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Bidouche &amp; Bidoutche\Desktop\Simon\Pari(s)\"/>
    </mc:Choice>
  </mc:AlternateContent>
  <bookViews>
    <workbookView xWindow="0" yWindow="0" windowWidth="16200" windowHeight="12135" tabRatio="944" activeTab="4"/>
  </bookViews>
  <sheets>
    <sheet name="Entraîneur" sheetId="4" r:id="rId1"/>
    <sheet name="Budget" sheetId="3" r:id="rId2"/>
    <sheet name="Prochaine journée" sheetId="25" r:id="rId3"/>
    <sheet name="Détails match" sheetId="1" r:id="rId4"/>
    <sheet name="Stats" sheetId="2" r:id="rId5"/>
    <sheet name="Angers" sheetId="6" r:id="rId6"/>
    <sheet name="Bastia" sheetId="7" r:id="rId7"/>
    <sheet name="Bordeaux" sheetId="15" r:id="rId8"/>
    <sheet name="Caen" sheetId="16" r:id="rId9"/>
    <sheet name="Dijon" sheetId="19" r:id="rId10"/>
    <sheet name="Guingamp" sheetId="18" r:id="rId11"/>
    <sheet name="Lille" sheetId="23" r:id="rId12"/>
    <sheet name="Lorient" sheetId="12" r:id="rId13"/>
    <sheet name="Lyon" sheetId="10" r:id="rId14"/>
    <sheet name="Marseille" sheetId="24" r:id="rId15"/>
    <sheet name="Metz" sheetId="17" r:id="rId16"/>
    <sheet name="Monaco" sheetId="9" r:id="rId17"/>
    <sheet name="Montpellier" sheetId="21" r:id="rId18"/>
    <sheet name="Nancy" sheetId="11" r:id="rId19"/>
    <sheet name="Nantes" sheetId="20" r:id="rId20"/>
    <sheet name="Nice" sheetId="5" r:id="rId21"/>
    <sheet name="PSG" sheetId="8" r:id="rId22"/>
    <sheet name="Rennes" sheetId="22" r:id="rId23"/>
    <sheet name="St Etienne" sheetId="13" r:id="rId24"/>
    <sheet name="Toulouse" sheetId="14" r:id="rId25"/>
  </sheets>
  <externalReferences>
    <externalReference r:id="rId26"/>
    <externalReference r:id="rId27"/>
  </externalReferences>
  <definedNames>
    <definedName name="_xlnm._FilterDatabase" localSheetId="5" hidden="1">Angers!$A$4:$DX$4</definedName>
    <definedName name="_xlnm._FilterDatabase" localSheetId="6" hidden="1">Bastia!$A$4:$DX$4</definedName>
    <definedName name="_xlnm._FilterDatabase" localSheetId="7" hidden="1">Bordeaux!$A$4:$DX$4</definedName>
    <definedName name="_xlnm._FilterDatabase" localSheetId="1" hidden="1">Budget!$A$1:$B$1</definedName>
    <definedName name="_xlnm._FilterDatabase" localSheetId="8" hidden="1">Caen!$A$4:$DX$4</definedName>
    <definedName name="_xlnm._FilterDatabase" localSheetId="3" hidden="1">'Détails match'!$B$1:$AW$1</definedName>
    <definedName name="_xlnm._FilterDatabase" localSheetId="9" hidden="1">Dijon!$A$4:$DX$4</definedName>
    <definedName name="_xlnm._FilterDatabase" localSheetId="10" hidden="1">Guingamp!$A$4:$DX$4</definedName>
    <definedName name="_xlnm._FilterDatabase" localSheetId="11" hidden="1">Lille!$A$4:$DX$4</definedName>
    <definedName name="_xlnm._FilterDatabase" localSheetId="12" hidden="1">Lorient!$A$4:$DX$4</definedName>
    <definedName name="_xlnm._FilterDatabase" localSheetId="13" hidden="1">Lyon!$A$4:$DX$4</definedName>
    <definedName name="_xlnm._FilterDatabase" localSheetId="14" hidden="1">Marseille!$A$4:$DX$4</definedName>
    <definedName name="_xlnm._FilterDatabase" localSheetId="15" hidden="1">Metz!$A$4:$DX$4</definedName>
    <definedName name="_xlnm._FilterDatabase" localSheetId="16" hidden="1">Monaco!$A$4:$DX$4</definedName>
    <definedName name="_xlnm._FilterDatabase" localSheetId="17" hidden="1">Montpellier!$A$4:$DX$4</definedName>
    <definedName name="_xlnm._FilterDatabase" localSheetId="18" hidden="1">Nancy!$A$4:$DX$4</definedName>
    <definedName name="_xlnm._FilterDatabase" localSheetId="19" hidden="1">Nantes!$A$4:$DX$4</definedName>
    <definedName name="_xlnm._FilterDatabase" localSheetId="20" hidden="1">Nice!$A$4:$DX$4</definedName>
    <definedName name="_xlnm._FilterDatabase" localSheetId="21" hidden="1">PSG!$A$4:$DX$4</definedName>
    <definedName name="_xlnm._FilterDatabase" localSheetId="22" hidden="1">Rennes!$A$4:$DX$4</definedName>
    <definedName name="_xlnm._FilterDatabase" localSheetId="23" hidden="1">'St Etienne'!$A$4:$DX$4</definedName>
    <definedName name="_xlnm._FilterDatabase" localSheetId="4" hidden="1">Stats!$D$17:$I$17</definedName>
    <definedName name="_xlnm._FilterDatabase" localSheetId="24" hidden="1">Toulouse!$A$4:$DX$4</definedName>
    <definedName name="Domicile">[1]TABLE!$A$2:$A$50</definedName>
    <definedName name="Villes">OFFSET([2]Feuil1!$S$2,,,COUNTA([2]Feuil1!$S:$S)-1)</definedName>
    <definedName name="_xlnm.Print_Area" localSheetId="4">Stats!$A$1:$M$206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1" i="2" l="1"/>
  <c r="C61" i="2"/>
  <c r="F19" i="2" l="1"/>
  <c r="F20" i="2"/>
  <c r="F21" i="2"/>
  <c r="F18" i="2"/>
  <c r="F26" i="2"/>
  <c r="F27" i="2"/>
  <c r="F34" i="2"/>
  <c r="F28" i="2"/>
  <c r="F29" i="2"/>
  <c r="F22" i="2"/>
  <c r="F23" i="2"/>
  <c r="F35" i="2"/>
  <c r="F24" i="2"/>
  <c r="F30" i="2"/>
  <c r="F36" i="2"/>
  <c r="F37" i="2"/>
  <c r="F31" i="2"/>
  <c r="F32" i="2"/>
  <c r="F38" i="2"/>
  <c r="F39" i="2"/>
  <c r="F40" i="2"/>
  <c r="F33" i="2"/>
  <c r="F41" i="2"/>
  <c r="F42" i="2"/>
  <c r="F25" i="2"/>
  <c r="I49" i="2" l="1"/>
  <c r="F49" i="2"/>
  <c r="D49" i="2"/>
  <c r="L49" i="2"/>
  <c r="A49" i="2"/>
  <c r="L139" i="2"/>
  <c r="F139" i="2"/>
  <c r="F145" i="2" s="1"/>
  <c r="H139" i="2"/>
  <c r="H145" i="2" s="1"/>
  <c r="B139" i="2"/>
  <c r="I15" i="2"/>
  <c r="I14" i="2"/>
  <c r="H14" i="2"/>
  <c r="I9" i="2"/>
  <c r="I11" i="2"/>
  <c r="I7" i="2"/>
  <c r="H7" i="2"/>
  <c r="H15" i="2"/>
  <c r="H11" i="2"/>
  <c r="H9" i="2"/>
  <c r="L2"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W11" i="25"/>
  <c r="V11" i="25"/>
  <c r="R11" i="25"/>
  <c r="T11" i="25"/>
  <c r="S11" i="25" s="1"/>
  <c r="F11" i="25"/>
  <c r="E11" i="25"/>
  <c r="W10" i="25"/>
  <c r="V10" i="25"/>
  <c r="R10" i="25"/>
  <c r="T10" i="25"/>
  <c r="S10" i="25" s="1"/>
  <c r="F10" i="25"/>
  <c r="E10" i="25"/>
  <c r="W9" i="25"/>
  <c r="V9" i="25"/>
  <c r="R9" i="25"/>
  <c r="T9" i="25"/>
  <c r="S9" i="25" s="1"/>
  <c r="F9" i="25"/>
  <c r="E9" i="25"/>
  <c r="W8" i="25"/>
  <c r="V8" i="25"/>
  <c r="R8" i="25"/>
  <c r="T8" i="25"/>
  <c r="S8" i="25" s="1"/>
  <c r="F8" i="25"/>
  <c r="E8" i="25"/>
  <c r="W7" i="25"/>
  <c r="V7" i="25"/>
  <c r="R7" i="25"/>
  <c r="T7" i="25"/>
  <c r="S7" i="25" s="1"/>
  <c r="F7" i="25"/>
  <c r="E7" i="25"/>
  <c r="W6" i="25"/>
  <c r="V6" i="25"/>
  <c r="R6" i="25"/>
  <c r="T6" i="25"/>
  <c r="S6" i="25" s="1"/>
  <c r="F6" i="25"/>
  <c r="E6" i="25"/>
  <c r="W5" i="25"/>
  <c r="V5" i="25"/>
  <c r="R5" i="25"/>
  <c r="T5" i="25"/>
  <c r="S5" i="25" s="1"/>
  <c r="F5" i="25"/>
  <c r="E5" i="25"/>
  <c r="W4" i="25"/>
  <c r="V4" i="25"/>
  <c r="R4" i="25"/>
  <c r="T4" i="25"/>
  <c r="S4" i="25" s="1"/>
  <c r="F4" i="25"/>
  <c r="E4" i="25"/>
  <c r="W3" i="25"/>
  <c r="V3" i="25"/>
  <c r="R3" i="25"/>
  <c r="T3" i="25"/>
  <c r="S3" i="25" s="1"/>
  <c r="F3" i="25"/>
  <c r="E3" i="25"/>
  <c r="W2" i="25"/>
  <c r="V2" i="25"/>
  <c r="R2" i="25"/>
  <c r="T2" i="25"/>
  <c r="S2" i="25" s="1"/>
  <c r="F2" i="25"/>
  <c r="E2" i="25"/>
  <c r="F39" i="7"/>
  <c r="E39" i="7"/>
  <c r="F38" i="7"/>
  <c r="E38" i="7"/>
  <c r="F37" i="7"/>
  <c r="E37" i="7"/>
  <c r="F36" i="7"/>
  <c r="E36" i="7"/>
  <c r="F35" i="7"/>
  <c r="E35" i="7"/>
  <c r="H142" i="7"/>
  <c r="G142" i="7"/>
  <c r="F142" i="7"/>
  <c r="H146" i="7"/>
  <c r="G146" i="7"/>
  <c r="F146" i="7"/>
  <c r="H145" i="7"/>
  <c r="G145" i="7"/>
  <c r="F145" i="7"/>
  <c r="H144" i="7"/>
  <c r="G144" i="7"/>
  <c r="F144" i="7"/>
  <c r="H141" i="7"/>
  <c r="G141" i="7"/>
  <c r="F141" i="7"/>
  <c r="H140" i="7"/>
  <c r="G140" i="7"/>
  <c r="F140" i="7"/>
  <c r="H139" i="7"/>
  <c r="G139" i="7"/>
  <c r="F139" i="7"/>
  <c r="H138" i="7"/>
  <c r="G138" i="7"/>
  <c r="F138" i="7"/>
  <c r="H142" i="6"/>
  <c r="G142" i="6"/>
  <c r="F142" i="6"/>
  <c r="H141" i="6"/>
  <c r="G141" i="6"/>
  <c r="F141" i="6"/>
  <c r="H140" i="6"/>
  <c r="G140" i="6"/>
  <c r="F140" i="6"/>
  <c r="F39" i="6"/>
  <c r="E39" i="6"/>
  <c r="F38" i="6"/>
  <c r="E38" i="6"/>
  <c r="F37" i="6"/>
  <c r="E37" i="6"/>
  <c r="DS50" i="6"/>
  <c r="DP50" i="6"/>
  <c r="DM50" i="6"/>
  <c r="DJ50" i="6"/>
  <c r="DG50" i="6"/>
  <c r="DD50" i="6"/>
  <c r="DA50" i="6"/>
  <c r="CX50" i="6"/>
  <c r="CU50" i="6"/>
  <c r="CR50" i="6"/>
  <c r="CO50" i="6"/>
  <c r="CL50" i="6"/>
  <c r="CI50" i="6"/>
  <c r="CF50" i="6"/>
  <c r="CC50" i="6"/>
  <c r="BZ50" i="6"/>
  <c r="BW50" i="6"/>
  <c r="BT50" i="6"/>
  <c r="BQ50" i="6"/>
  <c r="BN50" i="6"/>
  <c r="BK50" i="6"/>
  <c r="BH50" i="6"/>
  <c r="BE50" i="6"/>
  <c r="BB50" i="6"/>
  <c r="AY50" i="6"/>
  <c r="AV50" i="6"/>
  <c r="AS50" i="6"/>
  <c r="AP50" i="6"/>
  <c r="AM50" i="6"/>
  <c r="AJ50" i="6"/>
  <c r="AG50" i="6"/>
  <c r="AD50" i="6"/>
  <c r="AA50" i="6"/>
  <c r="X50" i="6"/>
  <c r="U50" i="6"/>
  <c r="R50" i="6"/>
  <c r="O50" i="6"/>
  <c r="L50" i="6"/>
  <c r="F27" i="13"/>
  <c r="F16" i="13"/>
  <c r="F5" i="13"/>
  <c r="F35" i="22"/>
  <c r="F33" i="22"/>
  <c r="F19" i="22"/>
  <c r="F5" i="22"/>
  <c r="F31" i="8"/>
  <c r="F17" i="8"/>
  <c r="F5" i="8"/>
  <c r="F30" i="5"/>
  <c r="F19" i="5"/>
  <c r="F5" i="5"/>
  <c r="F29" i="5"/>
  <c r="F28" i="5"/>
  <c r="F18" i="5"/>
  <c r="A342" i="14"/>
  <c r="C416" i="14" s="1"/>
  <c r="H148" i="14"/>
  <c r="G148" i="14"/>
  <c r="F148" i="14"/>
  <c r="H147" i="14"/>
  <c r="G147" i="14"/>
  <c r="F147" i="14"/>
  <c r="H146" i="14"/>
  <c r="G146" i="14"/>
  <c r="F146" i="14"/>
  <c r="H145" i="14"/>
  <c r="G145" i="14"/>
  <c r="F145" i="14"/>
  <c r="H144" i="14"/>
  <c r="G144" i="14"/>
  <c r="F144" i="14"/>
  <c r="H143" i="14"/>
  <c r="G143" i="14"/>
  <c r="F143" i="14"/>
  <c r="H142" i="14"/>
  <c r="G142" i="14"/>
  <c r="F142" i="14"/>
  <c r="H141" i="14"/>
  <c r="G141" i="14"/>
  <c r="F141" i="14"/>
  <c r="H140" i="14"/>
  <c r="G140" i="14"/>
  <c r="F140" i="14"/>
  <c r="H139" i="14"/>
  <c r="G139" i="14"/>
  <c r="F139" i="14"/>
  <c r="DU48" i="14"/>
  <c r="DT48" i="14"/>
  <c r="DR48" i="14"/>
  <c r="DQ48" i="14"/>
  <c r="DO48" i="14"/>
  <c r="DN48" i="14"/>
  <c r="DL48" i="14"/>
  <c r="DK48" i="14"/>
  <c r="DI48" i="14"/>
  <c r="DH48" i="14"/>
  <c r="DF48" i="14"/>
  <c r="DE48" i="14"/>
  <c r="DC48" i="14"/>
  <c r="DB48" i="14"/>
  <c r="CZ48" i="14"/>
  <c r="CY48" i="14"/>
  <c r="CW48" i="14"/>
  <c r="CV48" i="14"/>
  <c r="CT48" i="14"/>
  <c r="CS48" i="14"/>
  <c r="CQ48" i="14"/>
  <c r="CP48" i="14"/>
  <c r="CN48" i="14"/>
  <c r="CM48" i="14"/>
  <c r="CK48" i="14"/>
  <c r="CJ48" i="14"/>
  <c r="CH48" i="14"/>
  <c r="CG48" i="14"/>
  <c r="CE48" i="14"/>
  <c r="CD48" i="14"/>
  <c r="CB48" i="14"/>
  <c r="CA48" i="14"/>
  <c r="BY48" i="14"/>
  <c r="BX48" i="14"/>
  <c r="BV48" i="14"/>
  <c r="BU48" i="14"/>
  <c r="BS48" i="14"/>
  <c r="BR48" i="14"/>
  <c r="BP48" i="14"/>
  <c r="BO48" i="14"/>
  <c r="BM48" i="14"/>
  <c r="BL48" i="14"/>
  <c r="BJ48" i="14"/>
  <c r="BI48" i="14"/>
  <c r="BG48" i="14"/>
  <c r="BF48" i="14"/>
  <c r="BD48" i="14"/>
  <c r="BC48" i="14"/>
  <c r="BA48" i="14"/>
  <c r="AZ48" i="14"/>
  <c r="AX48" i="14"/>
  <c r="AW48" i="14"/>
  <c r="AU48" i="14"/>
  <c r="AT48" i="14"/>
  <c r="AR48" i="14"/>
  <c r="AQ48" i="14"/>
  <c r="AO48" i="14"/>
  <c r="AN48" i="14"/>
  <c r="AL48" i="14"/>
  <c r="AK48" i="14"/>
  <c r="AI48" i="14"/>
  <c r="AH48" i="14"/>
  <c r="AF48" i="14"/>
  <c r="AE48" i="14"/>
  <c r="AC48" i="14"/>
  <c r="AB48" i="14"/>
  <c r="Z48" i="14"/>
  <c r="Y48" i="14"/>
  <c r="W48" i="14"/>
  <c r="V48" i="14"/>
  <c r="T48" i="14"/>
  <c r="S48" i="14"/>
  <c r="Q48" i="14"/>
  <c r="P48" i="14"/>
  <c r="N48" i="14"/>
  <c r="M48" i="14"/>
  <c r="DS47" i="14"/>
  <c r="DP47" i="14"/>
  <c r="DM47" i="14"/>
  <c r="DJ47" i="14"/>
  <c r="DG47" i="14"/>
  <c r="DD47" i="14"/>
  <c r="DA47" i="14"/>
  <c r="CX47" i="14"/>
  <c r="CU47" i="14"/>
  <c r="CR47" i="14"/>
  <c r="CO47" i="14"/>
  <c r="CL47" i="14"/>
  <c r="CI47" i="14"/>
  <c r="CF47" i="14"/>
  <c r="CC47" i="14"/>
  <c r="BZ47" i="14"/>
  <c r="BW47" i="14"/>
  <c r="BT47" i="14"/>
  <c r="BQ47" i="14"/>
  <c r="BN47" i="14"/>
  <c r="BK47" i="14"/>
  <c r="BH47" i="14"/>
  <c r="BE47" i="14"/>
  <c r="BB47" i="14"/>
  <c r="AY47" i="14"/>
  <c r="AV47" i="14"/>
  <c r="AS47" i="14"/>
  <c r="AP47" i="14"/>
  <c r="AM47" i="14"/>
  <c r="AJ47" i="14"/>
  <c r="AG47" i="14"/>
  <c r="AD47" i="14"/>
  <c r="AA47" i="14"/>
  <c r="X47" i="14"/>
  <c r="U47" i="14"/>
  <c r="R47" i="14"/>
  <c r="O47" i="14"/>
  <c r="L47" i="14"/>
  <c r="DS46" i="14"/>
  <c r="DP46" i="14"/>
  <c r="DM46" i="14"/>
  <c r="DJ46" i="14"/>
  <c r="DG46" i="14"/>
  <c r="DD46" i="14"/>
  <c r="DA46" i="14"/>
  <c r="CX46" i="14"/>
  <c r="CU46" i="14"/>
  <c r="CR46" i="14"/>
  <c r="CO46" i="14"/>
  <c r="CL46" i="14"/>
  <c r="CI46" i="14"/>
  <c r="CF46" i="14"/>
  <c r="CC46" i="14"/>
  <c r="BZ46" i="14"/>
  <c r="BW46" i="14"/>
  <c r="BT46" i="14"/>
  <c r="BQ46" i="14"/>
  <c r="BN46" i="14"/>
  <c r="BK46" i="14"/>
  <c r="BH46" i="14"/>
  <c r="BE46" i="14"/>
  <c r="BB46" i="14"/>
  <c r="AY46" i="14"/>
  <c r="AV46" i="14"/>
  <c r="AS46" i="14"/>
  <c r="AP46" i="14"/>
  <c r="AM46" i="14"/>
  <c r="AJ46" i="14"/>
  <c r="AG46" i="14"/>
  <c r="AD46" i="14"/>
  <c r="AA46" i="14"/>
  <c r="X46" i="14"/>
  <c r="U46" i="14"/>
  <c r="R46" i="14"/>
  <c r="O46" i="14"/>
  <c r="L46" i="14"/>
  <c r="F44" i="14"/>
  <c r="E44" i="14"/>
  <c r="F43" i="14"/>
  <c r="E43" i="14"/>
  <c r="F42" i="14"/>
  <c r="E42" i="14"/>
  <c r="F41" i="14"/>
  <c r="E41" i="14"/>
  <c r="F40" i="14"/>
  <c r="E40" i="14"/>
  <c r="F39" i="14"/>
  <c r="E39" i="14"/>
  <c r="F38" i="14"/>
  <c r="E38" i="14"/>
  <c r="F37" i="14"/>
  <c r="E37" i="14"/>
  <c r="F17" i="14"/>
  <c r="E17" i="14"/>
  <c r="F35" i="14"/>
  <c r="E35" i="14"/>
  <c r="H138" i="14" s="1"/>
  <c r="F33" i="14"/>
  <c r="E33" i="14"/>
  <c r="G137" i="14" s="1"/>
  <c r="F36" i="14"/>
  <c r="E36" i="14"/>
  <c r="F136" i="14" s="1"/>
  <c r="F23" i="14"/>
  <c r="E23" i="14"/>
  <c r="H135" i="14" s="1"/>
  <c r="F30" i="14"/>
  <c r="E30" i="14"/>
  <c r="H134" i="14" s="1"/>
  <c r="F31" i="14"/>
  <c r="E31" i="14"/>
  <c r="F34" i="14"/>
  <c r="E34" i="14"/>
  <c r="F132" i="14" s="1"/>
  <c r="F32" i="14"/>
  <c r="E32" i="14"/>
  <c r="F29" i="14"/>
  <c r="E29" i="14"/>
  <c r="F28" i="14"/>
  <c r="E28" i="14"/>
  <c r="F27" i="14"/>
  <c r="E27" i="14"/>
  <c r="F26" i="14"/>
  <c r="E26" i="14"/>
  <c r="H127" i="14" s="1"/>
  <c r="F25" i="14"/>
  <c r="E25" i="14"/>
  <c r="F24" i="14"/>
  <c r="E24" i="14"/>
  <c r="G125" i="14" s="1"/>
  <c r="F22" i="14"/>
  <c r="E22" i="14"/>
  <c r="F21" i="14"/>
  <c r="E21" i="14"/>
  <c r="F20" i="14"/>
  <c r="E20" i="14"/>
  <c r="F19" i="14"/>
  <c r="E19" i="14"/>
  <c r="G121" i="14" s="1"/>
  <c r="F18" i="14"/>
  <c r="E18" i="14"/>
  <c r="F120" i="14" s="1"/>
  <c r="F16" i="14"/>
  <c r="E16" i="14"/>
  <c r="H119" i="14" s="1"/>
  <c r="F14" i="14"/>
  <c r="E14" i="14"/>
  <c r="H118" i="14" s="1"/>
  <c r="F15" i="14"/>
  <c r="E15" i="14"/>
  <c r="F13" i="14"/>
  <c r="E13" i="14"/>
  <c r="F12" i="14"/>
  <c r="E12" i="14"/>
  <c r="F11" i="14"/>
  <c r="E11" i="14"/>
  <c r="F10" i="14"/>
  <c r="E10" i="14"/>
  <c r="G113" i="14" s="1"/>
  <c r="F9" i="14"/>
  <c r="E9" i="14"/>
  <c r="F8" i="14"/>
  <c r="E8" i="14"/>
  <c r="F7" i="14"/>
  <c r="E7" i="14"/>
  <c r="H110" i="14" s="1"/>
  <c r="F6" i="14"/>
  <c r="E6" i="14"/>
  <c r="G109" i="14" s="1"/>
  <c r="F5" i="14"/>
  <c r="E5" i="14"/>
  <c r="F108" i="14" s="1"/>
  <c r="J2" i="14"/>
  <c r="K44" i="14" s="1"/>
  <c r="A342" i="13"/>
  <c r="H148" i="13"/>
  <c r="G148" i="13"/>
  <c r="F148" i="13"/>
  <c r="H147" i="13"/>
  <c r="G147" i="13"/>
  <c r="F147" i="13"/>
  <c r="H146" i="13"/>
  <c r="G146" i="13"/>
  <c r="F146" i="13"/>
  <c r="H145" i="13"/>
  <c r="G145" i="13"/>
  <c r="F145" i="13"/>
  <c r="H144" i="13"/>
  <c r="G144" i="13"/>
  <c r="F144" i="13"/>
  <c r="H143" i="13"/>
  <c r="G143" i="13"/>
  <c r="F143" i="13"/>
  <c r="H142" i="13"/>
  <c r="G142" i="13"/>
  <c r="F142" i="13"/>
  <c r="H141" i="13"/>
  <c r="G141" i="13"/>
  <c r="F141" i="13"/>
  <c r="H140" i="13"/>
  <c r="G140" i="13"/>
  <c r="F140" i="13"/>
  <c r="DU48" i="13"/>
  <c r="DT48" i="13"/>
  <c r="DR48" i="13"/>
  <c r="DQ48" i="13"/>
  <c r="DO48" i="13"/>
  <c r="DN48" i="13"/>
  <c r="DL48" i="13"/>
  <c r="DK48" i="13"/>
  <c r="DI48" i="13"/>
  <c r="DH48" i="13"/>
  <c r="DF48" i="13"/>
  <c r="DE48" i="13"/>
  <c r="DC48" i="13"/>
  <c r="DB48" i="13"/>
  <c r="CZ48" i="13"/>
  <c r="CY48" i="13"/>
  <c r="CW48" i="13"/>
  <c r="CV48" i="13"/>
  <c r="CT48" i="13"/>
  <c r="CS48" i="13"/>
  <c r="CQ48" i="13"/>
  <c r="CP48" i="13"/>
  <c r="CN48" i="13"/>
  <c r="CM48" i="13"/>
  <c r="CK48" i="13"/>
  <c r="CJ48" i="13"/>
  <c r="CH48" i="13"/>
  <c r="CG48" i="13"/>
  <c r="CE48" i="13"/>
  <c r="CD48" i="13"/>
  <c r="CB48" i="13"/>
  <c r="CA48" i="13"/>
  <c r="BY48" i="13"/>
  <c r="BX48" i="13"/>
  <c r="BV48" i="13"/>
  <c r="BU48" i="13"/>
  <c r="BS48" i="13"/>
  <c r="BR48" i="13"/>
  <c r="BP48" i="13"/>
  <c r="BO48" i="13"/>
  <c r="BM48" i="13"/>
  <c r="BL48" i="13"/>
  <c r="BJ48" i="13"/>
  <c r="BI48" i="13"/>
  <c r="BG48" i="13"/>
  <c r="BF48" i="13"/>
  <c r="BD48" i="13"/>
  <c r="BC48" i="13"/>
  <c r="BA48" i="13"/>
  <c r="AZ48" i="13"/>
  <c r="AX48" i="13"/>
  <c r="AW48" i="13"/>
  <c r="AU48" i="13"/>
  <c r="AT48" i="13"/>
  <c r="AR48" i="13"/>
  <c r="AQ48" i="13"/>
  <c r="AO48" i="13"/>
  <c r="AN48" i="13"/>
  <c r="AL48" i="13"/>
  <c r="AK48" i="13"/>
  <c r="AI48" i="13"/>
  <c r="AH48" i="13"/>
  <c r="AF48" i="13"/>
  <c r="AE48" i="13"/>
  <c r="AC48" i="13"/>
  <c r="AB48" i="13"/>
  <c r="Z48" i="13"/>
  <c r="Y48" i="13"/>
  <c r="W48" i="13"/>
  <c r="V48" i="13"/>
  <c r="T48" i="13"/>
  <c r="S48" i="13"/>
  <c r="Q48" i="13"/>
  <c r="P48" i="13"/>
  <c r="N48" i="13"/>
  <c r="M48" i="13"/>
  <c r="DS47" i="13"/>
  <c r="DP47" i="13"/>
  <c r="DM47" i="13"/>
  <c r="DJ47" i="13"/>
  <c r="DG47" i="13"/>
  <c r="DD47" i="13"/>
  <c r="DA47" i="13"/>
  <c r="CX47" i="13"/>
  <c r="CU47" i="13"/>
  <c r="CR47" i="13"/>
  <c r="CO47" i="13"/>
  <c r="CL47" i="13"/>
  <c r="CI47" i="13"/>
  <c r="CF47" i="13"/>
  <c r="CC47" i="13"/>
  <c r="BZ47" i="13"/>
  <c r="BW47" i="13"/>
  <c r="BT47" i="13"/>
  <c r="BQ47" i="13"/>
  <c r="BN47" i="13"/>
  <c r="BK47" i="13"/>
  <c r="BH47" i="13"/>
  <c r="BE47" i="13"/>
  <c r="BB47" i="13"/>
  <c r="AY47" i="13"/>
  <c r="AV47" i="13"/>
  <c r="AS47" i="13"/>
  <c r="AP47" i="13"/>
  <c r="AM47" i="13"/>
  <c r="AJ47" i="13"/>
  <c r="AG47" i="13"/>
  <c r="AD47" i="13"/>
  <c r="AA47" i="13"/>
  <c r="X47" i="13"/>
  <c r="U47" i="13"/>
  <c r="R47" i="13"/>
  <c r="O47" i="13"/>
  <c r="L47" i="13"/>
  <c r="DS46" i="13"/>
  <c r="DP46" i="13"/>
  <c r="DP48" i="13" s="1"/>
  <c r="DP49" i="13" s="1"/>
  <c r="DM46" i="13"/>
  <c r="DJ46" i="13"/>
  <c r="DG46" i="13"/>
  <c r="DD46" i="13"/>
  <c r="DD48" i="13" s="1"/>
  <c r="DD49" i="13" s="1"/>
  <c r="DA46" i="13"/>
  <c r="CX46" i="13"/>
  <c r="CU46" i="13"/>
  <c r="CR46" i="13"/>
  <c r="CR48" i="13" s="1"/>
  <c r="CR49" i="13" s="1"/>
  <c r="CO46" i="13"/>
  <c r="CL46" i="13"/>
  <c r="CI46" i="13"/>
  <c r="CF46" i="13"/>
  <c r="CF48" i="13" s="1"/>
  <c r="CF49" i="13" s="1"/>
  <c r="CC46" i="13"/>
  <c r="BZ46" i="13"/>
  <c r="BW46" i="13"/>
  <c r="BT46" i="13"/>
  <c r="BT48" i="13" s="1"/>
  <c r="BT49" i="13" s="1"/>
  <c r="BQ46" i="13"/>
  <c r="BN46" i="13"/>
  <c r="BK46" i="13"/>
  <c r="BH46" i="13"/>
  <c r="BH48" i="13" s="1"/>
  <c r="BH49" i="13" s="1"/>
  <c r="BE46" i="13"/>
  <c r="BB46" i="13"/>
  <c r="AY46" i="13"/>
  <c r="AV46" i="13"/>
  <c r="AV48" i="13" s="1"/>
  <c r="AV49" i="13" s="1"/>
  <c r="AS46" i="13"/>
  <c r="AP46" i="13"/>
  <c r="AM46" i="13"/>
  <c r="AJ46" i="13"/>
  <c r="AJ48" i="13" s="1"/>
  <c r="AJ49" i="13" s="1"/>
  <c r="AG46" i="13"/>
  <c r="AD46" i="13"/>
  <c r="AA46" i="13"/>
  <c r="X46" i="13"/>
  <c r="X48" i="13" s="1"/>
  <c r="X49" i="13" s="1"/>
  <c r="U46" i="13"/>
  <c r="R46" i="13"/>
  <c r="O46" i="13"/>
  <c r="L46" i="13"/>
  <c r="F44" i="13"/>
  <c r="E44" i="13"/>
  <c r="F43" i="13"/>
  <c r="E43" i="13"/>
  <c r="F42" i="13"/>
  <c r="E42" i="13"/>
  <c r="F41" i="13"/>
  <c r="E41" i="13"/>
  <c r="F40" i="13"/>
  <c r="E40" i="13"/>
  <c r="F39" i="13"/>
  <c r="E39" i="13"/>
  <c r="F38" i="13"/>
  <c r="E38" i="13"/>
  <c r="F37" i="13"/>
  <c r="E37" i="13"/>
  <c r="F28" i="13"/>
  <c r="E28" i="13"/>
  <c r="F36" i="13"/>
  <c r="E36" i="13"/>
  <c r="F139" i="13" s="1"/>
  <c r="F34" i="13"/>
  <c r="E34" i="13"/>
  <c r="H137" i="13" s="1"/>
  <c r="F33" i="13"/>
  <c r="E33" i="13"/>
  <c r="H136" i="13" s="1"/>
  <c r="F31" i="13"/>
  <c r="E31" i="13"/>
  <c r="G135" i="13" s="1"/>
  <c r="F32" i="13"/>
  <c r="E32" i="13"/>
  <c r="F134" i="13" s="1"/>
  <c r="F35" i="13"/>
  <c r="E35" i="13"/>
  <c r="H138" i="13" s="1"/>
  <c r="F30" i="13"/>
  <c r="E30" i="13"/>
  <c r="F29" i="13"/>
  <c r="E29" i="13"/>
  <c r="E27" i="13"/>
  <c r="F130" i="13" s="1"/>
  <c r="F26" i="13"/>
  <c r="E26" i="13"/>
  <c r="F25" i="13"/>
  <c r="E25" i="13"/>
  <c r="F24" i="13"/>
  <c r="E24" i="13"/>
  <c r="F23" i="13"/>
  <c r="E23" i="13"/>
  <c r="F22" i="13"/>
  <c r="E22" i="13"/>
  <c r="H125" i="13" s="1"/>
  <c r="F21" i="13"/>
  <c r="E21" i="13"/>
  <c r="F20" i="13"/>
  <c r="E20" i="13"/>
  <c r="F19" i="13"/>
  <c r="E19" i="13"/>
  <c r="F18" i="13"/>
  <c r="E18" i="13"/>
  <c r="F17" i="13"/>
  <c r="E17" i="13"/>
  <c r="E16" i="13"/>
  <c r="F15" i="13"/>
  <c r="E15" i="13"/>
  <c r="F13" i="13"/>
  <c r="E13" i="13"/>
  <c r="F14" i="13"/>
  <c r="E14" i="13"/>
  <c r="F12" i="13"/>
  <c r="E12" i="13"/>
  <c r="F11" i="13"/>
  <c r="E11" i="13"/>
  <c r="F10" i="13"/>
  <c r="E10" i="13"/>
  <c r="H113" i="13" s="1"/>
  <c r="F9" i="13"/>
  <c r="E9" i="13"/>
  <c r="F8" i="13"/>
  <c r="E8" i="13"/>
  <c r="F7" i="13"/>
  <c r="E7" i="13"/>
  <c r="F110" i="13" s="1"/>
  <c r="F6" i="13"/>
  <c r="E6" i="13"/>
  <c r="E5" i="13"/>
  <c r="H108" i="13" s="1"/>
  <c r="J2" i="13"/>
  <c r="K44" i="13" s="1"/>
  <c r="A342" i="22"/>
  <c r="C416" i="22" s="1"/>
  <c r="H148" i="22"/>
  <c r="G148" i="22"/>
  <c r="F148" i="22"/>
  <c r="H147" i="22"/>
  <c r="G147" i="22"/>
  <c r="F147" i="22"/>
  <c r="H146" i="22"/>
  <c r="G146" i="22"/>
  <c r="F146" i="22"/>
  <c r="H145" i="22"/>
  <c r="G145" i="22"/>
  <c r="F145" i="22"/>
  <c r="H144" i="22"/>
  <c r="G144" i="22"/>
  <c r="F144" i="22"/>
  <c r="H143" i="22"/>
  <c r="G143" i="22"/>
  <c r="F143" i="22"/>
  <c r="DU48" i="22"/>
  <c r="DT48" i="22"/>
  <c r="DR48" i="22"/>
  <c r="DQ48" i="22"/>
  <c r="DO48" i="22"/>
  <c r="DN48" i="22"/>
  <c r="DL48" i="22"/>
  <c r="DK48" i="22"/>
  <c r="DI48" i="22"/>
  <c r="DH48" i="22"/>
  <c r="DF48" i="22"/>
  <c r="DE48" i="22"/>
  <c r="DC48" i="22"/>
  <c r="DB48" i="22"/>
  <c r="CZ48" i="22"/>
  <c r="CY48" i="22"/>
  <c r="CW48" i="22"/>
  <c r="CV48" i="22"/>
  <c r="CT48" i="22"/>
  <c r="CS48" i="22"/>
  <c r="CQ48" i="22"/>
  <c r="CP48" i="22"/>
  <c r="CN48" i="22"/>
  <c r="CM48" i="22"/>
  <c r="CK48" i="22"/>
  <c r="CJ48" i="22"/>
  <c r="CH48" i="22"/>
  <c r="CG48" i="22"/>
  <c r="CE48" i="22"/>
  <c r="CD48" i="22"/>
  <c r="CB48" i="22"/>
  <c r="CA48" i="22"/>
  <c r="BY48" i="22"/>
  <c r="BX48" i="22"/>
  <c r="BV48" i="22"/>
  <c r="BU48" i="22"/>
  <c r="BS48" i="22"/>
  <c r="BR48" i="22"/>
  <c r="BP48" i="22"/>
  <c r="BO48" i="22"/>
  <c r="BM48" i="22"/>
  <c r="BL48" i="22"/>
  <c r="BJ48" i="22"/>
  <c r="BI48" i="22"/>
  <c r="BG48" i="22"/>
  <c r="BF48" i="22"/>
  <c r="BD48" i="22"/>
  <c r="BC48" i="22"/>
  <c r="BA48" i="22"/>
  <c r="AZ48" i="22"/>
  <c r="AX48" i="22"/>
  <c r="AW48" i="22"/>
  <c r="AU48" i="22"/>
  <c r="AT48" i="22"/>
  <c r="AR48" i="22"/>
  <c r="AQ48" i="22"/>
  <c r="AO48" i="22"/>
  <c r="AN48" i="22"/>
  <c r="AL48" i="22"/>
  <c r="AK48" i="22"/>
  <c r="AI48" i="22"/>
  <c r="AH48" i="22"/>
  <c r="AF48" i="22"/>
  <c r="AE48" i="22"/>
  <c r="AC48" i="22"/>
  <c r="AB48" i="22"/>
  <c r="Z48" i="22"/>
  <c r="Y48" i="22"/>
  <c r="W48" i="22"/>
  <c r="V48" i="22"/>
  <c r="T48" i="22"/>
  <c r="S48" i="22"/>
  <c r="Q48" i="22"/>
  <c r="P48" i="22"/>
  <c r="N48" i="22"/>
  <c r="M48" i="22"/>
  <c r="DS47" i="22"/>
  <c r="DP47" i="22"/>
  <c r="DM47" i="22"/>
  <c r="DJ47" i="22"/>
  <c r="DG47" i="22"/>
  <c r="DD47" i="22"/>
  <c r="DA47" i="22"/>
  <c r="CX47" i="22"/>
  <c r="CU47" i="22"/>
  <c r="CR47" i="22"/>
  <c r="CO47" i="22"/>
  <c r="CL47" i="22"/>
  <c r="CI47" i="22"/>
  <c r="CF47" i="22"/>
  <c r="CC47" i="22"/>
  <c r="BZ47" i="22"/>
  <c r="BW47" i="22"/>
  <c r="BT47" i="22"/>
  <c r="BQ47" i="22"/>
  <c r="BN47" i="22"/>
  <c r="BK47" i="22"/>
  <c r="BH47" i="22"/>
  <c r="BE47" i="22"/>
  <c r="BB47" i="22"/>
  <c r="AY47" i="22"/>
  <c r="AV47" i="22"/>
  <c r="AS47" i="22"/>
  <c r="AP47" i="22"/>
  <c r="AM47" i="22"/>
  <c r="AJ47" i="22"/>
  <c r="AG47" i="22"/>
  <c r="AD47" i="22"/>
  <c r="AA47" i="22"/>
  <c r="X47" i="22"/>
  <c r="U47" i="22"/>
  <c r="R47" i="22"/>
  <c r="O47" i="22"/>
  <c r="L47" i="22"/>
  <c r="DS46" i="22"/>
  <c r="DP46" i="22"/>
  <c r="DM46" i="22"/>
  <c r="DJ46" i="22"/>
  <c r="DG46" i="22"/>
  <c r="DD46" i="22"/>
  <c r="DA46" i="22"/>
  <c r="CX46" i="22"/>
  <c r="CU46" i="22"/>
  <c r="CR46" i="22"/>
  <c r="CO46" i="22"/>
  <c r="CL46" i="22"/>
  <c r="CI46" i="22"/>
  <c r="CF46" i="22"/>
  <c r="CC46" i="22"/>
  <c r="BZ46" i="22"/>
  <c r="BW46" i="22"/>
  <c r="BT46" i="22"/>
  <c r="BQ46" i="22"/>
  <c r="BN46" i="22"/>
  <c r="BK46" i="22"/>
  <c r="BH46" i="22"/>
  <c r="BE46" i="22"/>
  <c r="BB46" i="22"/>
  <c r="AY46" i="22"/>
  <c r="AV46" i="22"/>
  <c r="AS46" i="22"/>
  <c r="AP46" i="22"/>
  <c r="AM46" i="22"/>
  <c r="AJ46" i="22"/>
  <c r="AG46" i="22"/>
  <c r="AD46" i="22"/>
  <c r="AA46" i="22"/>
  <c r="X46" i="22"/>
  <c r="U46" i="22"/>
  <c r="R46" i="22"/>
  <c r="O46" i="22"/>
  <c r="L46" i="22"/>
  <c r="F44" i="22"/>
  <c r="E44" i="22"/>
  <c r="F43" i="22"/>
  <c r="E43" i="22"/>
  <c r="F42" i="22"/>
  <c r="E42" i="22"/>
  <c r="F41" i="22"/>
  <c r="E41" i="22"/>
  <c r="F40" i="22"/>
  <c r="E40" i="22"/>
  <c r="E35" i="22"/>
  <c r="H142" i="22" s="1"/>
  <c r="F15" i="22"/>
  <c r="E15" i="22"/>
  <c r="F34" i="22"/>
  <c r="E34" i="22"/>
  <c r="H140" i="22" s="1"/>
  <c r="F39" i="22"/>
  <c r="E39" i="22"/>
  <c r="G139" i="22" s="1"/>
  <c r="F38" i="22"/>
  <c r="E38" i="22"/>
  <c r="F138" i="22" s="1"/>
  <c r="F37" i="22"/>
  <c r="E37" i="22"/>
  <c r="H137" i="22" s="1"/>
  <c r="F36" i="22"/>
  <c r="E36" i="22"/>
  <c r="H136" i="22" s="1"/>
  <c r="E33" i="22"/>
  <c r="G135" i="22" s="1"/>
  <c r="F32" i="22"/>
  <c r="E32" i="22"/>
  <c r="F31" i="22"/>
  <c r="E31" i="22"/>
  <c r="F30" i="22"/>
  <c r="E30" i="22"/>
  <c r="H132" i="22" s="1"/>
  <c r="F29" i="22"/>
  <c r="E29" i="22"/>
  <c r="G131" i="22" s="1"/>
  <c r="F28" i="22"/>
  <c r="E28" i="22"/>
  <c r="F130" i="22" s="1"/>
  <c r="F27" i="22"/>
  <c r="E27" i="22"/>
  <c r="F26" i="22"/>
  <c r="E26" i="22"/>
  <c r="H128" i="22" s="1"/>
  <c r="F25" i="22"/>
  <c r="E25" i="22"/>
  <c r="F24" i="22"/>
  <c r="E24" i="22"/>
  <c r="F126" i="22" s="1"/>
  <c r="F23" i="22"/>
  <c r="E23" i="22"/>
  <c r="H125" i="22" s="1"/>
  <c r="F22" i="22"/>
  <c r="E22" i="22"/>
  <c r="F21" i="22"/>
  <c r="E21" i="22"/>
  <c r="G123" i="22" s="1"/>
  <c r="F20" i="22"/>
  <c r="E20" i="22"/>
  <c r="F122" i="22" s="1"/>
  <c r="E19" i="22"/>
  <c r="H121" i="22" s="1"/>
  <c r="F18" i="22"/>
  <c r="E18" i="22"/>
  <c r="H120" i="22" s="1"/>
  <c r="F17" i="22"/>
  <c r="E17" i="22"/>
  <c r="F16" i="22"/>
  <c r="E16" i="22"/>
  <c r="F14" i="22"/>
  <c r="E14" i="22"/>
  <c r="F13" i="22"/>
  <c r="E13" i="22"/>
  <c r="H116" i="22" s="1"/>
  <c r="F12" i="22"/>
  <c r="E12" i="22"/>
  <c r="G115" i="22" s="1"/>
  <c r="F11" i="22"/>
  <c r="E11" i="22"/>
  <c r="F10" i="22"/>
  <c r="E10" i="22"/>
  <c r="H113" i="22" s="1"/>
  <c r="F9" i="22"/>
  <c r="E9" i="22"/>
  <c r="F8" i="22"/>
  <c r="E8" i="22"/>
  <c r="F7" i="22"/>
  <c r="E7" i="22"/>
  <c r="F6" i="22"/>
  <c r="E6" i="22"/>
  <c r="H109" i="22" s="1"/>
  <c r="E5" i="22"/>
  <c r="J2" i="22"/>
  <c r="K44" i="22" s="1"/>
  <c r="F28" i="8"/>
  <c r="F30" i="8"/>
  <c r="F18" i="8"/>
  <c r="A342" i="8"/>
  <c r="H148" i="8"/>
  <c r="G148" i="8"/>
  <c r="F148" i="8"/>
  <c r="H147" i="8"/>
  <c r="G147" i="8"/>
  <c r="F147" i="8"/>
  <c r="H146" i="8"/>
  <c r="G146" i="8"/>
  <c r="F146" i="8"/>
  <c r="H145" i="8"/>
  <c r="G145" i="8"/>
  <c r="F145" i="8"/>
  <c r="H144" i="8"/>
  <c r="G144" i="8"/>
  <c r="F144" i="8"/>
  <c r="H143" i="8"/>
  <c r="G143" i="8"/>
  <c r="F143" i="8"/>
  <c r="H142" i="8"/>
  <c r="G142" i="8"/>
  <c r="F142" i="8"/>
  <c r="H141" i="8"/>
  <c r="G141" i="8"/>
  <c r="F141" i="8"/>
  <c r="H140" i="8"/>
  <c r="G140" i="8"/>
  <c r="F140" i="8"/>
  <c r="H139" i="8"/>
  <c r="G139" i="8"/>
  <c r="F139" i="8"/>
  <c r="H138" i="8"/>
  <c r="G138" i="8"/>
  <c r="F138" i="8"/>
  <c r="H137" i="8"/>
  <c r="G137" i="8"/>
  <c r="F137" i="8"/>
  <c r="H136" i="8"/>
  <c r="G136" i="8"/>
  <c r="F136" i="8"/>
  <c r="DU48" i="8"/>
  <c r="DT48" i="8"/>
  <c r="DR48" i="8"/>
  <c r="DQ48" i="8"/>
  <c r="DO48" i="8"/>
  <c r="DN48" i="8"/>
  <c r="DL48" i="8"/>
  <c r="DK48" i="8"/>
  <c r="DI48" i="8"/>
  <c r="DH48" i="8"/>
  <c r="DF48" i="8"/>
  <c r="DE48" i="8"/>
  <c r="DC48" i="8"/>
  <c r="DB48" i="8"/>
  <c r="CZ48" i="8"/>
  <c r="CY48" i="8"/>
  <c r="CW48" i="8"/>
  <c r="CV48" i="8"/>
  <c r="CT48" i="8"/>
  <c r="CS48" i="8"/>
  <c r="CQ48" i="8"/>
  <c r="CP48" i="8"/>
  <c r="CN48" i="8"/>
  <c r="CM48" i="8"/>
  <c r="CK48" i="8"/>
  <c r="CJ48" i="8"/>
  <c r="CH48" i="8"/>
  <c r="CG48" i="8"/>
  <c r="CE48" i="8"/>
  <c r="CD48" i="8"/>
  <c r="CB48" i="8"/>
  <c r="CA48" i="8"/>
  <c r="BY48" i="8"/>
  <c r="BX48" i="8"/>
  <c r="BV48" i="8"/>
  <c r="BU48" i="8"/>
  <c r="BS48" i="8"/>
  <c r="BR48" i="8"/>
  <c r="BP48" i="8"/>
  <c r="BO48" i="8"/>
  <c r="BM48" i="8"/>
  <c r="BL48" i="8"/>
  <c r="BJ48" i="8"/>
  <c r="BI48" i="8"/>
  <c r="BG48" i="8"/>
  <c r="BF48" i="8"/>
  <c r="BD48" i="8"/>
  <c r="BC48" i="8"/>
  <c r="BA48" i="8"/>
  <c r="AZ48" i="8"/>
  <c r="AX48" i="8"/>
  <c r="AW48" i="8"/>
  <c r="AU48" i="8"/>
  <c r="AT48" i="8"/>
  <c r="AR48" i="8"/>
  <c r="AQ48" i="8"/>
  <c r="AO48" i="8"/>
  <c r="AN48" i="8"/>
  <c r="AL48" i="8"/>
  <c r="AK48" i="8"/>
  <c r="AI48" i="8"/>
  <c r="AH48" i="8"/>
  <c r="AF48" i="8"/>
  <c r="AE48" i="8"/>
  <c r="AC48" i="8"/>
  <c r="AB48" i="8"/>
  <c r="Z48" i="8"/>
  <c r="Y48" i="8"/>
  <c r="W48" i="8"/>
  <c r="V48" i="8"/>
  <c r="T48" i="8"/>
  <c r="S48" i="8"/>
  <c r="Q48" i="8"/>
  <c r="P48" i="8"/>
  <c r="N48" i="8"/>
  <c r="M48" i="8"/>
  <c r="DS47" i="8"/>
  <c r="DP47" i="8"/>
  <c r="DM47" i="8"/>
  <c r="DJ47" i="8"/>
  <c r="DG47" i="8"/>
  <c r="DD47" i="8"/>
  <c r="DA47" i="8"/>
  <c r="CX47" i="8"/>
  <c r="CU47" i="8"/>
  <c r="CR47" i="8"/>
  <c r="CO47" i="8"/>
  <c r="CL47" i="8"/>
  <c r="CI47" i="8"/>
  <c r="CF47" i="8"/>
  <c r="CC47" i="8"/>
  <c r="BZ47" i="8"/>
  <c r="BW47" i="8"/>
  <c r="BT47" i="8"/>
  <c r="BQ47" i="8"/>
  <c r="BN47" i="8"/>
  <c r="BK47" i="8"/>
  <c r="BH47" i="8"/>
  <c r="BE47" i="8"/>
  <c r="BB47" i="8"/>
  <c r="AY47" i="8"/>
  <c r="AV47" i="8"/>
  <c r="AS47" i="8"/>
  <c r="AP47" i="8"/>
  <c r="AM47" i="8"/>
  <c r="AJ47" i="8"/>
  <c r="AG47" i="8"/>
  <c r="AD47" i="8"/>
  <c r="AA47" i="8"/>
  <c r="X47" i="8"/>
  <c r="U47" i="8"/>
  <c r="R47" i="8"/>
  <c r="O47" i="8"/>
  <c r="L47" i="8"/>
  <c r="DS46" i="8"/>
  <c r="DP46" i="8"/>
  <c r="DP48" i="8" s="1"/>
  <c r="DP49" i="8" s="1"/>
  <c r="DM46" i="8"/>
  <c r="DJ46" i="8"/>
  <c r="DG46" i="8"/>
  <c r="DD46" i="8"/>
  <c r="DD48" i="8" s="1"/>
  <c r="DD49" i="8" s="1"/>
  <c r="DA46" i="8"/>
  <c r="CX46" i="8"/>
  <c r="CU46" i="8"/>
  <c r="CR46" i="8"/>
  <c r="CR48" i="8" s="1"/>
  <c r="CR49" i="8" s="1"/>
  <c r="CO46" i="8"/>
  <c r="CL46" i="8"/>
  <c r="CI46" i="8"/>
  <c r="CF46" i="8"/>
  <c r="CF48" i="8" s="1"/>
  <c r="CF49" i="8" s="1"/>
  <c r="CC46" i="8"/>
  <c r="BZ46" i="8"/>
  <c r="BW46" i="8"/>
  <c r="BT46" i="8"/>
  <c r="BT48" i="8" s="1"/>
  <c r="BT49" i="8" s="1"/>
  <c r="BQ46" i="8"/>
  <c r="BN46" i="8"/>
  <c r="BK46" i="8"/>
  <c r="BH46" i="8"/>
  <c r="BH48" i="8" s="1"/>
  <c r="BH49" i="8" s="1"/>
  <c r="BE46" i="8"/>
  <c r="BB46" i="8"/>
  <c r="AY46" i="8"/>
  <c r="AV46" i="8"/>
  <c r="AV48" i="8" s="1"/>
  <c r="AV49" i="8" s="1"/>
  <c r="AS46" i="8"/>
  <c r="AP46" i="8"/>
  <c r="AM46" i="8"/>
  <c r="AJ46" i="8"/>
  <c r="AJ48" i="8" s="1"/>
  <c r="AJ49" i="8" s="1"/>
  <c r="AG46" i="8"/>
  <c r="AD46" i="8"/>
  <c r="AA46" i="8"/>
  <c r="X46" i="8"/>
  <c r="X48" i="8" s="1"/>
  <c r="X49" i="8" s="1"/>
  <c r="U46" i="8"/>
  <c r="R46" i="8"/>
  <c r="O46" i="8"/>
  <c r="L46" i="8"/>
  <c r="F44" i="8"/>
  <c r="E44" i="8"/>
  <c r="F43" i="8"/>
  <c r="E43" i="8"/>
  <c r="F42" i="8"/>
  <c r="E42" i="8"/>
  <c r="F41" i="8"/>
  <c r="E41" i="8"/>
  <c r="F40" i="8"/>
  <c r="E40" i="8"/>
  <c r="F39" i="8"/>
  <c r="E39" i="8"/>
  <c r="F38" i="8"/>
  <c r="E38" i="8"/>
  <c r="F37" i="8"/>
  <c r="E37" i="8"/>
  <c r="F36" i="8"/>
  <c r="E36" i="8"/>
  <c r="F35" i="8"/>
  <c r="E35" i="8"/>
  <c r="F34" i="8"/>
  <c r="E34" i="8"/>
  <c r="F33" i="8"/>
  <c r="E33" i="8"/>
  <c r="F27" i="8"/>
  <c r="E27" i="8"/>
  <c r="F32" i="8"/>
  <c r="E32" i="8"/>
  <c r="E31" i="8"/>
  <c r="H134" i="8" s="1"/>
  <c r="E28" i="8"/>
  <c r="H133" i="8" s="1"/>
  <c r="E30" i="8"/>
  <c r="G132" i="8" s="1"/>
  <c r="F29" i="8"/>
  <c r="E29" i="8"/>
  <c r="F131" i="8" s="1"/>
  <c r="F26" i="8"/>
  <c r="E26" i="8"/>
  <c r="H129" i="8" s="1"/>
  <c r="F25" i="8"/>
  <c r="E25" i="8"/>
  <c r="F24" i="8"/>
  <c r="E24" i="8"/>
  <c r="G127" i="8" s="1"/>
  <c r="F23" i="8"/>
  <c r="E23" i="8"/>
  <c r="F126" i="8" s="1"/>
  <c r="F22" i="8"/>
  <c r="E22" i="8"/>
  <c r="F21" i="8"/>
  <c r="E21" i="8"/>
  <c r="F20" i="8"/>
  <c r="E20" i="8"/>
  <c r="F19" i="8"/>
  <c r="E19" i="8"/>
  <c r="E18" i="8"/>
  <c r="H121" i="8" s="1"/>
  <c r="E17" i="8"/>
  <c r="H120" i="8" s="1"/>
  <c r="F16" i="8"/>
  <c r="E16" i="8"/>
  <c r="F15" i="8"/>
  <c r="E15" i="8"/>
  <c r="F14" i="8"/>
  <c r="E14" i="8"/>
  <c r="F13" i="8"/>
  <c r="E13" i="8"/>
  <c r="F12" i="8"/>
  <c r="E12" i="8"/>
  <c r="F11" i="8"/>
  <c r="E11" i="8"/>
  <c r="F10" i="8"/>
  <c r="E10" i="8"/>
  <c r="F9" i="8"/>
  <c r="E9" i="8"/>
  <c r="F8" i="8"/>
  <c r="E8" i="8"/>
  <c r="F7" i="8"/>
  <c r="E7" i="8"/>
  <c r="F6" i="8"/>
  <c r="E6" i="8"/>
  <c r="H109" i="8" s="1"/>
  <c r="E5" i="8"/>
  <c r="J2" i="8"/>
  <c r="K44" i="8" s="1"/>
  <c r="A342" i="5"/>
  <c r="H148" i="5"/>
  <c r="G148" i="5"/>
  <c r="F148" i="5"/>
  <c r="H147" i="5"/>
  <c r="G147" i="5"/>
  <c r="F147" i="5"/>
  <c r="H146" i="5"/>
  <c r="G146" i="5"/>
  <c r="F146" i="5"/>
  <c r="H145" i="5"/>
  <c r="G145" i="5"/>
  <c r="F145" i="5"/>
  <c r="H144" i="5"/>
  <c r="G144" i="5"/>
  <c r="F144" i="5"/>
  <c r="H143" i="5"/>
  <c r="G143" i="5"/>
  <c r="F143" i="5"/>
  <c r="H142" i="5"/>
  <c r="G142" i="5"/>
  <c r="F142" i="5"/>
  <c r="H141" i="5"/>
  <c r="G141" i="5"/>
  <c r="F141" i="5"/>
  <c r="H140" i="5"/>
  <c r="G140" i="5"/>
  <c r="F140" i="5"/>
  <c r="H139" i="5"/>
  <c r="G139" i="5"/>
  <c r="F139" i="5"/>
  <c r="DU48" i="5"/>
  <c r="DT48" i="5"/>
  <c r="DR48" i="5"/>
  <c r="DQ48" i="5"/>
  <c r="DO48" i="5"/>
  <c r="DN48" i="5"/>
  <c r="DL48" i="5"/>
  <c r="DK48" i="5"/>
  <c r="DI48" i="5"/>
  <c r="DH48" i="5"/>
  <c r="DF48" i="5"/>
  <c r="DE48" i="5"/>
  <c r="DC48" i="5"/>
  <c r="DB48" i="5"/>
  <c r="CZ48" i="5"/>
  <c r="CY48" i="5"/>
  <c r="CW48" i="5"/>
  <c r="CV48" i="5"/>
  <c r="CT48" i="5"/>
  <c r="CS48" i="5"/>
  <c r="CQ48" i="5"/>
  <c r="CP48" i="5"/>
  <c r="CN48" i="5"/>
  <c r="CM48" i="5"/>
  <c r="CK48" i="5"/>
  <c r="CJ48" i="5"/>
  <c r="CH48" i="5"/>
  <c r="CG48" i="5"/>
  <c r="CE48" i="5"/>
  <c r="CD48" i="5"/>
  <c r="CB48" i="5"/>
  <c r="CA48" i="5"/>
  <c r="BY48" i="5"/>
  <c r="BX48" i="5"/>
  <c r="BV48" i="5"/>
  <c r="BU48" i="5"/>
  <c r="BS48" i="5"/>
  <c r="BR48" i="5"/>
  <c r="BP48" i="5"/>
  <c r="BO48" i="5"/>
  <c r="BM48" i="5"/>
  <c r="BL48" i="5"/>
  <c r="BJ48" i="5"/>
  <c r="BI48" i="5"/>
  <c r="BG48" i="5"/>
  <c r="BF48" i="5"/>
  <c r="BD48" i="5"/>
  <c r="BC48" i="5"/>
  <c r="BA48" i="5"/>
  <c r="AZ48" i="5"/>
  <c r="AX48" i="5"/>
  <c r="AW48" i="5"/>
  <c r="AU48" i="5"/>
  <c r="AT48" i="5"/>
  <c r="AR48" i="5"/>
  <c r="AQ48" i="5"/>
  <c r="AO48" i="5"/>
  <c r="AN48" i="5"/>
  <c r="AL48" i="5"/>
  <c r="AK48" i="5"/>
  <c r="AI48" i="5"/>
  <c r="AH48" i="5"/>
  <c r="AF48" i="5"/>
  <c r="AE48" i="5"/>
  <c r="AC48" i="5"/>
  <c r="AB48" i="5"/>
  <c r="Z48" i="5"/>
  <c r="Y48" i="5"/>
  <c r="W48" i="5"/>
  <c r="V48" i="5"/>
  <c r="T48" i="5"/>
  <c r="S48" i="5"/>
  <c r="Q48" i="5"/>
  <c r="P48" i="5"/>
  <c r="N48" i="5"/>
  <c r="M48" i="5"/>
  <c r="DS47" i="5"/>
  <c r="DP47" i="5"/>
  <c r="DM47" i="5"/>
  <c r="DJ47" i="5"/>
  <c r="DG47" i="5"/>
  <c r="DD47" i="5"/>
  <c r="DA47" i="5"/>
  <c r="CX47" i="5"/>
  <c r="CU47" i="5"/>
  <c r="CR47" i="5"/>
  <c r="CO47" i="5"/>
  <c r="CL47" i="5"/>
  <c r="CI47" i="5"/>
  <c r="CF47" i="5"/>
  <c r="CC47" i="5"/>
  <c r="BZ47" i="5"/>
  <c r="BW47" i="5"/>
  <c r="BT47" i="5"/>
  <c r="BQ47" i="5"/>
  <c r="BN47" i="5"/>
  <c r="BK47" i="5"/>
  <c r="BH47" i="5"/>
  <c r="BE47" i="5"/>
  <c r="BB47" i="5"/>
  <c r="AY47" i="5"/>
  <c r="AV47" i="5"/>
  <c r="AS47" i="5"/>
  <c r="AP47" i="5"/>
  <c r="AM47" i="5"/>
  <c r="AJ47" i="5"/>
  <c r="AG47" i="5"/>
  <c r="AD47" i="5"/>
  <c r="AA47" i="5"/>
  <c r="X47" i="5"/>
  <c r="U47" i="5"/>
  <c r="R47" i="5"/>
  <c r="O47" i="5"/>
  <c r="L47" i="5"/>
  <c r="DS46" i="5"/>
  <c r="DP46" i="5"/>
  <c r="DP48" i="5" s="1"/>
  <c r="DP49" i="5" s="1"/>
  <c r="DM46" i="5"/>
  <c r="DJ46" i="5"/>
  <c r="DG46" i="5"/>
  <c r="DD46" i="5"/>
  <c r="DD48" i="5" s="1"/>
  <c r="DD49" i="5" s="1"/>
  <c r="DA46" i="5"/>
  <c r="CX46" i="5"/>
  <c r="CU46" i="5"/>
  <c r="CR46" i="5"/>
  <c r="CR48" i="5" s="1"/>
  <c r="CR49" i="5" s="1"/>
  <c r="CO46" i="5"/>
  <c r="CL46" i="5"/>
  <c r="CI46" i="5"/>
  <c r="CF46" i="5"/>
  <c r="CF48" i="5" s="1"/>
  <c r="CF49" i="5" s="1"/>
  <c r="CC46" i="5"/>
  <c r="BZ46" i="5"/>
  <c r="BW46" i="5"/>
  <c r="BT46" i="5"/>
  <c r="BT48" i="5" s="1"/>
  <c r="BT49" i="5" s="1"/>
  <c r="BQ46" i="5"/>
  <c r="BN46" i="5"/>
  <c r="BK46" i="5"/>
  <c r="BH46" i="5"/>
  <c r="BH48" i="5" s="1"/>
  <c r="BH49" i="5" s="1"/>
  <c r="BE46" i="5"/>
  <c r="BB46" i="5"/>
  <c r="AY46" i="5"/>
  <c r="AV46" i="5"/>
  <c r="AV48" i="5" s="1"/>
  <c r="AV49" i="5" s="1"/>
  <c r="AS46" i="5"/>
  <c r="AP46" i="5"/>
  <c r="AM46" i="5"/>
  <c r="AJ46" i="5"/>
  <c r="AJ48" i="5" s="1"/>
  <c r="AJ49" i="5" s="1"/>
  <c r="AG46" i="5"/>
  <c r="AD46" i="5"/>
  <c r="AA46" i="5"/>
  <c r="X46" i="5"/>
  <c r="X48" i="5" s="1"/>
  <c r="X49" i="5" s="1"/>
  <c r="U46" i="5"/>
  <c r="R46" i="5"/>
  <c r="O46" i="5"/>
  <c r="L46" i="5"/>
  <c r="L48" i="5" s="1"/>
  <c r="L49" i="5" s="1"/>
  <c r="F44" i="5"/>
  <c r="E44" i="5"/>
  <c r="F43" i="5"/>
  <c r="E43" i="5"/>
  <c r="F42" i="5"/>
  <c r="E42" i="5"/>
  <c r="F41" i="5"/>
  <c r="E41" i="5"/>
  <c r="F40" i="5"/>
  <c r="E40" i="5"/>
  <c r="F39" i="5"/>
  <c r="E39" i="5"/>
  <c r="F38" i="5"/>
  <c r="E38" i="5"/>
  <c r="F37" i="5"/>
  <c r="E37" i="5"/>
  <c r="F36" i="5"/>
  <c r="E36" i="5"/>
  <c r="F35" i="5"/>
  <c r="E35" i="5"/>
  <c r="F138" i="5" s="1"/>
  <c r="F34" i="5"/>
  <c r="E34" i="5"/>
  <c r="H137" i="5" s="1"/>
  <c r="F33" i="5"/>
  <c r="E33" i="5"/>
  <c r="F32" i="5"/>
  <c r="E32" i="5"/>
  <c r="F31" i="5"/>
  <c r="E31" i="5"/>
  <c r="G134" i="5" s="1"/>
  <c r="E30" i="5"/>
  <c r="E29" i="5"/>
  <c r="E28" i="5"/>
  <c r="F27" i="5"/>
  <c r="E27" i="5"/>
  <c r="F26" i="5"/>
  <c r="E26" i="5"/>
  <c r="F25" i="5"/>
  <c r="E25" i="5"/>
  <c r="F24" i="5"/>
  <c r="E24" i="5"/>
  <c r="G126" i="5" s="1"/>
  <c r="F23" i="5"/>
  <c r="E23" i="5"/>
  <c r="F22" i="5"/>
  <c r="E22" i="5"/>
  <c r="F21" i="5"/>
  <c r="E21" i="5"/>
  <c r="F20" i="5"/>
  <c r="E20" i="5"/>
  <c r="E19" i="5"/>
  <c r="E18" i="5"/>
  <c r="F17" i="5"/>
  <c r="E17" i="5"/>
  <c r="F16" i="5"/>
  <c r="E16" i="5"/>
  <c r="F15" i="5"/>
  <c r="E15" i="5"/>
  <c r="F14" i="5"/>
  <c r="E14" i="5"/>
  <c r="G117" i="5" s="1"/>
  <c r="F13" i="5"/>
  <c r="E13" i="5"/>
  <c r="F12" i="5"/>
  <c r="E12" i="5"/>
  <c r="F11" i="5"/>
  <c r="E11" i="5"/>
  <c r="F10" i="5"/>
  <c r="E10" i="5"/>
  <c r="F9" i="5"/>
  <c r="E9" i="5"/>
  <c r="F8" i="5"/>
  <c r="E8" i="5"/>
  <c r="F7" i="5"/>
  <c r="E7" i="5"/>
  <c r="F6" i="5"/>
  <c r="E6" i="5"/>
  <c r="E5" i="5"/>
  <c r="J2" i="5"/>
  <c r="K31" i="5" s="1"/>
  <c r="F29" i="20"/>
  <c r="F28" i="20"/>
  <c r="F18" i="20"/>
  <c r="F5" i="20"/>
  <c r="F31" i="24"/>
  <c r="F28" i="11"/>
  <c r="F10" i="11"/>
  <c r="E28" i="11"/>
  <c r="E10" i="11"/>
  <c r="H108" i="11" s="1"/>
  <c r="F27" i="21"/>
  <c r="F16" i="21"/>
  <c r="F5" i="21"/>
  <c r="F31" i="9"/>
  <c r="F30" i="9"/>
  <c r="F11" i="9"/>
  <c r="F5" i="9"/>
  <c r="F30" i="17"/>
  <c r="F19" i="17"/>
  <c r="F5" i="17"/>
  <c r="E30" i="17"/>
  <c r="E19" i="17"/>
  <c r="E5" i="17"/>
  <c r="F18" i="24"/>
  <c r="F5" i="24"/>
  <c r="F27" i="10"/>
  <c r="F18" i="10"/>
  <c r="F5" i="10"/>
  <c r="F18" i="12"/>
  <c r="F5" i="12"/>
  <c r="F33" i="12"/>
  <c r="F27" i="23"/>
  <c r="F18" i="23"/>
  <c r="F5" i="23"/>
  <c r="F32" i="18"/>
  <c r="F28" i="18"/>
  <c r="F5" i="18"/>
  <c r="F33" i="19"/>
  <c r="F30" i="19"/>
  <c r="F6" i="19"/>
  <c r="F5" i="19"/>
  <c r="F31" i="16"/>
  <c r="F30" i="16"/>
  <c r="F5" i="16"/>
  <c r="F35" i="6"/>
  <c r="F32" i="6"/>
  <c r="F31" i="6"/>
  <c r="F19" i="6"/>
  <c r="F5" i="6"/>
  <c r="F29" i="7"/>
  <c r="F5" i="7"/>
  <c r="F20" i="7"/>
  <c r="F44" i="6"/>
  <c r="E44" i="6"/>
  <c r="F43" i="6"/>
  <c r="E43" i="6"/>
  <c r="F42" i="6"/>
  <c r="E42" i="6"/>
  <c r="F41" i="6"/>
  <c r="E41" i="6"/>
  <c r="F40" i="6"/>
  <c r="E40" i="6"/>
  <c r="F44" i="7"/>
  <c r="E44" i="7"/>
  <c r="F43" i="7"/>
  <c r="E43" i="7"/>
  <c r="F42" i="7"/>
  <c r="E42" i="7"/>
  <c r="F41" i="7"/>
  <c r="E41" i="7"/>
  <c r="F40" i="7"/>
  <c r="E40" i="7"/>
  <c r="F35" i="15"/>
  <c r="F5" i="15"/>
  <c r="F20" i="15"/>
  <c r="F33" i="15"/>
  <c r="C414" i="20"/>
  <c r="A342" i="20"/>
  <c r="C416" i="20" s="1"/>
  <c r="H148" i="20"/>
  <c r="G148" i="20"/>
  <c r="F148" i="20"/>
  <c r="H147" i="20"/>
  <c r="G147" i="20"/>
  <c r="F147" i="20"/>
  <c r="H146" i="20"/>
  <c r="G146" i="20"/>
  <c r="F146" i="20"/>
  <c r="H145" i="20"/>
  <c r="G145" i="20"/>
  <c r="F145" i="20"/>
  <c r="H144" i="20"/>
  <c r="G144" i="20"/>
  <c r="F144" i="20"/>
  <c r="H143" i="20"/>
  <c r="G143" i="20"/>
  <c r="F143" i="20"/>
  <c r="H142" i="20"/>
  <c r="G142" i="20"/>
  <c r="F142" i="20"/>
  <c r="H141" i="20"/>
  <c r="G141" i="20"/>
  <c r="F141" i="20"/>
  <c r="H140" i="20"/>
  <c r="G140" i="20"/>
  <c r="F140" i="20"/>
  <c r="H139" i="20"/>
  <c r="G139" i="20"/>
  <c r="F139" i="20"/>
  <c r="H138" i="20"/>
  <c r="G138" i="20"/>
  <c r="F138" i="20"/>
  <c r="H137" i="20"/>
  <c r="G137" i="20"/>
  <c r="F137" i="20"/>
  <c r="H136" i="20"/>
  <c r="G136" i="20"/>
  <c r="F136" i="20"/>
  <c r="H135" i="20"/>
  <c r="G135" i="20"/>
  <c r="F135" i="20"/>
  <c r="DU48" i="20"/>
  <c r="DT48" i="20"/>
  <c r="DR48" i="20"/>
  <c r="DQ48" i="20"/>
  <c r="DO48" i="20"/>
  <c r="DN48" i="20"/>
  <c r="DL48" i="20"/>
  <c r="DK48" i="20"/>
  <c r="DI48" i="20"/>
  <c r="DH48" i="20"/>
  <c r="DF48" i="20"/>
  <c r="DE48" i="20"/>
  <c r="DC48" i="20"/>
  <c r="DB48" i="20"/>
  <c r="CZ48" i="20"/>
  <c r="CY48" i="20"/>
  <c r="CW48" i="20"/>
  <c r="CV48" i="20"/>
  <c r="CT48" i="20"/>
  <c r="CS48" i="20"/>
  <c r="CQ48" i="20"/>
  <c r="CP48" i="20"/>
  <c r="CN48" i="20"/>
  <c r="CM48" i="20"/>
  <c r="CK48" i="20"/>
  <c r="CJ48" i="20"/>
  <c r="CH48" i="20"/>
  <c r="CG48" i="20"/>
  <c r="CE48" i="20"/>
  <c r="CD48" i="20"/>
  <c r="CB48" i="20"/>
  <c r="CA48" i="20"/>
  <c r="BY48" i="20"/>
  <c r="BX48" i="20"/>
  <c r="BV48" i="20"/>
  <c r="BU48" i="20"/>
  <c r="BS48" i="20"/>
  <c r="BR48" i="20"/>
  <c r="BP48" i="20"/>
  <c r="BO48" i="20"/>
  <c r="BM48" i="20"/>
  <c r="BL48" i="20"/>
  <c r="BJ48" i="20"/>
  <c r="BI48" i="20"/>
  <c r="BG48" i="20"/>
  <c r="BF48" i="20"/>
  <c r="BD48" i="20"/>
  <c r="BC48" i="20"/>
  <c r="BA48" i="20"/>
  <c r="AZ48" i="20"/>
  <c r="AX48" i="20"/>
  <c r="AW48" i="20"/>
  <c r="AU48" i="20"/>
  <c r="AT48" i="20"/>
  <c r="AR48" i="20"/>
  <c r="AQ48" i="20"/>
  <c r="AO48" i="20"/>
  <c r="AN48" i="20"/>
  <c r="AL48" i="20"/>
  <c r="AK48" i="20"/>
  <c r="AI48" i="20"/>
  <c r="AH48" i="20"/>
  <c r="AF48" i="20"/>
  <c r="AE48" i="20"/>
  <c r="AC48" i="20"/>
  <c r="AB48" i="20"/>
  <c r="Z48" i="20"/>
  <c r="Y48" i="20"/>
  <c r="W48" i="20"/>
  <c r="V48" i="20"/>
  <c r="T48" i="20"/>
  <c r="S48" i="20"/>
  <c r="Q48" i="20"/>
  <c r="P48" i="20"/>
  <c r="N48" i="20"/>
  <c r="M48" i="20"/>
  <c r="DS47" i="20"/>
  <c r="DP47" i="20"/>
  <c r="DM47" i="20"/>
  <c r="DJ47" i="20"/>
  <c r="DG47" i="20"/>
  <c r="DD47" i="20"/>
  <c r="DA47" i="20"/>
  <c r="CX47" i="20"/>
  <c r="CU47" i="20"/>
  <c r="CR47" i="20"/>
  <c r="CO47" i="20"/>
  <c r="CL47" i="20"/>
  <c r="CI47" i="20"/>
  <c r="CF47" i="20"/>
  <c r="CC47" i="20"/>
  <c r="BZ47" i="20"/>
  <c r="BW47" i="20"/>
  <c r="BT47" i="20"/>
  <c r="BQ47" i="20"/>
  <c r="BN47" i="20"/>
  <c r="BK47" i="20"/>
  <c r="BH47" i="20"/>
  <c r="BE47" i="20"/>
  <c r="BB47" i="20"/>
  <c r="AY47" i="20"/>
  <c r="AV47" i="20"/>
  <c r="AS47" i="20"/>
  <c r="AP47" i="20"/>
  <c r="AM47" i="20"/>
  <c r="AJ47" i="20"/>
  <c r="AG47" i="20"/>
  <c r="AD47" i="20"/>
  <c r="AA47" i="20"/>
  <c r="X47" i="20"/>
  <c r="U47" i="20"/>
  <c r="R47" i="20"/>
  <c r="O47" i="20"/>
  <c r="L47" i="20"/>
  <c r="DS46" i="20"/>
  <c r="DP46" i="20"/>
  <c r="DP48" i="20" s="1"/>
  <c r="DP49" i="20" s="1"/>
  <c r="DM46" i="20"/>
  <c r="DJ46" i="20"/>
  <c r="DG46" i="20"/>
  <c r="DD46" i="20"/>
  <c r="DD48" i="20" s="1"/>
  <c r="DD49" i="20" s="1"/>
  <c r="DA46" i="20"/>
  <c r="CX46" i="20"/>
  <c r="CU46" i="20"/>
  <c r="CR46" i="20"/>
  <c r="CR48" i="20" s="1"/>
  <c r="CR49" i="20" s="1"/>
  <c r="CO46" i="20"/>
  <c r="CL46" i="20"/>
  <c r="CI46" i="20"/>
  <c r="CF46" i="20"/>
  <c r="CF48" i="20" s="1"/>
  <c r="CF49" i="20" s="1"/>
  <c r="CC46" i="20"/>
  <c r="BZ46" i="20"/>
  <c r="BW46" i="20"/>
  <c r="BT46" i="20"/>
  <c r="BT48" i="20" s="1"/>
  <c r="BT49" i="20" s="1"/>
  <c r="BQ46" i="20"/>
  <c r="BN46" i="20"/>
  <c r="BK46" i="20"/>
  <c r="BH46" i="20"/>
  <c r="BH48" i="20" s="1"/>
  <c r="BH49" i="20" s="1"/>
  <c r="BE46" i="20"/>
  <c r="BB46" i="20"/>
  <c r="AY46" i="20"/>
  <c r="AV46" i="20"/>
  <c r="AV48" i="20" s="1"/>
  <c r="AV49" i="20" s="1"/>
  <c r="AS46" i="20"/>
  <c r="AP46" i="20"/>
  <c r="AM46" i="20"/>
  <c r="AJ46" i="20"/>
  <c r="AJ48" i="20" s="1"/>
  <c r="AJ49" i="20" s="1"/>
  <c r="AG46" i="20"/>
  <c r="AD46" i="20"/>
  <c r="AA46" i="20"/>
  <c r="X46" i="20"/>
  <c r="X48" i="20" s="1"/>
  <c r="X49" i="20" s="1"/>
  <c r="U46" i="20"/>
  <c r="R46" i="20"/>
  <c r="O46" i="20"/>
  <c r="L46" i="20"/>
  <c r="F44" i="20"/>
  <c r="E44" i="20"/>
  <c r="F43" i="20"/>
  <c r="E43" i="20"/>
  <c r="F42" i="20"/>
  <c r="E42" i="20"/>
  <c r="F41" i="20"/>
  <c r="E41" i="20"/>
  <c r="F40" i="20"/>
  <c r="E40" i="20"/>
  <c r="F39" i="20"/>
  <c r="E39" i="20"/>
  <c r="F38" i="20"/>
  <c r="E38" i="20"/>
  <c r="F37" i="20"/>
  <c r="E37" i="20"/>
  <c r="F36" i="20"/>
  <c r="E36" i="20"/>
  <c r="F35" i="20"/>
  <c r="E35" i="20"/>
  <c r="F34" i="20"/>
  <c r="E34" i="20"/>
  <c r="F33" i="20"/>
  <c r="E33" i="20"/>
  <c r="F12" i="20"/>
  <c r="E12" i="20"/>
  <c r="F31" i="20"/>
  <c r="E31" i="20"/>
  <c r="F30" i="20"/>
  <c r="E30" i="20"/>
  <c r="F133" i="20" s="1"/>
  <c r="F32" i="20"/>
  <c r="E32" i="20"/>
  <c r="H132" i="20" s="1"/>
  <c r="E29" i="20"/>
  <c r="H131" i="20" s="1"/>
  <c r="E28" i="20"/>
  <c r="G130" i="20" s="1"/>
  <c r="F27" i="20"/>
  <c r="E27" i="20"/>
  <c r="F26" i="20"/>
  <c r="E26" i="20"/>
  <c r="F25" i="20"/>
  <c r="E25" i="20"/>
  <c r="H127" i="20" s="1"/>
  <c r="F24" i="20"/>
  <c r="E24" i="20"/>
  <c r="G126" i="20" s="1"/>
  <c r="F23" i="20"/>
  <c r="E23" i="20"/>
  <c r="H125" i="20" s="1"/>
  <c r="F22" i="20"/>
  <c r="E22" i="20"/>
  <c r="F21" i="20"/>
  <c r="E21" i="20"/>
  <c r="H123" i="20" s="1"/>
  <c r="F20" i="20"/>
  <c r="E20" i="20"/>
  <c r="F122" i="20" s="1"/>
  <c r="F19" i="20"/>
  <c r="E19" i="20"/>
  <c r="E18" i="20"/>
  <c r="H120" i="20" s="1"/>
  <c r="F17" i="20"/>
  <c r="E17" i="20"/>
  <c r="F16" i="20"/>
  <c r="E16" i="20"/>
  <c r="F15" i="20"/>
  <c r="E15" i="20"/>
  <c r="H117" i="20" s="1"/>
  <c r="F14" i="20"/>
  <c r="E14" i="20"/>
  <c r="F13" i="20"/>
  <c r="E13" i="20"/>
  <c r="F11" i="20"/>
  <c r="E11" i="20"/>
  <c r="F10" i="20"/>
  <c r="E10" i="20"/>
  <c r="F9" i="20"/>
  <c r="E9" i="20"/>
  <c r="F8" i="20"/>
  <c r="E8" i="20"/>
  <c r="F7" i="20"/>
  <c r="E7" i="20"/>
  <c r="F6" i="20"/>
  <c r="E6" i="20"/>
  <c r="H109" i="20" s="1"/>
  <c r="E5" i="20"/>
  <c r="J2" i="20"/>
  <c r="K44" i="20" s="1"/>
  <c r="A342" i="11"/>
  <c r="C416" i="11" s="1"/>
  <c r="H148" i="11"/>
  <c r="G148" i="11"/>
  <c r="F148" i="11"/>
  <c r="H147" i="11"/>
  <c r="G147" i="11"/>
  <c r="F147" i="11"/>
  <c r="H146" i="11"/>
  <c r="G146" i="11"/>
  <c r="F146" i="11"/>
  <c r="H145" i="11"/>
  <c r="G145" i="11"/>
  <c r="F145" i="11"/>
  <c r="H144" i="11"/>
  <c r="G144" i="11"/>
  <c r="F144" i="11"/>
  <c r="H143" i="11"/>
  <c r="G143" i="11"/>
  <c r="F143" i="11"/>
  <c r="H142" i="11"/>
  <c r="G142" i="11"/>
  <c r="F142" i="11"/>
  <c r="H141" i="11"/>
  <c r="G141" i="11"/>
  <c r="F141" i="11"/>
  <c r="H140" i="11"/>
  <c r="G140" i="11"/>
  <c r="F140" i="11"/>
  <c r="H139" i="11"/>
  <c r="G139" i="11"/>
  <c r="F139" i="11"/>
  <c r="H138" i="11"/>
  <c r="G138" i="11"/>
  <c r="F138" i="11"/>
  <c r="H137" i="11"/>
  <c r="G137" i="11"/>
  <c r="F137" i="11"/>
  <c r="H136" i="11"/>
  <c r="G136" i="11"/>
  <c r="F136" i="11"/>
  <c r="H135" i="11"/>
  <c r="G135" i="11"/>
  <c r="F135" i="11"/>
  <c r="DU48" i="11"/>
  <c r="DT48" i="11"/>
  <c r="DR48" i="11"/>
  <c r="DQ48" i="11"/>
  <c r="DO48" i="11"/>
  <c r="DN48" i="11"/>
  <c r="DL48" i="11"/>
  <c r="DK48" i="11"/>
  <c r="DI48" i="11"/>
  <c r="DH48" i="11"/>
  <c r="DF48" i="11"/>
  <c r="DE48" i="11"/>
  <c r="DC48" i="11"/>
  <c r="DB48" i="11"/>
  <c r="CZ48" i="11"/>
  <c r="CY48" i="11"/>
  <c r="CW48" i="11"/>
  <c r="CV48" i="11"/>
  <c r="CT48" i="11"/>
  <c r="CS48" i="11"/>
  <c r="CQ48" i="11"/>
  <c r="CP48" i="11"/>
  <c r="CN48" i="11"/>
  <c r="CM48" i="11"/>
  <c r="CK48" i="11"/>
  <c r="CJ48" i="11"/>
  <c r="CH48" i="11"/>
  <c r="CG48" i="11"/>
  <c r="CE48" i="11"/>
  <c r="CD48" i="11"/>
  <c r="CB48" i="11"/>
  <c r="CA48" i="11"/>
  <c r="BY48" i="11"/>
  <c r="BX48" i="11"/>
  <c r="BV48" i="11"/>
  <c r="BU48" i="11"/>
  <c r="BS48" i="11"/>
  <c r="BR48" i="11"/>
  <c r="BP48" i="11"/>
  <c r="BO48" i="11"/>
  <c r="BM48" i="11"/>
  <c r="BL48" i="11"/>
  <c r="BJ48" i="11"/>
  <c r="BI48" i="11"/>
  <c r="BG48" i="11"/>
  <c r="BF48" i="11"/>
  <c r="BD48" i="11"/>
  <c r="BC48" i="11"/>
  <c r="BA48" i="11"/>
  <c r="AZ48" i="11"/>
  <c r="AX48" i="11"/>
  <c r="AW48" i="11"/>
  <c r="AU48" i="11"/>
  <c r="AT48" i="11"/>
  <c r="AR48" i="11"/>
  <c r="AQ48" i="11"/>
  <c r="AO48" i="11"/>
  <c r="AN48" i="11"/>
  <c r="AL48" i="11"/>
  <c r="AK48" i="11"/>
  <c r="AI48" i="11"/>
  <c r="AH48" i="11"/>
  <c r="AF48" i="11"/>
  <c r="AE48" i="11"/>
  <c r="AC48" i="11"/>
  <c r="AB48" i="11"/>
  <c r="Z48" i="11"/>
  <c r="Y48" i="11"/>
  <c r="W48" i="11"/>
  <c r="V48" i="11"/>
  <c r="T48" i="11"/>
  <c r="S48" i="11"/>
  <c r="Q48" i="11"/>
  <c r="P48" i="11"/>
  <c r="N48" i="11"/>
  <c r="M48" i="11"/>
  <c r="DS47" i="11"/>
  <c r="DP47" i="11"/>
  <c r="DM47" i="11"/>
  <c r="DJ47" i="11"/>
  <c r="DG47" i="11"/>
  <c r="DD47" i="11"/>
  <c r="DA47" i="11"/>
  <c r="CX47" i="11"/>
  <c r="CU47" i="11"/>
  <c r="CR47" i="11"/>
  <c r="CO47" i="11"/>
  <c r="CL47" i="11"/>
  <c r="CI47" i="11"/>
  <c r="CF47" i="11"/>
  <c r="CC47" i="11"/>
  <c r="BZ47" i="11"/>
  <c r="BW47" i="11"/>
  <c r="BT47" i="11"/>
  <c r="BQ47" i="11"/>
  <c r="BN47" i="11"/>
  <c r="BK47" i="11"/>
  <c r="BH47" i="11"/>
  <c r="BE47" i="11"/>
  <c r="BB47" i="11"/>
  <c r="AY47" i="11"/>
  <c r="AV47" i="11"/>
  <c r="AS47" i="11"/>
  <c r="AP47" i="11"/>
  <c r="AM47" i="11"/>
  <c r="AJ47" i="11"/>
  <c r="AG47" i="11"/>
  <c r="AD47" i="11"/>
  <c r="AA47" i="11"/>
  <c r="X47" i="11"/>
  <c r="U47" i="11"/>
  <c r="R47" i="11"/>
  <c r="O47" i="11"/>
  <c r="L47" i="11"/>
  <c r="DS46" i="11"/>
  <c r="DP46" i="11"/>
  <c r="DM46" i="11"/>
  <c r="DJ46" i="11"/>
  <c r="DG46" i="11"/>
  <c r="DD46" i="11"/>
  <c r="DA46" i="11"/>
  <c r="CX46" i="11"/>
  <c r="CU46" i="11"/>
  <c r="CR46" i="11"/>
  <c r="CO46" i="11"/>
  <c r="CL46" i="11"/>
  <c r="CI46" i="11"/>
  <c r="CF46" i="11"/>
  <c r="CC46" i="11"/>
  <c r="BZ46" i="11"/>
  <c r="BW46" i="11"/>
  <c r="BT46" i="11"/>
  <c r="BQ46" i="11"/>
  <c r="BN46" i="11"/>
  <c r="BK46" i="11"/>
  <c r="BH46" i="11"/>
  <c r="BE46" i="11"/>
  <c r="BB46" i="11"/>
  <c r="AY46" i="11"/>
  <c r="AV46" i="11"/>
  <c r="AS46" i="11"/>
  <c r="AP46" i="11"/>
  <c r="AM46" i="11"/>
  <c r="AJ46" i="11"/>
  <c r="AG46" i="11"/>
  <c r="AD46" i="11"/>
  <c r="AA46" i="11"/>
  <c r="X46" i="11"/>
  <c r="U46" i="11"/>
  <c r="R46" i="11"/>
  <c r="O46" i="11"/>
  <c r="L46" i="11"/>
  <c r="F44" i="11"/>
  <c r="E44" i="11"/>
  <c r="F43" i="11"/>
  <c r="E43" i="11"/>
  <c r="F42" i="11"/>
  <c r="E42" i="11"/>
  <c r="F41" i="11"/>
  <c r="E41" i="11"/>
  <c r="F40" i="11"/>
  <c r="E40" i="11"/>
  <c r="F39" i="11"/>
  <c r="E39" i="11"/>
  <c r="F38" i="11"/>
  <c r="E38" i="11"/>
  <c r="F37" i="11"/>
  <c r="E37" i="11"/>
  <c r="F36" i="11"/>
  <c r="E36" i="11"/>
  <c r="F35" i="11"/>
  <c r="E35" i="11"/>
  <c r="F34" i="11"/>
  <c r="E34" i="11"/>
  <c r="F33" i="11"/>
  <c r="E33" i="11"/>
  <c r="F8" i="11"/>
  <c r="E8" i="11"/>
  <c r="F22" i="11"/>
  <c r="E22" i="11"/>
  <c r="G128" i="11" s="1"/>
  <c r="F23" i="11"/>
  <c r="E23" i="11"/>
  <c r="F118" i="11" s="1"/>
  <c r="F20" i="11"/>
  <c r="E20" i="11"/>
  <c r="F19" i="11"/>
  <c r="E19" i="11"/>
  <c r="F15" i="11"/>
  <c r="E15" i="11"/>
  <c r="G127" i="11" s="1"/>
  <c r="F14" i="11"/>
  <c r="E14" i="11"/>
  <c r="F7" i="11"/>
  <c r="E7" i="11"/>
  <c r="H134" i="11" s="1"/>
  <c r="F32" i="11"/>
  <c r="E32" i="11"/>
  <c r="F31" i="11"/>
  <c r="E31" i="11"/>
  <c r="F30" i="11"/>
  <c r="E30" i="11"/>
  <c r="F29" i="11"/>
  <c r="E29" i="11"/>
  <c r="F26" i="11"/>
  <c r="E26" i="11"/>
  <c r="H133" i="11" s="1"/>
  <c r="F18" i="11"/>
  <c r="E18" i="11"/>
  <c r="F17" i="11"/>
  <c r="E17" i="11"/>
  <c r="F113" i="11" s="1"/>
  <c r="F12" i="11"/>
  <c r="E12" i="11"/>
  <c r="F5" i="11"/>
  <c r="E5" i="11"/>
  <c r="F27" i="11"/>
  <c r="E27" i="11"/>
  <c r="F25" i="11"/>
  <c r="E25" i="11"/>
  <c r="F115" i="11" s="1"/>
  <c r="F24" i="11"/>
  <c r="E24" i="11"/>
  <c r="H123" i="11" s="1"/>
  <c r="F21" i="11"/>
  <c r="E21" i="11"/>
  <c r="F16" i="11"/>
  <c r="E16" i="11"/>
  <c r="F13" i="11"/>
  <c r="E13" i="11"/>
  <c r="F11" i="11"/>
  <c r="E11" i="11"/>
  <c r="H126" i="11" s="1"/>
  <c r="F9" i="11"/>
  <c r="E9" i="11"/>
  <c r="F6" i="11"/>
  <c r="E6" i="11"/>
  <c r="G110" i="11" s="1"/>
  <c r="J2" i="11"/>
  <c r="K44" i="11" s="1"/>
  <c r="A342" i="21"/>
  <c r="C416" i="21" s="1"/>
  <c r="H148" i="21"/>
  <c r="G148" i="21"/>
  <c r="F148" i="21"/>
  <c r="H147" i="21"/>
  <c r="G147" i="21"/>
  <c r="F147" i="21"/>
  <c r="H146" i="21"/>
  <c r="G146" i="21"/>
  <c r="F146" i="21"/>
  <c r="H145" i="21"/>
  <c r="G145" i="21"/>
  <c r="F145" i="21"/>
  <c r="H144" i="21"/>
  <c r="G144" i="21"/>
  <c r="F144" i="21"/>
  <c r="H143" i="21"/>
  <c r="G143" i="21"/>
  <c r="F143" i="21"/>
  <c r="H142" i="21"/>
  <c r="G142" i="21"/>
  <c r="F142" i="21"/>
  <c r="H141" i="21"/>
  <c r="G141" i="21"/>
  <c r="F141" i="21"/>
  <c r="H140" i="21"/>
  <c r="G140" i="21"/>
  <c r="F140" i="21"/>
  <c r="H139" i="21"/>
  <c r="G139" i="21"/>
  <c r="F139" i="21"/>
  <c r="H138" i="21"/>
  <c r="G138" i="21"/>
  <c r="F138" i="21"/>
  <c r="H137" i="21"/>
  <c r="G137" i="21"/>
  <c r="F137" i="21"/>
  <c r="H136" i="21"/>
  <c r="G136" i="21"/>
  <c r="F136" i="21"/>
  <c r="H135" i="21"/>
  <c r="G135" i="21"/>
  <c r="F135" i="21"/>
  <c r="H134" i="21"/>
  <c r="G134" i="21"/>
  <c r="F134" i="21"/>
  <c r="H133" i="21"/>
  <c r="G133" i="21"/>
  <c r="F133" i="21"/>
  <c r="DU48" i="21"/>
  <c r="DT48" i="21"/>
  <c r="DR48" i="21"/>
  <c r="DQ48" i="21"/>
  <c r="DO48" i="21"/>
  <c r="DN48" i="21"/>
  <c r="DL48" i="21"/>
  <c r="DK48" i="21"/>
  <c r="DI48" i="21"/>
  <c r="DH48" i="21"/>
  <c r="DF48" i="21"/>
  <c r="DE48" i="21"/>
  <c r="DC48" i="21"/>
  <c r="DB48" i="21"/>
  <c r="CZ48" i="21"/>
  <c r="CY48" i="21"/>
  <c r="CW48" i="21"/>
  <c r="CV48" i="21"/>
  <c r="CT48" i="21"/>
  <c r="CS48" i="21"/>
  <c r="CQ48" i="21"/>
  <c r="CP48" i="21"/>
  <c r="CN48" i="21"/>
  <c r="CM48" i="21"/>
  <c r="CK48" i="21"/>
  <c r="CJ48" i="21"/>
  <c r="CH48" i="21"/>
  <c r="CG48" i="21"/>
  <c r="CE48" i="21"/>
  <c r="CD48" i="21"/>
  <c r="CB48" i="21"/>
  <c r="CA48" i="21"/>
  <c r="BY48" i="21"/>
  <c r="BX48" i="21"/>
  <c r="BV48" i="21"/>
  <c r="BU48" i="21"/>
  <c r="BS48" i="21"/>
  <c r="BR48" i="21"/>
  <c r="BP48" i="21"/>
  <c r="BO48" i="21"/>
  <c r="BM48" i="21"/>
  <c r="BL48" i="21"/>
  <c r="BJ48" i="21"/>
  <c r="BI48" i="21"/>
  <c r="BG48" i="21"/>
  <c r="BF48" i="21"/>
  <c r="BD48" i="21"/>
  <c r="BC48" i="21"/>
  <c r="BA48" i="21"/>
  <c r="AZ48" i="21"/>
  <c r="AX48" i="21"/>
  <c r="AW48" i="21"/>
  <c r="AU48" i="21"/>
  <c r="AT48" i="21"/>
  <c r="AR48" i="21"/>
  <c r="AQ48" i="21"/>
  <c r="AO48" i="21"/>
  <c r="AN48" i="21"/>
  <c r="AL48" i="21"/>
  <c r="AK48" i="21"/>
  <c r="AI48" i="21"/>
  <c r="AH48" i="21"/>
  <c r="AF48" i="21"/>
  <c r="AE48" i="21"/>
  <c r="AC48" i="21"/>
  <c r="AB48" i="21"/>
  <c r="Z48" i="21"/>
  <c r="Y48" i="21"/>
  <c r="W48" i="21"/>
  <c r="V48" i="21"/>
  <c r="T48" i="21"/>
  <c r="S48" i="21"/>
  <c r="Q48" i="21"/>
  <c r="P48" i="21"/>
  <c r="N48" i="21"/>
  <c r="M48" i="21"/>
  <c r="DS47" i="21"/>
  <c r="DP47" i="21"/>
  <c r="DM47" i="21"/>
  <c r="DJ47" i="21"/>
  <c r="DG47" i="21"/>
  <c r="DD47" i="21"/>
  <c r="DA47" i="21"/>
  <c r="CX47" i="21"/>
  <c r="CU47" i="21"/>
  <c r="CR47" i="21"/>
  <c r="CO47" i="21"/>
  <c r="CL47" i="21"/>
  <c r="CI47" i="21"/>
  <c r="CF47" i="21"/>
  <c r="CC47" i="21"/>
  <c r="BZ47" i="21"/>
  <c r="BW47" i="21"/>
  <c r="BT47" i="21"/>
  <c r="BQ47" i="21"/>
  <c r="BN47" i="21"/>
  <c r="BK47" i="21"/>
  <c r="BH47" i="21"/>
  <c r="BE47" i="21"/>
  <c r="BB47" i="21"/>
  <c r="AY47" i="21"/>
  <c r="AV47" i="21"/>
  <c r="AS47" i="21"/>
  <c r="AP47" i="21"/>
  <c r="AM47" i="21"/>
  <c r="AJ47" i="21"/>
  <c r="AG47" i="21"/>
  <c r="AD47" i="21"/>
  <c r="AA47" i="21"/>
  <c r="X47" i="21"/>
  <c r="U47" i="21"/>
  <c r="R47" i="21"/>
  <c r="O47" i="21"/>
  <c r="L47" i="21"/>
  <c r="DS46" i="21"/>
  <c r="DP46" i="21"/>
  <c r="DP48" i="21" s="1"/>
  <c r="DP49" i="21" s="1"/>
  <c r="DM46" i="21"/>
  <c r="DJ46" i="21"/>
  <c r="DG46" i="21"/>
  <c r="DD46" i="21"/>
  <c r="DD48" i="21" s="1"/>
  <c r="DD49" i="21" s="1"/>
  <c r="DA46" i="21"/>
  <c r="CX46" i="21"/>
  <c r="CU46" i="21"/>
  <c r="CR46" i="21"/>
  <c r="CR48" i="21" s="1"/>
  <c r="CR49" i="21" s="1"/>
  <c r="CO46" i="21"/>
  <c r="CL46" i="21"/>
  <c r="CI46" i="21"/>
  <c r="CF46" i="21"/>
  <c r="CF48" i="21" s="1"/>
  <c r="CF49" i="21" s="1"/>
  <c r="CC46" i="21"/>
  <c r="BZ46" i="21"/>
  <c r="BW46" i="21"/>
  <c r="BT46" i="21"/>
  <c r="BT48" i="21" s="1"/>
  <c r="BT49" i="21" s="1"/>
  <c r="BQ46" i="21"/>
  <c r="BN46" i="21"/>
  <c r="BK46" i="21"/>
  <c r="BH46" i="21"/>
  <c r="BH48" i="21" s="1"/>
  <c r="BH49" i="21" s="1"/>
  <c r="BE46" i="21"/>
  <c r="BB46" i="21"/>
  <c r="AY46" i="21"/>
  <c r="AV46" i="21"/>
  <c r="AV48" i="21" s="1"/>
  <c r="AV49" i="21" s="1"/>
  <c r="AS46" i="21"/>
  <c r="AP46" i="21"/>
  <c r="AM46" i="21"/>
  <c r="AJ46" i="21"/>
  <c r="AJ48" i="21" s="1"/>
  <c r="AJ49" i="21" s="1"/>
  <c r="AG46" i="21"/>
  <c r="AD46" i="21"/>
  <c r="AA46" i="21"/>
  <c r="X46" i="21"/>
  <c r="X48" i="21" s="1"/>
  <c r="X49" i="21" s="1"/>
  <c r="U46" i="21"/>
  <c r="R46" i="21"/>
  <c r="O46" i="21"/>
  <c r="L46" i="21"/>
  <c r="L48" i="21" s="1"/>
  <c r="F44" i="21"/>
  <c r="E44" i="21"/>
  <c r="F43" i="21"/>
  <c r="E43" i="21"/>
  <c r="F42" i="21"/>
  <c r="E42" i="21"/>
  <c r="F41" i="21"/>
  <c r="E41" i="21"/>
  <c r="F40" i="21"/>
  <c r="E40" i="21"/>
  <c r="F39" i="21"/>
  <c r="E39" i="21"/>
  <c r="F38" i="21"/>
  <c r="E38" i="21"/>
  <c r="F37" i="21"/>
  <c r="E37" i="21"/>
  <c r="F36" i="21"/>
  <c r="E36" i="21"/>
  <c r="F35" i="21"/>
  <c r="E35" i="21"/>
  <c r="F34" i="21"/>
  <c r="E34" i="21"/>
  <c r="F33" i="21"/>
  <c r="E33" i="21"/>
  <c r="F32" i="21"/>
  <c r="E32" i="21"/>
  <c r="F31" i="21"/>
  <c r="E31" i="21"/>
  <c r="F23" i="21"/>
  <c r="E23" i="21"/>
  <c r="F26" i="21"/>
  <c r="E26" i="21"/>
  <c r="F15" i="21"/>
  <c r="E15" i="21"/>
  <c r="F19" i="21"/>
  <c r="E19" i="21"/>
  <c r="F13" i="21"/>
  <c r="E13" i="21"/>
  <c r="F14" i="21"/>
  <c r="E14" i="21"/>
  <c r="F22" i="21"/>
  <c r="E22" i="21"/>
  <c r="F11" i="21"/>
  <c r="E11" i="21"/>
  <c r="F30" i="21"/>
  <c r="E30" i="21"/>
  <c r="H132" i="21" s="1"/>
  <c r="F9" i="21"/>
  <c r="E9" i="21"/>
  <c r="H112" i="21" s="1"/>
  <c r="F10" i="21"/>
  <c r="E10" i="21"/>
  <c r="G113" i="21" s="1"/>
  <c r="F17" i="21"/>
  <c r="E17" i="21"/>
  <c r="F120" i="21" s="1"/>
  <c r="F29" i="21"/>
  <c r="E29" i="21"/>
  <c r="H131" i="21" s="1"/>
  <c r="F12" i="21"/>
  <c r="E12" i="21"/>
  <c r="F20" i="21"/>
  <c r="E20" i="21"/>
  <c r="F18" i="21"/>
  <c r="E18" i="21"/>
  <c r="F121" i="21" s="1"/>
  <c r="F21" i="21"/>
  <c r="E21" i="21"/>
  <c r="F24" i="21"/>
  <c r="E24" i="21"/>
  <c r="F6" i="21"/>
  <c r="E6" i="21"/>
  <c r="G109" i="21" s="1"/>
  <c r="F8" i="21"/>
  <c r="E8" i="21"/>
  <c r="F28" i="21"/>
  <c r="E28" i="21"/>
  <c r="H130" i="21" s="1"/>
  <c r="F25" i="21"/>
  <c r="E25" i="21"/>
  <c r="H127" i="21" s="1"/>
  <c r="F7" i="21"/>
  <c r="E7" i="21"/>
  <c r="E5" i="21"/>
  <c r="F108" i="21" s="1"/>
  <c r="E27" i="21"/>
  <c r="H129" i="21" s="1"/>
  <c r="E16" i="21"/>
  <c r="J2" i="21"/>
  <c r="K44" i="21" s="1"/>
  <c r="A342" i="9"/>
  <c r="H148" i="9"/>
  <c r="G148" i="9"/>
  <c r="F148" i="9"/>
  <c r="H147" i="9"/>
  <c r="G147" i="9"/>
  <c r="F147" i="9"/>
  <c r="H146" i="9"/>
  <c r="G146" i="9"/>
  <c r="F146" i="9"/>
  <c r="H145" i="9"/>
  <c r="G145" i="9"/>
  <c r="F145" i="9"/>
  <c r="H144" i="9"/>
  <c r="G144" i="9"/>
  <c r="F144" i="9"/>
  <c r="H143" i="9"/>
  <c r="G143" i="9"/>
  <c r="F143" i="9"/>
  <c r="H142" i="9"/>
  <c r="G142" i="9"/>
  <c r="F142" i="9"/>
  <c r="H141" i="9"/>
  <c r="G141" i="9"/>
  <c r="F141" i="9"/>
  <c r="H140" i="9"/>
  <c r="G140" i="9"/>
  <c r="F140" i="9"/>
  <c r="H139" i="9"/>
  <c r="G139" i="9"/>
  <c r="F139" i="9"/>
  <c r="H138" i="9"/>
  <c r="G138" i="9"/>
  <c r="F138" i="9"/>
  <c r="H137" i="9"/>
  <c r="G137" i="9"/>
  <c r="F137" i="9"/>
  <c r="H136" i="9"/>
  <c r="G136" i="9"/>
  <c r="F136" i="9"/>
  <c r="DU48" i="9"/>
  <c r="DT48" i="9"/>
  <c r="DR48" i="9"/>
  <c r="DQ48" i="9"/>
  <c r="DO48" i="9"/>
  <c r="DN48" i="9"/>
  <c r="DL48" i="9"/>
  <c r="DK48" i="9"/>
  <c r="DI48" i="9"/>
  <c r="DH48" i="9"/>
  <c r="DF48" i="9"/>
  <c r="DE48" i="9"/>
  <c r="DC48" i="9"/>
  <c r="DB48" i="9"/>
  <c r="CZ48" i="9"/>
  <c r="CY48" i="9"/>
  <c r="CW48" i="9"/>
  <c r="CV48" i="9"/>
  <c r="CT48" i="9"/>
  <c r="CS48" i="9"/>
  <c r="CQ48" i="9"/>
  <c r="CP48" i="9"/>
  <c r="CN48" i="9"/>
  <c r="CM48" i="9"/>
  <c r="CK48" i="9"/>
  <c r="CJ48" i="9"/>
  <c r="CH48" i="9"/>
  <c r="CG48" i="9"/>
  <c r="CE48" i="9"/>
  <c r="CD48" i="9"/>
  <c r="CB48" i="9"/>
  <c r="CA48" i="9"/>
  <c r="BY48" i="9"/>
  <c r="BX48" i="9"/>
  <c r="BV48" i="9"/>
  <c r="BU48" i="9"/>
  <c r="BS48" i="9"/>
  <c r="BR48" i="9"/>
  <c r="BP48" i="9"/>
  <c r="BO48" i="9"/>
  <c r="BM48" i="9"/>
  <c r="BL48" i="9"/>
  <c r="BJ48" i="9"/>
  <c r="BI48" i="9"/>
  <c r="BG48" i="9"/>
  <c r="BF48" i="9"/>
  <c r="BD48" i="9"/>
  <c r="BC48" i="9"/>
  <c r="BA48" i="9"/>
  <c r="AZ48" i="9"/>
  <c r="AX48" i="9"/>
  <c r="AW48" i="9"/>
  <c r="AU48" i="9"/>
  <c r="AT48" i="9"/>
  <c r="AR48" i="9"/>
  <c r="AQ48" i="9"/>
  <c r="AO48" i="9"/>
  <c r="AN48" i="9"/>
  <c r="AL48" i="9"/>
  <c r="AK48" i="9"/>
  <c r="AI48" i="9"/>
  <c r="AH48" i="9"/>
  <c r="AF48" i="9"/>
  <c r="AE48" i="9"/>
  <c r="AC48" i="9"/>
  <c r="AB48" i="9"/>
  <c r="Z48" i="9"/>
  <c r="Y48" i="9"/>
  <c r="W48" i="9"/>
  <c r="V48" i="9"/>
  <c r="T48" i="9"/>
  <c r="S48" i="9"/>
  <c r="Q48" i="9"/>
  <c r="P48" i="9"/>
  <c r="N48" i="9"/>
  <c r="M48" i="9"/>
  <c r="DS47" i="9"/>
  <c r="DP47" i="9"/>
  <c r="DM47" i="9"/>
  <c r="DJ47" i="9"/>
  <c r="DG47" i="9"/>
  <c r="DD47" i="9"/>
  <c r="DA47" i="9"/>
  <c r="CX47" i="9"/>
  <c r="CU47" i="9"/>
  <c r="CR47" i="9"/>
  <c r="CO47" i="9"/>
  <c r="CL47" i="9"/>
  <c r="CI47" i="9"/>
  <c r="CF47" i="9"/>
  <c r="CC47" i="9"/>
  <c r="BZ47" i="9"/>
  <c r="BW47" i="9"/>
  <c r="BT47" i="9"/>
  <c r="BQ47" i="9"/>
  <c r="BN47" i="9"/>
  <c r="BK47" i="9"/>
  <c r="BH47" i="9"/>
  <c r="BE47" i="9"/>
  <c r="BB47" i="9"/>
  <c r="AY47" i="9"/>
  <c r="AV47" i="9"/>
  <c r="AS47" i="9"/>
  <c r="AP47" i="9"/>
  <c r="AM47" i="9"/>
  <c r="AJ47" i="9"/>
  <c r="AG47" i="9"/>
  <c r="AD47" i="9"/>
  <c r="AA47" i="9"/>
  <c r="X47" i="9"/>
  <c r="U47" i="9"/>
  <c r="R47" i="9"/>
  <c r="O47" i="9"/>
  <c r="L47" i="9"/>
  <c r="DS46" i="9"/>
  <c r="DP46" i="9"/>
  <c r="DM46" i="9"/>
  <c r="DJ46" i="9"/>
  <c r="DG46" i="9"/>
  <c r="DD46" i="9"/>
  <c r="DA46" i="9"/>
  <c r="CX46" i="9"/>
  <c r="CU46" i="9"/>
  <c r="CR46" i="9"/>
  <c r="CO46" i="9"/>
  <c r="CL46" i="9"/>
  <c r="CI46" i="9"/>
  <c r="CF46" i="9"/>
  <c r="CC46" i="9"/>
  <c r="BZ46" i="9"/>
  <c r="BW46" i="9"/>
  <c r="BT46" i="9"/>
  <c r="BQ46" i="9"/>
  <c r="BN46" i="9"/>
  <c r="BK46" i="9"/>
  <c r="BH46" i="9"/>
  <c r="BE46" i="9"/>
  <c r="BB46" i="9"/>
  <c r="AY46" i="9"/>
  <c r="AV46" i="9"/>
  <c r="AS46" i="9"/>
  <c r="AP46" i="9"/>
  <c r="AM46" i="9"/>
  <c r="AJ46" i="9"/>
  <c r="AG46" i="9"/>
  <c r="AD46" i="9"/>
  <c r="AA46" i="9"/>
  <c r="X46" i="9"/>
  <c r="U46" i="9"/>
  <c r="R46" i="9"/>
  <c r="O46" i="9"/>
  <c r="L46" i="9"/>
  <c r="F10" i="9"/>
  <c r="E10" i="9"/>
  <c r="F44" i="9"/>
  <c r="E44" i="9"/>
  <c r="F43" i="9"/>
  <c r="E43" i="9"/>
  <c r="F42" i="9"/>
  <c r="E42" i="9"/>
  <c r="F41" i="9"/>
  <c r="E41" i="9"/>
  <c r="F40" i="9"/>
  <c r="E40" i="9"/>
  <c r="F39" i="9"/>
  <c r="E39" i="9"/>
  <c r="F38" i="9"/>
  <c r="E38" i="9"/>
  <c r="F37" i="9"/>
  <c r="E37" i="9"/>
  <c r="F36" i="9"/>
  <c r="E36" i="9"/>
  <c r="F35" i="9"/>
  <c r="E35" i="9"/>
  <c r="F14" i="9"/>
  <c r="E14" i="9"/>
  <c r="G135" i="9" s="1"/>
  <c r="F32" i="9"/>
  <c r="E32" i="9"/>
  <c r="F9" i="9"/>
  <c r="E9" i="9"/>
  <c r="F26" i="9"/>
  <c r="E26" i="9"/>
  <c r="H133" i="9" s="1"/>
  <c r="F25" i="9"/>
  <c r="E25" i="9"/>
  <c r="E5" i="9"/>
  <c r="G131" i="9" s="1"/>
  <c r="F33" i="9"/>
  <c r="E33" i="9"/>
  <c r="H130" i="9" s="1"/>
  <c r="F12" i="9"/>
  <c r="E12" i="9"/>
  <c r="E31" i="9"/>
  <c r="F128" i="9" s="1"/>
  <c r="F22" i="9"/>
  <c r="E22" i="9"/>
  <c r="F19" i="9"/>
  <c r="E19" i="9"/>
  <c r="F21" i="9"/>
  <c r="E21" i="9"/>
  <c r="F7" i="9"/>
  <c r="E7" i="9"/>
  <c r="F18" i="9"/>
  <c r="E18" i="9"/>
  <c r="F27" i="9"/>
  <c r="E27" i="9"/>
  <c r="F34" i="9"/>
  <c r="E34" i="9"/>
  <c r="F23" i="9"/>
  <c r="E23" i="9"/>
  <c r="F28" i="9"/>
  <c r="E28" i="9"/>
  <c r="F17" i="9"/>
  <c r="E17" i="9"/>
  <c r="E11" i="9"/>
  <c r="F6" i="9"/>
  <c r="E6" i="9"/>
  <c r="F8" i="9"/>
  <c r="E8" i="9"/>
  <c r="F29" i="9"/>
  <c r="E29" i="9"/>
  <c r="F16" i="9"/>
  <c r="E16" i="9"/>
  <c r="F113" i="9" s="1"/>
  <c r="F24" i="9"/>
  <c r="E24" i="9"/>
  <c r="F13" i="9"/>
  <c r="E13" i="9"/>
  <c r="F20" i="9"/>
  <c r="E20" i="9"/>
  <c r="F15" i="9"/>
  <c r="E15" i="9"/>
  <c r="E30" i="9"/>
  <c r="J2" i="9"/>
  <c r="K10" i="9" s="1"/>
  <c r="A342" i="17"/>
  <c r="C416" i="17" s="1"/>
  <c r="H148" i="17"/>
  <c r="G148" i="17"/>
  <c r="F148" i="17"/>
  <c r="H147" i="17"/>
  <c r="G147" i="17"/>
  <c r="F147" i="17"/>
  <c r="H146" i="17"/>
  <c r="G146" i="17"/>
  <c r="F146" i="17"/>
  <c r="H145" i="17"/>
  <c r="G145" i="17"/>
  <c r="F145" i="17"/>
  <c r="H144" i="17"/>
  <c r="G144" i="17"/>
  <c r="F144" i="17"/>
  <c r="H143" i="17"/>
  <c r="G143" i="17"/>
  <c r="F143" i="17"/>
  <c r="H142" i="17"/>
  <c r="G142" i="17"/>
  <c r="F142" i="17"/>
  <c r="H141" i="17"/>
  <c r="G141" i="17"/>
  <c r="F141" i="17"/>
  <c r="H140" i="17"/>
  <c r="G140" i="17"/>
  <c r="F140" i="17"/>
  <c r="H139" i="17"/>
  <c r="G139" i="17"/>
  <c r="F139" i="17"/>
  <c r="DU48" i="17"/>
  <c r="DT48" i="17"/>
  <c r="DR48" i="17"/>
  <c r="DQ48" i="17"/>
  <c r="DO48" i="17"/>
  <c r="DN48" i="17"/>
  <c r="DL48" i="17"/>
  <c r="DK48" i="17"/>
  <c r="DI48" i="17"/>
  <c r="DH48" i="17"/>
  <c r="DF48" i="17"/>
  <c r="DE48" i="17"/>
  <c r="DC48" i="17"/>
  <c r="DB48" i="17"/>
  <c r="CZ48" i="17"/>
  <c r="CY48" i="17"/>
  <c r="CW48" i="17"/>
  <c r="CV48" i="17"/>
  <c r="CT48" i="17"/>
  <c r="CS48" i="17"/>
  <c r="CQ48" i="17"/>
  <c r="CP48" i="17"/>
  <c r="CN48" i="17"/>
  <c r="CM48" i="17"/>
  <c r="CK48" i="17"/>
  <c r="CJ48" i="17"/>
  <c r="CH48" i="17"/>
  <c r="CG48" i="17"/>
  <c r="CE48" i="17"/>
  <c r="CD48" i="17"/>
  <c r="CB48" i="17"/>
  <c r="CA48" i="17"/>
  <c r="BY48" i="17"/>
  <c r="BX48" i="17"/>
  <c r="BV48" i="17"/>
  <c r="BU48" i="17"/>
  <c r="BS48" i="17"/>
  <c r="BR48" i="17"/>
  <c r="BP48" i="17"/>
  <c r="BO48" i="17"/>
  <c r="BM48" i="17"/>
  <c r="BL48" i="17"/>
  <c r="BJ48" i="17"/>
  <c r="BI48" i="17"/>
  <c r="BG48" i="17"/>
  <c r="BF48" i="17"/>
  <c r="BD48" i="17"/>
  <c r="BC48" i="17"/>
  <c r="BA48" i="17"/>
  <c r="AZ48" i="17"/>
  <c r="AX48" i="17"/>
  <c r="AW48" i="17"/>
  <c r="AU48" i="17"/>
  <c r="AT48" i="17"/>
  <c r="AR48" i="17"/>
  <c r="AQ48" i="17"/>
  <c r="AO48" i="17"/>
  <c r="AN48" i="17"/>
  <c r="AL48" i="17"/>
  <c r="AK48" i="17"/>
  <c r="AI48" i="17"/>
  <c r="AH48" i="17"/>
  <c r="AF48" i="17"/>
  <c r="AE48" i="17"/>
  <c r="AC48" i="17"/>
  <c r="AB48" i="17"/>
  <c r="Z48" i="17"/>
  <c r="Y48" i="17"/>
  <c r="W48" i="17"/>
  <c r="V48" i="17"/>
  <c r="T48" i="17"/>
  <c r="S48" i="17"/>
  <c r="Q48" i="17"/>
  <c r="P48" i="17"/>
  <c r="N48" i="17"/>
  <c r="M48" i="17"/>
  <c r="DS47" i="17"/>
  <c r="DP47" i="17"/>
  <c r="DM47" i="17"/>
  <c r="DJ47" i="17"/>
  <c r="DG47" i="17"/>
  <c r="DD47" i="17"/>
  <c r="DA47" i="17"/>
  <c r="CX47" i="17"/>
  <c r="CU47" i="17"/>
  <c r="CR47" i="17"/>
  <c r="CO47" i="17"/>
  <c r="CL47" i="17"/>
  <c r="CI47" i="17"/>
  <c r="CF47" i="17"/>
  <c r="CC47" i="17"/>
  <c r="BZ47" i="17"/>
  <c r="BW47" i="17"/>
  <c r="BT47" i="17"/>
  <c r="BQ47" i="17"/>
  <c r="BN47" i="17"/>
  <c r="BK47" i="17"/>
  <c r="BH47" i="17"/>
  <c r="BE47" i="17"/>
  <c r="BB47" i="17"/>
  <c r="AY47" i="17"/>
  <c r="AV47" i="17"/>
  <c r="AS47" i="17"/>
  <c r="AP47" i="17"/>
  <c r="AM47" i="17"/>
  <c r="AJ47" i="17"/>
  <c r="AG47" i="17"/>
  <c r="AD47" i="17"/>
  <c r="AA47" i="17"/>
  <c r="X47" i="17"/>
  <c r="U47" i="17"/>
  <c r="R47" i="17"/>
  <c r="O47" i="17"/>
  <c r="L47" i="17"/>
  <c r="DS46" i="17"/>
  <c r="DP46" i="17"/>
  <c r="DM46" i="17"/>
  <c r="DJ46" i="17"/>
  <c r="DG46" i="17"/>
  <c r="DD46" i="17"/>
  <c r="DA46" i="17"/>
  <c r="CX46" i="17"/>
  <c r="CU46" i="17"/>
  <c r="CR46" i="17"/>
  <c r="CO46" i="17"/>
  <c r="CL46" i="17"/>
  <c r="CI46" i="17"/>
  <c r="CF46" i="17"/>
  <c r="CC46" i="17"/>
  <c r="BZ46" i="17"/>
  <c r="BW46" i="17"/>
  <c r="BT46" i="17"/>
  <c r="BQ46" i="17"/>
  <c r="BN46" i="17"/>
  <c r="BK46" i="17"/>
  <c r="BH46" i="17"/>
  <c r="BE46" i="17"/>
  <c r="BB46" i="17"/>
  <c r="AY46" i="17"/>
  <c r="AV46" i="17"/>
  <c r="AS46" i="17"/>
  <c r="AP46" i="17"/>
  <c r="AM46" i="17"/>
  <c r="AJ46" i="17"/>
  <c r="AG46" i="17"/>
  <c r="AD46" i="17"/>
  <c r="AA46" i="17"/>
  <c r="X46" i="17"/>
  <c r="U46" i="17"/>
  <c r="R46" i="17"/>
  <c r="O46" i="17"/>
  <c r="L46" i="17"/>
  <c r="F44" i="17"/>
  <c r="E44" i="17"/>
  <c r="F43" i="17"/>
  <c r="E43" i="17"/>
  <c r="F42" i="17"/>
  <c r="E42" i="17"/>
  <c r="F41" i="17"/>
  <c r="E41" i="17"/>
  <c r="F40" i="17"/>
  <c r="E40" i="17"/>
  <c r="F39" i="17"/>
  <c r="E39" i="17"/>
  <c r="F38" i="17"/>
  <c r="E38" i="17"/>
  <c r="F37" i="17"/>
  <c r="E37" i="17"/>
  <c r="F36" i="17"/>
  <c r="E36" i="17"/>
  <c r="F21" i="17"/>
  <c r="E21" i="17"/>
  <c r="G125" i="17" s="1"/>
  <c r="F32" i="17"/>
  <c r="E32" i="17"/>
  <c r="F138" i="17" s="1"/>
  <c r="F15" i="17"/>
  <c r="E15" i="17"/>
  <c r="F13" i="17"/>
  <c r="E13" i="17"/>
  <c r="F20" i="17"/>
  <c r="E20" i="17"/>
  <c r="G123" i="17" s="1"/>
  <c r="F18" i="17"/>
  <c r="E18" i="17"/>
  <c r="F121" i="17" s="1"/>
  <c r="F24" i="17"/>
  <c r="E24" i="17"/>
  <c r="H127" i="17" s="1"/>
  <c r="F28" i="17"/>
  <c r="E28" i="17"/>
  <c r="F22" i="17"/>
  <c r="E22" i="17"/>
  <c r="F17" i="17"/>
  <c r="E17" i="17"/>
  <c r="F25" i="17"/>
  <c r="E25" i="17"/>
  <c r="H128" i="17" s="1"/>
  <c r="F23" i="17"/>
  <c r="E23" i="17"/>
  <c r="H126" i="17" s="1"/>
  <c r="F12" i="17"/>
  <c r="E12" i="17"/>
  <c r="F29" i="17"/>
  <c r="E29" i="17"/>
  <c r="F132" i="17" s="1"/>
  <c r="F11" i="17"/>
  <c r="E11" i="17"/>
  <c r="H114" i="17" s="1"/>
  <c r="F14" i="17"/>
  <c r="E14" i="17"/>
  <c r="F26" i="17"/>
  <c r="E26" i="17"/>
  <c r="F34" i="17"/>
  <c r="E34" i="17"/>
  <c r="F137" i="17" s="1"/>
  <c r="F16" i="17"/>
  <c r="E16" i="17"/>
  <c r="F6" i="17"/>
  <c r="E6" i="17"/>
  <c r="F7" i="17"/>
  <c r="E7" i="17"/>
  <c r="G110" i="17" s="1"/>
  <c r="F9" i="17"/>
  <c r="E9" i="17"/>
  <c r="F10" i="17"/>
  <c r="E10" i="17"/>
  <c r="F8" i="17"/>
  <c r="E8" i="17"/>
  <c r="H111" i="17" s="1"/>
  <c r="F33" i="17"/>
  <c r="E33" i="17"/>
  <c r="G136" i="17" s="1"/>
  <c r="F27" i="17"/>
  <c r="E27" i="17"/>
  <c r="F31" i="17"/>
  <c r="E31" i="17"/>
  <c r="H134" i="17" s="1"/>
  <c r="H133" i="17"/>
  <c r="G122" i="17"/>
  <c r="F35" i="17"/>
  <c r="E35" i="17"/>
  <c r="F135" i="17" s="1"/>
  <c r="J2" i="17"/>
  <c r="K44" i="17" s="1"/>
  <c r="A342" i="24"/>
  <c r="H148" i="24"/>
  <c r="G148" i="24"/>
  <c r="F148" i="24"/>
  <c r="H147" i="24"/>
  <c r="G147" i="24"/>
  <c r="F147" i="24"/>
  <c r="H146" i="24"/>
  <c r="G146" i="24"/>
  <c r="F146" i="24"/>
  <c r="H145" i="24"/>
  <c r="G145" i="24"/>
  <c r="F145" i="24"/>
  <c r="H144" i="24"/>
  <c r="G144" i="24"/>
  <c r="F144" i="24"/>
  <c r="H143" i="24"/>
  <c r="G143" i="24"/>
  <c r="F143" i="24"/>
  <c r="H142" i="24"/>
  <c r="G142" i="24"/>
  <c r="F142" i="24"/>
  <c r="H141" i="24"/>
  <c r="G141" i="24"/>
  <c r="F141" i="24"/>
  <c r="H140" i="24"/>
  <c r="G140" i="24"/>
  <c r="F140" i="24"/>
  <c r="DU48" i="24"/>
  <c r="DT48" i="24"/>
  <c r="DR48" i="24"/>
  <c r="DQ48" i="24"/>
  <c r="DO48" i="24"/>
  <c r="DN48" i="24"/>
  <c r="DL48" i="24"/>
  <c r="DK48" i="24"/>
  <c r="DI48" i="24"/>
  <c r="DH48" i="24"/>
  <c r="DF48" i="24"/>
  <c r="DE48" i="24"/>
  <c r="DC48" i="24"/>
  <c r="DB48" i="24"/>
  <c r="CZ48" i="24"/>
  <c r="CY48" i="24"/>
  <c r="CW48" i="24"/>
  <c r="CV48" i="24"/>
  <c r="CT48" i="24"/>
  <c r="CS48" i="24"/>
  <c r="CQ48" i="24"/>
  <c r="CP48" i="24"/>
  <c r="CN48" i="24"/>
  <c r="CM48" i="24"/>
  <c r="CK48" i="24"/>
  <c r="CJ48" i="24"/>
  <c r="CH48" i="24"/>
  <c r="CG48" i="24"/>
  <c r="CE48" i="24"/>
  <c r="CD48" i="24"/>
  <c r="CB48" i="24"/>
  <c r="CA48" i="24"/>
  <c r="BY48" i="24"/>
  <c r="BX48" i="24"/>
  <c r="BV48" i="24"/>
  <c r="BU48" i="24"/>
  <c r="BS48" i="24"/>
  <c r="BR48" i="24"/>
  <c r="BP48" i="24"/>
  <c r="BO48" i="24"/>
  <c r="BM48" i="24"/>
  <c r="BL48" i="24"/>
  <c r="BJ48" i="24"/>
  <c r="BI48" i="24"/>
  <c r="BG48" i="24"/>
  <c r="BF48" i="24"/>
  <c r="BD48" i="24"/>
  <c r="BC48" i="24"/>
  <c r="BA48" i="24"/>
  <c r="AZ48" i="24"/>
  <c r="AX48" i="24"/>
  <c r="AW48" i="24"/>
  <c r="AU48" i="24"/>
  <c r="AT48" i="24"/>
  <c r="AR48" i="24"/>
  <c r="AQ48" i="24"/>
  <c r="AO48" i="24"/>
  <c r="AN48" i="24"/>
  <c r="AL48" i="24"/>
  <c r="AK48" i="24"/>
  <c r="AI48" i="24"/>
  <c r="AH48" i="24"/>
  <c r="AF48" i="24"/>
  <c r="AE48" i="24"/>
  <c r="AC48" i="24"/>
  <c r="AB48" i="24"/>
  <c r="Z48" i="24"/>
  <c r="Y48" i="24"/>
  <c r="W48" i="24"/>
  <c r="V48" i="24"/>
  <c r="T48" i="24"/>
  <c r="S48" i="24"/>
  <c r="Q48" i="24"/>
  <c r="P48" i="24"/>
  <c r="N48" i="24"/>
  <c r="M48" i="24"/>
  <c r="DS47" i="24"/>
  <c r="DP47" i="24"/>
  <c r="DM47" i="24"/>
  <c r="DJ47" i="24"/>
  <c r="DG47" i="24"/>
  <c r="DD47" i="24"/>
  <c r="DA47" i="24"/>
  <c r="CX47" i="24"/>
  <c r="CU47" i="24"/>
  <c r="CR47" i="24"/>
  <c r="CO47" i="24"/>
  <c r="CL47" i="24"/>
  <c r="CI47" i="24"/>
  <c r="CF47" i="24"/>
  <c r="CC47" i="24"/>
  <c r="BZ47" i="24"/>
  <c r="BW47" i="24"/>
  <c r="BT47" i="24"/>
  <c r="BQ47" i="24"/>
  <c r="BN47" i="24"/>
  <c r="BK47" i="24"/>
  <c r="BH47" i="24"/>
  <c r="BE47" i="24"/>
  <c r="BB47" i="24"/>
  <c r="AY47" i="24"/>
  <c r="AV47" i="24"/>
  <c r="AS47" i="24"/>
  <c r="AP47" i="24"/>
  <c r="AM47" i="24"/>
  <c r="AJ47" i="24"/>
  <c r="AG47" i="24"/>
  <c r="AD47" i="24"/>
  <c r="AA47" i="24"/>
  <c r="X47" i="24"/>
  <c r="U47" i="24"/>
  <c r="R47" i="24"/>
  <c r="O47" i="24"/>
  <c r="L47" i="24"/>
  <c r="DS46" i="24"/>
  <c r="DP46" i="24"/>
  <c r="DP48" i="24" s="1"/>
  <c r="DP49" i="24" s="1"/>
  <c r="DM46" i="24"/>
  <c r="DJ46" i="24"/>
  <c r="DG46" i="24"/>
  <c r="DD46" i="24"/>
  <c r="DD48" i="24" s="1"/>
  <c r="DD49" i="24" s="1"/>
  <c r="DA46" i="24"/>
  <c r="CX46" i="24"/>
  <c r="CU46" i="24"/>
  <c r="CR46" i="24"/>
  <c r="CR48" i="24" s="1"/>
  <c r="CR49" i="24" s="1"/>
  <c r="CO46" i="24"/>
  <c r="CL46" i="24"/>
  <c r="CI46" i="24"/>
  <c r="CF46" i="24"/>
  <c r="CF48" i="24" s="1"/>
  <c r="CF49" i="24" s="1"/>
  <c r="CC46" i="24"/>
  <c r="BZ46" i="24"/>
  <c r="BW46" i="24"/>
  <c r="BT46" i="24"/>
  <c r="BT48" i="24" s="1"/>
  <c r="BT49" i="24" s="1"/>
  <c r="BQ46" i="24"/>
  <c r="BN46" i="24"/>
  <c r="BK46" i="24"/>
  <c r="BH46" i="24"/>
  <c r="BH48" i="24" s="1"/>
  <c r="BH49" i="24" s="1"/>
  <c r="BE46" i="24"/>
  <c r="BB46" i="24"/>
  <c r="AY46" i="24"/>
  <c r="AV46" i="24"/>
  <c r="AV48" i="24" s="1"/>
  <c r="AV49" i="24" s="1"/>
  <c r="AS46" i="24"/>
  <c r="AP46" i="24"/>
  <c r="AM46" i="24"/>
  <c r="AJ46" i="24"/>
  <c r="AJ48" i="24" s="1"/>
  <c r="AJ49" i="24" s="1"/>
  <c r="AG46" i="24"/>
  <c r="AD46" i="24"/>
  <c r="AA46" i="24"/>
  <c r="X46" i="24"/>
  <c r="X48" i="24" s="1"/>
  <c r="X49" i="24" s="1"/>
  <c r="U46" i="24"/>
  <c r="R46" i="24"/>
  <c r="O46" i="24"/>
  <c r="L46" i="24"/>
  <c r="F44" i="24"/>
  <c r="E44" i="24"/>
  <c r="F43" i="24"/>
  <c r="E43" i="24"/>
  <c r="F42" i="24"/>
  <c r="E42" i="24"/>
  <c r="F41" i="24"/>
  <c r="E41" i="24"/>
  <c r="F40" i="24"/>
  <c r="E40" i="24"/>
  <c r="F39" i="24"/>
  <c r="E39" i="24"/>
  <c r="F38" i="24"/>
  <c r="E38" i="24"/>
  <c r="F37" i="24"/>
  <c r="E37" i="24"/>
  <c r="F26" i="24"/>
  <c r="E26" i="24"/>
  <c r="F28" i="24"/>
  <c r="E28" i="24"/>
  <c r="H131" i="24" s="1"/>
  <c r="F30" i="24"/>
  <c r="E30" i="24"/>
  <c r="H133" i="24" s="1"/>
  <c r="F16" i="24"/>
  <c r="E16" i="24"/>
  <c r="G119" i="24" s="1"/>
  <c r="F32" i="24"/>
  <c r="E32" i="24"/>
  <c r="F139" i="24" s="1"/>
  <c r="F22" i="24"/>
  <c r="E22" i="24"/>
  <c r="F20" i="24"/>
  <c r="E20" i="24"/>
  <c r="F36" i="24"/>
  <c r="E36" i="24"/>
  <c r="G138" i="24" s="1"/>
  <c r="F19" i="24"/>
  <c r="E19" i="24"/>
  <c r="F23" i="24"/>
  <c r="E23" i="24"/>
  <c r="F27" i="24"/>
  <c r="E27" i="24"/>
  <c r="H130" i="24" s="1"/>
  <c r="F35" i="24"/>
  <c r="E35" i="24"/>
  <c r="G137" i="24" s="1"/>
  <c r="F21" i="24"/>
  <c r="E21" i="24"/>
  <c r="F12" i="24"/>
  <c r="E12" i="24"/>
  <c r="F9" i="24"/>
  <c r="E9" i="24"/>
  <c r="F11" i="24"/>
  <c r="E11" i="24"/>
  <c r="F13" i="24"/>
  <c r="E13" i="24"/>
  <c r="F116" i="24" s="1"/>
  <c r="F29" i="24"/>
  <c r="E29" i="24"/>
  <c r="H132" i="24" s="1"/>
  <c r="F25" i="24"/>
  <c r="E25" i="24"/>
  <c r="H128" i="24" s="1"/>
  <c r="F34" i="24"/>
  <c r="E34" i="24"/>
  <c r="G136" i="24" s="1"/>
  <c r="F6" i="24"/>
  <c r="E6" i="24"/>
  <c r="F10" i="24"/>
  <c r="E10" i="24"/>
  <c r="H113" i="24" s="1"/>
  <c r="F8" i="24"/>
  <c r="E8" i="24"/>
  <c r="F17" i="24"/>
  <c r="E17" i="24"/>
  <c r="F24" i="24"/>
  <c r="E24" i="24"/>
  <c r="F127" i="24" s="1"/>
  <c r="F7" i="24"/>
  <c r="E7" i="24"/>
  <c r="F33" i="24"/>
  <c r="E33" i="24"/>
  <c r="H135" i="24" s="1"/>
  <c r="F14" i="24"/>
  <c r="E14" i="24"/>
  <c r="F15" i="24"/>
  <c r="E15" i="24"/>
  <c r="F118" i="24" s="1"/>
  <c r="E5" i="24"/>
  <c r="H108" i="24" s="1"/>
  <c r="E18" i="24"/>
  <c r="E31" i="24"/>
  <c r="G134" i="24" s="1"/>
  <c r="J2" i="24"/>
  <c r="K44" i="24" s="1"/>
  <c r="A342" i="10"/>
  <c r="C416" i="10" s="1"/>
  <c r="H148" i="10"/>
  <c r="G148" i="10"/>
  <c r="F148" i="10"/>
  <c r="H147" i="10"/>
  <c r="G147" i="10"/>
  <c r="F147" i="10"/>
  <c r="H146" i="10"/>
  <c r="G146" i="10"/>
  <c r="F146" i="10"/>
  <c r="H145" i="10"/>
  <c r="G145" i="10"/>
  <c r="F145" i="10"/>
  <c r="H144" i="10"/>
  <c r="G144" i="10"/>
  <c r="F144" i="10"/>
  <c r="H143" i="10"/>
  <c r="G143" i="10"/>
  <c r="F143" i="10"/>
  <c r="H142" i="10"/>
  <c r="G142" i="10"/>
  <c r="F142" i="10"/>
  <c r="H141" i="10"/>
  <c r="G141" i="10"/>
  <c r="F141" i="10"/>
  <c r="H140" i="10"/>
  <c r="G140" i="10"/>
  <c r="F140" i="10"/>
  <c r="H139" i="10"/>
  <c r="G139" i="10"/>
  <c r="F139" i="10"/>
  <c r="H138" i="10"/>
  <c r="G138" i="10"/>
  <c r="F138" i="10"/>
  <c r="H137" i="10"/>
  <c r="G137" i="10"/>
  <c r="F137" i="10"/>
  <c r="H136" i="10"/>
  <c r="G136" i="10"/>
  <c r="F136" i="10"/>
  <c r="H135" i="10"/>
  <c r="G135" i="10"/>
  <c r="F135" i="10"/>
  <c r="DU48" i="10"/>
  <c r="DT48" i="10"/>
  <c r="DR48" i="10"/>
  <c r="DQ48" i="10"/>
  <c r="DO48" i="10"/>
  <c r="DN48" i="10"/>
  <c r="DL48" i="10"/>
  <c r="DK48" i="10"/>
  <c r="DI48" i="10"/>
  <c r="DH48" i="10"/>
  <c r="DF48" i="10"/>
  <c r="DE48" i="10"/>
  <c r="DC48" i="10"/>
  <c r="DB48" i="10"/>
  <c r="CZ48" i="10"/>
  <c r="CY48" i="10"/>
  <c r="CW48" i="10"/>
  <c r="CV48" i="10"/>
  <c r="CT48" i="10"/>
  <c r="CS48" i="10"/>
  <c r="CQ48" i="10"/>
  <c r="CP48" i="10"/>
  <c r="CN48" i="10"/>
  <c r="CM48" i="10"/>
  <c r="CK48" i="10"/>
  <c r="CJ48" i="10"/>
  <c r="CH48" i="10"/>
  <c r="CG48" i="10"/>
  <c r="CE48" i="10"/>
  <c r="CD48" i="10"/>
  <c r="CB48" i="10"/>
  <c r="CA48" i="10"/>
  <c r="BY48" i="10"/>
  <c r="BX48" i="10"/>
  <c r="BV48" i="10"/>
  <c r="BU48" i="10"/>
  <c r="BS48" i="10"/>
  <c r="BR48" i="10"/>
  <c r="BP48" i="10"/>
  <c r="BO48" i="10"/>
  <c r="BM48" i="10"/>
  <c r="BL48" i="10"/>
  <c r="BJ48" i="10"/>
  <c r="BI48" i="10"/>
  <c r="BG48" i="10"/>
  <c r="BF48" i="10"/>
  <c r="BD48" i="10"/>
  <c r="BC48" i="10"/>
  <c r="BA48" i="10"/>
  <c r="AZ48" i="10"/>
  <c r="AX48" i="10"/>
  <c r="AW48" i="10"/>
  <c r="AU48" i="10"/>
  <c r="AT48" i="10"/>
  <c r="AR48" i="10"/>
  <c r="AQ48" i="10"/>
  <c r="AO48" i="10"/>
  <c r="AN48" i="10"/>
  <c r="AL48" i="10"/>
  <c r="AK48" i="10"/>
  <c r="AI48" i="10"/>
  <c r="AH48" i="10"/>
  <c r="AF48" i="10"/>
  <c r="AE48" i="10"/>
  <c r="AC48" i="10"/>
  <c r="AB48" i="10"/>
  <c r="Z48" i="10"/>
  <c r="Y48" i="10"/>
  <c r="W48" i="10"/>
  <c r="V48" i="10"/>
  <c r="T48" i="10"/>
  <c r="S48" i="10"/>
  <c r="Q48" i="10"/>
  <c r="P48" i="10"/>
  <c r="N48" i="10"/>
  <c r="M48" i="10"/>
  <c r="DS47" i="10"/>
  <c r="DP47" i="10"/>
  <c r="DM47" i="10"/>
  <c r="DJ47" i="10"/>
  <c r="DG47" i="10"/>
  <c r="DD47" i="10"/>
  <c r="DA47" i="10"/>
  <c r="CX47" i="10"/>
  <c r="CU47" i="10"/>
  <c r="CR47" i="10"/>
  <c r="CO47" i="10"/>
  <c r="CL47" i="10"/>
  <c r="CI47" i="10"/>
  <c r="CF47" i="10"/>
  <c r="CC47" i="10"/>
  <c r="BZ47" i="10"/>
  <c r="BW47" i="10"/>
  <c r="BT47" i="10"/>
  <c r="BQ47" i="10"/>
  <c r="BN47" i="10"/>
  <c r="BK47" i="10"/>
  <c r="BH47" i="10"/>
  <c r="BE47" i="10"/>
  <c r="BB47" i="10"/>
  <c r="AY47" i="10"/>
  <c r="AV47" i="10"/>
  <c r="AS47" i="10"/>
  <c r="AP47" i="10"/>
  <c r="AM47" i="10"/>
  <c r="AJ47" i="10"/>
  <c r="AG47" i="10"/>
  <c r="AD47" i="10"/>
  <c r="AA47" i="10"/>
  <c r="X47" i="10"/>
  <c r="U47" i="10"/>
  <c r="R47" i="10"/>
  <c r="O47" i="10"/>
  <c r="L47" i="10"/>
  <c r="DS46" i="10"/>
  <c r="DP46" i="10"/>
  <c r="DM46" i="10"/>
  <c r="DJ46" i="10"/>
  <c r="DG46" i="10"/>
  <c r="DD46" i="10"/>
  <c r="DA46" i="10"/>
  <c r="CX46" i="10"/>
  <c r="CU46" i="10"/>
  <c r="CR46" i="10"/>
  <c r="CO46" i="10"/>
  <c r="CL46" i="10"/>
  <c r="CI46" i="10"/>
  <c r="CF46" i="10"/>
  <c r="CC46" i="10"/>
  <c r="BZ46" i="10"/>
  <c r="BW46" i="10"/>
  <c r="BT46" i="10"/>
  <c r="BQ46" i="10"/>
  <c r="BN46" i="10"/>
  <c r="BK46" i="10"/>
  <c r="BH46" i="10"/>
  <c r="BE46" i="10"/>
  <c r="BB46" i="10"/>
  <c r="AY46" i="10"/>
  <c r="AV46" i="10"/>
  <c r="AS46" i="10"/>
  <c r="AP46" i="10"/>
  <c r="AM46" i="10"/>
  <c r="AJ46" i="10"/>
  <c r="AG46" i="10"/>
  <c r="AD46" i="10"/>
  <c r="AA46" i="10"/>
  <c r="X46" i="10"/>
  <c r="U46" i="10"/>
  <c r="R46" i="10"/>
  <c r="O46" i="10"/>
  <c r="L46" i="10"/>
  <c r="F44" i="10"/>
  <c r="E44" i="10"/>
  <c r="F43" i="10"/>
  <c r="E43" i="10"/>
  <c r="F42" i="10"/>
  <c r="E42" i="10"/>
  <c r="F41" i="10"/>
  <c r="E41" i="10"/>
  <c r="F40" i="10"/>
  <c r="E40" i="10"/>
  <c r="F39" i="10"/>
  <c r="E39" i="10"/>
  <c r="F38" i="10"/>
  <c r="E38" i="10"/>
  <c r="F37" i="10"/>
  <c r="E37" i="10"/>
  <c r="F36" i="10"/>
  <c r="E36" i="10"/>
  <c r="F35" i="10"/>
  <c r="E35" i="10"/>
  <c r="F34" i="10"/>
  <c r="E34" i="10"/>
  <c r="F33" i="10"/>
  <c r="E33" i="10"/>
  <c r="F32" i="10"/>
  <c r="E32" i="10"/>
  <c r="F31" i="10"/>
  <c r="E31" i="10"/>
  <c r="F12" i="10"/>
  <c r="E12" i="10"/>
  <c r="F25" i="10"/>
  <c r="E25" i="10"/>
  <c r="F26" i="10"/>
  <c r="E26" i="10"/>
  <c r="H129" i="10" s="1"/>
  <c r="F30" i="10"/>
  <c r="E30" i="10"/>
  <c r="G133" i="10" s="1"/>
  <c r="F11" i="10"/>
  <c r="E11" i="10"/>
  <c r="F22" i="10"/>
  <c r="E22" i="10"/>
  <c r="H125" i="10" s="1"/>
  <c r="F23" i="10"/>
  <c r="E23" i="10"/>
  <c r="H126" i="10" s="1"/>
  <c r="F24" i="10"/>
  <c r="E24" i="10"/>
  <c r="F10" i="10"/>
  <c r="E10" i="10"/>
  <c r="F113" i="10" s="1"/>
  <c r="F21" i="10"/>
  <c r="E21" i="10"/>
  <c r="F13" i="10"/>
  <c r="E13" i="10"/>
  <c r="F9" i="10"/>
  <c r="E9" i="10"/>
  <c r="G112" i="10" s="1"/>
  <c r="F14" i="10"/>
  <c r="E14" i="10"/>
  <c r="F19" i="10"/>
  <c r="E19" i="10"/>
  <c r="F16" i="10"/>
  <c r="E16" i="10"/>
  <c r="F6" i="10"/>
  <c r="E6" i="10"/>
  <c r="F28" i="10"/>
  <c r="E28" i="10"/>
  <c r="F20" i="10"/>
  <c r="E20" i="10"/>
  <c r="F7" i="10"/>
  <c r="E7" i="10"/>
  <c r="F17" i="10"/>
  <c r="E17" i="10"/>
  <c r="F8" i="10"/>
  <c r="E8" i="10"/>
  <c r="F111" i="10" s="1"/>
  <c r="F15" i="10"/>
  <c r="E15" i="10"/>
  <c r="H118" i="10" s="1"/>
  <c r="F29" i="10"/>
  <c r="E29" i="10"/>
  <c r="H132" i="10" s="1"/>
  <c r="E18" i="10"/>
  <c r="G121" i="10" s="1"/>
  <c r="E5" i="10"/>
  <c r="E27" i="10"/>
  <c r="H130" i="10" s="1"/>
  <c r="J2" i="10"/>
  <c r="K44" i="10" s="1"/>
  <c r="A342" i="12"/>
  <c r="C416" i="12" s="1"/>
  <c r="H148" i="12"/>
  <c r="G148" i="12"/>
  <c r="F148" i="12"/>
  <c r="H147" i="12"/>
  <c r="G147" i="12"/>
  <c r="F147" i="12"/>
  <c r="H146" i="12"/>
  <c r="G146" i="12"/>
  <c r="F146" i="12"/>
  <c r="H145" i="12"/>
  <c r="G145" i="12"/>
  <c r="F145" i="12"/>
  <c r="H144" i="12"/>
  <c r="G144" i="12"/>
  <c r="F144" i="12"/>
  <c r="H143" i="12"/>
  <c r="G143" i="12"/>
  <c r="F143" i="12"/>
  <c r="H142" i="12"/>
  <c r="G142" i="12"/>
  <c r="F142" i="12"/>
  <c r="H141" i="12"/>
  <c r="G141" i="12"/>
  <c r="F141" i="12"/>
  <c r="H140" i="12"/>
  <c r="G140" i="12"/>
  <c r="F140" i="12"/>
  <c r="H139" i="12"/>
  <c r="G139" i="12"/>
  <c r="F139" i="12"/>
  <c r="H138" i="12"/>
  <c r="G138" i="12"/>
  <c r="F138" i="12"/>
  <c r="H137" i="12"/>
  <c r="G137" i="12"/>
  <c r="F137" i="12"/>
  <c r="DU48" i="12"/>
  <c r="DT48" i="12"/>
  <c r="DR48" i="12"/>
  <c r="DQ48" i="12"/>
  <c r="DO48" i="12"/>
  <c r="DN48" i="12"/>
  <c r="DL48" i="12"/>
  <c r="DK48" i="12"/>
  <c r="DI48" i="12"/>
  <c r="DH48" i="12"/>
  <c r="DF48" i="12"/>
  <c r="DE48" i="12"/>
  <c r="DC48" i="12"/>
  <c r="DB48" i="12"/>
  <c r="CZ48" i="12"/>
  <c r="CY48" i="12"/>
  <c r="CW48" i="12"/>
  <c r="CV48" i="12"/>
  <c r="CT48" i="12"/>
  <c r="CS48" i="12"/>
  <c r="CQ48" i="12"/>
  <c r="CP48" i="12"/>
  <c r="CN48" i="12"/>
  <c r="CM48" i="12"/>
  <c r="CK48" i="12"/>
  <c r="CJ48" i="12"/>
  <c r="CH48" i="12"/>
  <c r="CG48" i="12"/>
  <c r="CE48" i="12"/>
  <c r="CD48" i="12"/>
  <c r="CB48" i="12"/>
  <c r="CA48" i="12"/>
  <c r="BY48" i="12"/>
  <c r="BX48" i="12"/>
  <c r="BV48" i="12"/>
  <c r="BU48" i="12"/>
  <c r="BS48" i="12"/>
  <c r="BR48" i="12"/>
  <c r="BP48" i="12"/>
  <c r="BO48" i="12"/>
  <c r="BM48" i="12"/>
  <c r="BL48" i="12"/>
  <c r="BJ48" i="12"/>
  <c r="BI48" i="12"/>
  <c r="BG48" i="12"/>
  <c r="BF48" i="12"/>
  <c r="BD48" i="12"/>
  <c r="BC48" i="12"/>
  <c r="BA48" i="12"/>
  <c r="AZ48" i="12"/>
  <c r="AX48" i="12"/>
  <c r="AW48" i="12"/>
  <c r="AU48" i="12"/>
  <c r="AT48" i="12"/>
  <c r="AR48" i="12"/>
  <c r="AQ48" i="12"/>
  <c r="AO48" i="12"/>
  <c r="AN48" i="12"/>
  <c r="AL48" i="12"/>
  <c r="AK48" i="12"/>
  <c r="AI48" i="12"/>
  <c r="AH48" i="12"/>
  <c r="AF48" i="12"/>
  <c r="AE48" i="12"/>
  <c r="AC48" i="12"/>
  <c r="AB48" i="12"/>
  <c r="Z48" i="12"/>
  <c r="Y48" i="12"/>
  <c r="W48" i="12"/>
  <c r="V48" i="12"/>
  <c r="T48" i="12"/>
  <c r="S48" i="12"/>
  <c r="Q48" i="12"/>
  <c r="P48" i="12"/>
  <c r="N48" i="12"/>
  <c r="M48" i="12"/>
  <c r="DS47" i="12"/>
  <c r="DP47" i="12"/>
  <c r="DM47" i="12"/>
  <c r="DJ47" i="12"/>
  <c r="DG47" i="12"/>
  <c r="DD47" i="12"/>
  <c r="DA47" i="12"/>
  <c r="CX47" i="12"/>
  <c r="CU47" i="12"/>
  <c r="CR47" i="12"/>
  <c r="CO47" i="12"/>
  <c r="CL47" i="12"/>
  <c r="CI47" i="12"/>
  <c r="CF47" i="12"/>
  <c r="CC47" i="12"/>
  <c r="BZ47" i="12"/>
  <c r="BW47" i="12"/>
  <c r="BT47" i="12"/>
  <c r="BQ47" i="12"/>
  <c r="BN47" i="12"/>
  <c r="BK47" i="12"/>
  <c r="BH47" i="12"/>
  <c r="BE47" i="12"/>
  <c r="BB47" i="12"/>
  <c r="AY47" i="12"/>
  <c r="AV47" i="12"/>
  <c r="AS47" i="12"/>
  <c r="AP47" i="12"/>
  <c r="AM47" i="12"/>
  <c r="AJ47" i="12"/>
  <c r="AG47" i="12"/>
  <c r="AD47" i="12"/>
  <c r="AA47" i="12"/>
  <c r="X47" i="12"/>
  <c r="U47" i="12"/>
  <c r="R47" i="12"/>
  <c r="O47" i="12"/>
  <c r="L47" i="12"/>
  <c r="DS46" i="12"/>
  <c r="DP46" i="12"/>
  <c r="DM46" i="12"/>
  <c r="DJ46" i="12"/>
  <c r="DG46" i="12"/>
  <c r="DD46" i="12"/>
  <c r="DA46" i="12"/>
  <c r="CX46" i="12"/>
  <c r="CU46" i="12"/>
  <c r="CR46" i="12"/>
  <c r="CO46" i="12"/>
  <c r="CL46" i="12"/>
  <c r="CI46" i="12"/>
  <c r="CF46" i="12"/>
  <c r="CC46" i="12"/>
  <c r="BZ46" i="12"/>
  <c r="BW46" i="12"/>
  <c r="BT46" i="12"/>
  <c r="BQ46" i="12"/>
  <c r="BN46" i="12"/>
  <c r="BK46" i="12"/>
  <c r="BH46" i="12"/>
  <c r="BE46" i="12"/>
  <c r="BB46" i="12"/>
  <c r="AY46" i="12"/>
  <c r="AV46" i="12"/>
  <c r="AS46" i="12"/>
  <c r="AP46" i="12"/>
  <c r="AM46" i="12"/>
  <c r="AJ46" i="12"/>
  <c r="AG46" i="12"/>
  <c r="AD46" i="12"/>
  <c r="AA46" i="12"/>
  <c r="X46" i="12"/>
  <c r="U46" i="12"/>
  <c r="R46" i="12"/>
  <c r="O46" i="12"/>
  <c r="L46" i="12"/>
  <c r="F44" i="12"/>
  <c r="E44" i="12"/>
  <c r="F43" i="12"/>
  <c r="E43" i="12"/>
  <c r="F42" i="12"/>
  <c r="E42" i="12"/>
  <c r="F41" i="12"/>
  <c r="E41" i="12"/>
  <c r="F40" i="12"/>
  <c r="E40" i="12"/>
  <c r="F39" i="12"/>
  <c r="E39" i="12"/>
  <c r="F38" i="12"/>
  <c r="E38" i="12"/>
  <c r="F37" i="12"/>
  <c r="E37" i="12"/>
  <c r="F36" i="12"/>
  <c r="E36" i="12"/>
  <c r="F35" i="12"/>
  <c r="E35" i="12"/>
  <c r="F34" i="12"/>
  <c r="E34" i="12"/>
  <c r="F17" i="12"/>
  <c r="E17" i="12"/>
  <c r="F10" i="12"/>
  <c r="E10" i="12"/>
  <c r="F13" i="12"/>
  <c r="E13" i="12"/>
  <c r="F16" i="12"/>
  <c r="E16" i="12"/>
  <c r="F7" i="12"/>
  <c r="E7" i="12"/>
  <c r="F110" i="12" s="1"/>
  <c r="F32" i="12"/>
  <c r="E32" i="12"/>
  <c r="F22" i="12"/>
  <c r="E22" i="12"/>
  <c r="H123" i="12" s="1"/>
  <c r="F26" i="12"/>
  <c r="E26" i="12"/>
  <c r="G134" i="12" s="1"/>
  <c r="F20" i="12"/>
  <c r="E20" i="12"/>
  <c r="F30" i="12"/>
  <c r="E30" i="12"/>
  <c r="H130" i="12" s="1"/>
  <c r="F29" i="12"/>
  <c r="E29" i="12"/>
  <c r="H129" i="12" s="1"/>
  <c r="F19" i="12"/>
  <c r="E19" i="12"/>
  <c r="F14" i="12"/>
  <c r="E14" i="12"/>
  <c r="F31" i="12"/>
  <c r="E31" i="12"/>
  <c r="H133" i="12" s="1"/>
  <c r="F23" i="12"/>
  <c r="E23" i="12"/>
  <c r="F12" i="12"/>
  <c r="E12" i="12"/>
  <c r="G114" i="12" s="1"/>
  <c r="F11" i="12"/>
  <c r="E11" i="12"/>
  <c r="F27" i="12"/>
  <c r="E27" i="12"/>
  <c r="H127" i="12" s="1"/>
  <c r="F28" i="12"/>
  <c r="E28" i="12"/>
  <c r="F8" i="12"/>
  <c r="E8" i="12"/>
  <c r="F15" i="12"/>
  <c r="E15" i="12"/>
  <c r="F117" i="12" s="1"/>
  <c r="F6" i="12"/>
  <c r="E6" i="12"/>
  <c r="F21" i="12"/>
  <c r="E21" i="12"/>
  <c r="F25" i="12"/>
  <c r="E25" i="12"/>
  <c r="F24" i="12"/>
  <c r="E24" i="12"/>
  <c r="F9" i="12"/>
  <c r="E9" i="12"/>
  <c r="E33" i="12"/>
  <c r="E5" i="12"/>
  <c r="G108" i="12" s="1"/>
  <c r="E18" i="12"/>
  <c r="F120" i="12" s="1"/>
  <c r="J2" i="12"/>
  <c r="K44" i="12" s="1"/>
  <c r="A342" i="23"/>
  <c r="C416" i="23" s="1"/>
  <c r="H148" i="23"/>
  <c r="G148" i="23"/>
  <c r="F148" i="23"/>
  <c r="H147" i="23"/>
  <c r="G147" i="23"/>
  <c r="F147" i="23"/>
  <c r="H146" i="23"/>
  <c r="G146" i="23"/>
  <c r="F146" i="23"/>
  <c r="H145" i="23"/>
  <c r="G145" i="23"/>
  <c r="F145" i="23"/>
  <c r="H144" i="23"/>
  <c r="G144" i="23"/>
  <c r="F144" i="23"/>
  <c r="H143" i="23"/>
  <c r="G143" i="23"/>
  <c r="F143" i="23"/>
  <c r="H142" i="23"/>
  <c r="G142" i="23"/>
  <c r="F142" i="23"/>
  <c r="H141" i="23"/>
  <c r="G141" i="23"/>
  <c r="F141" i="23"/>
  <c r="H140" i="23"/>
  <c r="G140" i="23"/>
  <c r="F140" i="23"/>
  <c r="H139" i="23"/>
  <c r="G139" i="23"/>
  <c r="F139" i="23"/>
  <c r="H138" i="23"/>
  <c r="G138" i="23"/>
  <c r="F138" i="23"/>
  <c r="H137" i="23"/>
  <c r="G137" i="23"/>
  <c r="F137" i="23"/>
  <c r="H136" i="23"/>
  <c r="G136" i="23"/>
  <c r="F136" i="23"/>
  <c r="H135" i="23"/>
  <c r="G135" i="23"/>
  <c r="F135" i="23"/>
  <c r="H134" i="23"/>
  <c r="G134" i="23"/>
  <c r="F134" i="23"/>
  <c r="H133" i="23"/>
  <c r="G133" i="23"/>
  <c r="F133" i="23"/>
  <c r="H132" i="23"/>
  <c r="G132" i="23"/>
  <c r="F132" i="23"/>
  <c r="H131" i="23"/>
  <c r="G131" i="23"/>
  <c r="F131" i="23"/>
  <c r="DU48" i="23"/>
  <c r="DT48" i="23"/>
  <c r="DR48" i="23"/>
  <c r="DQ48" i="23"/>
  <c r="DO48" i="23"/>
  <c r="DN48" i="23"/>
  <c r="DL48" i="23"/>
  <c r="DK48" i="23"/>
  <c r="DI48" i="23"/>
  <c r="DH48" i="23"/>
  <c r="DF48" i="23"/>
  <c r="DE48" i="23"/>
  <c r="DC48" i="23"/>
  <c r="DB48" i="23"/>
  <c r="CZ48" i="23"/>
  <c r="CY48" i="23"/>
  <c r="CW48" i="23"/>
  <c r="CV48" i="23"/>
  <c r="CT48" i="23"/>
  <c r="CS48" i="23"/>
  <c r="CQ48" i="23"/>
  <c r="CP48" i="23"/>
  <c r="CN48" i="23"/>
  <c r="CM48" i="23"/>
  <c r="CK48" i="23"/>
  <c r="CJ48" i="23"/>
  <c r="CH48" i="23"/>
  <c r="CG48" i="23"/>
  <c r="CE48" i="23"/>
  <c r="CD48" i="23"/>
  <c r="CB48" i="23"/>
  <c r="CA48" i="23"/>
  <c r="BY48" i="23"/>
  <c r="BX48" i="23"/>
  <c r="BV48" i="23"/>
  <c r="BU48" i="23"/>
  <c r="BS48" i="23"/>
  <c r="BR48" i="23"/>
  <c r="BP48" i="23"/>
  <c r="BO48" i="23"/>
  <c r="BM48" i="23"/>
  <c r="BL48" i="23"/>
  <c r="BJ48" i="23"/>
  <c r="BI48" i="23"/>
  <c r="BG48" i="23"/>
  <c r="BF48" i="23"/>
  <c r="BD48" i="23"/>
  <c r="BC48" i="23"/>
  <c r="BA48" i="23"/>
  <c r="AZ48" i="23"/>
  <c r="AX48" i="23"/>
  <c r="AW48" i="23"/>
  <c r="AU48" i="23"/>
  <c r="AT48" i="23"/>
  <c r="AR48" i="23"/>
  <c r="AQ48" i="23"/>
  <c r="AO48" i="23"/>
  <c r="AN48" i="23"/>
  <c r="AL48" i="23"/>
  <c r="AK48" i="23"/>
  <c r="AI48" i="23"/>
  <c r="AH48" i="23"/>
  <c r="AF48" i="23"/>
  <c r="AE48" i="23"/>
  <c r="AC48" i="23"/>
  <c r="AB48" i="23"/>
  <c r="Z48" i="23"/>
  <c r="Y48" i="23"/>
  <c r="W48" i="23"/>
  <c r="V48" i="23"/>
  <c r="T48" i="23"/>
  <c r="S48" i="23"/>
  <c r="Q48" i="23"/>
  <c r="P48" i="23"/>
  <c r="N48" i="23"/>
  <c r="M48" i="23"/>
  <c r="DS47" i="23"/>
  <c r="DP47" i="23"/>
  <c r="DM47" i="23"/>
  <c r="DJ47" i="23"/>
  <c r="DG47" i="23"/>
  <c r="DD47" i="23"/>
  <c r="DA47" i="23"/>
  <c r="CX47" i="23"/>
  <c r="CU47" i="23"/>
  <c r="CR47" i="23"/>
  <c r="CO47" i="23"/>
  <c r="CL47" i="23"/>
  <c r="CI47" i="23"/>
  <c r="CF47" i="23"/>
  <c r="CC47" i="23"/>
  <c r="BZ47" i="23"/>
  <c r="BW47" i="23"/>
  <c r="BT47" i="23"/>
  <c r="BQ47" i="23"/>
  <c r="BN47" i="23"/>
  <c r="BK47" i="23"/>
  <c r="BH47" i="23"/>
  <c r="BE47" i="23"/>
  <c r="BB47" i="23"/>
  <c r="AY47" i="23"/>
  <c r="AV47" i="23"/>
  <c r="AS47" i="23"/>
  <c r="AP47" i="23"/>
  <c r="AM47" i="23"/>
  <c r="AJ47" i="23"/>
  <c r="AG47" i="23"/>
  <c r="AD47" i="23"/>
  <c r="AA47" i="23"/>
  <c r="X47" i="23"/>
  <c r="U47" i="23"/>
  <c r="R47" i="23"/>
  <c r="O47" i="23"/>
  <c r="L47" i="23"/>
  <c r="DS46" i="23"/>
  <c r="DP46" i="23"/>
  <c r="DM46" i="23"/>
  <c r="DJ46" i="23"/>
  <c r="DG46" i="23"/>
  <c r="DD46" i="23"/>
  <c r="DA46" i="23"/>
  <c r="CX46" i="23"/>
  <c r="CU46" i="23"/>
  <c r="CR46" i="23"/>
  <c r="CO46" i="23"/>
  <c r="CL46" i="23"/>
  <c r="CI46" i="23"/>
  <c r="CF46" i="23"/>
  <c r="CC46" i="23"/>
  <c r="BZ46" i="23"/>
  <c r="BW46" i="23"/>
  <c r="BT46" i="23"/>
  <c r="BQ46" i="23"/>
  <c r="BN46" i="23"/>
  <c r="BK46" i="23"/>
  <c r="BH46" i="23"/>
  <c r="BE46" i="23"/>
  <c r="BB46" i="23"/>
  <c r="AY46" i="23"/>
  <c r="AV46" i="23"/>
  <c r="AS46" i="23"/>
  <c r="AP46" i="23"/>
  <c r="AM46" i="23"/>
  <c r="AJ46" i="23"/>
  <c r="AG46" i="23"/>
  <c r="AD46" i="23"/>
  <c r="AA46" i="23"/>
  <c r="X46" i="23"/>
  <c r="U46" i="23"/>
  <c r="R46" i="23"/>
  <c r="O46" i="23"/>
  <c r="L46" i="23"/>
  <c r="F44" i="23"/>
  <c r="E44" i="23"/>
  <c r="F43" i="23"/>
  <c r="E43" i="23"/>
  <c r="F42" i="23"/>
  <c r="E42" i="23"/>
  <c r="F41" i="23"/>
  <c r="E41" i="23"/>
  <c r="F40" i="23"/>
  <c r="E40" i="23"/>
  <c r="F39" i="23"/>
  <c r="E39" i="23"/>
  <c r="F38" i="23"/>
  <c r="E38" i="23"/>
  <c r="F37" i="23"/>
  <c r="E37" i="23"/>
  <c r="F36" i="23"/>
  <c r="E36" i="23"/>
  <c r="F35" i="23"/>
  <c r="E35" i="23"/>
  <c r="F34" i="23"/>
  <c r="E34" i="23"/>
  <c r="F33" i="23"/>
  <c r="E33" i="23"/>
  <c r="F32" i="23"/>
  <c r="E32" i="23"/>
  <c r="F31" i="23"/>
  <c r="E31" i="23"/>
  <c r="F30" i="23"/>
  <c r="E30" i="23"/>
  <c r="F29" i="23"/>
  <c r="E29" i="23"/>
  <c r="F26" i="23"/>
  <c r="E26" i="23"/>
  <c r="F22" i="23"/>
  <c r="E22" i="23"/>
  <c r="F21" i="23"/>
  <c r="E21" i="23"/>
  <c r="F15" i="23"/>
  <c r="E15" i="23"/>
  <c r="F12" i="23"/>
  <c r="E12" i="23"/>
  <c r="F8" i="23"/>
  <c r="E8" i="23"/>
  <c r="F11" i="23"/>
  <c r="E11" i="23"/>
  <c r="F24" i="23"/>
  <c r="E24" i="23"/>
  <c r="F126" i="23" s="1"/>
  <c r="F19" i="23"/>
  <c r="E19" i="23"/>
  <c r="F28" i="23"/>
  <c r="E28" i="23"/>
  <c r="H129" i="23" s="1"/>
  <c r="F14" i="23"/>
  <c r="E14" i="23"/>
  <c r="F13" i="23"/>
  <c r="E13" i="23"/>
  <c r="F10" i="23"/>
  <c r="E10" i="23"/>
  <c r="F16" i="23"/>
  <c r="E16" i="23"/>
  <c r="H119" i="23" s="1"/>
  <c r="F23" i="23"/>
  <c r="E23" i="23"/>
  <c r="F17" i="23"/>
  <c r="E17" i="23"/>
  <c r="F7" i="23"/>
  <c r="E7" i="23"/>
  <c r="H110" i="23" s="1"/>
  <c r="F6" i="23"/>
  <c r="E6" i="23"/>
  <c r="F9" i="23"/>
  <c r="E9" i="23"/>
  <c r="F20" i="23"/>
  <c r="E20" i="23"/>
  <c r="F25" i="23"/>
  <c r="E25" i="23"/>
  <c r="E18" i="23"/>
  <c r="E5" i="23"/>
  <c r="E27" i="23"/>
  <c r="F128" i="23" s="1"/>
  <c r="J2" i="23"/>
  <c r="K44" i="23" s="1"/>
  <c r="A342" i="18"/>
  <c r="H148" i="18"/>
  <c r="G148" i="18"/>
  <c r="F148" i="18"/>
  <c r="H147" i="18"/>
  <c r="G147" i="18"/>
  <c r="F147" i="18"/>
  <c r="H146" i="18"/>
  <c r="G146" i="18"/>
  <c r="F146" i="18"/>
  <c r="H145" i="18"/>
  <c r="G145" i="18"/>
  <c r="F145" i="18"/>
  <c r="H144" i="18"/>
  <c r="G144" i="18"/>
  <c r="F144" i="18"/>
  <c r="H143" i="18"/>
  <c r="G143" i="18"/>
  <c r="F143" i="18"/>
  <c r="H142" i="18"/>
  <c r="G142" i="18"/>
  <c r="F142" i="18"/>
  <c r="H141" i="18"/>
  <c r="G141" i="18"/>
  <c r="F141" i="18"/>
  <c r="H140" i="18"/>
  <c r="G140" i="18"/>
  <c r="F140" i="18"/>
  <c r="H139" i="18"/>
  <c r="G139" i="18"/>
  <c r="F139" i="18"/>
  <c r="H138" i="18"/>
  <c r="G138" i="18"/>
  <c r="F138" i="18"/>
  <c r="H137" i="18"/>
  <c r="G137" i="18"/>
  <c r="F137" i="18"/>
  <c r="DU48" i="18"/>
  <c r="DT48" i="18"/>
  <c r="DR48" i="18"/>
  <c r="DQ48" i="18"/>
  <c r="DO48" i="18"/>
  <c r="DN48" i="18"/>
  <c r="DL48" i="18"/>
  <c r="DK48" i="18"/>
  <c r="DI48" i="18"/>
  <c r="DH48" i="18"/>
  <c r="DF48" i="18"/>
  <c r="DE48" i="18"/>
  <c r="DC48" i="18"/>
  <c r="DB48" i="18"/>
  <c r="CZ48" i="18"/>
  <c r="CY48" i="18"/>
  <c r="CW48" i="18"/>
  <c r="CV48" i="18"/>
  <c r="CT48" i="18"/>
  <c r="CS48" i="18"/>
  <c r="CQ48" i="18"/>
  <c r="CP48" i="18"/>
  <c r="CN48" i="18"/>
  <c r="CM48" i="18"/>
  <c r="CK48" i="18"/>
  <c r="CJ48" i="18"/>
  <c r="CH48" i="18"/>
  <c r="CG48" i="18"/>
  <c r="CE48" i="18"/>
  <c r="CD48" i="18"/>
  <c r="CB48" i="18"/>
  <c r="CA48" i="18"/>
  <c r="BY48" i="18"/>
  <c r="BX48" i="18"/>
  <c r="BV48" i="18"/>
  <c r="BU48" i="18"/>
  <c r="BS48" i="18"/>
  <c r="BR48" i="18"/>
  <c r="BP48" i="18"/>
  <c r="BO48" i="18"/>
  <c r="BM48" i="18"/>
  <c r="BL48" i="18"/>
  <c r="BJ48" i="18"/>
  <c r="BI48" i="18"/>
  <c r="BG48" i="18"/>
  <c r="BF48" i="18"/>
  <c r="BD48" i="18"/>
  <c r="BC48" i="18"/>
  <c r="BA48" i="18"/>
  <c r="AZ48" i="18"/>
  <c r="AX48" i="18"/>
  <c r="AW48" i="18"/>
  <c r="AU48" i="18"/>
  <c r="AT48" i="18"/>
  <c r="AR48" i="18"/>
  <c r="AQ48" i="18"/>
  <c r="AO48" i="18"/>
  <c r="AN48" i="18"/>
  <c r="AL48" i="18"/>
  <c r="AK48" i="18"/>
  <c r="AI48" i="18"/>
  <c r="AH48" i="18"/>
  <c r="AF48" i="18"/>
  <c r="AE48" i="18"/>
  <c r="AC48" i="18"/>
  <c r="AB48" i="18"/>
  <c r="Z48" i="18"/>
  <c r="Y48" i="18"/>
  <c r="W48" i="18"/>
  <c r="V48" i="18"/>
  <c r="T48" i="18"/>
  <c r="S48" i="18"/>
  <c r="Q48" i="18"/>
  <c r="P48" i="18"/>
  <c r="N48" i="18"/>
  <c r="M48" i="18"/>
  <c r="DS47" i="18"/>
  <c r="DP47" i="18"/>
  <c r="DM47" i="18"/>
  <c r="DJ47" i="18"/>
  <c r="DG47" i="18"/>
  <c r="DD47" i="18"/>
  <c r="DA47" i="18"/>
  <c r="CX47" i="18"/>
  <c r="CU47" i="18"/>
  <c r="CR47" i="18"/>
  <c r="CO47" i="18"/>
  <c r="CL47" i="18"/>
  <c r="CI47" i="18"/>
  <c r="CF47" i="18"/>
  <c r="CC47" i="18"/>
  <c r="BZ47" i="18"/>
  <c r="BW47" i="18"/>
  <c r="BT47" i="18"/>
  <c r="BQ47" i="18"/>
  <c r="BN47" i="18"/>
  <c r="BK47" i="18"/>
  <c r="BH47" i="18"/>
  <c r="BE47" i="18"/>
  <c r="BB47" i="18"/>
  <c r="AY47" i="18"/>
  <c r="AV47" i="18"/>
  <c r="AS47" i="18"/>
  <c r="AP47" i="18"/>
  <c r="AM47" i="18"/>
  <c r="AJ47" i="18"/>
  <c r="AG47" i="18"/>
  <c r="AD47" i="18"/>
  <c r="AA47" i="18"/>
  <c r="X47" i="18"/>
  <c r="U47" i="18"/>
  <c r="R47" i="18"/>
  <c r="O47" i="18"/>
  <c r="L47" i="18"/>
  <c r="DS46" i="18"/>
  <c r="DP46" i="18"/>
  <c r="DM46" i="18"/>
  <c r="DJ46" i="18"/>
  <c r="DG46" i="18"/>
  <c r="DD46" i="18"/>
  <c r="DA46" i="18"/>
  <c r="CX46" i="18"/>
  <c r="CU46" i="18"/>
  <c r="CR46" i="18"/>
  <c r="CO46" i="18"/>
  <c r="CL46" i="18"/>
  <c r="CI46" i="18"/>
  <c r="CF46" i="18"/>
  <c r="CC46" i="18"/>
  <c r="BZ46" i="18"/>
  <c r="BW46" i="18"/>
  <c r="BT46" i="18"/>
  <c r="BQ46" i="18"/>
  <c r="BN46" i="18"/>
  <c r="BK46" i="18"/>
  <c r="BH46" i="18"/>
  <c r="BE46" i="18"/>
  <c r="BB46" i="18"/>
  <c r="AY46" i="18"/>
  <c r="AV46" i="18"/>
  <c r="AS46" i="18"/>
  <c r="AP46" i="18"/>
  <c r="AM46" i="18"/>
  <c r="AJ46" i="18"/>
  <c r="AG46" i="18"/>
  <c r="AD46" i="18"/>
  <c r="AA46" i="18"/>
  <c r="X46" i="18"/>
  <c r="U46" i="18"/>
  <c r="R46" i="18"/>
  <c r="O46" i="18"/>
  <c r="L46" i="18"/>
  <c r="F44" i="18"/>
  <c r="E44" i="18"/>
  <c r="F43" i="18"/>
  <c r="E43" i="18"/>
  <c r="F42" i="18"/>
  <c r="E42" i="18"/>
  <c r="F41" i="18"/>
  <c r="E41" i="18"/>
  <c r="F40" i="18"/>
  <c r="E40" i="18"/>
  <c r="F39" i="18"/>
  <c r="E39" i="18"/>
  <c r="F38" i="18"/>
  <c r="E38" i="18"/>
  <c r="F37" i="18"/>
  <c r="E37" i="18"/>
  <c r="F36" i="18"/>
  <c r="E36" i="18"/>
  <c r="F35" i="18"/>
  <c r="E35" i="18"/>
  <c r="F34" i="18"/>
  <c r="E34" i="18"/>
  <c r="F15" i="18"/>
  <c r="E15" i="18"/>
  <c r="F13" i="18"/>
  <c r="E13" i="18"/>
  <c r="F116" i="18" s="1"/>
  <c r="F17" i="18"/>
  <c r="E17" i="18"/>
  <c r="H120" i="18" s="1"/>
  <c r="F16" i="18"/>
  <c r="E16" i="18"/>
  <c r="H119" i="18" s="1"/>
  <c r="F23" i="18"/>
  <c r="E23" i="18"/>
  <c r="F20" i="18"/>
  <c r="E20" i="18"/>
  <c r="F26" i="18"/>
  <c r="E26" i="18"/>
  <c r="F19" i="18"/>
  <c r="E19" i="18"/>
  <c r="H122" i="18" s="1"/>
  <c r="F9" i="18"/>
  <c r="E9" i="18"/>
  <c r="F12" i="18"/>
  <c r="E12" i="18"/>
  <c r="F31" i="18"/>
  <c r="E31" i="18"/>
  <c r="H136" i="18" s="1"/>
  <c r="F24" i="18"/>
  <c r="E24" i="18"/>
  <c r="F21" i="18"/>
  <c r="E21" i="18"/>
  <c r="G124" i="18" s="1"/>
  <c r="F14" i="18"/>
  <c r="E14" i="18"/>
  <c r="F117" i="18" s="1"/>
  <c r="F18" i="18"/>
  <c r="E18" i="18"/>
  <c r="F10" i="18"/>
  <c r="E10" i="18"/>
  <c r="H113" i="18" s="1"/>
  <c r="F33" i="18"/>
  <c r="E33" i="18"/>
  <c r="G134" i="18" s="1"/>
  <c r="F7" i="18"/>
  <c r="E7" i="18"/>
  <c r="F22" i="18"/>
  <c r="E22" i="18"/>
  <c r="H125" i="18" s="1"/>
  <c r="F30" i="18"/>
  <c r="E30" i="18"/>
  <c r="H133" i="18" s="1"/>
  <c r="F11" i="18"/>
  <c r="E11" i="18"/>
  <c r="G114" i="18" s="1"/>
  <c r="F29" i="18"/>
  <c r="E29" i="18"/>
  <c r="F132" i="18" s="1"/>
  <c r="F25" i="18"/>
  <c r="E25" i="18"/>
  <c r="H128" i="18" s="1"/>
  <c r="F27" i="18"/>
  <c r="E27" i="18"/>
  <c r="F6" i="18"/>
  <c r="E6" i="18"/>
  <c r="F8" i="18"/>
  <c r="E8" i="18"/>
  <c r="E28" i="18"/>
  <c r="H131" i="18" s="1"/>
  <c r="E5" i="18"/>
  <c r="E32" i="18"/>
  <c r="G135" i="18" s="1"/>
  <c r="J2" i="18"/>
  <c r="K44" i="18" s="1"/>
  <c r="A342" i="19"/>
  <c r="C416" i="19" s="1"/>
  <c r="H148" i="19"/>
  <c r="G148" i="19"/>
  <c r="F148" i="19"/>
  <c r="H147" i="19"/>
  <c r="G147" i="19"/>
  <c r="F147" i="19"/>
  <c r="H146" i="19"/>
  <c r="G146" i="19"/>
  <c r="F146" i="19"/>
  <c r="H145" i="19"/>
  <c r="G145" i="19"/>
  <c r="F145" i="19"/>
  <c r="H144" i="19"/>
  <c r="G144" i="19"/>
  <c r="F144" i="19"/>
  <c r="H143" i="19"/>
  <c r="G143" i="19"/>
  <c r="F143" i="19"/>
  <c r="H142" i="19"/>
  <c r="G142" i="19"/>
  <c r="F142" i="19"/>
  <c r="H141" i="19"/>
  <c r="G141" i="19"/>
  <c r="F141" i="19"/>
  <c r="H140" i="19"/>
  <c r="G140" i="19"/>
  <c r="F140" i="19"/>
  <c r="H139" i="19"/>
  <c r="G139" i="19"/>
  <c r="F139" i="19"/>
  <c r="H138" i="19"/>
  <c r="G138" i="19"/>
  <c r="F138" i="19"/>
  <c r="DU48" i="19"/>
  <c r="DT48" i="19"/>
  <c r="DR48" i="19"/>
  <c r="DQ48" i="19"/>
  <c r="DO48" i="19"/>
  <c r="DN48" i="19"/>
  <c r="DL48" i="19"/>
  <c r="DK48" i="19"/>
  <c r="DI48" i="19"/>
  <c r="DH48" i="19"/>
  <c r="DF48" i="19"/>
  <c r="DE48" i="19"/>
  <c r="DC48" i="19"/>
  <c r="DB48" i="19"/>
  <c r="CZ48" i="19"/>
  <c r="CY48" i="19"/>
  <c r="CW48" i="19"/>
  <c r="CV48" i="19"/>
  <c r="CT48" i="19"/>
  <c r="CS48" i="19"/>
  <c r="CQ48" i="19"/>
  <c r="CP48" i="19"/>
  <c r="CN48" i="19"/>
  <c r="CM48" i="19"/>
  <c r="CK48" i="19"/>
  <c r="CJ48" i="19"/>
  <c r="CH48" i="19"/>
  <c r="CG48" i="19"/>
  <c r="CE48" i="19"/>
  <c r="CD48" i="19"/>
  <c r="CB48" i="19"/>
  <c r="CA48" i="19"/>
  <c r="BY48" i="19"/>
  <c r="BX48" i="19"/>
  <c r="BV48" i="19"/>
  <c r="BU48" i="19"/>
  <c r="BS48" i="19"/>
  <c r="BR48" i="19"/>
  <c r="BP48" i="19"/>
  <c r="BO48" i="19"/>
  <c r="BM48" i="19"/>
  <c r="BL48" i="19"/>
  <c r="BJ48" i="19"/>
  <c r="BI48" i="19"/>
  <c r="BG48" i="19"/>
  <c r="BF48" i="19"/>
  <c r="BD48" i="19"/>
  <c r="BC48" i="19"/>
  <c r="BA48" i="19"/>
  <c r="AZ48" i="19"/>
  <c r="AX48" i="19"/>
  <c r="AW48" i="19"/>
  <c r="AU48" i="19"/>
  <c r="AT48" i="19"/>
  <c r="AR48" i="19"/>
  <c r="AQ48" i="19"/>
  <c r="AO48" i="19"/>
  <c r="AN48" i="19"/>
  <c r="AL48" i="19"/>
  <c r="AK48" i="19"/>
  <c r="AI48" i="19"/>
  <c r="AH48" i="19"/>
  <c r="AF48" i="19"/>
  <c r="AE48" i="19"/>
  <c r="AC48" i="19"/>
  <c r="AB48" i="19"/>
  <c r="Z48" i="19"/>
  <c r="Y48" i="19"/>
  <c r="W48" i="19"/>
  <c r="V48" i="19"/>
  <c r="T48" i="19"/>
  <c r="S48" i="19"/>
  <c r="Q48" i="19"/>
  <c r="P48" i="19"/>
  <c r="N48" i="19"/>
  <c r="M48" i="19"/>
  <c r="DS47" i="19"/>
  <c r="DP47" i="19"/>
  <c r="DM47" i="19"/>
  <c r="DJ47" i="19"/>
  <c r="DG47" i="19"/>
  <c r="DD47" i="19"/>
  <c r="DA47" i="19"/>
  <c r="CX47" i="19"/>
  <c r="CU47" i="19"/>
  <c r="CR47" i="19"/>
  <c r="CO47" i="19"/>
  <c r="CL47" i="19"/>
  <c r="CI47" i="19"/>
  <c r="CF47" i="19"/>
  <c r="CC47" i="19"/>
  <c r="BZ47" i="19"/>
  <c r="BW47" i="19"/>
  <c r="BT47" i="19"/>
  <c r="BQ47" i="19"/>
  <c r="BN47" i="19"/>
  <c r="BK47" i="19"/>
  <c r="BH47" i="19"/>
  <c r="BE47" i="19"/>
  <c r="BB47" i="19"/>
  <c r="AY47" i="19"/>
  <c r="AV47" i="19"/>
  <c r="AS47" i="19"/>
  <c r="AP47" i="19"/>
  <c r="AM47" i="19"/>
  <c r="AJ47" i="19"/>
  <c r="AG47" i="19"/>
  <c r="AD47" i="19"/>
  <c r="AA47" i="19"/>
  <c r="X47" i="19"/>
  <c r="U47" i="19"/>
  <c r="R47" i="19"/>
  <c r="O47" i="19"/>
  <c r="L47" i="19"/>
  <c r="DS46" i="19"/>
  <c r="DP46" i="19"/>
  <c r="DP48" i="19" s="1"/>
  <c r="DP49" i="19" s="1"/>
  <c r="DM46" i="19"/>
  <c r="DJ46" i="19"/>
  <c r="DG46" i="19"/>
  <c r="DD46" i="19"/>
  <c r="DD48" i="19" s="1"/>
  <c r="DD49" i="19" s="1"/>
  <c r="DA46" i="19"/>
  <c r="CX46" i="19"/>
  <c r="CU46" i="19"/>
  <c r="CR46" i="19"/>
  <c r="CR48" i="19" s="1"/>
  <c r="CR49" i="19" s="1"/>
  <c r="CO46" i="19"/>
  <c r="CL46" i="19"/>
  <c r="CI46" i="19"/>
  <c r="CF46" i="19"/>
  <c r="CF48" i="19" s="1"/>
  <c r="CF49" i="19" s="1"/>
  <c r="CC46" i="19"/>
  <c r="BZ46" i="19"/>
  <c r="BW46" i="19"/>
  <c r="BT46" i="19"/>
  <c r="BT48" i="19" s="1"/>
  <c r="BT49" i="19" s="1"/>
  <c r="BQ46" i="19"/>
  <c r="BN46" i="19"/>
  <c r="BK46" i="19"/>
  <c r="BH46" i="19"/>
  <c r="BH48" i="19" s="1"/>
  <c r="BH49" i="19" s="1"/>
  <c r="BE46" i="19"/>
  <c r="BB46" i="19"/>
  <c r="AY46" i="19"/>
  <c r="AV46" i="19"/>
  <c r="AV48" i="19" s="1"/>
  <c r="AV49" i="19" s="1"/>
  <c r="AS46" i="19"/>
  <c r="AP46" i="19"/>
  <c r="AM46" i="19"/>
  <c r="AJ46" i="19"/>
  <c r="AJ48" i="19" s="1"/>
  <c r="AJ49" i="19" s="1"/>
  <c r="AG46" i="19"/>
  <c r="AD46" i="19"/>
  <c r="AA46" i="19"/>
  <c r="X46" i="19"/>
  <c r="X48" i="19" s="1"/>
  <c r="X49" i="19" s="1"/>
  <c r="U46" i="19"/>
  <c r="R46" i="19"/>
  <c r="O46" i="19"/>
  <c r="L46" i="19"/>
  <c r="L48" i="19" s="1"/>
  <c r="L49" i="19" s="1"/>
  <c r="F44" i="19"/>
  <c r="E44" i="19"/>
  <c r="F43" i="19"/>
  <c r="E43" i="19"/>
  <c r="F42" i="19"/>
  <c r="E42" i="19"/>
  <c r="F41" i="19"/>
  <c r="E41" i="19"/>
  <c r="F40" i="19"/>
  <c r="E40" i="19"/>
  <c r="F39" i="19"/>
  <c r="E39" i="19"/>
  <c r="F38" i="19"/>
  <c r="E38" i="19"/>
  <c r="F37" i="19"/>
  <c r="E37" i="19"/>
  <c r="F36" i="19"/>
  <c r="E36" i="19"/>
  <c r="F35" i="19"/>
  <c r="E35" i="19"/>
  <c r="F15" i="19"/>
  <c r="E15" i="19"/>
  <c r="F11" i="19"/>
  <c r="E11" i="19"/>
  <c r="H114" i="19" s="1"/>
  <c r="F13" i="19"/>
  <c r="E13" i="19"/>
  <c r="F31" i="19"/>
  <c r="E31" i="19"/>
  <c r="F137" i="19" s="1"/>
  <c r="F14" i="19"/>
  <c r="E14" i="19"/>
  <c r="H117" i="19" s="1"/>
  <c r="F22" i="19"/>
  <c r="E22" i="19"/>
  <c r="F10" i="19"/>
  <c r="E10" i="19"/>
  <c r="G113" i="19" s="1"/>
  <c r="F20" i="19"/>
  <c r="E20" i="19"/>
  <c r="F16" i="19"/>
  <c r="E16" i="19"/>
  <c r="H119" i="19" s="1"/>
  <c r="F12" i="19"/>
  <c r="E12" i="19"/>
  <c r="H115" i="19" s="1"/>
  <c r="F24" i="19"/>
  <c r="E24" i="19"/>
  <c r="G127" i="19" s="1"/>
  <c r="F7" i="19"/>
  <c r="E7" i="19"/>
  <c r="F110" i="19" s="1"/>
  <c r="F19" i="19"/>
  <c r="E19" i="19"/>
  <c r="F26" i="19"/>
  <c r="E26" i="19"/>
  <c r="F34" i="19"/>
  <c r="E34" i="19"/>
  <c r="G136" i="19" s="1"/>
  <c r="F29" i="19"/>
  <c r="E29" i="19"/>
  <c r="F32" i="19"/>
  <c r="E32" i="19"/>
  <c r="H135" i="19" s="1"/>
  <c r="F25" i="19"/>
  <c r="E25" i="19"/>
  <c r="F21" i="19"/>
  <c r="E21" i="19"/>
  <c r="G124" i="19" s="1"/>
  <c r="F17" i="19"/>
  <c r="E17" i="19"/>
  <c r="F8" i="19"/>
  <c r="E8" i="19"/>
  <c r="H111" i="19" s="1"/>
  <c r="F28" i="19"/>
  <c r="E28" i="19"/>
  <c r="F27" i="19"/>
  <c r="E27" i="19"/>
  <c r="G130" i="19" s="1"/>
  <c r="F9" i="19"/>
  <c r="E9" i="19"/>
  <c r="F18" i="19"/>
  <c r="E18" i="19"/>
  <c r="F121" i="19" s="1"/>
  <c r="F23" i="19"/>
  <c r="E23" i="19"/>
  <c r="E33" i="19"/>
  <c r="G134" i="19" s="1"/>
  <c r="E30" i="19"/>
  <c r="E6" i="19"/>
  <c r="H109" i="19" s="1"/>
  <c r="E5" i="19"/>
  <c r="H108" i="19" s="1"/>
  <c r="J2" i="19"/>
  <c r="K44" i="19" s="1"/>
  <c r="A342" i="16"/>
  <c r="H148" i="16"/>
  <c r="G148" i="16"/>
  <c r="F148" i="16"/>
  <c r="H147" i="16"/>
  <c r="G147" i="16"/>
  <c r="F147" i="16"/>
  <c r="H146" i="16"/>
  <c r="G146" i="16"/>
  <c r="F146" i="16"/>
  <c r="H145" i="16"/>
  <c r="G145" i="16"/>
  <c r="F145" i="16"/>
  <c r="H144" i="16"/>
  <c r="G144" i="16"/>
  <c r="F144" i="16"/>
  <c r="H143" i="16"/>
  <c r="G143" i="16"/>
  <c r="F143" i="16"/>
  <c r="H142" i="16"/>
  <c r="G142" i="16"/>
  <c r="F142" i="16"/>
  <c r="H141" i="16"/>
  <c r="G141" i="16"/>
  <c r="F141" i="16"/>
  <c r="H140" i="16"/>
  <c r="G140" i="16"/>
  <c r="F140" i="16"/>
  <c r="H139" i="16"/>
  <c r="G139" i="16"/>
  <c r="F139" i="16"/>
  <c r="H138" i="16"/>
  <c r="G138" i="16"/>
  <c r="F138" i="16"/>
  <c r="H137" i="16"/>
  <c r="G137" i="16"/>
  <c r="F137" i="16"/>
  <c r="H136" i="16"/>
  <c r="G136" i="16"/>
  <c r="F136" i="16"/>
  <c r="H135" i="16"/>
  <c r="G135" i="16"/>
  <c r="F135" i="16"/>
  <c r="DU48" i="16"/>
  <c r="DT48" i="16"/>
  <c r="DR48" i="16"/>
  <c r="DQ48" i="16"/>
  <c r="DO48" i="16"/>
  <c r="DN48" i="16"/>
  <c r="DL48" i="16"/>
  <c r="DK48" i="16"/>
  <c r="DI48" i="16"/>
  <c r="DH48" i="16"/>
  <c r="DF48" i="16"/>
  <c r="DE48" i="16"/>
  <c r="DC48" i="16"/>
  <c r="DB48" i="16"/>
  <c r="CZ48" i="16"/>
  <c r="CY48" i="16"/>
  <c r="CW48" i="16"/>
  <c r="CV48" i="16"/>
  <c r="CT48" i="16"/>
  <c r="CS48" i="16"/>
  <c r="CQ48" i="16"/>
  <c r="CP48" i="16"/>
  <c r="CN48" i="16"/>
  <c r="CM48" i="16"/>
  <c r="CK48" i="16"/>
  <c r="CJ48" i="16"/>
  <c r="CH48" i="16"/>
  <c r="CG48" i="16"/>
  <c r="CE48" i="16"/>
  <c r="CD48" i="16"/>
  <c r="CB48" i="16"/>
  <c r="CA48" i="16"/>
  <c r="BY48" i="16"/>
  <c r="BX48" i="16"/>
  <c r="BV48" i="16"/>
  <c r="BU48" i="16"/>
  <c r="BS48" i="16"/>
  <c r="BR48" i="16"/>
  <c r="BP48" i="16"/>
  <c r="BO48" i="16"/>
  <c r="BM48" i="16"/>
  <c r="BL48" i="16"/>
  <c r="BJ48" i="16"/>
  <c r="BI48" i="16"/>
  <c r="BG48" i="16"/>
  <c r="BF48" i="16"/>
  <c r="BD48" i="16"/>
  <c r="BC48" i="16"/>
  <c r="BA48" i="16"/>
  <c r="AZ48" i="16"/>
  <c r="AX48" i="16"/>
  <c r="AW48" i="16"/>
  <c r="AU48" i="16"/>
  <c r="AT48" i="16"/>
  <c r="AR48" i="16"/>
  <c r="AQ48" i="16"/>
  <c r="AO48" i="16"/>
  <c r="AN48" i="16"/>
  <c r="AL48" i="16"/>
  <c r="AK48" i="16"/>
  <c r="AI48" i="16"/>
  <c r="AH48" i="16"/>
  <c r="AF48" i="16"/>
  <c r="AE48" i="16"/>
  <c r="AC48" i="16"/>
  <c r="AB48" i="16"/>
  <c r="Z48" i="16"/>
  <c r="Y48" i="16"/>
  <c r="W48" i="16"/>
  <c r="V48" i="16"/>
  <c r="T48" i="16"/>
  <c r="S48" i="16"/>
  <c r="Q48" i="16"/>
  <c r="P48" i="16"/>
  <c r="N48" i="16"/>
  <c r="M48" i="16"/>
  <c r="DS47" i="16"/>
  <c r="DP47" i="16"/>
  <c r="DM47" i="16"/>
  <c r="DJ47" i="16"/>
  <c r="DG47" i="16"/>
  <c r="DD47" i="16"/>
  <c r="DA47" i="16"/>
  <c r="CX47" i="16"/>
  <c r="CU47" i="16"/>
  <c r="CR47" i="16"/>
  <c r="CO47" i="16"/>
  <c r="CL47" i="16"/>
  <c r="CI47" i="16"/>
  <c r="CF47" i="16"/>
  <c r="CC47" i="16"/>
  <c r="BZ47" i="16"/>
  <c r="BW47" i="16"/>
  <c r="BT47" i="16"/>
  <c r="BQ47" i="16"/>
  <c r="BN47" i="16"/>
  <c r="BK47" i="16"/>
  <c r="BH47" i="16"/>
  <c r="BE47" i="16"/>
  <c r="BB47" i="16"/>
  <c r="AY47" i="16"/>
  <c r="AV47" i="16"/>
  <c r="AS47" i="16"/>
  <c r="AP47" i="16"/>
  <c r="AM47" i="16"/>
  <c r="AJ47" i="16"/>
  <c r="AG47" i="16"/>
  <c r="AD47" i="16"/>
  <c r="AA47" i="16"/>
  <c r="X47" i="16"/>
  <c r="U47" i="16"/>
  <c r="R47" i="16"/>
  <c r="O47" i="16"/>
  <c r="L47" i="16"/>
  <c r="DS46" i="16"/>
  <c r="DP46" i="16"/>
  <c r="DM46" i="16"/>
  <c r="DJ46" i="16"/>
  <c r="DG46" i="16"/>
  <c r="DD46" i="16"/>
  <c r="DA46" i="16"/>
  <c r="CX46" i="16"/>
  <c r="CU46" i="16"/>
  <c r="CR46" i="16"/>
  <c r="CO46" i="16"/>
  <c r="CL46" i="16"/>
  <c r="CI46" i="16"/>
  <c r="CF46" i="16"/>
  <c r="CC46" i="16"/>
  <c r="BZ46" i="16"/>
  <c r="BW46" i="16"/>
  <c r="BT46" i="16"/>
  <c r="BQ46" i="16"/>
  <c r="BN46" i="16"/>
  <c r="BK46" i="16"/>
  <c r="BH46" i="16"/>
  <c r="BE46" i="16"/>
  <c r="BB46" i="16"/>
  <c r="AY46" i="16"/>
  <c r="AV46" i="16"/>
  <c r="AS46" i="16"/>
  <c r="AP46" i="16"/>
  <c r="AM46" i="16"/>
  <c r="AJ46" i="16"/>
  <c r="AG46" i="16"/>
  <c r="AD46" i="16"/>
  <c r="AA46" i="16"/>
  <c r="X46" i="16"/>
  <c r="U46" i="16"/>
  <c r="R46" i="16"/>
  <c r="O46" i="16"/>
  <c r="L46" i="16"/>
  <c r="F44" i="16"/>
  <c r="E44" i="16"/>
  <c r="F43" i="16"/>
  <c r="E43" i="16"/>
  <c r="F42" i="16"/>
  <c r="E42" i="16"/>
  <c r="F41" i="16"/>
  <c r="E41" i="16"/>
  <c r="F40" i="16"/>
  <c r="E40" i="16"/>
  <c r="F39" i="16"/>
  <c r="E39" i="16"/>
  <c r="F38" i="16"/>
  <c r="E38" i="16"/>
  <c r="F37" i="16"/>
  <c r="E37" i="16"/>
  <c r="F36" i="16"/>
  <c r="E36" i="16"/>
  <c r="F35" i="16"/>
  <c r="E35" i="16"/>
  <c r="F34" i="16"/>
  <c r="E34" i="16"/>
  <c r="F33" i="16"/>
  <c r="E33" i="16"/>
  <c r="F32" i="16"/>
  <c r="E32" i="16"/>
  <c r="F23" i="16"/>
  <c r="E23" i="16"/>
  <c r="H126" i="16" s="1"/>
  <c r="F26" i="16"/>
  <c r="E26" i="16"/>
  <c r="F14" i="16"/>
  <c r="E14" i="16"/>
  <c r="F16" i="16"/>
  <c r="E16" i="16"/>
  <c r="F119" i="16" s="1"/>
  <c r="F10" i="16"/>
  <c r="E10" i="16"/>
  <c r="F21" i="16"/>
  <c r="E21" i="16"/>
  <c r="F27" i="16"/>
  <c r="E27" i="16"/>
  <c r="G130" i="16" s="1"/>
  <c r="F6" i="16"/>
  <c r="E6" i="16"/>
  <c r="F11" i="16"/>
  <c r="E11" i="16"/>
  <c r="H114" i="16" s="1"/>
  <c r="F12" i="16"/>
  <c r="E12" i="16"/>
  <c r="F18" i="16"/>
  <c r="E18" i="16"/>
  <c r="G121" i="16" s="1"/>
  <c r="F20" i="16"/>
  <c r="E20" i="16"/>
  <c r="F123" i="16" s="1"/>
  <c r="F25" i="16"/>
  <c r="E25" i="16"/>
  <c r="F7" i="16"/>
  <c r="E7" i="16"/>
  <c r="H110" i="16" s="1"/>
  <c r="F9" i="16"/>
  <c r="E9" i="16"/>
  <c r="F13" i="16"/>
  <c r="E13" i="16"/>
  <c r="F19" i="16"/>
  <c r="E19" i="16"/>
  <c r="H122" i="16" s="1"/>
  <c r="F8" i="16"/>
  <c r="E8" i="16"/>
  <c r="F17" i="16"/>
  <c r="E17" i="16"/>
  <c r="F29" i="16"/>
  <c r="E29" i="16"/>
  <c r="F24" i="16"/>
  <c r="E24" i="16"/>
  <c r="F28" i="16"/>
  <c r="E28" i="16"/>
  <c r="F15" i="16"/>
  <c r="E15" i="16"/>
  <c r="F22" i="16"/>
  <c r="E22" i="16"/>
  <c r="F125" i="16" s="1"/>
  <c r="E5" i="16"/>
  <c r="E30" i="16"/>
  <c r="H133" i="16" s="1"/>
  <c r="E31" i="16"/>
  <c r="G134" i="16" s="1"/>
  <c r="J2" i="16"/>
  <c r="J24" i="16" s="1"/>
  <c r="B142" i="2" l="1"/>
  <c r="B143" i="2" s="1"/>
  <c r="F141" i="2"/>
  <c r="H141" i="2"/>
  <c r="F143" i="2"/>
  <c r="H143" i="2"/>
  <c r="F142" i="2"/>
  <c r="F144" i="2"/>
  <c r="F140" i="2"/>
  <c r="I139" i="2"/>
  <c r="B144" i="2"/>
  <c r="C144" i="2" s="1"/>
  <c r="C142" i="2"/>
  <c r="D142" i="2" s="1"/>
  <c r="E142" i="2" s="1"/>
  <c r="B140" i="2"/>
  <c r="C140" i="2" s="1"/>
  <c r="C139" i="2"/>
  <c r="F9" i="2"/>
  <c r="F11" i="2"/>
  <c r="F7" i="2"/>
  <c r="X48" i="11"/>
  <c r="X49" i="11" s="1"/>
  <c r="AJ48" i="11"/>
  <c r="AJ49" i="11" s="1"/>
  <c r="AV48" i="11"/>
  <c r="AV49" i="11" s="1"/>
  <c r="BH48" i="11"/>
  <c r="BH49" i="11" s="1"/>
  <c r="BT48" i="11"/>
  <c r="BT49" i="11" s="1"/>
  <c r="CF48" i="11"/>
  <c r="CF49" i="11" s="1"/>
  <c r="CR48" i="11"/>
  <c r="CR49" i="11" s="1"/>
  <c r="DD48" i="11"/>
  <c r="DD49" i="11" s="1"/>
  <c r="DP48" i="11"/>
  <c r="DP49" i="11" s="1"/>
  <c r="J32" i="17"/>
  <c r="J34" i="17"/>
  <c r="J43" i="9"/>
  <c r="J16" i="9"/>
  <c r="J34" i="9"/>
  <c r="Q2" i="25"/>
  <c r="Q3" i="25"/>
  <c r="Q4" i="25"/>
  <c r="Q5" i="25"/>
  <c r="Q6" i="25"/>
  <c r="Q7" i="25"/>
  <c r="Q8" i="25"/>
  <c r="Q9" i="25"/>
  <c r="Q10" i="25"/>
  <c r="Q11" i="25"/>
  <c r="H109" i="14"/>
  <c r="H121" i="14"/>
  <c r="H137" i="14"/>
  <c r="U48" i="14"/>
  <c r="U49" i="14" s="1"/>
  <c r="AG48" i="14"/>
  <c r="AG49" i="14" s="1"/>
  <c r="AS48" i="14"/>
  <c r="AS49" i="14" s="1"/>
  <c r="BE48" i="14"/>
  <c r="BE49" i="14" s="1"/>
  <c r="BQ48" i="14"/>
  <c r="BQ49" i="14" s="1"/>
  <c r="CC48" i="14"/>
  <c r="CC49" i="14" s="1"/>
  <c r="CO48" i="14"/>
  <c r="CO49" i="14" s="1"/>
  <c r="DA48" i="14"/>
  <c r="DA49" i="14" s="1"/>
  <c r="DM48" i="14"/>
  <c r="DM49" i="14" s="1"/>
  <c r="G132" i="14"/>
  <c r="F119" i="14"/>
  <c r="H125" i="14"/>
  <c r="F135" i="14"/>
  <c r="G120" i="14"/>
  <c r="F127" i="14"/>
  <c r="G136" i="14"/>
  <c r="H108" i="14"/>
  <c r="F110" i="14"/>
  <c r="F118" i="14"/>
  <c r="G119" i="14"/>
  <c r="H120" i="14"/>
  <c r="G127" i="14"/>
  <c r="H132" i="14"/>
  <c r="F134" i="14"/>
  <c r="G135" i="14"/>
  <c r="H136" i="14"/>
  <c r="F138" i="14"/>
  <c r="G108" i="14"/>
  <c r="O48" i="14"/>
  <c r="O49" i="14" s="1"/>
  <c r="AA48" i="14"/>
  <c r="AA49" i="14" s="1"/>
  <c r="AM48" i="14"/>
  <c r="AM49" i="14" s="1"/>
  <c r="AY48" i="14"/>
  <c r="AY49" i="14" s="1"/>
  <c r="BK48" i="14"/>
  <c r="BK49" i="14" s="1"/>
  <c r="BW48" i="14"/>
  <c r="BW49" i="14" s="1"/>
  <c r="CI48" i="14"/>
  <c r="CI49" i="14" s="1"/>
  <c r="CU48" i="14"/>
  <c r="CU49" i="14" s="1"/>
  <c r="DG48" i="14"/>
  <c r="DG49" i="14" s="1"/>
  <c r="DS48" i="14"/>
  <c r="DS49" i="14" s="1"/>
  <c r="F109" i="14"/>
  <c r="G110" i="14"/>
  <c r="F113" i="14"/>
  <c r="G118" i="14"/>
  <c r="F121" i="14"/>
  <c r="F125" i="14"/>
  <c r="G134" i="14"/>
  <c r="F137" i="14"/>
  <c r="G138" i="14"/>
  <c r="H113" i="14"/>
  <c r="L48" i="14"/>
  <c r="L49" i="14" s="1"/>
  <c r="X48" i="14"/>
  <c r="X49" i="14" s="1"/>
  <c r="AJ48" i="14"/>
  <c r="AJ49" i="14" s="1"/>
  <c r="AV48" i="14"/>
  <c r="AV49" i="14" s="1"/>
  <c r="BH48" i="14"/>
  <c r="BH49" i="14" s="1"/>
  <c r="BT48" i="14"/>
  <c r="BT49" i="14" s="1"/>
  <c r="CF48" i="14"/>
  <c r="CF49" i="14" s="1"/>
  <c r="CR48" i="14"/>
  <c r="CR49" i="14" s="1"/>
  <c r="DD48" i="14"/>
  <c r="DD49" i="14" s="1"/>
  <c r="DP48" i="14"/>
  <c r="DP49" i="14" s="1"/>
  <c r="R48" i="14"/>
  <c r="R49" i="14" s="1"/>
  <c r="AD48" i="14"/>
  <c r="AD49" i="14" s="1"/>
  <c r="AP48" i="14"/>
  <c r="AP49" i="14" s="1"/>
  <c r="BB48" i="14"/>
  <c r="BB49" i="14" s="1"/>
  <c r="BN48" i="14"/>
  <c r="BN49" i="14" s="1"/>
  <c r="BZ48" i="14"/>
  <c r="BZ49" i="14" s="1"/>
  <c r="CL48" i="14"/>
  <c r="CL49" i="14" s="1"/>
  <c r="CX48" i="14"/>
  <c r="CX49" i="14" s="1"/>
  <c r="DJ48" i="14"/>
  <c r="DJ49" i="14" s="1"/>
  <c r="C414" i="14"/>
  <c r="O48" i="13"/>
  <c r="O49" i="13" s="1"/>
  <c r="AA48" i="13"/>
  <c r="AA49" i="13" s="1"/>
  <c r="AM48" i="13"/>
  <c r="AM49" i="13" s="1"/>
  <c r="AY48" i="13"/>
  <c r="AY49" i="13" s="1"/>
  <c r="BK48" i="13"/>
  <c r="BK49" i="13" s="1"/>
  <c r="BW48" i="13"/>
  <c r="BW49" i="13" s="1"/>
  <c r="CI48" i="13"/>
  <c r="CI49" i="13" s="1"/>
  <c r="CU48" i="13"/>
  <c r="CU49" i="13" s="1"/>
  <c r="DG48" i="13"/>
  <c r="DG49" i="13" s="1"/>
  <c r="DS48" i="13"/>
  <c r="DS49" i="13" s="1"/>
  <c r="H135" i="13"/>
  <c r="F113" i="13"/>
  <c r="G130" i="13"/>
  <c r="F137" i="13"/>
  <c r="F138" i="13"/>
  <c r="G139" i="13"/>
  <c r="G134" i="13"/>
  <c r="F125" i="13"/>
  <c r="G110" i="13"/>
  <c r="L48" i="13"/>
  <c r="L49" i="13" s="1"/>
  <c r="R48" i="13"/>
  <c r="R49" i="13" s="1"/>
  <c r="AD48" i="13"/>
  <c r="AD49" i="13" s="1"/>
  <c r="AP48" i="13"/>
  <c r="AP49" i="13" s="1"/>
  <c r="BB48" i="13"/>
  <c r="BB49" i="13" s="1"/>
  <c r="BN48" i="13"/>
  <c r="BN49" i="13" s="1"/>
  <c r="BZ48" i="13"/>
  <c r="BZ49" i="13" s="1"/>
  <c r="CL48" i="13"/>
  <c r="CL49" i="13" s="1"/>
  <c r="CX48" i="13"/>
  <c r="CX49" i="13" s="1"/>
  <c r="DJ48" i="13"/>
  <c r="DJ49" i="13" s="1"/>
  <c r="F108" i="13"/>
  <c r="H110" i="13"/>
  <c r="G113" i="13"/>
  <c r="G125" i="13"/>
  <c r="H130" i="13"/>
  <c r="G138" i="13"/>
  <c r="H134" i="13"/>
  <c r="F136" i="13"/>
  <c r="G137" i="13"/>
  <c r="H139" i="13"/>
  <c r="U48" i="13"/>
  <c r="U49" i="13" s="1"/>
  <c r="AG48" i="13"/>
  <c r="AG49" i="13" s="1"/>
  <c r="AS48" i="13"/>
  <c r="AS49" i="13" s="1"/>
  <c r="BE48" i="13"/>
  <c r="BE49" i="13" s="1"/>
  <c r="BQ48" i="13"/>
  <c r="BQ49" i="13" s="1"/>
  <c r="CC48" i="13"/>
  <c r="CC49" i="13" s="1"/>
  <c r="CO48" i="13"/>
  <c r="CO49" i="13" s="1"/>
  <c r="DA48" i="13"/>
  <c r="DA49" i="13" s="1"/>
  <c r="DM48" i="13"/>
  <c r="DM49" i="13" s="1"/>
  <c r="G108" i="13"/>
  <c r="F135" i="13"/>
  <c r="G136" i="13"/>
  <c r="L48" i="22"/>
  <c r="L49" i="22" s="1"/>
  <c r="X48" i="22"/>
  <c r="X49" i="22" s="1"/>
  <c r="AJ48" i="22"/>
  <c r="AJ49" i="22" s="1"/>
  <c r="AV48" i="22"/>
  <c r="AV49" i="22" s="1"/>
  <c r="BH48" i="22"/>
  <c r="BH49" i="22" s="1"/>
  <c r="BT48" i="22"/>
  <c r="BT49" i="22" s="1"/>
  <c r="CF48" i="22"/>
  <c r="CF49" i="22" s="1"/>
  <c r="CR48" i="22"/>
  <c r="CR49" i="22" s="1"/>
  <c r="DD48" i="22"/>
  <c r="DD49" i="22" s="1"/>
  <c r="DP48" i="22"/>
  <c r="DP49" i="22" s="1"/>
  <c r="F142" i="22"/>
  <c r="G142" i="22"/>
  <c r="O48" i="22"/>
  <c r="O49" i="22" s="1"/>
  <c r="AA48" i="22"/>
  <c r="AA49" i="22" s="1"/>
  <c r="AM48" i="22"/>
  <c r="AM49" i="22" s="1"/>
  <c r="AY48" i="22"/>
  <c r="AY49" i="22" s="1"/>
  <c r="BK48" i="22"/>
  <c r="BK49" i="22" s="1"/>
  <c r="BW48" i="22"/>
  <c r="BW49" i="22" s="1"/>
  <c r="CI48" i="22"/>
  <c r="CI49" i="22" s="1"/>
  <c r="CU48" i="22"/>
  <c r="CU49" i="22" s="1"/>
  <c r="DG48" i="22"/>
  <c r="DG49" i="22" s="1"/>
  <c r="DS48" i="22"/>
  <c r="DS49" i="22" s="1"/>
  <c r="H115" i="22"/>
  <c r="H123" i="22"/>
  <c r="H131" i="22"/>
  <c r="H139" i="22"/>
  <c r="K20" i="22"/>
  <c r="F109" i="22"/>
  <c r="F125" i="22"/>
  <c r="K38" i="22"/>
  <c r="F113" i="22"/>
  <c r="G122" i="22"/>
  <c r="G138" i="22"/>
  <c r="F121" i="22"/>
  <c r="F137" i="22"/>
  <c r="J14" i="22"/>
  <c r="J31" i="22"/>
  <c r="R48" i="22"/>
  <c r="R49" i="22" s="1"/>
  <c r="AD48" i="22"/>
  <c r="AD49" i="22" s="1"/>
  <c r="AP48" i="22"/>
  <c r="AP49" i="22" s="1"/>
  <c r="BB48" i="22"/>
  <c r="BB49" i="22" s="1"/>
  <c r="BN48" i="22"/>
  <c r="BN49" i="22" s="1"/>
  <c r="BZ48" i="22"/>
  <c r="BZ49" i="22" s="1"/>
  <c r="CL48" i="22"/>
  <c r="CL49" i="22" s="1"/>
  <c r="CX48" i="22"/>
  <c r="CX49" i="22" s="1"/>
  <c r="DJ48" i="22"/>
  <c r="DJ49" i="22" s="1"/>
  <c r="G109" i="22"/>
  <c r="G113" i="22"/>
  <c r="F116" i="22"/>
  <c r="F120" i="22"/>
  <c r="G121" i="22"/>
  <c r="H122" i="22"/>
  <c r="G125" i="22"/>
  <c r="H126" i="22"/>
  <c r="F128" i="22"/>
  <c r="H130" i="22"/>
  <c r="F132" i="22"/>
  <c r="F136" i="22"/>
  <c r="G137" i="22"/>
  <c r="H138" i="22"/>
  <c r="F140" i="22"/>
  <c r="C414" i="22"/>
  <c r="G130" i="22"/>
  <c r="K11" i="22"/>
  <c r="K28" i="22"/>
  <c r="K43" i="22"/>
  <c r="U48" i="22"/>
  <c r="U49" i="22" s="1"/>
  <c r="I41" i="22" s="1"/>
  <c r="AG48" i="22"/>
  <c r="AG49" i="22" s="1"/>
  <c r="AS48" i="22"/>
  <c r="AS49" i="22" s="1"/>
  <c r="BE48" i="22"/>
  <c r="BE49" i="22" s="1"/>
  <c r="BQ48" i="22"/>
  <c r="BQ49" i="22" s="1"/>
  <c r="CC48" i="22"/>
  <c r="CC49" i="22" s="1"/>
  <c r="CO48" i="22"/>
  <c r="CO49" i="22" s="1"/>
  <c r="DA48" i="22"/>
  <c r="DA49" i="22" s="1"/>
  <c r="DM48" i="22"/>
  <c r="DM49" i="22" s="1"/>
  <c r="F115" i="22"/>
  <c r="G116" i="22"/>
  <c r="G120" i="22"/>
  <c r="F123" i="22"/>
  <c r="G128" i="22"/>
  <c r="F131" i="22"/>
  <c r="G132" i="22"/>
  <c r="F135" i="22"/>
  <c r="G136" i="22"/>
  <c r="F139" i="22"/>
  <c r="G140" i="22"/>
  <c r="G126" i="22"/>
  <c r="H135" i="22"/>
  <c r="J6" i="22"/>
  <c r="J23" i="22"/>
  <c r="J15" i="22"/>
  <c r="F134" i="8"/>
  <c r="F109" i="8"/>
  <c r="H127" i="8"/>
  <c r="G131" i="8"/>
  <c r="F129" i="8"/>
  <c r="G126" i="8"/>
  <c r="L48" i="8"/>
  <c r="L49" i="8" s="1"/>
  <c r="G109" i="8"/>
  <c r="F120" i="8"/>
  <c r="G121" i="8"/>
  <c r="H126" i="8"/>
  <c r="G129" i="8"/>
  <c r="H131" i="8"/>
  <c r="F133" i="8"/>
  <c r="G134" i="8"/>
  <c r="J6" i="8"/>
  <c r="F121" i="8"/>
  <c r="K43" i="8"/>
  <c r="U48" i="8"/>
  <c r="U49" i="8" s="1"/>
  <c r="I13" i="8" s="1"/>
  <c r="H116" i="8" s="1"/>
  <c r="AG48" i="8"/>
  <c r="AG49" i="8" s="1"/>
  <c r="AS48" i="8"/>
  <c r="AS49" i="8" s="1"/>
  <c r="BE48" i="8"/>
  <c r="BE49" i="8" s="1"/>
  <c r="BQ48" i="8"/>
  <c r="BQ49" i="8" s="1"/>
  <c r="CC48" i="8"/>
  <c r="CC49" i="8" s="1"/>
  <c r="CO48" i="8"/>
  <c r="CO49" i="8" s="1"/>
  <c r="DA48" i="8"/>
  <c r="DA49" i="8" s="1"/>
  <c r="DM48" i="8"/>
  <c r="DM49" i="8" s="1"/>
  <c r="G120" i="8"/>
  <c r="F127" i="8"/>
  <c r="F132" i="8"/>
  <c r="G133" i="8"/>
  <c r="H132" i="8"/>
  <c r="K11" i="8"/>
  <c r="K29" i="8"/>
  <c r="G122" i="5"/>
  <c r="AA48" i="5"/>
  <c r="AA49" i="5" s="1"/>
  <c r="AM48" i="5"/>
  <c r="AM49" i="5" s="1"/>
  <c r="AY48" i="5"/>
  <c r="AY49" i="5" s="1"/>
  <c r="BK48" i="5"/>
  <c r="BK49" i="5" s="1"/>
  <c r="BW48" i="5"/>
  <c r="BW49" i="5" s="1"/>
  <c r="CI48" i="5"/>
  <c r="CI49" i="5" s="1"/>
  <c r="CU48" i="5"/>
  <c r="CU49" i="5" s="1"/>
  <c r="DG48" i="5"/>
  <c r="DG49" i="5" s="1"/>
  <c r="DS48" i="5"/>
  <c r="DS49" i="5" s="1"/>
  <c r="AD48" i="5"/>
  <c r="AD49" i="5" s="1"/>
  <c r="AP48" i="5"/>
  <c r="AP49" i="5" s="1"/>
  <c r="BB48" i="5"/>
  <c r="BB49" i="5" s="1"/>
  <c r="BN48" i="5"/>
  <c r="BN49" i="5" s="1"/>
  <c r="BZ48" i="5"/>
  <c r="BZ49" i="5" s="1"/>
  <c r="CL48" i="5"/>
  <c r="CL49" i="5" s="1"/>
  <c r="CX48" i="5"/>
  <c r="CX49" i="5" s="1"/>
  <c r="DJ48" i="5"/>
  <c r="DJ49" i="5" s="1"/>
  <c r="U48" i="5"/>
  <c r="U49" i="5" s="1"/>
  <c r="AG48" i="5"/>
  <c r="AG49" i="5" s="1"/>
  <c r="AS48" i="5"/>
  <c r="AS49" i="5" s="1"/>
  <c r="BE48" i="5"/>
  <c r="BE49" i="5" s="1"/>
  <c r="BQ48" i="5"/>
  <c r="BQ49" i="5" s="1"/>
  <c r="CC48" i="5"/>
  <c r="CC49" i="5" s="1"/>
  <c r="CO48" i="5"/>
  <c r="CO49" i="5" s="1"/>
  <c r="DA48" i="5"/>
  <c r="DA49" i="5" s="1"/>
  <c r="DM48" i="5"/>
  <c r="DM49" i="5" s="1"/>
  <c r="F137" i="5"/>
  <c r="G138" i="5"/>
  <c r="O48" i="5"/>
  <c r="O49" i="5" s="1"/>
  <c r="F121" i="5"/>
  <c r="H126" i="5"/>
  <c r="H134" i="5"/>
  <c r="G137" i="5"/>
  <c r="H138" i="5"/>
  <c r="F117" i="5"/>
  <c r="G121" i="5"/>
  <c r="H122" i="5"/>
  <c r="K20" i="14"/>
  <c r="K29" i="14"/>
  <c r="K35" i="14"/>
  <c r="K43" i="14"/>
  <c r="J19" i="14"/>
  <c r="J28" i="14"/>
  <c r="J33" i="14"/>
  <c r="J42" i="14"/>
  <c r="J6" i="14"/>
  <c r="K7" i="14"/>
  <c r="J10" i="14"/>
  <c r="K14" i="14"/>
  <c r="K25" i="14"/>
  <c r="K30" i="14"/>
  <c r="K39" i="14"/>
  <c r="K11" i="14"/>
  <c r="J15" i="14"/>
  <c r="J24" i="14"/>
  <c r="J31" i="14"/>
  <c r="J38" i="14"/>
  <c r="J5" i="14"/>
  <c r="K6" i="14"/>
  <c r="J9" i="14"/>
  <c r="K10" i="14"/>
  <c r="J13" i="14"/>
  <c r="K15" i="14"/>
  <c r="J18" i="14"/>
  <c r="K19" i="14"/>
  <c r="J22" i="14"/>
  <c r="K24" i="14"/>
  <c r="J27" i="14"/>
  <c r="K28" i="14"/>
  <c r="J34" i="14"/>
  <c r="K31" i="14"/>
  <c r="J36" i="14"/>
  <c r="K33" i="14"/>
  <c r="J37" i="14"/>
  <c r="K38" i="14"/>
  <c r="J41" i="14"/>
  <c r="K42" i="14"/>
  <c r="C415" i="14"/>
  <c r="K5" i="14"/>
  <c r="J8" i="14"/>
  <c r="K9" i="14"/>
  <c r="J12" i="14"/>
  <c r="K13" i="14"/>
  <c r="J16" i="14"/>
  <c r="K18" i="14"/>
  <c r="J21" i="14"/>
  <c r="K22" i="14"/>
  <c r="J26" i="14"/>
  <c r="K27" i="14"/>
  <c r="J32" i="14"/>
  <c r="K34" i="14"/>
  <c r="J23" i="14"/>
  <c r="K36" i="14"/>
  <c r="J17" i="14"/>
  <c r="K37" i="14"/>
  <c r="J40" i="14"/>
  <c r="K41" i="14"/>
  <c r="J44" i="14"/>
  <c r="J7" i="14"/>
  <c r="K8" i="14"/>
  <c r="J11" i="14"/>
  <c r="K12" i="14"/>
  <c r="J14" i="14"/>
  <c r="K16" i="14"/>
  <c r="J20" i="14"/>
  <c r="K21" i="14"/>
  <c r="J25" i="14"/>
  <c r="K26" i="14"/>
  <c r="J29" i="14"/>
  <c r="K32" i="14"/>
  <c r="J30" i="14"/>
  <c r="K23" i="14"/>
  <c r="J35" i="14"/>
  <c r="K17" i="14"/>
  <c r="J39" i="14"/>
  <c r="K40" i="14"/>
  <c r="J43" i="14"/>
  <c r="J6" i="13"/>
  <c r="J18" i="13"/>
  <c r="J26" i="13"/>
  <c r="J34" i="13"/>
  <c r="J42" i="13"/>
  <c r="K7" i="13"/>
  <c r="K15" i="13"/>
  <c r="K23" i="13"/>
  <c r="K32" i="13"/>
  <c r="K39" i="13"/>
  <c r="K19" i="13"/>
  <c r="K27" i="13"/>
  <c r="K36" i="13"/>
  <c r="K43" i="13"/>
  <c r="J10" i="13"/>
  <c r="K11" i="13"/>
  <c r="J13" i="13"/>
  <c r="J22" i="13"/>
  <c r="J35" i="13"/>
  <c r="J38" i="13"/>
  <c r="J5" i="13"/>
  <c r="K6" i="13"/>
  <c r="J9" i="13"/>
  <c r="K10" i="13"/>
  <c r="J14" i="13"/>
  <c r="K13" i="13"/>
  <c r="J17" i="13"/>
  <c r="K18" i="13"/>
  <c r="J21" i="13"/>
  <c r="K22" i="13"/>
  <c r="J25" i="13"/>
  <c r="K26" i="13"/>
  <c r="J30" i="13"/>
  <c r="K35" i="13"/>
  <c r="J33" i="13"/>
  <c r="K34" i="13"/>
  <c r="J37" i="13"/>
  <c r="K38" i="13"/>
  <c r="J41" i="13"/>
  <c r="K42" i="13"/>
  <c r="K5" i="13"/>
  <c r="J8" i="13"/>
  <c r="K9" i="13"/>
  <c r="J12" i="13"/>
  <c r="K14" i="13"/>
  <c r="J16" i="13"/>
  <c r="K17" i="13"/>
  <c r="J20" i="13"/>
  <c r="K21" i="13"/>
  <c r="J24" i="13"/>
  <c r="K25" i="13"/>
  <c r="J29" i="13"/>
  <c r="K30" i="13"/>
  <c r="J31" i="13"/>
  <c r="K33" i="13"/>
  <c r="J28" i="13"/>
  <c r="K37" i="13"/>
  <c r="J40" i="13"/>
  <c r="K41" i="13"/>
  <c r="J44" i="13"/>
  <c r="J7" i="13"/>
  <c r="K8" i="13"/>
  <c r="J11" i="13"/>
  <c r="K12" i="13"/>
  <c r="J15" i="13"/>
  <c r="K16" i="13"/>
  <c r="J19" i="13"/>
  <c r="K20" i="13"/>
  <c r="J23" i="13"/>
  <c r="K24" i="13"/>
  <c r="J27" i="13"/>
  <c r="K29" i="13"/>
  <c r="J32" i="13"/>
  <c r="K31" i="13"/>
  <c r="J36" i="13"/>
  <c r="K28" i="13"/>
  <c r="J39" i="13"/>
  <c r="K40" i="13"/>
  <c r="J43" i="13"/>
  <c r="J10" i="22"/>
  <c r="J19" i="22"/>
  <c r="J27" i="22"/>
  <c r="J37" i="22"/>
  <c r="J42" i="22"/>
  <c r="K7" i="22"/>
  <c r="K16" i="22"/>
  <c r="K24" i="22"/>
  <c r="K32" i="22"/>
  <c r="K35" i="22"/>
  <c r="G9" i="22"/>
  <c r="F112" i="22" s="1"/>
  <c r="J5" i="22"/>
  <c r="K6" i="22"/>
  <c r="J9" i="22"/>
  <c r="K10" i="22"/>
  <c r="J13" i="22"/>
  <c r="K14" i="22"/>
  <c r="J18" i="22"/>
  <c r="K19" i="22"/>
  <c r="J22" i="22"/>
  <c r="K23" i="22"/>
  <c r="J26" i="22"/>
  <c r="K27" i="22"/>
  <c r="J30" i="22"/>
  <c r="K31" i="22"/>
  <c r="J36" i="22"/>
  <c r="K37" i="22"/>
  <c r="J34" i="22"/>
  <c r="K15" i="22"/>
  <c r="J41" i="22"/>
  <c r="K42" i="22"/>
  <c r="C415" i="22"/>
  <c r="K5" i="22"/>
  <c r="J8" i="22"/>
  <c r="K9" i="22"/>
  <c r="J12" i="22"/>
  <c r="K13" i="22"/>
  <c r="J17" i="22"/>
  <c r="K18" i="22"/>
  <c r="J21" i="22"/>
  <c r="K22" i="22"/>
  <c r="J25" i="22"/>
  <c r="K26" i="22"/>
  <c r="J29" i="22"/>
  <c r="K30" i="22"/>
  <c r="J33" i="22"/>
  <c r="K36" i="22"/>
  <c r="J39" i="22"/>
  <c r="K34" i="22"/>
  <c r="J40" i="22"/>
  <c r="K41" i="22"/>
  <c r="J44" i="22"/>
  <c r="J7" i="22"/>
  <c r="K8" i="22"/>
  <c r="J11" i="22"/>
  <c r="K12" i="22"/>
  <c r="J16" i="22"/>
  <c r="K17" i="22"/>
  <c r="J20" i="22"/>
  <c r="K21" i="22"/>
  <c r="J24" i="22"/>
  <c r="K25" i="22"/>
  <c r="J28" i="22"/>
  <c r="K29" i="22"/>
  <c r="J32" i="22"/>
  <c r="K33" i="22"/>
  <c r="J38" i="22"/>
  <c r="K39" i="22"/>
  <c r="J35" i="22"/>
  <c r="K40" i="22"/>
  <c r="J43" i="22"/>
  <c r="J22" i="8"/>
  <c r="J38" i="8"/>
  <c r="K19" i="8"/>
  <c r="K35" i="8"/>
  <c r="O48" i="8"/>
  <c r="O49" i="8" s="1"/>
  <c r="AA48" i="8"/>
  <c r="AA49" i="8" s="1"/>
  <c r="AM48" i="8"/>
  <c r="AM49" i="8" s="1"/>
  <c r="AY48" i="8"/>
  <c r="AY49" i="8" s="1"/>
  <c r="BK48" i="8"/>
  <c r="BK49" i="8" s="1"/>
  <c r="BW48" i="8"/>
  <c r="BW49" i="8" s="1"/>
  <c r="CI48" i="8"/>
  <c r="CI49" i="8" s="1"/>
  <c r="CU48" i="8"/>
  <c r="CU49" i="8" s="1"/>
  <c r="DG48" i="8"/>
  <c r="DG49" i="8" s="1"/>
  <c r="DS48" i="8"/>
  <c r="DS49" i="8" s="1"/>
  <c r="J14" i="8"/>
  <c r="J31" i="8"/>
  <c r="R48" i="8"/>
  <c r="R49" i="8" s="1"/>
  <c r="AD48" i="8"/>
  <c r="AD49" i="8" s="1"/>
  <c r="AP48" i="8"/>
  <c r="AP49" i="8" s="1"/>
  <c r="BB48" i="8"/>
  <c r="BB49" i="8" s="1"/>
  <c r="BN48" i="8"/>
  <c r="BN49" i="8" s="1"/>
  <c r="BZ48" i="8"/>
  <c r="BZ49" i="8" s="1"/>
  <c r="CL48" i="8"/>
  <c r="CL49" i="8" s="1"/>
  <c r="CX48" i="8"/>
  <c r="CX49" i="8" s="1"/>
  <c r="DJ48" i="8"/>
  <c r="DJ49" i="8" s="1"/>
  <c r="K7" i="8"/>
  <c r="J10" i="8"/>
  <c r="J18" i="8"/>
  <c r="J26" i="8"/>
  <c r="J34" i="8"/>
  <c r="J42" i="8"/>
  <c r="K15" i="8"/>
  <c r="K23" i="8"/>
  <c r="K32" i="8"/>
  <c r="K39" i="8"/>
  <c r="J5" i="8"/>
  <c r="K6" i="8"/>
  <c r="J9" i="8"/>
  <c r="K10" i="8"/>
  <c r="J13" i="8"/>
  <c r="K14" i="8"/>
  <c r="J17" i="8"/>
  <c r="K18" i="8"/>
  <c r="J21" i="8"/>
  <c r="K22" i="8"/>
  <c r="J25" i="8"/>
  <c r="K26" i="8"/>
  <c r="J28" i="8"/>
  <c r="K31" i="8"/>
  <c r="J33" i="8"/>
  <c r="K34" i="8"/>
  <c r="J37" i="8"/>
  <c r="K38" i="8"/>
  <c r="J41" i="8"/>
  <c r="K42" i="8"/>
  <c r="K5" i="8"/>
  <c r="J8" i="8"/>
  <c r="K9" i="8"/>
  <c r="J12" i="8"/>
  <c r="K13" i="8"/>
  <c r="J16" i="8"/>
  <c r="K17" i="8"/>
  <c r="J20" i="8"/>
  <c r="K21" i="8"/>
  <c r="J24" i="8"/>
  <c r="K25" i="8"/>
  <c r="J30" i="8"/>
  <c r="K28" i="8"/>
  <c r="J27" i="8"/>
  <c r="K33" i="8"/>
  <c r="J36" i="8"/>
  <c r="K37" i="8"/>
  <c r="J40" i="8"/>
  <c r="K41" i="8"/>
  <c r="J44" i="8"/>
  <c r="J7" i="8"/>
  <c r="K8" i="8"/>
  <c r="J11" i="8"/>
  <c r="K12" i="8"/>
  <c r="J15" i="8"/>
  <c r="K16" i="8"/>
  <c r="J19" i="8"/>
  <c r="K20" i="8"/>
  <c r="J23" i="8"/>
  <c r="K24" i="8"/>
  <c r="J29" i="8"/>
  <c r="K30" i="8"/>
  <c r="J32" i="8"/>
  <c r="K27" i="8"/>
  <c r="J35" i="8"/>
  <c r="K36" i="8"/>
  <c r="J39" i="8"/>
  <c r="K40" i="8"/>
  <c r="J43" i="8"/>
  <c r="R48" i="5"/>
  <c r="R49" i="5" s="1"/>
  <c r="I42" i="5" s="1"/>
  <c r="I38" i="5"/>
  <c r="G36" i="5"/>
  <c r="I34" i="5"/>
  <c r="I30" i="5"/>
  <c r="H133" i="5" s="1"/>
  <c r="H29" i="5"/>
  <c r="G132" i="5" s="1"/>
  <c r="G28" i="5"/>
  <c r="H25" i="5"/>
  <c r="G128" i="5" s="1"/>
  <c r="G24" i="5"/>
  <c r="I22" i="5"/>
  <c r="H125" i="5" s="1"/>
  <c r="G20" i="5"/>
  <c r="F123" i="5" s="1"/>
  <c r="I18" i="5"/>
  <c r="H17" i="5"/>
  <c r="G120" i="5" s="1"/>
  <c r="I14" i="5"/>
  <c r="H116" i="5" s="1"/>
  <c r="H13" i="5"/>
  <c r="G12" i="5"/>
  <c r="I10" i="5"/>
  <c r="I43" i="5"/>
  <c r="H42" i="5"/>
  <c r="G41" i="5"/>
  <c r="I39" i="5"/>
  <c r="H38" i="5"/>
  <c r="G37" i="5"/>
  <c r="I35" i="5"/>
  <c r="H34" i="5"/>
  <c r="G33" i="5"/>
  <c r="F136" i="5" s="1"/>
  <c r="I31" i="5"/>
  <c r="H30" i="5"/>
  <c r="G133" i="5" s="1"/>
  <c r="G29" i="5"/>
  <c r="F132" i="5" s="1"/>
  <c r="I27" i="5"/>
  <c r="H26" i="5"/>
  <c r="G25" i="5"/>
  <c r="I23" i="5"/>
  <c r="H22" i="5"/>
  <c r="G125" i="5" s="1"/>
  <c r="G21" i="5"/>
  <c r="I19" i="5"/>
  <c r="H18" i="5"/>
  <c r="G17" i="5"/>
  <c r="I15" i="5"/>
  <c r="H14" i="5"/>
  <c r="G13" i="5"/>
  <c r="I11" i="5"/>
  <c r="H114" i="5" s="1"/>
  <c r="I44" i="5"/>
  <c r="H43" i="5"/>
  <c r="G42" i="5"/>
  <c r="I40" i="5"/>
  <c r="H39" i="5"/>
  <c r="G38" i="5"/>
  <c r="I36" i="5"/>
  <c r="H35" i="5"/>
  <c r="G34" i="5"/>
  <c r="I32" i="5"/>
  <c r="H135" i="5" s="1"/>
  <c r="H31" i="5"/>
  <c r="G30" i="5"/>
  <c r="F133" i="5" s="1"/>
  <c r="I28" i="5"/>
  <c r="H27" i="5"/>
  <c r="G26" i="5"/>
  <c r="F129" i="5" s="1"/>
  <c r="I24" i="5"/>
  <c r="H23" i="5"/>
  <c r="G22" i="5"/>
  <c r="F124" i="5" s="1"/>
  <c r="I20" i="5"/>
  <c r="H123" i="5" s="1"/>
  <c r="H19" i="5"/>
  <c r="G18" i="5"/>
  <c r="I16" i="5"/>
  <c r="H118" i="5" s="1"/>
  <c r="H15" i="5"/>
  <c r="G14" i="5"/>
  <c r="F116" i="5" s="1"/>
  <c r="H44" i="5"/>
  <c r="G43" i="5"/>
  <c r="I33" i="5"/>
  <c r="H136" i="5" s="1"/>
  <c r="H28" i="5"/>
  <c r="G27" i="5"/>
  <c r="F130" i="5" s="1"/>
  <c r="I17" i="5"/>
  <c r="H120" i="5" s="1"/>
  <c r="H10" i="5"/>
  <c r="G9" i="5"/>
  <c r="F112" i="5" s="1"/>
  <c r="I7" i="5"/>
  <c r="H110" i="5" s="1"/>
  <c r="H6" i="5"/>
  <c r="G109" i="5" s="1"/>
  <c r="G5" i="5"/>
  <c r="F108" i="5" s="1"/>
  <c r="H40" i="5"/>
  <c r="G39" i="5"/>
  <c r="I29" i="5"/>
  <c r="H132" i="5" s="1"/>
  <c r="H24" i="5"/>
  <c r="G23" i="5"/>
  <c r="I12" i="5"/>
  <c r="G10" i="5"/>
  <c r="I8" i="5"/>
  <c r="H111" i="5" s="1"/>
  <c r="H7" i="5"/>
  <c r="G6" i="5"/>
  <c r="F109" i="5" s="1"/>
  <c r="G8" i="5"/>
  <c r="F111" i="5" s="1"/>
  <c r="I41" i="5"/>
  <c r="H36" i="5"/>
  <c r="G35" i="5"/>
  <c r="I25" i="5"/>
  <c r="H128" i="5" s="1"/>
  <c r="H20" i="5"/>
  <c r="G123" i="5" s="1"/>
  <c r="G19" i="5"/>
  <c r="I13" i="5"/>
  <c r="H12" i="5"/>
  <c r="H11" i="5"/>
  <c r="G114" i="5" s="1"/>
  <c r="I9" i="5"/>
  <c r="H112" i="5" s="1"/>
  <c r="H8" i="5"/>
  <c r="G111" i="5" s="1"/>
  <c r="G7" i="5"/>
  <c r="I5" i="5"/>
  <c r="I37" i="5"/>
  <c r="H32" i="5"/>
  <c r="G135" i="5" s="1"/>
  <c r="G31" i="5"/>
  <c r="I21" i="5"/>
  <c r="H16" i="5"/>
  <c r="G118" i="5" s="1"/>
  <c r="G15" i="5"/>
  <c r="G11" i="5"/>
  <c r="F114" i="5" s="1"/>
  <c r="H9" i="5"/>
  <c r="G112" i="5" s="1"/>
  <c r="I6" i="5"/>
  <c r="H109" i="5" s="1"/>
  <c r="H5" i="5"/>
  <c r="J7" i="5"/>
  <c r="J26" i="5"/>
  <c r="K27" i="5"/>
  <c r="J42" i="5"/>
  <c r="K43" i="5"/>
  <c r="H108" i="5"/>
  <c r="G108" i="5"/>
  <c r="J6" i="5"/>
  <c r="K7" i="5"/>
  <c r="K10" i="5"/>
  <c r="J14" i="5"/>
  <c r="K15" i="5"/>
  <c r="H124" i="5"/>
  <c r="J30" i="5"/>
  <c r="K44" i="5"/>
  <c r="J43" i="5"/>
  <c r="K40" i="5"/>
  <c r="J39" i="5"/>
  <c r="K36" i="5"/>
  <c r="J35" i="5"/>
  <c r="K32" i="5"/>
  <c r="J31" i="5"/>
  <c r="K28" i="5"/>
  <c r="J27" i="5"/>
  <c r="K24" i="5"/>
  <c r="J23" i="5"/>
  <c r="K20" i="5"/>
  <c r="J19" i="5"/>
  <c r="K16" i="5"/>
  <c r="J15" i="5"/>
  <c r="K12" i="5"/>
  <c r="J11" i="5"/>
  <c r="J44" i="5"/>
  <c r="K41" i="5"/>
  <c r="J40" i="5"/>
  <c r="K37" i="5"/>
  <c r="J36" i="5"/>
  <c r="K33" i="5"/>
  <c r="J32" i="5"/>
  <c r="K29" i="5"/>
  <c r="J28" i="5"/>
  <c r="K25" i="5"/>
  <c r="J24" i="5"/>
  <c r="K21" i="5"/>
  <c r="J20" i="5"/>
  <c r="K17" i="5"/>
  <c r="J16" i="5"/>
  <c r="K13" i="5"/>
  <c r="J12" i="5"/>
  <c r="K42" i="5"/>
  <c r="J41" i="5"/>
  <c r="K38" i="5"/>
  <c r="J37" i="5"/>
  <c r="K34" i="5"/>
  <c r="J33" i="5"/>
  <c r="K30" i="5"/>
  <c r="J29" i="5"/>
  <c r="K26" i="5"/>
  <c r="J25" i="5"/>
  <c r="K22" i="5"/>
  <c r="J21" i="5"/>
  <c r="K18" i="5"/>
  <c r="J17" i="5"/>
  <c r="K14" i="5"/>
  <c r="K8" i="5"/>
  <c r="F113" i="5"/>
  <c r="H113" i="5"/>
  <c r="J10" i="5"/>
  <c r="H131" i="5"/>
  <c r="G131" i="5"/>
  <c r="F131" i="5"/>
  <c r="J5" i="5"/>
  <c r="K6" i="5"/>
  <c r="J9" i="5"/>
  <c r="K11" i="5"/>
  <c r="J13" i="5"/>
  <c r="J18" i="5"/>
  <c r="K19" i="5"/>
  <c r="J34" i="5"/>
  <c r="K35" i="5"/>
  <c r="K5" i="5"/>
  <c r="G110" i="5"/>
  <c r="F110" i="5"/>
  <c r="J8" i="5"/>
  <c r="K9" i="5"/>
  <c r="H115" i="5"/>
  <c r="G115" i="5"/>
  <c r="F115" i="5"/>
  <c r="J22" i="5"/>
  <c r="K23" i="5"/>
  <c r="H127" i="5"/>
  <c r="G127" i="5"/>
  <c r="F127" i="5"/>
  <c r="J38" i="5"/>
  <c r="K39" i="5"/>
  <c r="G113" i="5"/>
  <c r="G116" i="5"/>
  <c r="H117" i="5"/>
  <c r="H121" i="5"/>
  <c r="G124" i="5"/>
  <c r="F118" i="5"/>
  <c r="F122" i="5"/>
  <c r="F126" i="5"/>
  <c r="F134" i="5"/>
  <c r="O48" i="20"/>
  <c r="O49" i="20" s="1"/>
  <c r="AA48" i="20"/>
  <c r="AA49" i="20" s="1"/>
  <c r="AM48" i="20"/>
  <c r="AM49" i="20" s="1"/>
  <c r="AY48" i="20"/>
  <c r="AY49" i="20" s="1"/>
  <c r="BK48" i="20"/>
  <c r="BK49" i="20" s="1"/>
  <c r="BW48" i="20"/>
  <c r="BW49" i="20" s="1"/>
  <c r="CI48" i="20"/>
  <c r="CI49" i="20" s="1"/>
  <c r="CU48" i="20"/>
  <c r="CU49" i="20" s="1"/>
  <c r="DG48" i="20"/>
  <c r="DG49" i="20" s="1"/>
  <c r="DS48" i="20"/>
  <c r="DS49" i="20" s="1"/>
  <c r="F117" i="20"/>
  <c r="G122" i="20"/>
  <c r="H130" i="20"/>
  <c r="F132" i="20"/>
  <c r="G133" i="20"/>
  <c r="R48" i="20"/>
  <c r="R49" i="20" s="1"/>
  <c r="AD48" i="20"/>
  <c r="AD49" i="20" s="1"/>
  <c r="AP48" i="20"/>
  <c r="AP49" i="20" s="1"/>
  <c r="BB48" i="20"/>
  <c r="BB49" i="20" s="1"/>
  <c r="BN48" i="20"/>
  <c r="BN49" i="20" s="1"/>
  <c r="BZ48" i="20"/>
  <c r="BZ49" i="20" s="1"/>
  <c r="CL48" i="20"/>
  <c r="CL49" i="20" s="1"/>
  <c r="CX48" i="20"/>
  <c r="CX49" i="20" s="1"/>
  <c r="DJ48" i="20"/>
  <c r="DJ49" i="20" s="1"/>
  <c r="F109" i="20"/>
  <c r="F120" i="20"/>
  <c r="H122" i="20"/>
  <c r="F131" i="20"/>
  <c r="G132" i="20"/>
  <c r="H133" i="20"/>
  <c r="U48" i="20"/>
  <c r="U49" i="20" s="1"/>
  <c r="AG48" i="20"/>
  <c r="AG49" i="20" s="1"/>
  <c r="AS48" i="20"/>
  <c r="AS49" i="20" s="1"/>
  <c r="BE48" i="20"/>
  <c r="BE49" i="20" s="1"/>
  <c r="BQ48" i="20"/>
  <c r="BQ49" i="20" s="1"/>
  <c r="CC48" i="20"/>
  <c r="CC49" i="20" s="1"/>
  <c r="CO48" i="20"/>
  <c r="CO49" i="20" s="1"/>
  <c r="DA48" i="20"/>
  <c r="DA49" i="20" s="1"/>
  <c r="DM48" i="20"/>
  <c r="DM49" i="20" s="1"/>
  <c r="G120" i="20"/>
  <c r="F123" i="20"/>
  <c r="G131" i="20"/>
  <c r="H126" i="20"/>
  <c r="G123" i="20"/>
  <c r="G109" i="20"/>
  <c r="F125" i="20"/>
  <c r="G125" i="20"/>
  <c r="F127" i="20"/>
  <c r="G127" i="20"/>
  <c r="F126" i="20"/>
  <c r="G117" i="20"/>
  <c r="F130" i="20"/>
  <c r="L48" i="20"/>
  <c r="L49" i="20" s="1"/>
  <c r="L48" i="11"/>
  <c r="L49" i="11" s="1"/>
  <c r="R48" i="11"/>
  <c r="R49" i="11" s="1"/>
  <c r="AD48" i="11"/>
  <c r="AD49" i="11" s="1"/>
  <c r="AP48" i="11"/>
  <c r="AP49" i="11" s="1"/>
  <c r="BB48" i="11"/>
  <c r="BB49" i="11" s="1"/>
  <c r="BN48" i="11"/>
  <c r="BN49" i="11" s="1"/>
  <c r="BZ48" i="11"/>
  <c r="BZ49" i="11" s="1"/>
  <c r="CL48" i="11"/>
  <c r="CL49" i="11" s="1"/>
  <c r="CX48" i="11"/>
  <c r="CX49" i="11" s="1"/>
  <c r="DJ48" i="11"/>
  <c r="DJ49" i="11" s="1"/>
  <c r="F108" i="11"/>
  <c r="H110" i="11"/>
  <c r="F126" i="11"/>
  <c r="F123" i="11"/>
  <c r="G115" i="11"/>
  <c r="G113" i="11"/>
  <c r="F134" i="11"/>
  <c r="H127" i="11"/>
  <c r="G118" i="11"/>
  <c r="H128" i="11"/>
  <c r="U48" i="11"/>
  <c r="U49" i="11" s="1"/>
  <c r="AG48" i="11"/>
  <c r="AG49" i="11" s="1"/>
  <c r="AS48" i="11"/>
  <c r="AS49" i="11" s="1"/>
  <c r="BE48" i="11"/>
  <c r="BE49" i="11" s="1"/>
  <c r="BQ48" i="11"/>
  <c r="BQ49" i="11" s="1"/>
  <c r="CC48" i="11"/>
  <c r="CC49" i="11" s="1"/>
  <c r="CO48" i="11"/>
  <c r="CO49" i="11" s="1"/>
  <c r="DA48" i="11"/>
  <c r="DA49" i="11" s="1"/>
  <c r="DM48" i="11"/>
  <c r="DM49" i="11" s="1"/>
  <c r="G108" i="11"/>
  <c r="G126" i="11"/>
  <c r="G123" i="11"/>
  <c r="H115" i="11"/>
  <c r="H113" i="11"/>
  <c r="F133" i="11"/>
  <c r="G134" i="11"/>
  <c r="H118" i="11"/>
  <c r="F110" i="11"/>
  <c r="G133" i="11"/>
  <c r="F127" i="11"/>
  <c r="F128" i="11"/>
  <c r="O48" i="11"/>
  <c r="O49" i="11" s="1"/>
  <c r="AA48" i="11"/>
  <c r="AA49" i="11" s="1"/>
  <c r="AM48" i="11"/>
  <c r="AM49" i="11" s="1"/>
  <c r="AY48" i="11"/>
  <c r="AY49" i="11" s="1"/>
  <c r="BK48" i="11"/>
  <c r="BK49" i="11" s="1"/>
  <c r="BW48" i="11"/>
  <c r="BW49" i="11" s="1"/>
  <c r="CI48" i="11"/>
  <c r="CI49" i="11" s="1"/>
  <c r="CU48" i="11"/>
  <c r="CU49" i="11" s="1"/>
  <c r="DG48" i="11"/>
  <c r="DG49" i="11" s="1"/>
  <c r="DS48" i="11"/>
  <c r="DS49" i="11" s="1"/>
  <c r="C414" i="11"/>
  <c r="L49" i="21"/>
  <c r="O48" i="21"/>
  <c r="O49" i="21" s="1"/>
  <c r="AA48" i="21"/>
  <c r="AA49" i="21" s="1"/>
  <c r="AM48" i="21"/>
  <c r="AM49" i="21" s="1"/>
  <c r="AY48" i="21"/>
  <c r="AY49" i="21" s="1"/>
  <c r="BK48" i="21"/>
  <c r="BK49" i="21" s="1"/>
  <c r="BW48" i="21"/>
  <c r="BW49" i="21" s="1"/>
  <c r="CI48" i="21"/>
  <c r="CI49" i="21" s="1"/>
  <c r="CU48" i="21"/>
  <c r="CU49" i="21" s="1"/>
  <c r="DG48" i="21"/>
  <c r="DG49" i="21" s="1"/>
  <c r="DS48" i="21"/>
  <c r="DS49" i="21" s="1"/>
  <c r="F129" i="21"/>
  <c r="G108" i="21"/>
  <c r="F130" i="21"/>
  <c r="H109" i="21"/>
  <c r="G121" i="21"/>
  <c r="F131" i="21"/>
  <c r="G120" i="21"/>
  <c r="H113" i="21"/>
  <c r="F132" i="21"/>
  <c r="R48" i="21"/>
  <c r="R49" i="21" s="1"/>
  <c r="AD48" i="21"/>
  <c r="AD49" i="21" s="1"/>
  <c r="AP48" i="21"/>
  <c r="AP49" i="21" s="1"/>
  <c r="BB48" i="21"/>
  <c r="BB49" i="21" s="1"/>
  <c r="BN48" i="21"/>
  <c r="BN49" i="21" s="1"/>
  <c r="BZ48" i="21"/>
  <c r="BZ49" i="21" s="1"/>
  <c r="CL48" i="21"/>
  <c r="CL49" i="21" s="1"/>
  <c r="CX48" i="21"/>
  <c r="CX49" i="21" s="1"/>
  <c r="DJ48" i="21"/>
  <c r="DJ49" i="21" s="1"/>
  <c r="G129" i="21"/>
  <c r="H108" i="21"/>
  <c r="F127" i="21"/>
  <c r="G130" i="21"/>
  <c r="H121" i="21"/>
  <c r="G131" i="21"/>
  <c r="H120" i="21"/>
  <c r="F112" i="21"/>
  <c r="G132" i="21"/>
  <c r="U48" i="21"/>
  <c r="U49" i="21" s="1"/>
  <c r="AG48" i="21"/>
  <c r="AG49" i="21" s="1"/>
  <c r="AS48" i="21"/>
  <c r="AS49" i="21" s="1"/>
  <c r="BE48" i="21"/>
  <c r="BE49" i="21" s="1"/>
  <c r="BQ48" i="21"/>
  <c r="BQ49" i="21" s="1"/>
  <c r="CC48" i="21"/>
  <c r="CC49" i="21" s="1"/>
  <c r="CO48" i="21"/>
  <c r="CO49" i="21" s="1"/>
  <c r="DA48" i="21"/>
  <c r="DA49" i="21" s="1"/>
  <c r="DM48" i="21"/>
  <c r="DM49" i="21" s="1"/>
  <c r="G127" i="21"/>
  <c r="F109" i="21"/>
  <c r="F113" i="21"/>
  <c r="G112" i="21"/>
  <c r="C414" i="21"/>
  <c r="H135" i="9"/>
  <c r="F135" i="9"/>
  <c r="O48" i="9"/>
  <c r="O49" i="9" s="1"/>
  <c r="AA48" i="9"/>
  <c r="AA49" i="9" s="1"/>
  <c r="AM48" i="9"/>
  <c r="AM49" i="9" s="1"/>
  <c r="AY48" i="9"/>
  <c r="AY49" i="9" s="1"/>
  <c r="BK48" i="9"/>
  <c r="BK49" i="9" s="1"/>
  <c r="BW48" i="9"/>
  <c r="BW49" i="9" s="1"/>
  <c r="CI48" i="9"/>
  <c r="CI49" i="9" s="1"/>
  <c r="CU48" i="9"/>
  <c r="CU49" i="9" s="1"/>
  <c r="DG48" i="9"/>
  <c r="DG49" i="9" s="1"/>
  <c r="DS48" i="9"/>
  <c r="DS49" i="9" s="1"/>
  <c r="R48" i="9"/>
  <c r="R49" i="9" s="1"/>
  <c r="AD48" i="9"/>
  <c r="AD49" i="9" s="1"/>
  <c r="AP48" i="9"/>
  <c r="AP49" i="9" s="1"/>
  <c r="BB48" i="9"/>
  <c r="BB49" i="9" s="1"/>
  <c r="BN48" i="9"/>
  <c r="BN49" i="9" s="1"/>
  <c r="BZ48" i="9"/>
  <c r="BZ49" i="9" s="1"/>
  <c r="CL48" i="9"/>
  <c r="CL49" i="9" s="1"/>
  <c r="CX48" i="9"/>
  <c r="CX49" i="9" s="1"/>
  <c r="DJ48" i="9"/>
  <c r="DJ49" i="9" s="1"/>
  <c r="U48" i="9"/>
  <c r="U49" i="9" s="1"/>
  <c r="AG48" i="9"/>
  <c r="AG49" i="9" s="1"/>
  <c r="AS48" i="9"/>
  <c r="AS49" i="9" s="1"/>
  <c r="BE48" i="9"/>
  <c r="BE49" i="9" s="1"/>
  <c r="BQ48" i="9"/>
  <c r="BQ49" i="9" s="1"/>
  <c r="CC48" i="9"/>
  <c r="CC49" i="9" s="1"/>
  <c r="CO48" i="9"/>
  <c r="CO49" i="9" s="1"/>
  <c r="DA48" i="9"/>
  <c r="DA49" i="9" s="1"/>
  <c r="DM48" i="9"/>
  <c r="DM49" i="9" s="1"/>
  <c r="X48" i="9"/>
  <c r="X49" i="9" s="1"/>
  <c r="AJ48" i="9"/>
  <c r="AJ49" i="9" s="1"/>
  <c r="AV48" i="9"/>
  <c r="AV49" i="9" s="1"/>
  <c r="BH48" i="9"/>
  <c r="BH49" i="9" s="1"/>
  <c r="BT48" i="9"/>
  <c r="BT49" i="9" s="1"/>
  <c r="CF48" i="9"/>
  <c r="CF49" i="9" s="1"/>
  <c r="CR48" i="9"/>
  <c r="CR49" i="9" s="1"/>
  <c r="DD48" i="9"/>
  <c r="DD49" i="9" s="1"/>
  <c r="DP48" i="9"/>
  <c r="DP49" i="9" s="1"/>
  <c r="G113" i="9"/>
  <c r="F133" i="9"/>
  <c r="H113" i="9"/>
  <c r="G133" i="9"/>
  <c r="H131" i="9"/>
  <c r="H128" i="9"/>
  <c r="F130" i="9"/>
  <c r="G130" i="9"/>
  <c r="G128" i="9"/>
  <c r="F131" i="9"/>
  <c r="L48" i="9"/>
  <c r="L49" i="9" s="1"/>
  <c r="O48" i="17"/>
  <c r="O49" i="17" s="1"/>
  <c r="AA48" i="17"/>
  <c r="AA49" i="17" s="1"/>
  <c r="AM48" i="17"/>
  <c r="AM49" i="17" s="1"/>
  <c r="AY48" i="17"/>
  <c r="AY49" i="17" s="1"/>
  <c r="BK48" i="17"/>
  <c r="BK49" i="17" s="1"/>
  <c r="BW48" i="17"/>
  <c r="BW49" i="17" s="1"/>
  <c r="CI48" i="17"/>
  <c r="CI49" i="17" s="1"/>
  <c r="CU48" i="17"/>
  <c r="CU49" i="17" s="1"/>
  <c r="DG48" i="17"/>
  <c r="DG49" i="17" s="1"/>
  <c r="DS48" i="17"/>
  <c r="DS49" i="17" s="1"/>
  <c r="R48" i="17"/>
  <c r="R49" i="17" s="1"/>
  <c r="AD48" i="17"/>
  <c r="AD49" i="17" s="1"/>
  <c r="AP48" i="17"/>
  <c r="AP49" i="17" s="1"/>
  <c r="BB48" i="17"/>
  <c r="BB49" i="17" s="1"/>
  <c r="BN48" i="17"/>
  <c r="BN49" i="17" s="1"/>
  <c r="BZ48" i="17"/>
  <c r="BZ49" i="17" s="1"/>
  <c r="CL48" i="17"/>
  <c r="CL49" i="17" s="1"/>
  <c r="CX48" i="17"/>
  <c r="CX49" i="17" s="1"/>
  <c r="DJ48" i="17"/>
  <c r="DJ49" i="17" s="1"/>
  <c r="U48" i="17"/>
  <c r="U49" i="17" s="1"/>
  <c r="G44" i="17" s="1"/>
  <c r="AG48" i="17"/>
  <c r="AG49" i="17" s="1"/>
  <c r="AS48" i="17"/>
  <c r="AS49" i="17" s="1"/>
  <c r="BE48" i="17"/>
  <c r="BE49" i="17" s="1"/>
  <c r="BQ48" i="17"/>
  <c r="BQ49" i="17" s="1"/>
  <c r="CC48" i="17"/>
  <c r="CC49" i="17" s="1"/>
  <c r="CO48" i="17"/>
  <c r="CO49" i="17" s="1"/>
  <c r="DA48" i="17"/>
  <c r="DA49" i="17" s="1"/>
  <c r="DM48" i="17"/>
  <c r="DM49" i="17" s="1"/>
  <c r="L48" i="17"/>
  <c r="L49" i="17" s="1"/>
  <c r="X48" i="17"/>
  <c r="X49" i="17" s="1"/>
  <c r="AJ48" i="17"/>
  <c r="AJ49" i="17" s="1"/>
  <c r="AV48" i="17"/>
  <c r="AV49" i="17" s="1"/>
  <c r="BH48" i="17"/>
  <c r="BH49" i="17" s="1"/>
  <c r="BT48" i="17"/>
  <c r="BT49" i="17" s="1"/>
  <c r="CF48" i="17"/>
  <c r="CF49" i="17" s="1"/>
  <c r="CR48" i="17"/>
  <c r="CR49" i="17" s="1"/>
  <c r="DD48" i="17"/>
  <c r="DD49" i="17" s="1"/>
  <c r="DP48" i="17"/>
  <c r="DP49" i="17" s="1"/>
  <c r="G135" i="17"/>
  <c r="H122" i="17"/>
  <c r="F134" i="17"/>
  <c r="H136" i="17"/>
  <c r="H110" i="17"/>
  <c r="G137" i="17"/>
  <c r="F114" i="17"/>
  <c r="G132" i="17"/>
  <c r="F128" i="17"/>
  <c r="F127" i="17"/>
  <c r="G121" i="17"/>
  <c r="H123" i="17"/>
  <c r="G138" i="17"/>
  <c r="H125" i="17"/>
  <c r="H135" i="17"/>
  <c r="F133" i="17"/>
  <c r="G134" i="17"/>
  <c r="F111" i="17"/>
  <c r="H137" i="17"/>
  <c r="G114" i="17"/>
  <c r="H132" i="17"/>
  <c r="F126" i="17"/>
  <c r="G128" i="17"/>
  <c r="G127" i="17"/>
  <c r="H121" i="17"/>
  <c r="H138" i="17"/>
  <c r="F122" i="17"/>
  <c r="G133" i="17"/>
  <c r="F136" i="17"/>
  <c r="G111" i="17"/>
  <c r="F110" i="17"/>
  <c r="G126" i="17"/>
  <c r="F123" i="17"/>
  <c r="F125" i="17"/>
  <c r="C414" i="17"/>
  <c r="C415" i="17"/>
  <c r="L48" i="24"/>
  <c r="L49" i="24" s="1"/>
  <c r="H134" i="24"/>
  <c r="F108" i="24"/>
  <c r="G118" i="24"/>
  <c r="G127" i="24"/>
  <c r="F113" i="24"/>
  <c r="H136" i="24"/>
  <c r="F132" i="24"/>
  <c r="G116" i="24"/>
  <c r="H137" i="24"/>
  <c r="H138" i="24"/>
  <c r="G139" i="24"/>
  <c r="H119" i="24"/>
  <c r="F131" i="24"/>
  <c r="O48" i="24"/>
  <c r="O49" i="24" s="1"/>
  <c r="AA48" i="24"/>
  <c r="AA49" i="24" s="1"/>
  <c r="AM48" i="24"/>
  <c r="AM49" i="24" s="1"/>
  <c r="AY48" i="24"/>
  <c r="AY49" i="24" s="1"/>
  <c r="BK48" i="24"/>
  <c r="BK49" i="24" s="1"/>
  <c r="BW48" i="24"/>
  <c r="BW49" i="24" s="1"/>
  <c r="CI48" i="24"/>
  <c r="CI49" i="24" s="1"/>
  <c r="CU48" i="24"/>
  <c r="CU49" i="24" s="1"/>
  <c r="DG48" i="24"/>
  <c r="DG49" i="24" s="1"/>
  <c r="DS48" i="24"/>
  <c r="DS49" i="24" s="1"/>
  <c r="G108" i="24"/>
  <c r="H118" i="24"/>
  <c r="F135" i="24"/>
  <c r="H127" i="24"/>
  <c r="G113" i="24"/>
  <c r="F128" i="24"/>
  <c r="G132" i="24"/>
  <c r="H116" i="24"/>
  <c r="F130" i="24"/>
  <c r="H139" i="24"/>
  <c r="F133" i="24"/>
  <c r="G131" i="24"/>
  <c r="F134" i="24"/>
  <c r="G135" i="24"/>
  <c r="F136" i="24"/>
  <c r="G128" i="24"/>
  <c r="F137" i="24"/>
  <c r="G130" i="24"/>
  <c r="F138" i="24"/>
  <c r="F119" i="24"/>
  <c r="G133" i="24"/>
  <c r="R48" i="24"/>
  <c r="R49" i="24" s="1"/>
  <c r="AD48" i="24"/>
  <c r="AD49" i="24" s="1"/>
  <c r="AP48" i="24"/>
  <c r="AP49" i="24" s="1"/>
  <c r="BB48" i="24"/>
  <c r="BB49" i="24" s="1"/>
  <c r="BN48" i="24"/>
  <c r="BN49" i="24" s="1"/>
  <c r="BZ48" i="24"/>
  <c r="BZ49" i="24" s="1"/>
  <c r="CL48" i="24"/>
  <c r="CL49" i="24" s="1"/>
  <c r="CX48" i="24"/>
  <c r="CX49" i="24" s="1"/>
  <c r="DJ48" i="24"/>
  <c r="DJ49" i="24" s="1"/>
  <c r="U48" i="24"/>
  <c r="U49" i="24" s="1"/>
  <c r="AG48" i="24"/>
  <c r="AG49" i="24" s="1"/>
  <c r="AS48" i="24"/>
  <c r="AS49" i="24" s="1"/>
  <c r="BE48" i="24"/>
  <c r="BE49" i="24" s="1"/>
  <c r="BQ48" i="24"/>
  <c r="BQ49" i="24" s="1"/>
  <c r="CC48" i="24"/>
  <c r="CC49" i="24" s="1"/>
  <c r="CO48" i="24"/>
  <c r="CO49" i="24" s="1"/>
  <c r="DA48" i="24"/>
  <c r="DA49" i="24" s="1"/>
  <c r="DM48" i="24"/>
  <c r="DM49" i="24" s="1"/>
  <c r="X48" i="10"/>
  <c r="X49" i="10" s="1"/>
  <c r="AJ48" i="10"/>
  <c r="AJ49" i="10" s="1"/>
  <c r="AV48" i="10"/>
  <c r="AV49" i="10" s="1"/>
  <c r="BH48" i="10"/>
  <c r="BH49" i="10" s="1"/>
  <c r="BT48" i="10"/>
  <c r="BT49" i="10" s="1"/>
  <c r="CF48" i="10"/>
  <c r="CF49" i="10" s="1"/>
  <c r="CR48" i="10"/>
  <c r="CR49" i="10" s="1"/>
  <c r="DD48" i="10"/>
  <c r="DD49" i="10" s="1"/>
  <c r="DP48" i="10"/>
  <c r="DP49" i="10" s="1"/>
  <c r="K43" i="10"/>
  <c r="L48" i="10"/>
  <c r="L49" i="10" s="1"/>
  <c r="F130" i="10"/>
  <c r="H121" i="10"/>
  <c r="F118" i="10"/>
  <c r="G111" i="10"/>
  <c r="H112" i="10"/>
  <c r="G113" i="10"/>
  <c r="F125" i="10"/>
  <c r="H133" i="10"/>
  <c r="U48" i="10"/>
  <c r="U49" i="10" s="1"/>
  <c r="AG48" i="10"/>
  <c r="AG49" i="10" s="1"/>
  <c r="AS48" i="10"/>
  <c r="AS49" i="10" s="1"/>
  <c r="BE48" i="10"/>
  <c r="BE49" i="10" s="1"/>
  <c r="BQ48" i="10"/>
  <c r="BQ49" i="10" s="1"/>
  <c r="CC48" i="10"/>
  <c r="CC49" i="10" s="1"/>
  <c r="CO48" i="10"/>
  <c r="CO49" i="10" s="1"/>
  <c r="DA48" i="10"/>
  <c r="DA49" i="10" s="1"/>
  <c r="DM48" i="10"/>
  <c r="DM49" i="10" s="1"/>
  <c r="G130" i="10"/>
  <c r="F132" i="10"/>
  <c r="G118" i="10"/>
  <c r="H111" i="10"/>
  <c r="H113" i="10"/>
  <c r="F126" i="10"/>
  <c r="G125" i="10"/>
  <c r="F129" i="10"/>
  <c r="F121" i="10"/>
  <c r="G132" i="10"/>
  <c r="F112" i="10"/>
  <c r="G126" i="10"/>
  <c r="F133" i="10"/>
  <c r="G129" i="10"/>
  <c r="J5" i="10"/>
  <c r="O48" i="10"/>
  <c r="O49" i="10" s="1"/>
  <c r="AA48" i="10"/>
  <c r="AA49" i="10" s="1"/>
  <c r="AM48" i="10"/>
  <c r="AM49" i="10" s="1"/>
  <c r="AY48" i="10"/>
  <c r="AY49" i="10" s="1"/>
  <c r="BK48" i="10"/>
  <c r="BK49" i="10" s="1"/>
  <c r="BW48" i="10"/>
  <c r="BW49" i="10" s="1"/>
  <c r="CI48" i="10"/>
  <c r="CI49" i="10" s="1"/>
  <c r="CU48" i="10"/>
  <c r="CU49" i="10" s="1"/>
  <c r="DG48" i="10"/>
  <c r="DG49" i="10" s="1"/>
  <c r="DS48" i="10"/>
  <c r="DS49" i="10" s="1"/>
  <c r="R48" i="10"/>
  <c r="R49" i="10" s="1"/>
  <c r="AD48" i="10"/>
  <c r="AD49" i="10" s="1"/>
  <c r="AP48" i="10"/>
  <c r="AP49" i="10" s="1"/>
  <c r="BB48" i="10"/>
  <c r="BB49" i="10" s="1"/>
  <c r="BN48" i="10"/>
  <c r="BN49" i="10" s="1"/>
  <c r="BZ48" i="10"/>
  <c r="BZ49" i="10" s="1"/>
  <c r="CL48" i="10"/>
  <c r="CL49" i="10" s="1"/>
  <c r="CX48" i="10"/>
  <c r="CX49" i="10" s="1"/>
  <c r="DJ48" i="10"/>
  <c r="DJ49" i="10" s="1"/>
  <c r="C414" i="10"/>
  <c r="G120" i="12"/>
  <c r="F127" i="12"/>
  <c r="H134" i="12"/>
  <c r="H108" i="12"/>
  <c r="G117" i="12"/>
  <c r="H114" i="12"/>
  <c r="F130" i="12"/>
  <c r="G110" i="12"/>
  <c r="F133" i="12"/>
  <c r="H120" i="12"/>
  <c r="H117" i="12"/>
  <c r="G127" i="12"/>
  <c r="G133" i="12"/>
  <c r="F129" i="12"/>
  <c r="G130" i="12"/>
  <c r="F123" i="12"/>
  <c r="H110" i="12"/>
  <c r="F108" i="12"/>
  <c r="F114" i="12"/>
  <c r="G129" i="12"/>
  <c r="F134" i="12"/>
  <c r="G123" i="12"/>
  <c r="O48" i="12"/>
  <c r="O49" i="12" s="1"/>
  <c r="AA48" i="12"/>
  <c r="AA49" i="12" s="1"/>
  <c r="AM48" i="12"/>
  <c r="AM49" i="12" s="1"/>
  <c r="AY48" i="12"/>
  <c r="AY49" i="12" s="1"/>
  <c r="BK48" i="12"/>
  <c r="BK49" i="12" s="1"/>
  <c r="BW48" i="12"/>
  <c r="BW49" i="12" s="1"/>
  <c r="CI48" i="12"/>
  <c r="CI49" i="12" s="1"/>
  <c r="CU48" i="12"/>
  <c r="CU49" i="12" s="1"/>
  <c r="DG48" i="12"/>
  <c r="DG49" i="12" s="1"/>
  <c r="DS48" i="12"/>
  <c r="DS49" i="12" s="1"/>
  <c r="L48" i="12"/>
  <c r="L49" i="12" s="1"/>
  <c r="X48" i="12"/>
  <c r="X49" i="12" s="1"/>
  <c r="AJ48" i="12"/>
  <c r="AJ49" i="12" s="1"/>
  <c r="AV48" i="12"/>
  <c r="AV49" i="12" s="1"/>
  <c r="BH48" i="12"/>
  <c r="BH49" i="12" s="1"/>
  <c r="BT48" i="12"/>
  <c r="BT49" i="12" s="1"/>
  <c r="CF48" i="12"/>
  <c r="CF49" i="12" s="1"/>
  <c r="CR48" i="12"/>
  <c r="CR49" i="12" s="1"/>
  <c r="DD48" i="12"/>
  <c r="DD49" i="12" s="1"/>
  <c r="DP48" i="12"/>
  <c r="DP49" i="12" s="1"/>
  <c r="R48" i="12"/>
  <c r="R49" i="12" s="1"/>
  <c r="AD48" i="12"/>
  <c r="AD49" i="12" s="1"/>
  <c r="AP48" i="12"/>
  <c r="AP49" i="12" s="1"/>
  <c r="BB48" i="12"/>
  <c r="BB49" i="12" s="1"/>
  <c r="BN48" i="12"/>
  <c r="BN49" i="12" s="1"/>
  <c r="BZ48" i="12"/>
  <c r="BZ49" i="12" s="1"/>
  <c r="CL48" i="12"/>
  <c r="CL49" i="12" s="1"/>
  <c r="CX48" i="12"/>
  <c r="CX49" i="12" s="1"/>
  <c r="DJ48" i="12"/>
  <c r="DJ49" i="12" s="1"/>
  <c r="C414" i="12"/>
  <c r="U48" i="12"/>
  <c r="U49" i="12" s="1"/>
  <c r="AG48" i="12"/>
  <c r="AG49" i="12" s="1"/>
  <c r="AS48" i="12"/>
  <c r="AS49" i="12" s="1"/>
  <c r="BE48" i="12"/>
  <c r="BE49" i="12" s="1"/>
  <c r="BQ48" i="12"/>
  <c r="BQ49" i="12" s="1"/>
  <c r="CC48" i="12"/>
  <c r="CC49" i="12" s="1"/>
  <c r="CO48" i="12"/>
  <c r="CO49" i="12" s="1"/>
  <c r="DA48" i="12"/>
  <c r="DA49" i="12" s="1"/>
  <c r="DM48" i="12"/>
  <c r="DM49" i="12" s="1"/>
  <c r="G128" i="23"/>
  <c r="G126" i="23"/>
  <c r="F110" i="23"/>
  <c r="H128" i="23"/>
  <c r="G110" i="23"/>
  <c r="F119" i="23"/>
  <c r="F129" i="23"/>
  <c r="H126" i="23"/>
  <c r="O48" i="23"/>
  <c r="O49" i="23" s="1"/>
  <c r="AA48" i="23"/>
  <c r="AA49" i="23" s="1"/>
  <c r="AM48" i="23"/>
  <c r="AM49" i="23" s="1"/>
  <c r="AY48" i="23"/>
  <c r="AY49" i="23" s="1"/>
  <c r="BK48" i="23"/>
  <c r="BK49" i="23" s="1"/>
  <c r="BW48" i="23"/>
  <c r="BW49" i="23" s="1"/>
  <c r="CI48" i="23"/>
  <c r="CI49" i="23" s="1"/>
  <c r="CU48" i="23"/>
  <c r="CU49" i="23" s="1"/>
  <c r="DG48" i="23"/>
  <c r="DG49" i="23" s="1"/>
  <c r="G119" i="23"/>
  <c r="G129" i="23"/>
  <c r="DS48" i="23"/>
  <c r="DS49" i="23" s="1"/>
  <c r="L48" i="23"/>
  <c r="L49" i="23" s="1"/>
  <c r="X48" i="23"/>
  <c r="X49" i="23" s="1"/>
  <c r="AJ48" i="23"/>
  <c r="AJ49" i="23" s="1"/>
  <c r="AV48" i="23"/>
  <c r="AV49" i="23" s="1"/>
  <c r="BH48" i="23"/>
  <c r="BH49" i="23" s="1"/>
  <c r="BT48" i="23"/>
  <c r="BT49" i="23" s="1"/>
  <c r="CF48" i="23"/>
  <c r="CF49" i="23" s="1"/>
  <c r="CR48" i="23"/>
  <c r="CR49" i="23" s="1"/>
  <c r="DD48" i="23"/>
  <c r="DD49" i="23" s="1"/>
  <c r="DP48" i="23"/>
  <c r="DP49" i="23" s="1"/>
  <c r="R48" i="23"/>
  <c r="R49" i="23" s="1"/>
  <c r="AD48" i="23"/>
  <c r="AD49" i="23" s="1"/>
  <c r="AP48" i="23"/>
  <c r="AP49" i="23" s="1"/>
  <c r="BB48" i="23"/>
  <c r="BB49" i="23" s="1"/>
  <c r="BN48" i="23"/>
  <c r="BN49" i="23" s="1"/>
  <c r="BZ48" i="23"/>
  <c r="BZ49" i="23" s="1"/>
  <c r="CL48" i="23"/>
  <c r="CL49" i="23" s="1"/>
  <c r="CX48" i="23"/>
  <c r="CX49" i="23" s="1"/>
  <c r="DJ48" i="23"/>
  <c r="DJ49" i="23" s="1"/>
  <c r="C414" i="23"/>
  <c r="U48" i="23"/>
  <c r="U49" i="23" s="1"/>
  <c r="AG48" i="23"/>
  <c r="AG49" i="23" s="1"/>
  <c r="AS48" i="23"/>
  <c r="AS49" i="23" s="1"/>
  <c r="BE48" i="23"/>
  <c r="BE49" i="23" s="1"/>
  <c r="BQ48" i="23"/>
  <c r="BQ49" i="23" s="1"/>
  <c r="CC48" i="23"/>
  <c r="CC49" i="23" s="1"/>
  <c r="CO48" i="23"/>
  <c r="CO49" i="23" s="1"/>
  <c r="DA48" i="23"/>
  <c r="DA49" i="23" s="1"/>
  <c r="DM48" i="23"/>
  <c r="DM49" i="23" s="1"/>
  <c r="K15" i="11"/>
  <c r="K18" i="23"/>
  <c r="J9" i="23"/>
  <c r="K33" i="17"/>
  <c r="K22" i="17"/>
  <c r="K43" i="11"/>
  <c r="J5" i="23"/>
  <c r="K22" i="23"/>
  <c r="K9" i="10"/>
  <c r="J27" i="17"/>
  <c r="J17" i="17"/>
  <c r="J12" i="9"/>
  <c r="J28" i="11"/>
  <c r="K35" i="23"/>
  <c r="K35" i="10"/>
  <c r="K26" i="17"/>
  <c r="J35" i="9"/>
  <c r="K28" i="20"/>
  <c r="K20" i="9"/>
  <c r="K17" i="9"/>
  <c r="K19" i="9"/>
  <c r="K9" i="9"/>
  <c r="K40" i="9"/>
  <c r="K18" i="11"/>
  <c r="J30" i="11"/>
  <c r="J38" i="11"/>
  <c r="J6" i="20"/>
  <c r="K16" i="20"/>
  <c r="K35" i="20"/>
  <c r="K19" i="17"/>
  <c r="K7" i="17"/>
  <c r="K12" i="17"/>
  <c r="K20" i="17"/>
  <c r="J15" i="9"/>
  <c r="J11" i="9"/>
  <c r="J21" i="9"/>
  <c r="J26" i="9"/>
  <c r="J39" i="9"/>
  <c r="J25" i="11"/>
  <c r="K27" i="11"/>
  <c r="J17" i="11"/>
  <c r="K35" i="11"/>
  <c r="K43" i="20"/>
  <c r="K43" i="23"/>
  <c r="K30" i="10"/>
  <c r="J35" i="17"/>
  <c r="J9" i="17"/>
  <c r="J29" i="17"/>
  <c r="J18" i="17"/>
  <c r="K29" i="9"/>
  <c r="K27" i="9"/>
  <c r="K33" i="9"/>
  <c r="K36" i="9"/>
  <c r="K44" i="9"/>
  <c r="K6" i="11"/>
  <c r="J23" i="11"/>
  <c r="F128" i="18"/>
  <c r="H135" i="18"/>
  <c r="H114" i="18"/>
  <c r="H124" i="18"/>
  <c r="F131" i="18"/>
  <c r="F125" i="18"/>
  <c r="H134" i="18"/>
  <c r="F136" i="18"/>
  <c r="F120" i="18"/>
  <c r="G132" i="18"/>
  <c r="G117" i="18"/>
  <c r="O48" i="18"/>
  <c r="O49" i="18" s="1"/>
  <c r="AA48" i="18"/>
  <c r="AA49" i="18" s="1"/>
  <c r="AM48" i="18"/>
  <c r="AM49" i="18" s="1"/>
  <c r="AY48" i="18"/>
  <c r="AY49" i="18" s="1"/>
  <c r="BK48" i="18"/>
  <c r="BK49" i="18" s="1"/>
  <c r="BW48" i="18"/>
  <c r="BW49" i="18" s="1"/>
  <c r="CI48" i="18"/>
  <c r="CI49" i="18" s="1"/>
  <c r="CU48" i="18"/>
  <c r="CU49" i="18" s="1"/>
  <c r="DG48" i="18"/>
  <c r="DG49" i="18" s="1"/>
  <c r="DS48" i="18"/>
  <c r="DS49" i="18" s="1"/>
  <c r="G131" i="18"/>
  <c r="G128" i="18"/>
  <c r="H132" i="18"/>
  <c r="F133" i="18"/>
  <c r="G125" i="18"/>
  <c r="F113" i="18"/>
  <c r="H117" i="18"/>
  <c r="G136" i="18"/>
  <c r="F122" i="18"/>
  <c r="F119" i="18"/>
  <c r="G120" i="18"/>
  <c r="H116" i="18"/>
  <c r="G122" i="18"/>
  <c r="G119" i="18"/>
  <c r="G116" i="18"/>
  <c r="L48" i="18"/>
  <c r="L49" i="18" s="1"/>
  <c r="X48" i="18"/>
  <c r="X49" i="18" s="1"/>
  <c r="AJ48" i="18"/>
  <c r="AJ49" i="18" s="1"/>
  <c r="AV48" i="18"/>
  <c r="AV49" i="18" s="1"/>
  <c r="BH48" i="18"/>
  <c r="BH49" i="18" s="1"/>
  <c r="BT48" i="18"/>
  <c r="BT49" i="18" s="1"/>
  <c r="CF48" i="18"/>
  <c r="CF49" i="18" s="1"/>
  <c r="CR48" i="18"/>
  <c r="CR49" i="18" s="1"/>
  <c r="DD48" i="18"/>
  <c r="DD49" i="18" s="1"/>
  <c r="DP48" i="18"/>
  <c r="DP49" i="18" s="1"/>
  <c r="F135" i="18"/>
  <c r="F114" i="18"/>
  <c r="G133" i="18"/>
  <c r="F134" i="18"/>
  <c r="G113" i="18"/>
  <c r="F124" i="18"/>
  <c r="R48" i="18"/>
  <c r="R49" i="18" s="1"/>
  <c r="AD48" i="18"/>
  <c r="AD49" i="18" s="1"/>
  <c r="AP48" i="18"/>
  <c r="AP49" i="18" s="1"/>
  <c r="BB48" i="18"/>
  <c r="BB49" i="18" s="1"/>
  <c r="BN48" i="18"/>
  <c r="BN49" i="18" s="1"/>
  <c r="BZ48" i="18"/>
  <c r="BZ49" i="18" s="1"/>
  <c r="CL48" i="18"/>
  <c r="CL49" i="18" s="1"/>
  <c r="CX48" i="18"/>
  <c r="CX49" i="18" s="1"/>
  <c r="DJ48" i="18"/>
  <c r="DJ49" i="18" s="1"/>
  <c r="U48" i="18"/>
  <c r="U49" i="18" s="1"/>
  <c r="AG48" i="18"/>
  <c r="AG49" i="18" s="1"/>
  <c r="AS48" i="18"/>
  <c r="AS49" i="18" s="1"/>
  <c r="BE48" i="18"/>
  <c r="BE49" i="18" s="1"/>
  <c r="BQ48" i="18"/>
  <c r="BQ49" i="18" s="1"/>
  <c r="CC48" i="18"/>
  <c r="CC49" i="18" s="1"/>
  <c r="CO48" i="18"/>
  <c r="CO49" i="18" s="1"/>
  <c r="DA48" i="18"/>
  <c r="DA49" i="18" s="1"/>
  <c r="DM48" i="18"/>
  <c r="DM49" i="18" s="1"/>
  <c r="O48" i="19"/>
  <c r="O49" i="19" s="1"/>
  <c r="AA48" i="19"/>
  <c r="AA49" i="19" s="1"/>
  <c r="AM48" i="19"/>
  <c r="AM49" i="19" s="1"/>
  <c r="AY48" i="19"/>
  <c r="AY49" i="19" s="1"/>
  <c r="BK48" i="19"/>
  <c r="BK49" i="19" s="1"/>
  <c r="BW48" i="19"/>
  <c r="BW49" i="19" s="1"/>
  <c r="CI48" i="19"/>
  <c r="CI49" i="19" s="1"/>
  <c r="CU48" i="19"/>
  <c r="CU49" i="19" s="1"/>
  <c r="DG48" i="19"/>
  <c r="DG49" i="19" s="1"/>
  <c r="DS48" i="19"/>
  <c r="DS49" i="19" s="1"/>
  <c r="H130" i="19"/>
  <c r="H127" i="19"/>
  <c r="F117" i="19"/>
  <c r="F109" i="19"/>
  <c r="F111" i="19"/>
  <c r="H136" i="19"/>
  <c r="F119" i="19"/>
  <c r="G137" i="19"/>
  <c r="H134" i="19"/>
  <c r="F135" i="19"/>
  <c r="G110" i="19"/>
  <c r="H113" i="19"/>
  <c r="J8" i="19"/>
  <c r="R48" i="19"/>
  <c r="R49" i="19" s="1"/>
  <c r="AD48" i="19"/>
  <c r="AD49" i="19" s="1"/>
  <c r="AP48" i="19"/>
  <c r="AP49" i="19" s="1"/>
  <c r="BB48" i="19"/>
  <c r="BB49" i="19" s="1"/>
  <c r="BN48" i="19"/>
  <c r="BN49" i="19" s="1"/>
  <c r="BZ48" i="19"/>
  <c r="BZ49" i="19" s="1"/>
  <c r="CL48" i="19"/>
  <c r="CL49" i="19" s="1"/>
  <c r="CX48" i="19"/>
  <c r="CX49" i="19" s="1"/>
  <c r="DJ48" i="19"/>
  <c r="DJ49" i="19" s="1"/>
  <c r="F108" i="19"/>
  <c r="G109" i="19"/>
  <c r="G121" i="19"/>
  <c r="G111" i="19"/>
  <c r="G135" i="19"/>
  <c r="H110" i="19"/>
  <c r="F115" i="19"/>
  <c r="G119" i="19"/>
  <c r="G117" i="19"/>
  <c r="H137" i="19"/>
  <c r="F114" i="19"/>
  <c r="C414" i="19"/>
  <c r="H124" i="19"/>
  <c r="U48" i="19"/>
  <c r="U49" i="19" s="1"/>
  <c r="AG48" i="19"/>
  <c r="AG49" i="19" s="1"/>
  <c r="AS48" i="19"/>
  <c r="AS49" i="19" s="1"/>
  <c r="BE48" i="19"/>
  <c r="BE49" i="19" s="1"/>
  <c r="BQ48" i="19"/>
  <c r="BQ49" i="19" s="1"/>
  <c r="CC48" i="19"/>
  <c r="CC49" i="19" s="1"/>
  <c r="CO48" i="19"/>
  <c r="CO49" i="19" s="1"/>
  <c r="DA48" i="19"/>
  <c r="DA49" i="19" s="1"/>
  <c r="DM48" i="19"/>
  <c r="DM49" i="19" s="1"/>
  <c r="G108" i="19"/>
  <c r="F134" i="19"/>
  <c r="H121" i="19"/>
  <c r="F130" i="19"/>
  <c r="F124" i="19"/>
  <c r="F136" i="19"/>
  <c r="F127" i="19"/>
  <c r="G115" i="19"/>
  <c r="F113" i="19"/>
  <c r="G114" i="19"/>
  <c r="L48" i="16"/>
  <c r="L49" i="16" s="1"/>
  <c r="X48" i="16"/>
  <c r="X49" i="16" s="1"/>
  <c r="AJ48" i="16"/>
  <c r="AJ49" i="16" s="1"/>
  <c r="AV48" i="16"/>
  <c r="AV49" i="16" s="1"/>
  <c r="BH48" i="16"/>
  <c r="BH49" i="16" s="1"/>
  <c r="BT48" i="16"/>
  <c r="BT49" i="16" s="1"/>
  <c r="CF48" i="16"/>
  <c r="CF49" i="16" s="1"/>
  <c r="CR48" i="16"/>
  <c r="CR49" i="16" s="1"/>
  <c r="DD48" i="16"/>
  <c r="DD49" i="16" s="1"/>
  <c r="DP48" i="16"/>
  <c r="DP49" i="16" s="1"/>
  <c r="H134" i="16"/>
  <c r="G125" i="16"/>
  <c r="F122" i="16"/>
  <c r="G123" i="16"/>
  <c r="H121" i="16"/>
  <c r="F114" i="16"/>
  <c r="H130" i="16"/>
  <c r="G119" i="16"/>
  <c r="F126" i="16"/>
  <c r="F133" i="16"/>
  <c r="H125" i="16"/>
  <c r="G122" i="16"/>
  <c r="F110" i="16"/>
  <c r="H123" i="16"/>
  <c r="G114" i="16"/>
  <c r="H119" i="16"/>
  <c r="G126" i="16"/>
  <c r="F134" i="16"/>
  <c r="G133" i="16"/>
  <c r="G110" i="16"/>
  <c r="F121" i="16"/>
  <c r="F130" i="16"/>
  <c r="K29" i="16"/>
  <c r="U48" i="16"/>
  <c r="U49" i="16" s="1"/>
  <c r="G37" i="16" s="1"/>
  <c r="AG48" i="16"/>
  <c r="AG49" i="16" s="1"/>
  <c r="AS48" i="16"/>
  <c r="AS49" i="16" s="1"/>
  <c r="BE48" i="16"/>
  <c r="BE49" i="16" s="1"/>
  <c r="BQ48" i="16"/>
  <c r="BQ49" i="16" s="1"/>
  <c r="CC48" i="16"/>
  <c r="CC49" i="16" s="1"/>
  <c r="CO48" i="16"/>
  <c r="CO49" i="16" s="1"/>
  <c r="DA48" i="16"/>
  <c r="DA49" i="16" s="1"/>
  <c r="DM48" i="16"/>
  <c r="DM49" i="16" s="1"/>
  <c r="O48" i="16"/>
  <c r="O49" i="16" s="1"/>
  <c r="AA48" i="16"/>
  <c r="AA49" i="16" s="1"/>
  <c r="AM48" i="16"/>
  <c r="AM49" i="16" s="1"/>
  <c r="AY48" i="16"/>
  <c r="AY49" i="16" s="1"/>
  <c r="BK48" i="16"/>
  <c r="BK49" i="16" s="1"/>
  <c r="BW48" i="16"/>
  <c r="BW49" i="16" s="1"/>
  <c r="CI48" i="16"/>
  <c r="CI49" i="16" s="1"/>
  <c r="CU48" i="16"/>
  <c r="CU49" i="16" s="1"/>
  <c r="DG48" i="16"/>
  <c r="DG49" i="16" s="1"/>
  <c r="DS48" i="16"/>
  <c r="DS49" i="16" s="1"/>
  <c r="R48" i="16"/>
  <c r="R49" i="16" s="1"/>
  <c r="AD48" i="16"/>
  <c r="AD49" i="16" s="1"/>
  <c r="AP48" i="16"/>
  <c r="AP49" i="16" s="1"/>
  <c r="BB48" i="16"/>
  <c r="BB49" i="16" s="1"/>
  <c r="BN48" i="16"/>
  <c r="BN49" i="16" s="1"/>
  <c r="BZ48" i="16"/>
  <c r="BZ49" i="16" s="1"/>
  <c r="CL48" i="16"/>
  <c r="CL49" i="16" s="1"/>
  <c r="CX48" i="16"/>
  <c r="CX49" i="16" s="1"/>
  <c r="DJ48" i="16"/>
  <c r="DJ49" i="16" s="1"/>
  <c r="J15" i="20"/>
  <c r="J27" i="20"/>
  <c r="J34" i="20"/>
  <c r="J42" i="20"/>
  <c r="K11" i="20"/>
  <c r="K24" i="20"/>
  <c r="K31" i="20"/>
  <c r="K39" i="20"/>
  <c r="K7" i="20"/>
  <c r="J10" i="20"/>
  <c r="J19" i="20"/>
  <c r="K20" i="20"/>
  <c r="J23" i="20"/>
  <c r="J30" i="20"/>
  <c r="J38" i="20"/>
  <c r="J5" i="20"/>
  <c r="K6" i="20"/>
  <c r="J9" i="20"/>
  <c r="K10" i="20"/>
  <c r="J14" i="20"/>
  <c r="K15" i="20"/>
  <c r="J18" i="20"/>
  <c r="K19" i="20"/>
  <c r="J22" i="20"/>
  <c r="K23" i="20"/>
  <c r="J26" i="20"/>
  <c r="K27" i="20"/>
  <c r="J32" i="20"/>
  <c r="K30" i="20"/>
  <c r="J33" i="20"/>
  <c r="K34" i="20"/>
  <c r="J37" i="20"/>
  <c r="K38" i="20"/>
  <c r="J41" i="20"/>
  <c r="K42" i="20"/>
  <c r="C415" i="20"/>
  <c r="K5" i="20"/>
  <c r="J8" i="20"/>
  <c r="K9" i="20"/>
  <c r="J13" i="20"/>
  <c r="K14" i="20"/>
  <c r="J17" i="20"/>
  <c r="K18" i="20"/>
  <c r="J21" i="20"/>
  <c r="K22" i="20"/>
  <c r="J25" i="20"/>
  <c r="K26" i="20"/>
  <c r="J29" i="20"/>
  <c r="K32" i="20"/>
  <c r="J12" i="20"/>
  <c r="K33" i="20"/>
  <c r="J36" i="20"/>
  <c r="K37" i="20"/>
  <c r="J40" i="20"/>
  <c r="K41" i="20"/>
  <c r="J44" i="20"/>
  <c r="J7" i="20"/>
  <c r="K8" i="20"/>
  <c r="J11" i="20"/>
  <c r="K13" i="20"/>
  <c r="J16" i="20"/>
  <c r="K17" i="20"/>
  <c r="J20" i="20"/>
  <c r="K21" i="20"/>
  <c r="J24" i="20"/>
  <c r="K25" i="20"/>
  <c r="J28" i="20"/>
  <c r="K29" i="20"/>
  <c r="J31" i="20"/>
  <c r="K12" i="20"/>
  <c r="J35" i="20"/>
  <c r="K36" i="20"/>
  <c r="J39" i="20"/>
  <c r="K40" i="20"/>
  <c r="J43" i="20"/>
  <c r="K16" i="11"/>
  <c r="J14" i="11"/>
  <c r="J34" i="11"/>
  <c r="J42" i="11"/>
  <c r="J13" i="11"/>
  <c r="K31" i="11"/>
  <c r="K22" i="11"/>
  <c r="K39" i="11"/>
  <c r="J10" i="11"/>
  <c r="K28" i="11"/>
  <c r="J11" i="11"/>
  <c r="K13" i="11"/>
  <c r="J24" i="11"/>
  <c r="K25" i="11"/>
  <c r="J12" i="11"/>
  <c r="K17" i="11"/>
  <c r="J29" i="11"/>
  <c r="K30" i="11"/>
  <c r="J7" i="11"/>
  <c r="K14" i="11"/>
  <c r="J20" i="11"/>
  <c r="K23" i="11"/>
  <c r="J33" i="11"/>
  <c r="K34" i="11"/>
  <c r="J37" i="11"/>
  <c r="K38" i="11"/>
  <c r="J41" i="11"/>
  <c r="K42" i="11"/>
  <c r="C415" i="11"/>
  <c r="K10" i="11"/>
  <c r="J9" i="11"/>
  <c r="K11" i="11"/>
  <c r="J21" i="11"/>
  <c r="K24" i="11"/>
  <c r="J5" i="11"/>
  <c r="K12" i="11"/>
  <c r="J26" i="11"/>
  <c r="K29" i="11"/>
  <c r="J32" i="11"/>
  <c r="K7" i="11"/>
  <c r="J19" i="11"/>
  <c r="K20" i="11"/>
  <c r="J8" i="11"/>
  <c r="K33" i="11"/>
  <c r="J36" i="11"/>
  <c r="K37" i="11"/>
  <c r="J40" i="11"/>
  <c r="K41" i="11"/>
  <c r="J44" i="11"/>
  <c r="J6" i="11"/>
  <c r="K9" i="11"/>
  <c r="J16" i="11"/>
  <c r="K21" i="11"/>
  <c r="J27" i="11"/>
  <c r="K5" i="11"/>
  <c r="J18" i="11"/>
  <c r="K26" i="11"/>
  <c r="J31" i="11"/>
  <c r="K32" i="11"/>
  <c r="J15" i="11"/>
  <c r="K19" i="11"/>
  <c r="J22" i="11"/>
  <c r="K8" i="11"/>
  <c r="J35" i="11"/>
  <c r="K36" i="11"/>
  <c r="J39" i="11"/>
  <c r="K40" i="11"/>
  <c r="J43" i="11"/>
  <c r="K17" i="21"/>
  <c r="K19" i="21"/>
  <c r="K35" i="21"/>
  <c r="K43" i="21"/>
  <c r="J29" i="21"/>
  <c r="J13" i="21"/>
  <c r="J34" i="21"/>
  <c r="J42" i="21"/>
  <c r="J27" i="21"/>
  <c r="K5" i="21"/>
  <c r="J28" i="21"/>
  <c r="K18" i="21"/>
  <c r="K11" i="21"/>
  <c r="K31" i="21"/>
  <c r="K39" i="21"/>
  <c r="K8" i="21"/>
  <c r="J21" i="21"/>
  <c r="J30" i="21"/>
  <c r="J23" i="21"/>
  <c r="J38" i="21"/>
  <c r="J16" i="21"/>
  <c r="K27" i="21"/>
  <c r="J25" i="21"/>
  <c r="K28" i="21"/>
  <c r="J24" i="21"/>
  <c r="K21" i="21"/>
  <c r="J12" i="21"/>
  <c r="K29" i="21"/>
  <c r="J9" i="21"/>
  <c r="K30" i="21"/>
  <c r="J14" i="21"/>
  <c r="K13" i="21"/>
  <c r="J26" i="21"/>
  <c r="K23" i="21"/>
  <c r="J33" i="21"/>
  <c r="K34" i="21"/>
  <c r="J37" i="21"/>
  <c r="K38" i="21"/>
  <c r="J41" i="21"/>
  <c r="K42" i="21"/>
  <c r="C415" i="21"/>
  <c r="K16" i="21"/>
  <c r="J7" i="21"/>
  <c r="K25" i="21"/>
  <c r="J6" i="21"/>
  <c r="K24" i="21"/>
  <c r="J20" i="21"/>
  <c r="K12" i="21"/>
  <c r="J10" i="21"/>
  <c r="K9" i="21"/>
  <c r="J22" i="21"/>
  <c r="K14" i="21"/>
  <c r="J15" i="21"/>
  <c r="K26" i="21"/>
  <c r="J32" i="21"/>
  <c r="K33" i="21"/>
  <c r="J36" i="21"/>
  <c r="K37" i="21"/>
  <c r="J40" i="21"/>
  <c r="K41" i="21"/>
  <c r="J44" i="21"/>
  <c r="J5" i="21"/>
  <c r="K7" i="21"/>
  <c r="J8" i="21"/>
  <c r="K6" i="21"/>
  <c r="J18" i="21"/>
  <c r="K20" i="21"/>
  <c r="J17" i="21"/>
  <c r="K10" i="21"/>
  <c r="J11" i="21"/>
  <c r="K22" i="21"/>
  <c r="J19" i="21"/>
  <c r="K15" i="21"/>
  <c r="J31" i="21"/>
  <c r="K32" i="21"/>
  <c r="J35" i="21"/>
  <c r="K36" i="21"/>
  <c r="J39" i="21"/>
  <c r="K40" i="21"/>
  <c r="J43" i="21"/>
  <c r="J30" i="9"/>
  <c r="K15" i="9"/>
  <c r="J24" i="9"/>
  <c r="K16" i="9"/>
  <c r="J6" i="9"/>
  <c r="K11" i="9"/>
  <c r="J23" i="9"/>
  <c r="K34" i="9"/>
  <c r="J7" i="9"/>
  <c r="K21" i="9"/>
  <c r="J31" i="9"/>
  <c r="K12" i="9"/>
  <c r="J25" i="9"/>
  <c r="K26" i="9"/>
  <c r="J14" i="9"/>
  <c r="K35" i="9"/>
  <c r="J38" i="9"/>
  <c r="K39" i="9"/>
  <c r="J42" i="9"/>
  <c r="K43" i="9"/>
  <c r="K30" i="9"/>
  <c r="J13" i="9"/>
  <c r="K24" i="9"/>
  <c r="J8" i="9"/>
  <c r="K6" i="9"/>
  <c r="J28" i="9"/>
  <c r="K23" i="9"/>
  <c r="J18" i="9"/>
  <c r="K7" i="9"/>
  <c r="J22" i="9"/>
  <c r="K31" i="9"/>
  <c r="J5" i="9"/>
  <c r="K25" i="9"/>
  <c r="J32" i="9"/>
  <c r="K14" i="9"/>
  <c r="J37" i="9"/>
  <c r="K38" i="9"/>
  <c r="J41" i="9"/>
  <c r="K42" i="9"/>
  <c r="J10" i="9"/>
  <c r="J20" i="9"/>
  <c r="K13" i="9"/>
  <c r="J29" i="9"/>
  <c r="K8" i="9"/>
  <c r="J17" i="9"/>
  <c r="K28" i="9"/>
  <c r="J27" i="9"/>
  <c r="K18" i="9"/>
  <c r="J19" i="9"/>
  <c r="K22" i="9"/>
  <c r="J33" i="9"/>
  <c r="K5" i="9"/>
  <c r="J9" i="9"/>
  <c r="K32" i="9"/>
  <c r="J36" i="9"/>
  <c r="K37" i="9"/>
  <c r="J40" i="9"/>
  <c r="K41" i="9"/>
  <c r="J44" i="9"/>
  <c r="K21" i="17"/>
  <c r="J5" i="17"/>
  <c r="K35" i="17"/>
  <c r="J31" i="17"/>
  <c r="K27" i="17"/>
  <c r="J10" i="17"/>
  <c r="K9" i="17"/>
  <c r="J16" i="17"/>
  <c r="K34" i="17"/>
  <c r="J11" i="17"/>
  <c r="K29" i="17"/>
  <c r="J25" i="17"/>
  <c r="K17" i="17"/>
  <c r="J24" i="17"/>
  <c r="K18" i="17"/>
  <c r="J15" i="17"/>
  <c r="K32" i="17"/>
  <c r="J37" i="17"/>
  <c r="K38" i="17"/>
  <c r="J41" i="17"/>
  <c r="K42" i="17"/>
  <c r="J38" i="17"/>
  <c r="K39" i="17"/>
  <c r="J42" i="17"/>
  <c r="K43" i="17"/>
  <c r="K5" i="17"/>
  <c r="J30" i="17"/>
  <c r="K31" i="17"/>
  <c r="J8" i="17"/>
  <c r="K10" i="17"/>
  <c r="J6" i="17"/>
  <c r="K16" i="17"/>
  <c r="J14" i="17"/>
  <c r="K11" i="17"/>
  <c r="J23" i="17"/>
  <c r="K25" i="17"/>
  <c r="J28" i="17"/>
  <c r="K24" i="17"/>
  <c r="J13" i="17"/>
  <c r="K15" i="17"/>
  <c r="J36" i="17"/>
  <c r="K37" i="17"/>
  <c r="J40" i="17"/>
  <c r="K41" i="17"/>
  <c r="J44" i="17"/>
  <c r="J19" i="17"/>
  <c r="K30" i="17"/>
  <c r="J33" i="17"/>
  <c r="K8" i="17"/>
  <c r="J7" i="17"/>
  <c r="K6" i="17"/>
  <c r="J26" i="17"/>
  <c r="K14" i="17"/>
  <c r="J12" i="17"/>
  <c r="K23" i="17"/>
  <c r="J22" i="17"/>
  <c r="K28" i="17"/>
  <c r="J20" i="17"/>
  <c r="K13" i="17"/>
  <c r="J21" i="17"/>
  <c r="K36" i="17"/>
  <c r="J39" i="17"/>
  <c r="K40" i="17"/>
  <c r="J43" i="17"/>
  <c r="J18" i="24"/>
  <c r="K5" i="24"/>
  <c r="J33" i="24"/>
  <c r="J25" i="24"/>
  <c r="J27" i="24"/>
  <c r="J30" i="24"/>
  <c r="J42" i="24"/>
  <c r="K29" i="24"/>
  <c r="K23" i="24"/>
  <c r="K28" i="24"/>
  <c r="K43" i="24"/>
  <c r="K10" i="24"/>
  <c r="K12" i="24"/>
  <c r="K22" i="24"/>
  <c r="K39" i="24"/>
  <c r="K7" i="24"/>
  <c r="J8" i="24"/>
  <c r="J9" i="24"/>
  <c r="J20" i="24"/>
  <c r="J38" i="24"/>
  <c r="G7" i="24"/>
  <c r="F110" i="24" s="1"/>
  <c r="H24" i="24"/>
  <c r="I34" i="24"/>
  <c r="I31" i="24"/>
  <c r="G10" i="24"/>
  <c r="I14" i="24"/>
  <c r="H117" i="24" s="1"/>
  <c r="G44" i="24"/>
  <c r="I42" i="24"/>
  <c r="H41" i="24"/>
  <c r="G40" i="24"/>
  <c r="I38" i="24"/>
  <c r="H37" i="24"/>
  <c r="G26" i="24"/>
  <c r="F129" i="24" s="1"/>
  <c r="I30" i="24"/>
  <c r="H16" i="24"/>
  <c r="G32" i="24"/>
  <c r="I20" i="24"/>
  <c r="H123" i="24" s="1"/>
  <c r="H36" i="24"/>
  <c r="G19" i="24"/>
  <c r="F122" i="24" s="1"/>
  <c r="I27" i="24"/>
  <c r="H35" i="24"/>
  <c r="G21" i="24"/>
  <c r="F124" i="24" s="1"/>
  <c r="I9" i="24"/>
  <c r="H112" i="24" s="1"/>
  <c r="H11" i="24"/>
  <c r="G114" i="24" s="1"/>
  <c r="G13" i="24"/>
  <c r="I25" i="24"/>
  <c r="H34" i="24"/>
  <c r="G6" i="24"/>
  <c r="F109" i="24" s="1"/>
  <c r="I8" i="24"/>
  <c r="H111" i="24" s="1"/>
  <c r="H17" i="24"/>
  <c r="G120" i="24" s="1"/>
  <c r="G24" i="24"/>
  <c r="I33" i="24"/>
  <c r="H14" i="24"/>
  <c r="G117" i="24" s="1"/>
  <c r="G15" i="24"/>
  <c r="I18" i="24"/>
  <c r="H121" i="24" s="1"/>
  <c r="H31" i="24"/>
  <c r="H44" i="24"/>
  <c r="H40" i="24"/>
  <c r="H26" i="24"/>
  <c r="G129" i="24" s="1"/>
  <c r="H32" i="24"/>
  <c r="G22" i="24"/>
  <c r="F125" i="24" s="1"/>
  <c r="H21" i="24"/>
  <c r="G124" i="24" s="1"/>
  <c r="G12" i="24"/>
  <c r="F115" i="24" s="1"/>
  <c r="I11" i="24"/>
  <c r="H114" i="24" s="1"/>
  <c r="I43" i="24"/>
  <c r="H42" i="24"/>
  <c r="G41" i="24"/>
  <c r="I39" i="24"/>
  <c r="H38" i="24"/>
  <c r="G37" i="24"/>
  <c r="I28" i="24"/>
  <c r="H30" i="24"/>
  <c r="G16" i="24"/>
  <c r="I22" i="24"/>
  <c r="H125" i="24" s="1"/>
  <c r="H20" i="24"/>
  <c r="G123" i="24" s="1"/>
  <c r="G36" i="24"/>
  <c r="I23" i="24"/>
  <c r="H126" i="24" s="1"/>
  <c r="H27" i="24"/>
  <c r="G35" i="24"/>
  <c r="I12" i="24"/>
  <c r="H115" i="24" s="1"/>
  <c r="H9" i="24"/>
  <c r="G112" i="24" s="1"/>
  <c r="G11" i="24"/>
  <c r="F114" i="24" s="1"/>
  <c r="I29" i="24"/>
  <c r="H25" i="24"/>
  <c r="G34" i="24"/>
  <c r="I10" i="24"/>
  <c r="H8" i="24"/>
  <c r="G111" i="24" s="1"/>
  <c r="G17" i="24"/>
  <c r="F120" i="24" s="1"/>
  <c r="I7" i="24"/>
  <c r="H110" i="24" s="1"/>
  <c r="H33" i="24"/>
  <c r="G14" i="24"/>
  <c r="F117" i="24" s="1"/>
  <c r="I5" i="24"/>
  <c r="H18" i="24"/>
  <c r="G121" i="24" s="1"/>
  <c r="G31" i="24"/>
  <c r="G43" i="24"/>
  <c r="G39" i="24"/>
  <c r="I37" i="24"/>
  <c r="H19" i="24"/>
  <c r="G122" i="24" s="1"/>
  <c r="G23" i="24"/>
  <c r="F126" i="24" s="1"/>
  <c r="H13" i="24"/>
  <c r="I44" i="24"/>
  <c r="H43" i="24"/>
  <c r="G42" i="24"/>
  <c r="I40" i="24"/>
  <c r="H39" i="24"/>
  <c r="G38" i="24"/>
  <c r="I26" i="24"/>
  <c r="H129" i="24" s="1"/>
  <c r="H28" i="24"/>
  <c r="G30" i="24"/>
  <c r="I32" i="24"/>
  <c r="H22" i="24"/>
  <c r="G125" i="24" s="1"/>
  <c r="G20" i="24"/>
  <c r="F123" i="24" s="1"/>
  <c r="I19" i="24"/>
  <c r="H122" i="24" s="1"/>
  <c r="H23" i="24"/>
  <c r="G126" i="24" s="1"/>
  <c r="G27" i="24"/>
  <c r="I21" i="24"/>
  <c r="H124" i="24" s="1"/>
  <c r="H12" i="24"/>
  <c r="G115" i="24" s="1"/>
  <c r="G9" i="24"/>
  <c r="F112" i="24" s="1"/>
  <c r="I13" i="24"/>
  <c r="H29" i="24"/>
  <c r="G25" i="24"/>
  <c r="I6" i="24"/>
  <c r="H109" i="24" s="1"/>
  <c r="H10" i="24"/>
  <c r="G8" i="24"/>
  <c r="F111" i="24" s="1"/>
  <c r="I24" i="24"/>
  <c r="H7" i="24"/>
  <c r="G110" i="24" s="1"/>
  <c r="G33" i="24"/>
  <c r="I15" i="24"/>
  <c r="H5" i="24"/>
  <c r="G18" i="24"/>
  <c r="F121" i="24" s="1"/>
  <c r="I41" i="24"/>
  <c r="G28" i="24"/>
  <c r="I16" i="24"/>
  <c r="I36" i="24"/>
  <c r="I35" i="24"/>
  <c r="J31" i="24"/>
  <c r="K18" i="24"/>
  <c r="J14" i="24"/>
  <c r="K33" i="24"/>
  <c r="J17" i="24"/>
  <c r="K8" i="24"/>
  <c r="J34" i="24"/>
  <c r="K25" i="24"/>
  <c r="J11" i="24"/>
  <c r="K9" i="24"/>
  <c r="J35" i="24"/>
  <c r="K27" i="24"/>
  <c r="J36" i="24"/>
  <c r="K20" i="24"/>
  <c r="J16" i="24"/>
  <c r="K30" i="24"/>
  <c r="J37" i="24"/>
  <c r="K38" i="24"/>
  <c r="J41" i="24"/>
  <c r="K42" i="24"/>
  <c r="K31" i="24"/>
  <c r="J15" i="24"/>
  <c r="K14" i="24"/>
  <c r="J24" i="24"/>
  <c r="K17" i="24"/>
  <c r="J6" i="24"/>
  <c r="K34" i="24"/>
  <c r="J13" i="24"/>
  <c r="K11" i="24"/>
  <c r="J21" i="24"/>
  <c r="K35" i="24"/>
  <c r="J19" i="24"/>
  <c r="K36" i="24"/>
  <c r="J32" i="24"/>
  <c r="K16" i="24"/>
  <c r="J26" i="24"/>
  <c r="K37" i="24"/>
  <c r="J40" i="24"/>
  <c r="K41" i="24"/>
  <c r="J44" i="24"/>
  <c r="J5" i="24"/>
  <c r="K15" i="24"/>
  <c r="J7" i="24"/>
  <c r="K24" i="24"/>
  <c r="J10" i="24"/>
  <c r="K6" i="24"/>
  <c r="J29" i="24"/>
  <c r="K13" i="24"/>
  <c r="J12" i="24"/>
  <c r="K21" i="24"/>
  <c r="J23" i="24"/>
  <c r="K19" i="24"/>
  <c r="J22" i="24"/>
  <c r="K32" i="24"/>
  <c r="J28" i="24"/>
  <c r="K26" i="24"/>
  <c r="J39" i="24"/>
  <c r="K40" i="24"/>
  <c r="J43" i="24"/>
  <c r="K6" i="10"/>
  <c r="J14" i="10"/>
  <c r="J11" i="10"/>
  <c r="J34" i="10"/>
  <c r="J42" i="10"/>
  <c r="J8" i="10"/>
  <c r="K17" i="10"/>
  <c r="J28" i="10"/>
  <c r="K24" i="10"/>
  <c r="K31" i="10"/>
  <c r="K39" i="10"/>
  <c r="K18" i="10"/>
  <c r="J10" i="10"/>
  <c r="J12" i="10"/>
  <c r="J38" i="10"/>
  <c r="J27" i="10"/>
  <c r="K5" i="10"/>
  <c r="J15" i="10"/>
  <c r="K8" i="10"/>
  <c r="J20" i="10"/>
  <c r="K28" i="10"/>
  <c r="J19" i="10"/>
  <c r="K14" i="10"/>
  <c r="J21" i="10"/>
  <c r="K10" i="10"/>
  <c r="J22" i="10"/>
  <c r="K11" i="10"/>
  <c r="J25" i="10"/>
  <c r="K12" i="10"/>
  <c r="J33" i="10"/>
  <c r="K34" i="10"/>
  <c r="J37" i="10"/>
  <c r="K38" i="10"/>
  <c r="J41" i="10"/>
  <c r="K42" i="10"/>
  <c r="C415" i="10"/>
  <c r="K27" i="10"/>
  <c r="J29" i="10"/>
  <c r="K15" i="10"/>
  <c r="J7" i="10"/>
  <c r="K20" i="10"/>
  <c r="J16" i="10"/>
  <c r="K19" i="10"/>
  <c r="J13" i="10"/>
  <c r="K21" i="10"/>
  <c r="J23" i="10"/>
  <c r="K22" i="10"/>
  <c r="J26" i="10"/>
  <c r="K25" i="10"/>
  <c r="J32" i="10"/>
  <c r="K33" i="10"/>
  <c r="J36" i="10"/>
  <c r="K37" i="10"/>
  <c r="J40" i="10"/>
  <c r="K41" i="10"/>
  <c r="J44" i="10"/>
  <c r="J18" i="10"/>
  <c r="K29" i="10"/>
  <c r="J17" i="10"/>
  <c r="K7" i="10"/>
  <c r="J6" i="10"/>
  <c r="K16" i="10"/>
  <c r="J9" i="10"/>
  <c r="K13" i="10"/>
  <c r="J24" i="10"/>
  <c r="K23" i="10"/>
  <c r="J30" i="10"/>
  <c r="K26" i="10"/>
  <c r="J31" i="10"/>
  <c r="K32" i="10"/>
  <c r="J35" i="10"/>
  <c r="K36" i="10"/>
  <c r="J39" i="10"/>
  <c r="K40" i="10"/>
  <c r="J43" i="10"/>
  <c r="K22" i="12"/>
  <c r="K35" i="12"/>
  <c r="K43" i="12"/>
  <c r="J5" i="12"/>
  <c r="K33" i="12"/>
  <c r="K21" i="12"/>
  <c r="J8" i="12"/>
  <c r="J19" i="12"/>
  <c r="K29" i="12"/>
  <c r="J26" i="12"/>
  <c r="J34" i="12"/>
  <c r="J42" i="12"/>
  <c r="K28" i="12"/>
  <c r="J25" i="12"/>
  <c r="K23" i="12"/>
  <c r="K13" i="12"/>
  <c r="K39" i="12"/>
  <c r="J12" i="12"/>
  <c r="J16" i="12"/>
  <c r="J38" i="12"/>
  <c r="J18" i="12"/>
  <c r="K5" i="12"/>
  <c r="J24" i="12"/>
  <c r="K25" i="12"/>
  <c r="J15" i="12"/>
  <c r="K8" i="12"/>
  <c r="J11" i="12"/>
  <c r="K12" i="12"/>
  <c r="J14" i="12"/>
  <c r="K19" i="12"/>
  <c r="J20" i="12"/>
  <c r="K26" i="12"/>
  <c r="J7" i="12"/>
  <c r="K16" i="12"/>
  <c r="J17" i="12"/>
  <c r="K34" i="12"/>
  <c r="J37" i="12"/>
  <c r="K38" i="12"/>
  <c r="J41" i="12"/>
  <c r="K42" i="12"/>
  <c r="C415" i="12"/>
  <c r="K18" i="12"/>
  <c r="J9" i="12"/>
  <c r="K24" i="12"/>
  <c r="J6" i="12"/>
  <c r="K15" i="12"/>
  <c r="J27" i="12"/>
  <c r="K11" i="12"/>
  <c r="J31" i="12"/>
  <c r="K14" i="12"/>
  <c r="J30" i="12"/>
  <c r="K20" i="12"/>
  <c r="J32" i="12"/>
  <c r="K7" i="12"/>
  <c r="J10" i="12"/>
  <c r="K17" i="12"/>
  <c r="J36" i="12"/>
  <c r="K37" i="12"/>
  <c r="J40" i="12"/>
  <c r="K41" i="12"/>
  <c r="J44" i="12"/>
  <c r="J33" i="12"/>
  <c r="K9" i="12"/>
  <c r="J21" i="12"/>
  <c r="K6" i="12"/>
  <c r="J28" i="12"/>
  <c r="K27" i="12"/>
  <c r="J23" i="12"/>
  <c r="K31" i="12"/>
  <c r="J29" i="12"/>
  <c r="K30" i="12"/>
  <c r="J22" i="12"/>
  <c r="K32" i="12"/>
  <c r="J13" i="12"/>
  <c r="K10" i="12"/>
  <c r="J35" i="12"/>
  <c r="K36" i="12"/>
  <c r="J39" i="12"/>
  <c r="K40" i="12"/>
  <c r="J43" i="12"/>
  <c r="J23" i="23"/>
  <c r="K16" i="23"/>
  <c r="J14" i="23"/>
  <c r="K28" i="23"/>
  <c r="K8" i="23"/>
  <c r="J21" i="23"/>
  <c r="J34" i="23"/>
  <c r="J42" i="23"/>
  <c r="K6" i="23"/>
  <c r="J11" i="23"/>
  <c r="K31" i="23"/>
  <c r="K39" i="23"/>
  <c r="J30" i="23"/>
  <c r="J38" i="23"/>
  <c r="J27" i="23"/>
  <c r="K5" i="23"/>
  <c r="J20" i="23"/>
  <c r="K9" i="23"/>
  <c r="J17" i="23"/>
  <c r="K23" i="23"/>
  <c r="J13" i="23"/>
  <c r="K14" i="23"/>
  <c r="J24" i="23"/>
  <c r="K11" i="23"/>
  <c r="J15" i="23"/>
  <c r="K21" i="23"/>
  <c r="J29" i="23"/>
  <c r="K30" i="23"/>
  <c r="J33" i="23"/>
  <c r="K34" i="23"/>
  <c r="J37" i="23"/>
  <c r="K38" i="23"/>
  <c r="J41" i="23"/>
  <c r="K42" i="23"/>
  <c r="C415" i="23"/>
  <c r="K27" i="23"/>
  <c r="J25" i="23"/>
  <c r="K20" i="23"/>
  <c r="J7" i="23"/>
  <c r="K17" i="23"/>
  <c r="J10" i="23"/>
  <c r="K13" i="23"/>
  <c r="J19" i="23"/>
  <c r="K24" i="23"/>
  <c r="J12" i="23"/>
  <c r="K15" i="23"/>
  <c r="J26" i="23"/>
  <c r="K29" i="23"/>
  <c r="J32" i="23"/>
  <c r="K33" i="23"/>
  <c r="J36" i="23"/>
  <c r="K37" i="23"/>
  <c r="J40" i="23"/>
  <c r="K41" i="23"/>
  <c r="J44" i="23"/>
  <c r="J18" i="23"/>
  <c r="K25" i="23"/>
  <c r="J6" i="23"/>
  <c r="K7" i="23"/>
  <c r="J16" i="23"/>
  <c r="K10" i="23"/>
  <c r="J28" i="23"/>
  <c r="K19" i="23"/>
  <c r="J8" i="23"/>
  <c r="K12" i="23"/>
  <c r="J22" i="23"/>
  <c r="K26" i="23"/>
  <c r="J31" i="23"/>
  <c r="K32" i="23"/>
  <c r="J35" i="23"/>
  <c r="K36" i="23"/>
  <c r="J39" i="23"/>
  <c r="K40" i="23"/>
  <c r="J43" i="23"/>
  <c r="J27" i="18"/>
  <c r="K26" i="18"/>
  <c r="K35" i="18"/>
  <c r="K43" i="18"/>
  <c r="K28" i="18"/>
  <c r="J19" i="18"/>
  <c r="J34" i="18"/>
  <c r="J42" i="18"/>
  <c r="K25" i="18"/>
  <c r="J30" i="18"/>
  <c r="K22" i="18"/>
  <c r="J10" i="18"/>
  <c r="J5" i="18"/>
  <c r="K31" i="18"/>
  <c r="K17" i="18"/>
  <c r="K39" i="18"/>
  <c r="K18" i="18"/>
  <c r="J24" i="18"/>
  <c r="J16" i="18"/>
  <c r="J38" i="18"/>
  <c r="J32" i="18"/>
  <c r="K5" i="18"/>
  <c r="J6" i="18"/>
  <c r="K27" i="18"/>
  <c r="J11" i="18"/>
  <c r="K30" i="18"/>
  <c r="J33" i="18"/>
  <c r="K10" i="18"/>
  <c r="J21" i="18"/>
  <c r="K24" i="18"/>
  <c r="J9" i="18"/>
  <c r="K19" i="18"/>
  <c r="J23" i="18"/>
  <c r="K16" i="18"/>
  <c r="J15" i="18"/>
  <c r="K34" i="18"/>
  <c r="J37" i="18"/>
  <c r="K38" i="18"/>
  <c r="J41" i="18"/>
  <c r="K42" i="18"/>
  <c r="K32" i="18"/>
  <c r="J8" i="18"/>
  <c r="K6" i="18"/>
  <c r="J29" i="18"/>
  <c r="K11" i="18"/>
  <c r="J7" i="18"/>
  <c r="K33" i="18"/>
  <c r="J14" i="18"/>
  <c r="K21" i="18"/>
  <c r="J12" i="18"/>
  <c r="K9" i="18"/>
  <c r="J20" i="18"/>
  <c r="K23" i="18"/>
  <c r="J13" i="18"/>
  <c r="K15" i="18"/>
  <c r="J36" i="18"/>
  <c r="K37" i="18"/>
  <c r="J40" i="18"/>
  <c r="K41" i="18"/>
  <c r="J44" i="18"/>
  <c r="J28" i="18"/>
  <c r="K8" i="18"/>
  <c r="J25" i="18"/>
  <c r="K29" i="18"/>
  <c r="J22" i="18"/>
  <c r="K7" i="18"/>
  <c r="J18" i="18"/>
  <c r="K14" i="18"/>
  <c r="J31" i="18"/>
  <c r="K12" i="18"/>
  <c r="J26" i="18"/>
  <c r="K20" i="18"/>
  <c r="J17" i="18"/>
  <c r="K13" i="18"/>
  <c r="J35" i="18"/>
  <c r="K36" i="18"/>
  <c r="J39" i="18"/>
  <c r="K40" i="18"/>
  <c r="J43" i="18"/>
  <c r="K20" i="19"/>
  <c r="K35" i="19"/>
  <c r="K43" i="19"/>
  <c r="J19" i="19"/>
  <c r="K7" i="19"/>
  <c r="J16" i="19"/>
  <c r="J15" i="19"/>
  <c r="J42" i="19"/>
  <c r="K29" i="19"/>
  <c r="K31" i="19"/>
  <c r="K39" i="19"/>
  <c r="J6" i="19"/>
  <c r="K30" i="19"/>
  <c r="J18" i="19"/>
  <c r="K9" i="19"/>
  <c r="K17" i="19"/>
  <c r="J32" i="19"/>
  <c r="J14" i="19"/>
  <c r="J38" i="19"/>
  <c r="J5" i="19"/>
  <c r="K6" i="19"/>
  <c r="J23" i="19"/>
  <c r="K18" i="19"/>
  <c r="J28" i="19"/>
  <c r="K8" i="19"/>
  <c r="J25" i="19"/>
  <c r="K32" i="19"/>
  <c r="J26" i="19"/>
  <c r="K19" i="19"/>
  <c r="J12" i="19"/>
  <c r="K16" i="19"/>
  <c r="J22" i="19"/>
  <c r="K14" i="19"/>
  <c r="J11" i="19"/>
  <c r="K15" i="19"/>
  <c r="J37" i="19"/>
  <c r="K38" i="19"/>
  <c r="J41" i="19"/>
  <c r="K42" i="19"/>
  <c r="C415" i="19"/>
  <c r="K5" i="19"/>
  <c r="J33" i="19"/>
  <c r="K23" i="19"/>
  <c r="J27" i="19"/>
  <c r="K28" i="19"/>
  <c r="J21" i="19"/>
  <c r="K25" i="19"/>
  <c r="J34" i="19"/>
  <c r="K26" i="19"/>
  <c r="J24" i="19"/>
  <c r="K12" i="19"/>
  <c r="J10" i="19"/>
  <c r="K22" i="19"/>
  <c r="J13" i="19"/>
  <c r="K11" i="19"/>
  <c r="J36" i="19"/>
  <c r="K37" i="19"/>
  <c r="J40" i="19"/>
  <c r="K41" i="19"/>
  <c r="J44" i="19"/>
  <c r="J30" i="19"/>
  <c r="K33" i="19"/>
  <c r="J9" i="19"/>
  <c r="K27" i="19"/>
  <c r="J17" i="19"/>
  <c r="K21" i="19"/>
  <c r="J29" i="19"/>
  <c r="K34" i="19"/>
  <c r="J7" i="19"/>
  <c r="K24" i="19"/>
  <c r="J20" i="19"/>
  <c r="K10" i="19"/>
  <c r="J31" i="19"/>
  <c r="K13" i="19"/>
  <c r="J35" i="19"/>
  <c r="K36" i="19"/>
  <c r="J39" i="19"/>
  <c r="K40" i="19"/>
  <c r="J43" i="19"/>
  <c r="K16" i="16"/>
  <c r="J10" i="16"/>
  <c r="J44" i="16"/>
  <c r="K41" i="16"/>
  <c r="J40" i="16"/>
  <c r="K37" i="16"/>
  <c r="J36" i="16"/>
  <c r="K33" i="16"/>
  <c r="J32" i="16"/>
  <c r="K14" i="16"/>
  <c r="J16" i="16"/>
  <c r="K27" i="16"/>
  <c r="J6" i="16"/>
  <c r="K18" i="16"/>
  <c r="J20" i="16"/>
  <c r="K9" i="16"/>
  <c r="J13" i="16"/>
  <c r="K17" i="16"/>
  <c r="J29" i="16"/>
  <c r="K15" i="16"/>
  <c r="J22" i="16"/>
  <c r="K31" i="16"/>
  <c r="J15" i="16"/>
  <c r="K30" i="16"/>
  <c r="J31" i="16"/>
  <c r="J30" i="16"/>
  <c r="K42" i="16"/>
  <c r="J41" i="16"/>
  <c r="K38" i="16"/>
  <c r="J37" i="16"/>
  <c r="K34" i="16"/>
  <c r="J33" i="16"/>
  <c r="K26" i="16"/>
  <c r="J14" i="16"/>
  <c r="K21" i="16"/>
  <c r="J27" i="16"/>
  <c r="K12" i="16"/>
  <c r="J18" i="16"/>
  <c r="K7" i="16"/>
  <c r="J9" i="16"/>
  <c r="K8" i="16"/>
  <c r="J17" i="16"/>
  <c r="K28" i="16"/>
  <c r="K44" i="16"/>
  <c r="J39" i="16"/>
  <c r="K43" i="16"/>
  <c r="J42" i="16"/>
  <c r="K39" i="16"/>
  <c r="J38" i="16"/>
  <c r="K35" i="16"/>
  <c r="J34" i="16"/>
  <c r="K23" i="16"/>
  <c r="J26" i="16"/>
  <c r="K10" i="16"/>
  <c r="J21" i="16"/>
  <c r="K11" i="16"/>
  <c r="J12" i="16"/>
  <c r="K25" i="16"/>
  <c r="J7" i="16"/>
  <c r="K19" i="16"/>
  <c r="J8" i="16"/>
  <c r="K24" i="16"/>
  <c r="J28" i="16"/>
  <c r="K5" i="16"/>
  <c r="J43" i="16"/>
  <c r="K40" i="16"/>
  <c r="J25" i="16"/>
  <c r="K20" i="16"/>
  <c r="J35" i="16"/>
  <c r="K36" i="16"/>
  <c r="H25" i="16"/>
  <c r="G128" i="16" s="1"/>
  <c r="I22" i="16"/>
  <c r="J19" i="16"/>
  <c r="K13" i="16"/>
  <c r="J23" i="16"/>
  <c r="K32" i="16"/>
  <c r="J5" i="16"/>
  <c r="K22" i="16"/>
  <c r="J11" i="16"/>
  <c r="K6" i="16"/>
  <c r="G16" i="16"/>
  <c r="F36" i="15"/>
  <c r="E36" i="15"/>
  <c r="F140" i="15" s="1"/>
  <c r="F26" i="15"/>
  <c r="E26" i="15"/>
  <c r="F19" i="15"/>
  <c r="E19" i="15"/>
  <c r="H121" i="15" s="1"/>
  <c r="F18" i="15"/>
  <c r="E18" i="15"/>
  <c r="F30" i="15"/>
  <c r="E30" i="15"/>
  <c r="F22" i="15"/>
  <c r="E22" i="15"/>
  <c r="F21" i="15"/>
  <c r="E21" i="15"/>
  <c r="F23" i="15"/>
  <c r="E23" i="15"/>
  <c r="F34" i="15"/>
  <c r="E34" i="15"/>
  <c r="F28" i="15"/>
  <c r="E28" i="15"/>
  <c r="A342" i="15"/>
  <c r="C416" i="15" s="1"/>
  <c r="H148" i="15"/>
  <c r="G148" i="15"/>
  <c r="F148" i="15"/>
  <c r="DU48" i="15"/>
  <c r="DT48" i="15"/>
  <c r="DR48" i="15"/>
  <c r="DQ48" i="15"/>
  <c r="DO48" i="15"/>
  <c r="DN48" i="15"/>
  <c r="DL48" i="15"/>
  <c r="DK48" i="15"/>
  <c r="DI48" i="15"/>
  <c r="DH48" i="15"/>
  <c r="DF48" i="15"/>
  <c r="DE48" i="15"/>
  <c r="DC48" i="15"/>
  <c r="DB48" i="15"/>
  <c r="CZ48" i="15"/>
  <c r="CY48" i="15"/>
  <c r="CW48" i="15"/>
  <c r="CV48" i="15"/>
  <c r="CT48" i="15"/>
  <c r="CS48" i="15"/>
  <c r="CQ48" i="15"/>
  <c r="CP48" i="15"/>
  <c r="CN48" i="15"/>
  <c r="CM48" i="15"/>
  <c r="CK48" i="15"/>
  <c r="CJ48" i="15"/>
  <c r="CH48" i="15"/>
  <c r="CG48" i="15"/>
  <c r="CE48" i="15"/>
  <c r="CD48" i="15"/>
  <c r="CB48" i="15"/>
  <c r="CA48" i="15"/>
  <c r="BY48" i="15"/>
  <c r="BX48" i="15"/>
  <c r="BV48" i="15"/>
  <c r="BU48" i="15"/>
  <c r="BS48" i="15"/>
  <c r="BR48" i="15"/>
  <c r="BP48" i="15"/>
  <c r="BO48" i="15"/>
  <c r="BM48" i="15"/>
  <c r="BL48" i="15"/>
  <c r="BJ48" i="15"/>
  <c r="BI48" i="15"/>
  <c r="BG48" i="15"/>
  <c r="BF48" i="15"/>
  <c r="BD48" i="15"/>
  <c r="BC48" i="15"/>
  <c r="BA48" i="15"/>
  <c r="AZ48" i="15"/>
  <c r="AX48" i="15"/>
  <c r="AW48" i="15"/>
  <c r="AU48" i="15"/>
  <c r="AT48" i="15"/>
  <c r="AR48" i="15"/>
  <c r="AQ48" i="15"/>
  <c r="AO48" i="15"/>
  <c r="AN48" i="15"/>
  <c r="AL48" i="15"/>
  <c r="AK48" i="15"/>
  <c r="AI48" i="15"/>
  <c r="AH48" i="15"/>
  <c r="AF48" i="15"/>
  <c r="AE48" i="15"/>
  <c r="AC48" i="15"/>
  <c r="AB48" i="15"/>
  <c r="Z48" i="15"/>
  <c r="Y48" i="15"/>
  <c r="W48" i="15"/>
  <c r="V48" i="15"/>
  <c r="T48" i="15"/>
  <c r="S48" i="15"/>
  <c r="Q48" i="15"/>
  <c r="P48" i="15"/>
  <c r="N48" i="15"/>
  <c r="M48" i="15"/>
  <c r="DS47" i="15"/>
  <c r="DP47" i="15"/>
  <c r="DM47" i="15"/>
  <c r="DJ47" i="15"/>
  <c r="DG47" i="15"/>
  <c r="DD47" i="15"/>
  <c r="DA47" i="15"/>
  <c r="CX47" i="15"/>
  <c r="CU47" i="15"/>
  <c r="CR47" i="15"/>
  <c r="CO47" i="15"/>
  <c r="CL47" i="15"/>
  <c r="CI47" i="15"/>
  <c r="CF47" i="15"/>
  <c r="CC47" i="15"/>
  <c r="BZ47" i="15"/>
  <c r="BW47" i="15"/>
  <c r="BT47" i="15"/>
  <c r="BQ47" i="15"/>
  <c r="BN47" i="15"/>
  <c r="BK47" i="15"/>
  <c r="BH47" i="15"/>
  <c r="BE47" i="15"/>
  <c r="BB47" i="15"/>
  <c r="AY47" i="15"/>
  <c r="AV47" i="15"/>
  <c r="AS47" i="15"/>
  <c r="AP47" i="15"/>
  <c r="AM47" i="15"/>
  <c r="AJ47" i="15"/>
  <c r="AG47" i="15"/>
  <c r="AD47" i="15"/>
  <c r="AA47" i="15"/>
  <c r="X47" i="15"/>
  <c r="U47" i="15"/>
  <c r="R47" i="15"/>
  <c r="O47" i="15"/>
  <c r="L47" i="15"/>
  <c r="DS46" i="15"/>
  <c r="DP46" i="15"/>
  <c r="DM46" i="15"/>
  <c r="DJ46" i="15"/>
  <c r="DG46" i="15"/>
  <c r="DD46" i="15"/>
  <c r="DA46" i="15"/>
  <c r="CX46" i="15"/>
  <c r="CU46" i="15"/>
  <c r="CR46" i="15"/>
  <c r="CO46" i="15"/>
  <c r="CL46" i="15"/>
  <c r="CI46" i="15"/>
  <c r="CF46" i="15"/>
  <c r="CC46" i="15"/>
  <c r="BZ46" i="15"/>
  <c r="BW46" i="15"/>
  <c r="BT46" i="15"/>
  <c r="BQ46" i="15"/>
  <c r="BN46" i="15"/>
  <c r="BK46" i="15"/>
  <c r="BH46" i="15"/>
  <c r="BE46" i="15"/>
  <c r="BB46" i="15"/>
  <c r="AY46" i="15"/>
  <c r="AV46" i="15"/>
  <c r="AS46" i="15"/>
  <c r="AP46" i="15"/>
  <c r="AM46" i="15"/>
  <c r="AJ46" i="15"/>
  <c r="AG46" i="15"/>
  <c r="AD46" i="15"/>
  <c r="AA46" i="15"/>
  <c r="X46" i="15"/>
  <c r="U46" i="15"/>
  <c r="R46" i="15"/>
  <c r="O46" i="15"/>
  <c r="L46" i="15"/>
  <c r="F44" i="15"/>
  <c r="E44" i="15"/>
  <c r="H147" i="15" s="1"/>
  <c r="F43" i="15"/>
  <c r="E43" i="15"/>
  <c r="G146" i="15" s="1"/>
  <c r="F42" i="15"/>
  <c r="E42" i="15"/>
  <c r="F41" i="15"/>
  <c r="E41" i="15"/>
  <c r="H144" i="15" s="1"/>
  <c r="F40" i="15"/>
  <c r="E40" i="15"/>
  <c r="H143" i="15" s="1"/>
  <c r="F39" i="15"/>
  <c r="E39" i="15"/>
  <c r="G142" i="15" s="1"/>
  <c r="F38" i="15"/>
  <c r="E38" i="15"/>
  <c r="F141" i="15" s="1"/>
  <c r="F14" i="15"/>
  <c r="E14" i="15"/>
  <c r="F31" i="15"/>
  <c r="E31" i="15"/>
  <c r="F13" i="15"/>
  <c r="E13" i="15"/>
  <c r="F11" i="15"/>
  <c r="E11" i="15"/>
  <c r="F27" i="15"/>
  <c r="E27" i="15"/>
  <c r="F16" i="15"/>
  <c r="E16" i="15"/>
  <c r="F15" i="15"/>
  <c r="E15" i="15"/>
  <c r="G116" i="15" s="1"/>
  <c r="F17" i="15"/>
  <c r="E17" i="15"/>
  <c r="F12" i="15"/>
  <c r="E12" i="15"/>
  <c r="F37" i="15"/>
  <c r="E37" i="15"/>
  <c r="H139" i="15" s="1"/>
  <c r="F24" i="15"/>
  <c r="E24" i="15"/>
  <c r="G136" i="15" s="1"/>
  <c r="F32" i="15"/>
  <c r="E32" i="15"/>
  <c r="F25" i="15"/>
  <c r="E25" i="15"/>
  <c r="F9" i="15"/>
  <c r="E9" i="15"/>
  <c r="H114" i="15" s="1"/>
  <c r="F8" i="15"/>
  <c r="E8" i="15"/>
  <c r="F10" i="15"/>
  <c r="E10" i="15"/>
  <c r="F138" i="15" s="1"/>
  <c r="F29" i="15"/>
  <c r="E29" i="15"/>
  <c r="F6" i="15"/>
  <c r="E6" i="15"/>
  <c r="F7" i="15"/>
  <c r="E7" i="15"/>
  <c r="E33" i="15"/>
  <c r="E20" i="15"/>
  <c r="E35" i="15"/>
  <c r="E5" i="15"/>
  <c r="G108" i="15" s="1"/>
  <c r="J2" i="15"/>
  <c r="K42" i="15" s="1"/>
  <c r="E32" i="6"/>
  <c r="E31" i="6"/>
  <c r="G134" i="6" s="1"/>
  <c r="A336" i="6"/>
  <c r="DU48" i="6"/>
  <c r="DT48" i="6"/>
  <c r="DR48" i="6"/>
  <c r="DQ48" i="6"/>
  <c r="DO48" i="6"/>
  <c r="DN48" i="6"/>
  <c r="DL48" i="6"/>
  <c r="DK48" i="6"/>
  <c r="DI48" i="6"/>
  <c r="DH48" i="6"/>
  <c r="DF48" i="6"/>
  <c r="DE48" i="6"/>
  <c r="DC48" i="6"/>
  <c r="DB48" i="6"/>
  <c r="CZ48" i="6"/>
  <c r="CY48" i="6"/>
  <c r="CW48" i="6"/>
  <c r="CV48" i="6"/>
  <c r="CT48" i="6"/>
  <c r="CS48" i="6"/>
  <c r="CQ48" i="6"/>
  <c r="CP48" i="6"/>
  <c r="CN48" i="6"/>
  <c r="CM48" i="6"/>
  <c r="CK48" i="6"/>
  <c r="CJ48" i="6"/>
  <c r="CH48" i="6"/>
  <c r="CG48" i="6"/>
  <c r="CE48" i="6"/>
  <c r="CD48" i="6"/>
  <c r="CB48" i="6"/>
  <c r="CA48" i="6"/>
  <c r="BY48" i="6"/>
  <c r="BX48" i="6"/>
  <c r="BV48" i="6"/>
  <c r="BU48" i="6"/>
  <c r="BS48" i="6"/>
  <c r="BR48" i="6"/>
  <c r="BP48" i="6"/>
  <c r="BO48" i="6"/>
  <c r="BM48" i="6"/>
  <c r="BL48" i="6"/>
  <c r="BJ48" i="6"/>
  <c r="BI48" i="6"/>
  <c r="BG48" i="6"/>
  <c r="BF48" i="6"/>
  <c r="BD48" i="6"/>
  <c r="BC48" i="6"/>
  <c r="BA48" i="6"/>
  <c r="AZ48" i="6"/>
  <c r="AX48" i="6"/>
  <c r="AW48" i="6"/>
  <c r="AU48" i="6"/>
  <c r="AT48" i="6"/>
  <c r="AR48" i="6"/>
  <c r="AQ48" i="6"/>
  <c r="AO48" i="6"/>
  <c r="AN48" i="6"/>
  <c r="AL48" i="6"/>
  <c r="AK48" i="6"/>
  <c r="AI48" i="6"/>
  <c r="AH48" i="6"/>
  <c r="AF48" i="6"/>
  <c r="AE48" i="6"/>
  <c r="AC48" i="6"/>
  <c r="AB48" i="6"/>
  <c r="Z48" i="6"/>
  <c r="Y48" i="6"/>
  <c r="W48" i="6"/>
  <c r="V48" i="6"/>
  <c r="T48" i="6"/>
  <c r="S48" i="6"/>
  <c r="Q48" i="6"/>
  <c r="P48" i="6"/>
  <c r="N48" i="6"/>
  <c r="M48" i="6"/>
  <c r="DS47" i="6"/>
  <c r="DP47" i="6"/>
  <c r="DM47" i="6"/>
  <c r="DJ47" i="6"/>
  <c r="DG47" i="6"/>
  <c r="DD47" i="6"/>
  <c r="DA47" i="6"/>
  <c r="CX47" i="6"/>
  <c r="CU47" i="6"/>
  <c r="CR47" i="6"/>
  <c r="CO47" i="6"/>
  <c r="CL47" i="6"/>
  <c r="CI47" i="6"/>
  <c r="CF47" i="6"/>
  <c r="CC47" i="6"/>
  <c r="BZ47" i="6"/>
  <c r="BW47" i="6"/>
  <c r="BT47" i="6"/>
  <c r="BQ47" i="6"/>
  <c r="BN47" i="6"/>
  <c r="BK47" i="6"/>
  <c r="BH47" i="6"/>
  <c r="BE47" i="6"/>
  <c r="BB47" i="6"/>
  <c r="AY47" i="6"/>
  <c r="AV47" i="6"/>
  <c r="AS47" i="6"/>
  <c r="AP47" i="6"/>
  <c r="AM47" i="6"/>
  <c r="AJ47" i="6"/>
  <c r="AG47" i="6"/>
  <c r="AD47" i="6"/>
  <c r="AA47" i="6"/>
  <c r="X47" i="6"/>
  <c r="U47" i="6"/>
  <c r="R47" i="6"/>
  <c r="O47" i="6"/>
  <c r="L47" i="6"/>
  <c r="DS46" i="6"/>
  <c r="DP46" i="6"/>
  <c r="DM46" i="6"/>
  <c r="DJ46" i="6"/>
  <c r="DG46" i="6"/>
  <c r="DD46" i="6"/>
  <c r="DA46" i="6"/>
  <c r="CX46" i="6"/>
  <c r="CU46" i="6"/>
  <c r="CR46" i="6"/>
  <c r="CO46" i="6"/>
  <c r="CL46" i="6"/>
  <c r="CI46" i="6"/>
  <c r="CF46" i="6"/>
  <c r="CC46" i="6"/>
  <c r="BZ46" i="6"/>
  <c r="BW46" i="6"/>
  <c r="BT46" i="6"/>
  <c r="BQ46" i="6"/>
  <c r="BN46" i="6"/>
  <c r="BK46" i="6"/>
  <c r="BH46" i="6"/>
  <c r="BE46" i="6"/>
  <c r="BB46" i="6"/>
  <c r="AY46" i="6"/>
  <c r="AV46" i="6"/>
  <c r="AS46" i="6"/>
  <c r="AP46" i="6"/>
  <c r="AM46" i="6"/>
  <c r="AJ46" i="6"/>
  <c r="AG46" i="6"/>
  <c r="AD46" i="6"/>
  <c r="AA46" i="6"/>
  <c r="X46" i="6"/>
  <c r="U46" i="6"/>
  <c r="R46" i="6"/>
  <c r="O46" i="6"/>
  <c r="L46" i="6"/>
  <c r="F16" i="6"/>
  <c r="E16" i="6"/>
  <c r="H119" i="6" s="1"/>
  <c r="F36" i="6"/>
  <c r="E36" i="6"/>
  <c r="E35" i="6"/>
  <c r="G138" i="6" s="1"/>
  <c r="F34" i="6"/>
  <c r="E34" i="6"/>
  <c r="F33" i="6"/>
  <c r="E33" i="6"/>
  <c r="H135" i="6" s="1"/>
  <c r="F30" i="6"/>
  <c r="E30" i="6"/>
  <c r="F29" i="6"/>
  <c r="E29" i="6"/>
  <c r="H132" i="6" s="1"/>
  <c r="F28" i="6"/>
  <c r="E28" i="6"/>
  <c r="F27" i="6"/>
  <c r="E27" i="6"/>
  <c r="F26" i="6"/>
  <c r="E26" i="6"/>
  <c r="F25" i="6"/>
  <c r="E25" i="6"/>
  <c r="F24" i="6"/>
  <c r="E24" i="6"/>
  <c r="H127" i="6" s="1"/>
  <c r="F23" i="6"/>
  <c r="E23" i="6"/>
  <c r="F22" i="6"/>
  <c r="E22" i="6"/>
  <c r="F21" i="6"/>
  <c r="E21" i="6"/>
  <c r="F20" i="6"/>
  <c r="E20" i="6"/>
  <c r="E19" i="6"/>
  <c r="F18" i="6"/>
  <c r="E18" i="6"/>
  <c r="F17" i="6"/>
  <c r="E17" i="6"/>
  <c r="F15" i="6"/>
  <c r="E15" i="6"/>
  <c r="H118" i="6" s="1"/>
  <c r="F14" i="6"/>
  <c r="E14" i="6"/>
  <c r="F13" i="6"/>
  <c r="E13" i="6"/>
  <c r="F12" i="6"/>
  <c r="E12" i="6"/>
  <c r="F11" i="6"/>
  <c r="E11" i="6"/>
  <c r="F10" i="6"/>
  <c r="E10" i="6"/>
  <c r="F9" i="6"/>
  <c r="E9" i="6"/>
  <c r="F8" i="6"/>
  <c r="E8" i="6"/>
  <c r="H111" i="6" s="1"/>
  <c r="F7" i="6"/>
  <c r="E7" i="6"/>
  <c r="H110" i="6" s="1"/>
  <c r="F6" i="6"/>
  <c r="E6" i="6"/>
  <c r="E5" i="6"/>
  <c r="J2" i="6"/>
  <c r="F147" i="7"/>
  <c r="G147" i="7"/>
  <c r="H147" i="7"/>
  <c r="F7" i="7"/>
  <c r="F8" i="7"/>
  <c r="F9" i="7"/>
  <c r="F10" i="7"/>
  <c r="F11" i="7"/>
  <c r="F12" i="7"/>
  <c r="F13" i="7"/>
  <c r="F14" i="7"/>
  <c r="F15" i="7"/>
  <c r="F16" i="7"/>
  <c r="F17" i="7"/>
  <c r="F18" i="7"/>
  <c r="F19" i="7"/>
  <c r="F21" i="7"/>
  <c r="F22" i="7"/>
  <c r="F23" i="7"/>
  <c r="F24" i="7"/>
  <c r="F25" i="7"/>
  <c r="F26" i="7"/>
  <c r="F27" i="7"/>
  <c r="F28" i="7"/>
  <c r="F30" i="7"/>
  <c r="F31" i="7"/>
  <c r="F33" i="7"/>
  <c r="F34" i="7"/>
  <c r="F32" i="7"/>
  <c r="F6" i="7"/>
  <c r="E6" i="7"/>
  <c r="E7" i="7"/>
  <c r="G110" i="7" s="1"/>
  <c r="E8" i="7"/>
  <c r="G111" i="7" s="1"/>
  <c r="E9" i="7"/>
  <c r="E10" i="7"/>
  <c r="E11" i="7"/>
  <c r="G114" i="7" s="1"/>
  <c r="E12" i="7"/>
  <c r="G115" i="7" s="1"/>
  <c r="E13" i="7"/>
  <c r="E14" i="7"/>
  <c r="G117" i="7" s="1"/>
  <c r="E15" i="7"/>
  <c r="G118" i="7" s="1"/>
  <c r="E16" i="7"/>
  <c r="E17" i="7"/>
  <c r="G120" i="7" s="1"/>
  <c r="E18" i="7"/>
  <c r="E19" i="7"/>
  <c r="E20" i="7"/>
  <c r="E21" i="7"/>
  <c r="E22" i="7"/>
  <c r="E23" i="7"/>
  <c r="G126" i="7" s="1"/>
  <c r="E24" i="7"/>
  <c r="E25" i="7"/>
  <c r="E26" i="7"/>
  <c r="E27" i="7"/>
  <c r="E28" i="7"/>
  <c r="E29" i="7"/>
  <c r="E30" i="7"/>
  <c r="G133" i="7" s="1"/>
  <c r="E31" i="7"/>
  <c r="E33" i="7"/>
  <c r="E34" i="7"/>
  <c r="E32" i="7"/>
  <c r="E5" i="7"/>
  <c r="F108" i="7" s="1"/>
  <c r="A341" i="7"/>
  <c r="DU48" i="7"/>
  <c r="DT48" i="7"/>
  <c r="DR48" i="7"/>
  <c r="DQ48" i="7"/>
  <c r="DO48" i="7"/>
  <c r="DN48" i="7"/>
  <c r="DL48" i="7"/>
  <c r="DK48" i="7"/>
  <c r="DI48" i="7"/>
  <c r="DH48" i="7"/>
  <c r="DF48" i="7"/>
  <c r="DE48" i="7"/>
  <c r="DC48" i="7"/>
  <c r="DB48" i="7"/>
  <c r="CZ48" i="7"/>
  <c r="CY48" i="7"/>
  <c r="CW48" i="7"/>
  <c r="CV48" i="7"/>
  <c r="CT48" i="7"/>
  <c r="CS48" i="7"/>
  <c r="CQ48" i="7"/>
  <c r="CP48" i="7"/>
  <c r="CN48" i="7"/>
  <c r="CM48" i="7"/>
  <c r="CK48" i="7"/>
  <c r="CJ48" i="7"/>
  <c r="CH48" i="7"/>
  <c r="CG48" i="7"/>
  <c r="CE48" i="7"/>
  <c r="CD48" i="7"/>
  <c r="CB48" i="7"/>
  <c r="CA48" i="7"/>
  <c r="BY48" i="7"/>
  <c r="BX48" i="7"/>
  <c r="BV48" i="7"/>
  <c r="BU48" i="7"/>
  <c r="BS48" i="7"/>
  <c r="BR48" i="7"/>
  <c r="BP48" i="7"/>
  <c r="BO48" i="7"/>
  <c r="BM48" i="7"/>
  <c r="BL48" i="7"/>
  <c r="BJ48" i="7"/>
  <c r="BI48" i="7"/>
  <c r="BG48" i="7"/>
  <c r="BF48" i="7"/>
  <c r="BD48" i="7"/>
  <c r="BC48" i="7"/>
  <c r="BA48" i="7"/>
  <c r="AZ48" i="7"/>
  <c r="AX48" i="7"/>
  <c r="AW48" i="7"/>
  <c r="AU48" i="7"/>
  <c r="AT48" i="7"/>
  <c r="AR48" i="7"/>
  <c r="AQ48" i="7"/>
  <c r="AO48" i="7"/>
  <c r="AN48" i="7"/>
  <c r="AL48" i="7"/>
  <c r="AK48" i="7"/>
  <c r="AI48" i="7"/>
  <c r="AH48" i="7"/>
  <c r="AF48" i="7"/>
  <c r="AE48" i="7"/>
  <c r="AC48" i="7"/>
  <c r="AB48" i="7"/>
  <c r="Z48" i="7"/>
  <c r="Y48" i="7"/>
  <c r="W48" i="7"/>
  <c r="V48" i="7"/>
  <c r="T48" i="7"/>
  <c r="S48" i="7"/>
  <c r="Q48" i="7"/>
  <c r="P48" i="7"/>
  <c r="N48" i="7"/>
  <c r="M48" i="7"/>
  <c r="DS47" i="7"/>
  <c r="DP47" i="7"/>
  <c r="DM47" i="7"/>
  <c r="DJ47" i="7"/>
  <c r="DG47" i="7"/>
  <c r="DD47" i="7"/>
  <c r="DA47" i="7"/>
  <c r="CX47" i="7"/>
  <c r="CU47" i="7"/>
  <c r="CR47" i="7"/>
  <c r="CO47" i="7"/>
  <c r="CL47" i="7"/>
  <c r="CI47" i="7"/>
  <c r="CF47" i="7"/>
  <c r="CC47" i="7"/>
  <c r="BZ47" i="7"/>
  <c r="BW47" i="7"/>
  <c r="BT47" i="7"/>
  <c r="BQ47" i="7"/>
  <c r="BN47" i="7"/>
  <c r="BK47" i="7"/>
  <c r="BH47" i="7"/>
  <c r="BE47" i="7"/>
  <c r="BB47" i="7"/>
  <c r="AY47" i="7"/>
  <c r="AV47" i="7"/>
  <c r="AS47" i="7"/>
  <c r="AP47" i="7"/>
  <c r="AM47" i="7"/>
  <c r="AJ47" i="7"/>
  <c r="AG47" i="7"/>
  <c r="AD47" i="7"/>
  <c r="AA47" i="7"/>
  <c r="X47" i="7"/>
  <c r="U47" i="7"/>
  <c r="R47" i="7"/>
  <c r="O47" i="7"/>
  <c r="L47" i="7"/>
  <c r="DS46" i="7"/>
  <c r="DP46" i="7"/>
  <c r="DM46" i="7"/>
  <c r="DJ46" i="7"/>
  <c r="DG46" i="7"/>
  <c r="DD46" i="7"/>
  <c r="DA46" i="7"/>
  <c r="CX46" i="7"/>
  <c r="CU46" i="7"/>
  <c r="CR46" i="7"/>
  <c r="CO46" i="7"/>
  <c r="CL46" i="7"/>
  <c r="CI46" i="7"/>
  <c r="CF46" i="7"/>
  <c r="CC46" i="7"/>
  <c r="BZ46" i="7"/>
  <c r="BW46" i="7"/>
  <c r="BT46" i="7"/>
  <c r="BQ46" i="7"/>
  <c r="BN46" i="7"/>
  <c r="BK46" i="7"/>
  <c r="BH46" i="7"/>
  <c r="BE46" i="7"/>
  <c r="BB46" i="7"/>
  <c r="AY46" i="7"/>
  <c r="AV46" i="7"/>
  <c r="AS46" i="7"/>
  <c r="AP46" i="7"/>
  <c r="AM46" i="7"/>
  <c r="AJ46" i="7"/>
  <c r="AG46" i="7"/>
  <c r="AD46" i="7"/>
  <c r="AA46" i="7"/>
  <c r="X46" i="7"/>
  <c r="U46" i="7"/>
  <c r="R46" i="7"/>
  <c r="O46" i="7"/>
  <c r="L46" i="7"/>
  <c r="J2" i="7"/>
  <c r="B141" i="2" l="1"/>
  <c r="B145" i="2"/>
  <c r="I22" i="22"/>
  <c r="H124" i="22" s="1"/>
  <c r="I12" i="22"/>
  <c r="H44" i="22"/>
  <c r="G19" i="22"/>
  <c r="H31" i="22"/>
  <c r="G133" i="22" s="1"/>
  <c r="G37" i="22"/>
  <c r="I31" i="22"/>
  <c r="H133" i="22" s="1"/>
  <c r="H35" i="22"/>
  <c r="H21" i="22"/>
  <c r="H26" i="22"/>
  <c r="G26" i="22"/>
  <c r="H41" i="22"/>
  <c r="G38" i="22"/>
  <c r="H24" i="22"/>
  <c r="I44" i="22"/>
  <c r="H14" i="22"/>
  <c r="G117" i="22" s="1"/>
  <c r="I38" i="22"/>
  <c r="H9" i="22"/>
  <c r="G112" i="22" s="1"/>
  <c r="G39" i="22"/>
  <c r="H7" i="22"/>
  <c r="G110" i="22" s="1"/>
  <c r="I29" i="22"/>
  <c r="G32" i="22"/>
  <c r="F134" i="22" s="1"/>
  <c r="I20" i="22"/>
  <c r="G41" i="22"/>
  <c r="I14" i="22"/>
  <c r="H117" i="22" s="1"/>
  <c r="G7" i="22"/>
  <c r="F110" i="22" s="1"/>
  <c r="G21" i="22"/>
  <c r="I42" i="16"/>
  <c r="G31" i="16"/>
  <c r="H18" i="16"/>
  <c r="H13" i="16"/>
  <c r="G116" i="16" s="1"/>
  <c r="I19" i="16"/>
  <c r="G36" i="16"/>
  <c r="G10" i="16"/>
  <c r="F113" i="16" s="1"/>
  <c r="H21" i="16"/>
  <c r="G124" i="16" s="1"/>
  <c r="G26" i="16"/>
  <c r="F129" i="16" s="1"/>
  <c r="G29" i="16"/>
  <c r="F132" i="16" s="1"/>
  <c r="I37" i="16"/>
  <c r="I40" i="16"/>
  <c r="G21" i="17"/>
  <c r="H28" i="17"/>
  <c r="G131" i="17" s="1"/>
  <c r="I12" i="17"/>
  <c r="H115" i="17" s="1"/>
  <c r="G34" i="17"/>
  <c r="I5" i="17"/>
  <c r="H108" i="17" s="1"/>
  <c r="H39" i="17"/>
  <c r="G23" i="17"/>
  <c r="I41" i="17"/>
  <c r="H12" i="17"/>
  <c r="G115" i="17" s="1"/>
  <c r="I44" i="17"/>
  <c r="I19" i="17"/>
  <c r="G24" i="17"/>
  <c r="G30" i="17"/>
  <c r="H24" i="17"/>
  <c r="G19" i="17"/>
  <c r="H19" i="17"/>
  <c r="I28" i="17"/>
  <c r="H131" i="17" s="1"/>
  <c r="G7" i="17"/>
  <c r="G10" i="17"/>
  <c r="F113" i="17" s="1"/>
  <c r="H32" i="17"/>
  <c r="H10" i="17"/>
  <c r="G113" i="17" s="1"/>
  <c r="I32" i="17"/>
  <c r="G12" i="17"/>
  <c r="F115" i="17" s="1"/>
  <c r="I8" i="17"/>
  <c r="G32" i="17"/>
  <c r="I24" i="17"/>
  <c r="H34" i="17"/>
  <c r="I39" i="17"/>
  <c r="I34" i="17"/>
  <c r="G40" i="17"/>
  <c r="G33" i="17"/>
  <c r="H23" i="17"/>
  <c r="I37" i="17"/>
  <c r="G43" i="17"/>
  <c r="I30" i="17"/>
  <c r="G9" i="17"/>
  <c r="F112" i="17" s="1"/>
  <c r="H26" i="17"/>
  <c r="G129" i="17" s="1"/>
  <c r="I23" i="17"/>
  <c r="G18" i="17"/>
  <c r="H21" i="17"/>
  <c r="I40" i="17"/>
  <c r="H30" i="17"/>
  <c r="H6" i="17"/>
  <c r="G109" i="17" s="1"/>
  <c r="G20" i="17"/>
  <c r="H36" i="17"/>
  <c r="G31" i="17"/>
  <c r="H9" i="17"/>
  <c r="G112" i="17" s="1"/>
  <c r="I26" i="17"/>
  <c r="H129" i="17" s="1"/>
  <c r="G25" i="17"/>
  <c r="H18" i="17"/>
  <c r="I21" i="17"/>
  <c r="G41" i="17"/>
  <c r="I31" i="17"/>
  <c r="H31" i="17"/>
  <c r="I9" i="17"/>
  <c r="H112" i="17" s="1"/>
  <c r="G14" i="17"/>
  <c r="F117" i="17" s="1"/>
  <c r="H25" i="17"/>
  <c r="I18" i="17"/>
  <c r="G36" i="17"/>
  <c r="H41" i="17"/>
  <c r="H14" i="17"/>
  <c r="G117" i="17" s="1"/>
  <c r="I25" i="17"/>
  <c r="G39" i="17"/>
  <c r="H44" i="17"/>
  <c r="G27" i="17"/>
  <c r="F130" i="17" s="1"/>
  <c r="H7" i="17"/>
  <c r="I14" i="17"/>
  <c r="H117" i="17" s="1"/>
  <c r="G17" i="17"/>
  <c r="F120" i="17" s="1"/>
  <c r="H20" i="17"/>
  <c r="I36" i="17"/>
  <c r="G42" i="17"/>
  <c r="H8" i="17"/>
  <c r="I16" i="17"/>
  <c r="H119" i="17" s="1"/>
  <c r="H13" i="17"/>
  <c r="G116" i="17" s="1"/>
  <c r="G5" i="17"/>
  <c r="F108" i="17" s="1"/>
  <c r="H27" i="17"/>
  <c r="G130" i="17" s="1"/>
  <c r="I7" i="17"/>
  <c r="G11" i="17"/>
  <c r="H17" i="17"/>
  <c r="G120" i="17" s="1"/>
  <c r="I20" i="17"/>
  <c r="G37" i="17"/>
  <c r="H42" i="17"/>
  <c r="H5" i="17"/>
  <c r="G108" i="17" s="1"/>
  <c r="I27" i="17"/>
  <c r="H130" i="17" s="1"/>
  <c r="G6" i="17"/>
  <c r="F109" i="17" s="1"/>
  <c r="H11" i="17"/>
  <c r="I17" i="17"/>
  <c r="H120" i="17" s="1"/>
  <c r="G13" i="17"/>
  <c r="F116" i="17" s="1"/>
  <c r="H37" i="17"/>
  <c r="I42" i="17"/>
  <c r="I11" i="17"/>
  <c r="G22" i="17"/>
  <c r="F124" i="17" s="1"/>
  <c r="H40" i="17"/>
  <c r="G35" i="17"/>
  <c r="H33" i="17"/>
  <c r="I6" i="17"/>
  <c r="H109" i="17" s="1"/>
  <c r="G29" i="17"/>
  <c r="H22" i="17"/>
  <c r="G124" i="17" s="1"/>
  <c r="I13" i="17"/>
  <c r="H116" i="17" s="1"/>
  <c r="G38" i="17"/>
  <c r="H43" i="17"/>
  <c r="I10" i="17"/>
  <c r="H113" i="17" s="1"/>
  <c r="G26" i="17"/>
  <c r="F129" i="17" s="1"/>
  <c r="I15" i="17"/>
  <c r="H118" i="17" s="1"/>
  <c r="H35" i="17"/>
  <c r="I33" i="17"/>
  <c r="G16" i="17"/>
  <c r="F119" i="17" s="1"/>
  <c r="H29" i="17"/>
  <c r="I22" i="17"/>
  <c r="H124" i="17" s="1"/>
  <c r="G15" i="17"/>
  <c r="F118" i="17" s="1"/>
  <c r="H38" i="17"/>
  <c r="I43" i="17"/>
  <c r="I35" i="17"/>
  <c r="G8" i="17"/>
  <c r="H16" i="17"/>
  <c r="G119" i="17" s="1"/>
  <c r="I29" i="17"/>
  <c r="G28" i="17"/>
  <c r="F131" i="17" s="1"/>
  <c r="H15" i="17"/>
  <c r="G118" i="17" s="1"/>
  <c r="I38" i="17"/>
  <c r="I141" i="2"/>
  <c r="I145" i="2"/>
  <c r="I143" i="2"/>
  <c r="J139" i="2"/>
  <c r="C145" i="2"/>
  <c r="D144" i="2"/>
  <c r="D140" i="2"/>
  <c r="E140" i="2" s="1"/>
  <c r="D139" i="2"/>
  <c r="C141" i="2"/>
  <c r="C143" i="2"/>
  <c r="I11" i="11"/>
  <c r="G10" i="9"/>
  <c r="I15" i="19"/>
  <c r="H118" i="19" s="1"/>
  <c r="G119" i="5"/>
  <c r="K39" i="7"/>
  <c r="J38" i="7"/>
  <c r="K35" i="7"/>
  <c r="J39" i="7"/>
  <c r="K36" i="7"/>
  <c r="J35" i="7"/>
  <c r="K38" i="7"/>
  <c r="J37" i="7"/>
  <c r="K37" i="7"/>
  <c r="J36" i="7"/>
  <c r="K39" i="6"/>
  <c r="J38" i="6"/>
  <c r="K38" i="6"/>
  <c r="J37" i="6"/>
  <c r="J39" i="6"/>
  <c r="K37" i="6"/>
  <c r="G37" i="14"/>
  <c r="H44" i="14"/>
  <c r="I19" i="14"/>
  <c r="G11" i="14"/>
  <c r="F114" i="14" s="1"/>
  <c r="G20" i="14"/>
  <c r="F122" i="14" s="1"/>
  <c r="I14" i="14"/>
  <c r="G28" i="14"/>
  <c r="F129" i="14" s="1"/>
  <c r="H9" i="14"/>
  <c r="G112" i="14" s="1"/>
  <c r="G10" i="14"/>
  <c r="H30" i="14"/>
  <c r="G30" i="14"/>
  <c r="G22" i="14"/>
  <c r="F124" i="14" s="1"/>
  <c r="H42" i="14"/>
  <c r="G16" i="14"/>
  <c r="H14" i="14"/>
  <c r="I17" i="14"/>
  <c r="G5" i="14"/>
  <c r="H28" i="14"/>
  <c r="G129" i="14" s="1"/>
  <c r="I27" i="14"/>
  <c r="H128" i="14" s="1"/>
  <c r="I28" i="14"/>
  <c r="H129" i="14" s="1"/>
  <c r="H32" i="14"/>
  <c r="G131" i="14" s="1"/>
  <c r="I21" i="14"/>
  <c r="H123" i="14" s="1"/>
  <c r="G42" i="14"/>
  <c r="H10" i="14"/>
  <c r="I30" i="14"/>
  <c r="I41" i="14"/>
  <c r="H37" i="14"/>
  <c r="H23" i="14"/>
  <c r="G6" i="14"/>
  <c r="H11" i="14"/>
  <c r="G114" i="14" s="1"/>
  <c r="I16" i="14"/>
  <c r="G24" i="14"/>
  <c r="H29" i="14"/>
  <c r="G130" i="14" s="1"/>
  <c r="I23" i="14"/>
  <c r="G38" i="14"/>
  <c r="H43" i="14"/>
  <c r="H21" i="14"/>
  <c r="G123" i="14" s="1"/>
  <c r="I37" i="14"/>
  <c r="H6" i="14"/>
  <c r="I11" i="14"/>
  <c r="H114" i="14" s="1"/>
  <c r="G18" i="14"/>
  <c r="H24" i="14"/>
  <c r="I29" i="14"/>
  <c r="H130" i="14" s="1"/>
  <c r="G36" i="14"/>
  <c r="H38" i="14"/>
  <c r="I43" i="14"/>
  <c r="G29" i="14"/>
  <c r="F130" i="14" s="1"/>
  <c r="H5" i="14"/>
  <c r="I10" i="14"/>
  <c r="H18" i="14"/>
  <c r="G32" i="14"/>
  <c r="F131" i="14" s="1"/>
  <c r="I38" i="14"/>
  <c r="H16" i="14"/>
  <c r="H17" i="14"/>
  <c r="H7" i="14"/>
  <c r="I12" i="14"/>
  <c r="H115" i="14" s="1"/>
  <c r="G19" i="14"/>
  <c r="H25" i="14"/>
  <c r="G126" i="14" s="1"/>
  <c r="I32" i="14"/>
  <c r="H131" i="14" s="1"/>
  <c r="G33" i="14"/>
  <c r="H39" i="14"/>
  <c r="I44" i="14"/>
  <c r="G25" i="14"/>
  <c r="F126" i="14" s="1"/>
  <c r="G39" i="14"/>
  <c r="I7" i="14"/>
  <c r="G13" i="14"/>
  <c r="F116" i="14" s="1"/>
  <c r="H19" i="14"/>
  <c r="I25" i="14"/>
  <c r="H126" i="14" s="1"/>
  <c r="G34" i="14"/>
  <c r="H33" i="14"/>
  <c r="I39" i="14"/>
  <c r="G14" i="14"/>
  <c r="I36" i="14"/>
  <c r="I6" i="14"/>
  <c r="G12" i="14"/>
  <c r="F115" i="14" s="1"/>
  <c r="H22" i="14"/>
  <c r="G124" i="14" s="1"/>
  <c r="G23" i="14"/>
  <c r="I42" i="14"/>
  <c r="H26" i="14"/>
  <c r="H40" i="14"/>
  <c r="I8" i="14"/>
  <c r="H111" i="14" s="1"/>
  <c r="G15" i="14"/>
  <c r="F117" i="14" s="1"/>
  <c r="H20" i="14"/>
  <c r="G122" i="14" s="1"/>
  <c r="I26" i="14"/>
  <c r="G31" i="14"/>
  <c r="F133" i="14" s="1"/>
  <c r="H35" i="14"/>
  <c r="I40" i="14"/>
  <c r="I18" i="14"/>
  <c r="I34" i="14"/>
  <c r="G43" i="14"/>
  <c r="G9" i="14"/>
  <c r="F112" i="14" s="1"/>
  <c r="H15" i="14"/>
  <c r="G117" i="14" s="1"/>
  <c r="I20" i="14"/>
  <c r="H122" i="14" s="1"/>
  <c r="G27" i="14"/>
  <c r="F128" i="14" s="1"/>
  <c r="H31" i="14"/>
  <c r="G133" i="14" s="1"/>
  <c r="I35" i="14"/>
  <c r="G41" i="14"/>
  <c r="I22" i="14"/>
  <c r="H124" i="14" s="1"/>
  <c r="G35" i="14"/>
  <c r="G8" i="14"/>
  <c r="F111" i="14" s="1"/>
  <c r="H13" i="14"/>
  <c r="G116" i="14" s="1"/>
  <c r="I24" i="14"/>
  <c r="H36" i="14"/>
  <c r="G44" i="14"/>
  <c r="I15" i="14"/>
  <c r="H117" i="14" s="1"/>
  <c r="G21" i="14"/>
  <c r="F123" i="14" s="1"/>
  <c r="H27" i="14"/>
  <c r="G128" i="14" s="1"/>
  <c r="I31" i="14"/>
  <c r="H133" i="14" s="1"/>
  <c r="G17" i="14"/>
  <c r="H41" i="14"/>
  <c r="I5" i="14"/>
  <c r="I13" i="14"/>
  <c r="H116" i="14" s="1"/>
  <c r="G7" i="14"/>
  <c r="H8" i="14"/>
  <c r="G111" i="14" s="1"/>
  <c r="G26" i="14"/>
  <c r="H34" i="14"/>
  <c r="I33" i="14"/>
  <c r="G40" i="14"/>
  <c r="H12" i="14"/>
  <c r="G115" i="14" s="1"/>
  <c r="I9" i="14"/>
  <c r="H112" i="14" s="1"/>
  <c r="G15" i="13"/>
  <c r="F118" i="13" s="1"/>
  <c r="H7" i="13"/>
  <c r="H42" i="13"/>
  <c r="I29" i="13"/>
  <c r="H133" i="13" s="1"/>
  <c r="I13" i="13"/>
  <c r="H117" i="13" s="1"/>
  <c r="G27" i="13"/>
  <c r="G28" i="13"/>
  <c r="F131" i="13" s="1"/>
  <c r="G21" i="13"/>
  <c r="F124" i="13" s="1"/>
  <c r="I12" i="13"/>
  <c r="H115" i="13" s="1"/>
  <c r="G34" i="13"/>
  <c r="G5" i="13"/>
  <c r="H26" i="13"/>
  <c r="G129" i="13" s="1"/>
  <c r="I30" i="13"/>
  <c r="H132" i="13" s="1"/>
  <c r="G20" i="13"/>
  <c r="F123" i="13" s="1"/>
  <c r="H41" i="13"/>
  <c r="G23" i="13"/>
  <c r="F126" i="13" s="1"/>
  <c r="G18" i="13"/>
  <c r="F121" i="13" s="1"/>
  <c r="H39" i="13"/>
  <c r="H10" i="13"/>
  <c r="I32" i="13"/>
  <c r="G43" i="13"/>
  <c r="H25" i="13"/>
  <c r="G128" i="13" s="1"/>
  <c r="G7" i="13"/>
  <c r="H28" i="13"/>
  <c r="G131" i="13" s="1"/>
  <c r="H23" i="13"/>
  <c r="G126" i="13" s="1"/>
  <c r="I44" i="13"/>
  <c r="I15" i="13"/>
  <c r="H118" i="13" s="1"/>
  <c r="G37" i="13"/>
  <c r="H9" i="13"/>
  <c r="G112" i="13" s="1"/>
  <c r="I35" i="13"/>
  <c r="H29" i="13"/>
  <c r="G133" i="13" s="1"/>
  <c r="H44" i="13"/>
  <c r="G10" i="13"/>
  <c r="H15" i="13"/>
  <c r="G118" i="13" s="1"/>
  <c r="I20" i="13"/>
  <c r="H123" i="13" s="1"/>
  <c r="G26" i="13"/>
  <c r="F129" i="13" s="1"/>
  <c r="H32" i="13"/>
  <c r="I28" i="13"/>
  <c r="H131" i="13" s="1"/>
  <c r="G42" i="13"/>
  <c r="G19" i="13"/>
  <c r="F122" i="13" s="1"/>
  <c r="G36" i="13"/>
  <c r="I7" i="13"/>
  <c r="G14" i="13"/>
  <c r="F116" i="13" s="1"/>
  <c r="H18" i="13"/>
  <c r="G121" i="13" s="1"/>
  <c r="I23" i="13"/>
  <c r="H126" i="13" s="1"/>
  <c r="G30" i="13"/>
  <c r="F132" i="13" s="1"/>
  <c r="H34" i="13"/>
  <c r="I39" i="13"/>
  <c r="I21" i="13"/>
  <c r="H124" i="13" s="1"/>
  <c r="I37" i="13"/>
  <c r="I6" i="13"/>
  <c r="H109" i="13" s="1"/>
  <c r="G12" i="13"/>
  <c r="F115" i="13" s="1"/>
  <c r="H17" i="13"/>
  <c r="G120" i="13" s="1"/>
  <c r="I22" i="13"/>
  <c r="G29" i="13"/>
  <c r="F133" i="13" s="1"/>
  <c r="H33" i="13"/>
  <c r="I38" i="13"/>
  <c r="G44" i="13"/>
  <c r="I5" i="13"/>
  <c r="H16" i="13"/>
  <c r="G119" i="13" s="1"/>
  <c r="H31" i="13"/>
  <c r="G6" i="13"/>
  <c r="F109" i="13" s="1"/>
  <c r="H11" i="13"/>
  <c r="G114" i="13" s="1"/>
  <c r="I16" i="13"/>
  <c r="H119" i="13" s="1"/>
  <c r="G22" i="13"/>
  <c r="H27" i="13"/>
  <c r="I31" i="13"/>
  <c r="G38" i="13"/>
  <c r="H43" i="13"/>
  <c r="H20" i="13"/>
  <c r="G123" i="13" s="1"/>
  <c r="I41" i="13"/>
  <c r="G9" i="13"/>
  <c r="F112" i="13" s="1"/>
  <c r="H13" i="13"/>
  <c r="G117" i="13" s="1"/>
  <c r="I19" i="13"/>
  <c r="H122" i="13" s="1"/>
  <c r="G25" i="13"/>
  <c r="F128" i="13" s="1"/>
  <c r="H35" i="13"/>
  <c r="I36" i="13"/>
  <c r="G41" i="13"/>
  <c r="I25" i="13"/>
  <c r="H128" i="13" s="1"/>
  <c r="G39" i="13"/>
  <c r="G8" i="13"/>
  <c r="F111" i="13" s="1"/>
  <c r="H14" i="13"/>
  <c r="G116" i="13" s="1"/>
  <c r="I18" i="13"/>
  <c r="H121" i="13" s="1"/>
  <c r="G24" i="13"/>
  <c r="F127" i="13" s="1"/>
  <c r="H30" i="13"/>
  <c r="G132" i="13" s="1"/>
  <c r="I34" i="13"/>
  <c r="G40" i="13"/>
  <c r="H8" i="13"/>
  <c r="G111" i="13" s="1"/>
  <c r="H24" i="13"/>
  <c r="G127" i="13" s="1"/>
  <c r="H40" i="13"/>
  <c r="I8" i="13"/>
  <c r="H111" i="13" s="1"/>
  <c r="G13" i="13"/>
  <c r="F117" i="13" s="1"/>
  <c r="H19" i="13"/>
  <c r="G122" i="13" s="1"/>
  <c r="I24" i="13"/>
  <c r="H127" i="13" s="1"/>
  <c r="G35" i="13"/>
  <c r="H36" i="13"/>
  <c r="I40" i="13"/>
  <c r="I17" i="13"/>
  <c r="H120" i="13" s="1"/>
  <c r="I33" i="13"/>
  <c r="H6" i="13"/>
  <c r="G109" i="13" s="1"/>
  <c r="I11" i="13"/>
  <c r="H114" i="13" s="1"/>
  <c r="G17" i="13"/>
  <c r="F120" i="13" s="1"/>
  <c r="H22" i="13"/>
  <c r="I27" i="13"/>
  <c r="G33" i="13"/>
  <c r="H38" i="13"/>
  <c r="I43" i="13"/>
  <c r="G32" i="13"/>
  <c r="H5" i="13"/>
  <c r="I10" i="13"/>
  <c r="G16" i="13"/>
  <c r="F119" i="13" s="1"/>
  <c r="H21" i="13"/>
  <c r="G124" i="13" s="1"/>
  <c r="I26" i="13"/>
  <c r="H129" i="13" s="1"/>
  <c r="G31" i="13"/>
  <c r="H37" i="13"/>
  <c r="I42" i="13"/>
  <c r="I9" i="13"/>
  <c r="H112" i="13" s="1"/>
  <c r="H12" i="13"/>
  <c r="G115" i="13" s="1"/>
  <c r="I14" i="13"/>
  <c r="H116" i="13" s="1"/>
  <c r="G11" i="13"/>
  <c r="F114" i="13" s="1"/>
  <c r="G11" i="22"/>
  <c r="F114" i="22" s="1"/>
  <c r="G24" i="22"/>
  <c r="G35" i="22"/>
  <c r="I8" i="22"/>
  <c r="H111" i="22" s="1"/>
  <c r="G14" i="22"/>
  <c r="F117" i="22" s="1"/>
  <c r="H20" i="22"/>
  <c r="I25" i="22"/>
  <c r="H127" i="22" s="1"/>
  <c r="G31" i="22"/>
  <c r="F133" i="22" s="1"/>
  <c r="H38" i="22"/>
  <c r="I40" i="22"/>
  <c r="G20" i="22"/>
  <c r="H33" i="22"/>
  <c r="G5" i="22"/>
  <c r="F108" i="22" s="1"/>
  <c r="H10" i="22"/>
  <c r="I16" i="22"/>
  <c r="H118" i="22" s="1"/>
  <c r="G22" i="22"/>
  <c r="F124" i="22" s="1"/>
  <c r="H27" i="22"/>
  <c r="G129" i="22" s="1"/>
  <c r="I32" i="22"/>
  <c r="H134" i="22" s="1"/>
  <c r="G34" i="22"/>
  <c r="H42" i="22"/>
  <c r="H25" i="22"/>
  <c r="G127" i="22" s="1"/>
  <c r="H5" i="22"/>
  <c r="G108" i="22" s="1"/>
  <c r="I10" i="22"/>
  <c r="G17" i="22"/>
  <c r="F119" i="22" s="1"/>
  <c r="H22" i="22"/>
  <c r="G124" i="22" s="1"/>
  <c r="I27" i="22"/>
  <c r="H129" i="22" s="1"/>
  <c r="G33" i="22"/>
  <c r="H34" i="22"/>
  <c r="I42" i="22"/>
  <c r="G16" i="22"/>
  <c r="F118" i="22" s="1"/>
  <c r="G28" i="22"/>
  <c r="G43" i="22"/>
  <c r="G10" i="22"/>
  <c r="H16" i="22"/>
  <c r="G118" i="22" s="1"/>
  <c r="I21" i="22"/>
  <c r="G27" i="22"/>
  <c r="F129" i="22" s="1"/>
  <c r="H32" i="22"/>
  <c r="G134" i="22" s="1"/>
  <c r="I39" i="22"/>
  <c r="G42" i="22"/>
  <c r="I26" i="22"/>
  <c r="H39" i="22"/>
  <c r="H6" i="22"/>
  <c r="I11" i="22"/>
  <c r="H114" i="22" s="1"/>
  <c r="G18" i="22"/>
  <c r="H23" i="22"/>
  <c r="I28" i="22"/>
  <c r="G36" i="22"/>
  <c r="H15" i="22"/>
  <c r="G141" i="22" s="1"/>
  <c r="I43" i="22"/>
  <c r="H29" i="22"/>
  <c r="I6" i="22"/>
  <c r="G12" i="22"/>
  <c r="H18" i="22"/>
  <c r="I23" i="22"/>
  <c r="G29" i="22"/>
  <c r="H36" i="22"/>
  <c r="I15" i="22"/>
  <c r="H141" i="22" s="1"/>
  <c r="G44" i="22"/>
  <c r="I5" i="22"/>
  <c r="H108" i="22" s="1"/>
  <c r="I18" i="22"/>
  <c r="I36" i="22"/>
  <c r="G6" i="22"/>
  <c r="H11" i="22"/>
  <c r="G114" i="22" s="1"/>
  <c r="I17" i="22"/>
  <c r="H119" i="22" s="1"/>
  <c r="G23" i="22"/>
  <c r="H28" i="22"/>
  <c r="I33" i="22"/>
  <c r="G15" i="22"/>
  <c r="F141" i="22" s="1"/>
  <c r="H43" i="22"/>
  <c r="I30" i="22"/>
  <c r="H40" i="22"/>
  <c r="I7" i="22"/>
  <c r="H110" i="22" s="1"/>
  <c r="G13" i="22"/>
  <c r="H19" i="22"/>
  <c r="I24" i="22"/>
  <c r="G30" i="22"/>
  <c r="H37" i="22"/>
  <c r="I35" i="22"/>
  <c r="H17" i="22"/>
  <c r="G119" i="22" s="1"/>
  <c r="I34" i="22"/>
  <c r="G8" i="22"/>
  <c r="F111" i="22" s="1"/>
  <c r="H13" i="22"/>
  <c r="I19" i="22"/>
  <c r="G25" i="22"/>
  <c r="F127" i="22" s="1"/>
  <c r="H30" i="22"/>
  <c r="I37" i="22"/>
  <c r="G40" i="22"/>
  <c r="H8" i="22"/>
  <c r="G111" i="22" s="1"/>
  <c r="I13" i="22"/>
  <c r="I9" i="22"/>
  <c r="H112" i="22" s="1"/>
  <c r="H12" i="22"/>
  <c r="H28" i="8"/>
  <c r="G14" i="8"/>
  <c r="F117" i="8" s="1"/>
  <c r="G42" i="8"/>
  <c r="H18" i="8"/>
  <c r="G23" i="8"/>
  <c r="I20" i="8"/>
  <c r="H123" i="8" s="1"/>
  <c r="G25" i="8"/>
  <c r="F128" i="8" s="1"/>
  <c r="G39" i="8"/>
  <c r="H29" i="8"/>
  <c r="H44" i="8"/>
  <c r="G33" i="8"/>
  <c r="G29" i="8"/>
  <c r="I8" i="8"/>
  <c r="H111" i="8" s="1"/>
  <c r="G34" i="8"/>
  <c r="I11" i="8"/>
  <c r="H114" i="8" s="1"/>
  <c r="I39" i="8"/>
  <c r="G15" i="8"/>
  <c r="F118" i="8" s="1"/>
  <c r="G35" i="8"/>
  <c r="H13" i="8"/>
  <c r="G116" i="8" s="1"/>
  <c r="I28" i="8"/>
  <c r="G43" i="8"/>
  <c r="G10" i="8"/>
  <c r="F113" i="8" s="1"/>
  <c r="H15" i="8"/>
  <c r="G118" i="8" s="1"/>
  <c r="G22" i="8"/>
  <c r="F125" i="8" s="1"/>
  <c r="I30" i="8"/>
  <c r="I36" i="8"/>
  <c r="H43" i="8"/>
  <c r="H30" i="8"/>
  <c r="H6" i="8"/>
  <c r="G13" i="8"/>
  <c r="F116" i="8" s="1"/>
  <c r="I19" i="8"/>
  <c r="H122" i="8" s="1"/>
  <c r="I29" i="8"/>
  <c r="H34" i="8"/>
  <c r="G41" i="8"/>
  <c r="H5" i="8"/>
  <c r="G108" i="8" s="1"/>
  <c r="G16" i="8"/>
  <c r="F119" i="8" s="1"/>
  <c r="I34" i="8"/>
  <c r="H19" i="8"/>
  <c r="G122" i="8" s="1"/>
  <c r="G32" i="8"/>
  <c r="F135" i="8" s="1"/>
  <c r="G6" i="8"/>
  <c r="H11" i="8"/>
  <c r="G114" i="8" s="1"/>
  <c r="I16" i="8"/>
  <c r="H119" i="8" s="1"/>
  <c r="H23" i="8"/>
  <c r="H32" i="8"/>
  <c r="G135" i="8" s="1"/>
  <c r="G38" i="8"/>
  <c r="I44" i="8"/>
  <c r="H36" i="8"/>
  <c r="I7" i="8"/>
  <c r="H110" i="8" s="1"/>
  <c r="H14" i="8"/>
  <c r="G117" i="8" s="1"/>
  <c r="H22" i="8"/>
  <c r="G125" i="8" s="1"/>
  <c r="G28" i="8"/>
  <c r="I35" i="8"/>
  <c r="I43" i="8"/>
  <c r="G8" i="8"/>
  <c r="F111" i="8" s="1"/>
  <c r="I18" i="8"/>
  <c r="G40" i="8"/>
  <c r="I21" i="8"/>
  <c r="H124" i="8" s="1"/>
  <c r="I37" i="8"/>
  <c r="H7" i="8"/>
  <c r="G110" i="8" s="1"/>
  <c r="I12" i="8"/>
  <c r="H115" i="8" s="1"/>
  <c r="G18" i="8"/>
  <c r="G26" i="8"/>
  <c r="I27" i="8"/>
  <c r="H130" i="8" s="1"/>
  <c r="H39" i="8"/>
  <c r="I25" i="8"/>
  <c r="H128" i="8" s="1"/>
  <c r="H40" i="8"/>
  <c r="G9" i="8"/>
  <c r="F112" i="8" s="1"/>
  <c r="G17" i="8"/>
  <c r="I23" i="8"/>
  <c r="H31" i="8"/>
  <c r="H38" i="8"/>
  <c r="H24" i="8"/>
  <c r="I10" i="8"/>
  <c r="H113" i="8" s="1"/>
  <c r="G24" i="8"/>
  <c r="I15" i="8"/>
  <c r="H118" i="8" s="1"/>
  <c r="G21" i="8"/>
  <c r="F124" i="8" s="1"/>
  <c r="G11" i="8"/>
  <c r="F114" i="8" s="1"/>
  <c r="H33" i="5"/>
  <c r="G136" i="5" s="1"/>
  <c r="G40" i="5"/>
  <c r="G44" i="5"/>
  <c r="H41" i="5"/>
  <c r="H119" i="5"/>
  <c r="F128" i="5"/>
  <c r="G16" i="5"/>
  <c r="F119" i="5" s="1"/>
  <c r="H21" i="5"/>
  <c r="I26" i="5"/>
  <c r="H129" i="5" s="1"/>
  <c r="G32" i="5"/>
  <c r="F135" i="5" s="1"/>
  <c r="H37" i="5"/>
  <c r="F125" i="5"/>
  <c r="G129" i="5"/>
  <c r="F120" i="5"/>
  <c r="G130" i="5"/>
  <c r="H130" i="5"/>
  <c r="I17" i="8"/>
  <c r="H20" i="8"/>
  <c r="G123" i="8" s="1"/>
  <c r="I41" i="8"/>
  <c r="H9" i="8"/>
  <c r="G112" i="8" s="1"/>
  <c r="I14" i="8"/>
  <c r="H117" i="8" s="1"/>
  <c r="G20" i="8"/>
  <c r="F123" i="8" s="1"/>
  <c r="H25" i="8"/>
  <c r="G128" i="8" s="1"/>
  <c r="I31" i="8"/>
  <c r="G36" i="8"/>
  <c r="H41" i="8"/>
  <c r="I5" i="8"/>
  <c r="H108" i="8" s="1"/>
  <c r="H8" i="8"/>
  <c r="G111" i="8" s="1"/>
  <c r="H21" i="8"/>
  <c r="G124" i="8" s="1"/>
  <c r="I26" i="8"/>
  <c r="G27" i="8"/>
  <c r="F130" i="8" s="1"/>
  <c r="H37" i="8"/>
  <c r="I42" i="8"/>
  <c r="H12" i="8"/>
  <c r="G115" i="8" s="1"/>
  <c r="G7" i="8"/>
  <c r="F110" i="8" s="1"/>
  <c r="I24" i="8"/>
  <c r="G31" i="8"/>
  <c r="H35" i="8"/>
  <c r="I40" i="8"/>
  <c r="G19" i="8"/>
  <c r="F122" i="8" s="1"/>
  <c r="H27" i="8"/>
  <c r="G130" i="8" s="1"/>
  <c r="G5" i="8"/>
  <c r="F108" i="8" s="1"/>
  <c r="H10" i="8"/>
  <c r="G113" i="8" s="1"/>
  <c r="H26" i="8"/>
  <c r="I32" i="8"/>
  <c r="H135" i="8" s="1"/>
  <c r="G37" i="8"/>
  <c r="H42" i="8"/>
  <c r="I33" i="8"/>
  <c r="I6" i="8"/>
  <c r="G12" i="8"/>
  <c r="F115" i="8" s="1"/>
  <c r="H17" i="8"/>
  <c r="I22" i="8"/>
  <c r="H125" i="8" s="1"/>
  <c r="G30" i="8"/>
  <c r="H33" i="8"/>
  <c r="I38" i="8"/>
  <c r="G44" i="8"/>
  <c r="I9" i="8"/>
  <c r="H112" i="8" s="1"/>
  <c r="H16" i="8"/>
  <c r="G119" i="8" s="1"/>
  <c r="I18" i="20"/>
  <c r="I44" i="20"/>
  <c r="I20" i="20"/>
  <c r="G36" i="20"/>
  <c r="I37" i="20"/>
  <c r="G41" i="20"/>
  <c r="H24" i="20"/>
  <c r="I15" i="20"/>
  <c r="H7" i="20"/>
  <c r="G110" i="20" s="1"/>
  <c r="I29" i="20"/>
  <c r="I41" i="20"/>
  <c r="G26" i="20"/>
  <c r="F128" i="20" s="1"/>
  <c r="H29" i="20"/>
  <c r="G21" i="20"/>
  <c r="H41" i="20"/>
  <c r="I13" i="20"/>
  <c r="H115" i="20" s="1"/>
  <c r="G34" i="20"/>
  <c r="G9" i="20"/>
  <c r="F112" i="20" s="1"/>
  <c r="H30" i="20"/>
  <c r="H44" i="20"/>
  <c r="H26" i="20"/>
  <c r="G128" i="20" s="1"/>
  <c r="G16" i="20"/>
  <c r="F118" i="20" s="1"/>
  <c r="G19" i="20"/>
  <c r="F121" i="20" s="1"/>
  <c r="H39" i="20"/>
  <c r="H15" i="20"/>
  <c r="I35" i="20"/>
  <c r="H9" i="20"/>
  <c r="G112" i="20" s="1"/>
  <c r="I30" i="20"/>
  <c r="G24" i="20"/>
  <c r="I26" i="20"/>
  <c r="H128" i="20" s="1"/>
  <c r="G39" i="20"/>
  <c r="I8" i="20"/>
  <c r="H111" i="20" s="1"/>
  <c r="G15" i="20"/>
  <c r="H20" i="20"/>
  <c r="I25" i="20"/>
  <c r="G30" i="20"/>
  <c r="H35" i="20"/>
  <c r="I40" i="20"/>
  <c r="I32" i="20"/>
  <c r="G5" i="20"/>
  <c r="F108" i="20" s="1"/>
  <c r="H10" i="20"/>
  <c r="G113" i="20" s="1"/>
  <c r="I16" i="20"/>
  <c r="H118" i="20" s="1"/>
  <c r="G22" i="20"/>
  <c r="F124" i="20" s="1"/>
  <c r="H27" i="20"/>
  <c r="G129" i="20" s="1"/>
  <c r="I31" i="20"/>
  <c r="H134" i="20" s="1"/>
  <c r="G37" i="20"/>
  <c r="H42" i="20"/>
  <c r="H12" i="20"/>
  <c r="H5" i="20"/>
  <c r="G108" i="20" s="1"/>
  <c r="I10" i="20"/>
  <c r="H113" i="20" s="1"/>
  <c r="G17" i="20"/>
  <c r="F119" i="20" s="1"/>
  <c r="H22" i="20"/>
  <c r="G124" i="20" s="1"/>
  <c r="I27" i="20"/>
  <c r="H129" i="20" s="1"/>
  <c r="G12" i="20"/>
  <c r="H37" i="20"/>
  <c r="I42" i="20"/>
  <c r="I5" i="20"/>
  <c r="H108" i="20" s="1"/>
  <c r="I14" i="20"/>
  <c r="H116" i="20" s="1"/>
  <c r="I9" i="20"/>
  <c r="H112" i="20" s="1"/>
  <c r="H21" i="20"/>
  <c r="G28" i="20"/>
  <c r="G43" i="20"/>
  <c r="G10" i="20"/>
  <c r="F113" i="20" s="1"/>
  <c r="H16" i="20"/>
  <c r="G118" i="20" s="1"/>
  <c r="I21" i="20"/>
  <c r="G27" i="20"/>
  <c r="F129" i="20" s="1"/>
  <c r="H31" i="20"/>
  <c r="G134" i="20" s="1"/>
  <c r="I36" i="20"/>
  <c r="G42" i="20"/>
  <c r="G31" i="20"/>
  <c r="F134" i="20" s="1"/>
  <c r="H6" i="20"/>
  <c r="I11" i="20"/>
  <c r="H114" i="20" s="1"/>
  <c r="G18" i="20"/>
  <c r="H23" i="20"/>
  <c r="I28" i="20"/>
  <c r="G33" i="20"/>
  <c r="H38" i="20"/>
  <c r="I43" i="20"/>
  <c r="H36" i="20"/>
  <c r="I6" i="20"/>
  <c r="G13" i="20"/>
  <c r="F115" i="20" s="1"/>
  <c r="H18" i="20"/>
  <c r="I23" i="20"/>
  <c r="G29" i="20"/>
  <c r="H33" i="20"/>
  <c r="I38" i="20"/>
  <c r="G44" i="20"/>
  <c r="H13" i="20"/>
  <c r="G115" i="20" s="1"/>
  <c r="H8" i="20"/>
  <c r="G111" i="20" s="1"/>
  <c r="I22" i="20"/>
  <c r="H124" i="20" s="1"/>
  <c r="I33" i="20"/>
  <c r="G6" i="20"/>
  <c r="H11" i="20"/>
  <c r="G114" i="20" s="1"/>
  <c r="I17" i="20"/>
  <c r="H119" i="20" s="1"/>
  <c r="G23" i="20"/>
  <c r="H28" i="20"/>
  <c r="I12" i="20"/>
  <c r="G38" i="20"/>
  <c r="H43" i="20"/>
  <c r="G35" i="20"/>
  <c r="I7" i="20"/>
  <c r="H110" i="20" s="1"/>
  <c r="G14" i="20"/>
  <c r="F116" i="20" s="1"/>
  <c r="H19" i="20"/>
  <c r="G121" i="20" s="1"/>
  <c r="I24" i="20"/>
  <c r="G32" i="20"/>
  <c r="H34" i="20"/>
  <c r="I39" i="20"/>
  <c r="H25" i="20"/>
  <c r="H40" i="20"/>
  <c r="G8" i="20"/>
  <c r="F111" i="20" s="1"/>
  <c r="H14" i="20"/>
  <c r="G116" i="20" s="1"/>
  <c r="I19" i="20"/>
  <c r="H121" i="20" s="1"/>
  <c r="G25" i="20"/>
  <c r="H32" i="20"/>
  <c r="I34" i="20"/>
  <c r="G40" i="20"/>
  <c r="H17" i="20"/>
  <c r="G119" i="20" s="1"/>
  <c r="G11" i="20"/>
  <c r="F114" i="20" s="1"/>
  <c r="G7" i="20"/>
  <c r="F110" i="20" s="1"/>
  <c r="G20" i="20"/>
  <c r="G12" i="11"/>
  <c r="F117" i="11" s="1"/>
  <c r="I33" i="11"/>
  <c r="H38" i="11"/>
  <c r="H31" i="11"/>
  <c r="G125" i="11" s="1"/>
  <c r="G21" i="11"/>
  <c r="F109" i="11" s="1"/>
  <c r="I44" i="11"/>
  <c r="H33" i="11"/>
  <c r="H6" i="11"/>
  <c r="I19" i="11"/>
  <c r="H121" i="11" s="1"/>
  <c r="I37" i="11"/>
  <c r="H30" i="11"/>
  <c r="G130" i="11" s="1"/>
  <c r="I43" i="11"/>
  <c r="H12" i="11"/>
  <c r="G117" i="11" s="1"/>
  <c r="I38" i="11"/>
  <c r="I21" i="11"/>
  <c r="H109" i="11" s="1"/>
  <c r="G34" i="11"/>
  <c r="H28" i="11"/>
  <c r="G122" i="11" s="1"/>
  <c r="I15" i="11"/>
  <c r="H36" i="11"/>
  <c r="I30" i="11"/>
  <c r="H130" i="11" s="1"/>
  <c r="G44" i="11"/>
  <c r="G17" i="11"/>
  <c r="H39" i="11"/>
  <c r="I16" i="11"/>
  <c r="H111" i="11" s="1"/>
  <c r="G33" i="11"/>
  <c r="I28" i="11"/>
  <c r="H122" i="11" s="1"/>
  <c r="G19" i="11"/>
  <c r="F121" i="11" s="1"/>
  <c r="G6" i="11"/>
  <c r="G35" i="11"/>
  <c r="I9" i="11"/>
  <c r="H132" i="11" s="1"/>
  <c r="G25" i="11"/>
  <c r="H18" i="11"/>
  <c r="G124" i="11" s="1"/>
  <c r="I32" i="11"/>
  <c r="H114" i="11" s="1"/>
  <c r="G23" i="11"/>
  <c r="H35" i="11"/>
  <c r="I40" i="11"/>
  <c r="G31" i="11"/>
  <c r="F125" i="11" s="1"/>
  <c r="I41" i="11"/>
  <c r="I6" i="11"/>
  <c r="G24" i="11"/>
  <c r="H17" i="11"/>
  <c r="I31" i="11"/>
  <c r="H125" i="11" s="1"/>
  <c r="G20" i="11"/>
  <c r="F129" i="11" s="1"/>
  <c r="H34" i="11"/>
  <c r="I39" i="11"/>
  <c r="H32" i="11"/>
  <c r="G114" i="11" s="1"/>
  <c r="H40" i="11"/>
  <c r="G9" i="11"/>
  <c r="F132" i="11" s="1"/>
  <c r="H24" i="11"/>
  <c r="I17" i="11"/>
  <c r="G32" i="11"/>
  <c r="F114" i="11" s="1"/>
  <c r="H20" i="11"/>
  <c r="G129" i="11" s="1"/>
  <c r="I34" i="11"/>
  <c r="G40" i="11"/>
  <c r="H21" i="11"/>
  <c r="G109" i="11" s="1"/>
  <c r="H26" i="11"/>
  <c r="I7" i="11"/>
  <c r="G39" i="11"/>
  <c r="G13" i="11"/>
  <c r="F120" i="11" s="1"/>
  <c r="H27" i="11"/>
  <c r="G131" i="11" s="1"/>
  <c r="I26" i="11"/>
  <c r="G14" i="11"/>
  <c r="F116" i="11" s="1"/>
  <c r="H22" i="11"/>
  <c r="I36" i="11"/>
  <c r="G42" i="11"/>
  <c r="I20" i="11"/>
  <c r="H129" i="11" s="1"/>
  <c r="G43" i="11"/>
  <c r="G11" i="11"/>
  <c r="H25" i="11"/>
  <c r="I18" i="11"/>
  <c r="H124" i="11" s="1"/>
  <c r="G7" i="11"/>
  <c r="H23" i="11"/>
  <c r="I35" i="11"/>
  <c r="G41" i="11"/>
  <c r="H19" i="11"/>
  <c r="G121" i="11" s="1"/>
  <c r="H44" i="11"/>
  <c r="H11" i="11"/>
  <c r="I25" i="11"/>
  <c r="G26" i="11"/>
  <c r="H7" i="11"/>
  <c r="I23" i="11"/>
  <c r="G36" i="11"/>
  <c r="H41" i="11"/>
  <c r="G16" i="11"/>
  <c r="F111" i="11" s="1"/>
  <c r="G18" i="11"/>
  <c r="F124" i="11" s="1"/>
  <c r="G15" i="11"/>
  <c r="G28" i="11"/>
  <c r="F122" i="11" s="1"/>
  <c r="H16" i="11"/>
  <c r="G111" i="11" s="1"/>
  <c r="I5" i="11"/>
  <c r="H112" i="11" s="1"/>
  <c r="G30" i="11"/>
  <c r="F130" i="11" s="1"/>
  <c r="H15" i="11"/>
  <c r="I8" i="11"/>
  <c r="G38" i="11"/>
  <c r="H43" i="11"/>
  <c r="G22" i="11"/>
  <c r="G10" i="11"/>
  <c r="H13" i="11"/>
  <c r="G120" i="11" s="1"/>
  <c r="I27" i="11"/>
  <c r="H131" i="11" s="1"/>
  <c r="G29" i="11"/>
  <c r="F119" i="11" s="1"/>
  <c r="H14" i="11"/>
  <c r="G116" i="11" s="1"/>
  <c r="I22" i="11"/>
  <c r="G37" i="11"/>
  <c r="H42" i="11"/>
  <c r="H8" i="11"/>
  <c r="H10" i="11"/>
  <c r="I13" i="11"/>
  <c r="H120" i="11" s="1"/>
  <c r="G5" i="11"/>
  <c r="F112" i="11" s="1"/>
  <c r="H29" i="11"/>
  <c r="G119" i="11" s="1"/>
  <c r="I14" i="11"/>
  <c r="H116" i="11" s="1"/>
  <c r="G8" i="11"/>
  <c r="H37" i="11"/>
  <c r="I42" i="11"/>
  <c r="H9" i="11"/>
  <c r="G132" i="11" s="1"/>
  <c r="I12" i="11"/>
  <c r="H117" i="11" s="1"/>
  <c r="G27" i="11"/>
  <c r="F131" i="11" s="1"/>
  <c r="H5" i="11"/>
  <c r="G112" i="11" s="1"/>
  <c r="I10" i="11"/>
  <c r="I29" i="11"/>
  <c r="H119" i="11" s="1"/>
  <c r="I24" i="11"/>
  <c r="H6" i="21"/>
  <c r="I25" i="21"/>
  <c r="G40" i="21"/>
  <c r="I34" i="21"/>
  <c r="H26" i="21"/>
  <c r="G128" i="21" s="1"/>
  <c r="G22" i="21"/>
  <c r="I29" i="21"/>
  <c r="H24" i="21"/>
  <c r="G126" i="21" s="1"/>
  <c r="G7" i="21"/>
  <c r="F110" i="21" s="1"/>
  <c r="G39" i="21"/>
  <c r="H22" i="21"/>
  <c r="H42" i="21"/>
  <c r="G37" i="21"/>
  <c r="I31" i="21"/>
  <c r="H13" i="21"/>
  <c r="G116" i="21" s="1"/>
  <c r="G9" i="21"/>
  <c r="I18" i="21"/>
  <c r="H28" i="21"/>
  <c r="G16" i="21"/>
  <c r="F119" i="21" s="1"/>
  <c r="I14" i="21"/>
  <c r="H117" i="21" s="1"/>
  <c r="I40" i="21"/>
  <c r="H35" i="21"/>
  <c r="G23" i="21"/>
  <c r="I22" i="21"/>
  <c r="H17" i="21"/>
  <c r="G21" i="21"/>
  <c r="F124" i="21" s="1"/>
  <c r="I7" i="21"/>
  <c r="H110" i="21" s="1"/>
  <c r="H40" i="21"/>
  <c r="I26" i="21"/>
  <c r="H128" i="21" s="1"/>
  <c r="I12" i="21"/>
  <c r="H115" i="21" s="1"/>
  <c r="G44" i="21"/>
  <c r="I38" i="21"/>
  <c r="H33" i="21"/>
  <c r="G15" i="21"/>
  <c r="F118" i="21" s="1"/>
  <c r="I30" i="21"/>
  <c r="H12" i="21"/>
  <c r="G115" i="21" s="1"/>
  <c r="G6" i="21"/>
  <c r="I27" i="21"/>
  <c r="I37" i="21"/>
  <c r="G11" i="21"/>
  <c r="G41" i="21"/>
  <c r="I35" i="21"/>
  <c r="H23" i="21"/>
  <c r="G14" i="21"/>
  <c r="F117" i="21" s="1"/>
  <c r="I17" i="21"/>
  <c r="H21" i="21"/>
  <c r="G124" i="21" s="1"/>
  <c r="G25" i="21"/>
  <c r="I41" i="21"/>
  <c r="I44" i="21"/>
  <c r="H39" i="21"/>
  <c r="G34" i="21"/>
  <c r="I15" i="21"/>
  <c r="H118" i="21" s="1"/>
  <c r="H11" i="21"/>
  <c r="G29" i="21"/>
  <c r="I6" i="21"/>
  <c r="H5" i="21"/>
  <c r="H36" i="21"/>
  <c r="H10" i="21"/>
  <c r="I16" i="21"/>
  <c r="H119" i="21" s="1"/>
  <c r="I42" i="21"/>
  <c r="H37" i="21"/>
  <c r="G32" i="21"/>
  <c r="I13" i="21"/>
  <c r="H116" i="21" s="1"/>
  <c r="H9" i="21"/>
  <c r="G20" i="21"/>
  <c r="F123" i="21" s="1"/>
  <c r="I28" i="21"/>
  <c r="H16" i="21"/>
  <c r="G119" i="21" s="1"/>
  <c r="H32" i="21"/>
  <c r="I9" i="21"/>
  <c r="I39" i="21"/>
  <c r="H34" i="21"/>
  <c r="G26" i="21"/>
  <c r="F128" i="21" s="1"/>
  <c r="I11" i="21"/>
  <c r="H29" i="21"/>
  <c r="G24" i="21"/>
  <c r="F126" i="21" s="1"/>
  <c r="I5" i="21"/>
  <c r="H15" i="21"/>
  <c r="G118" i="21" s="1"/>
  <c r="H43" i="21"/>
  <c r="G38" i="21"/>
  <c r="I32" i="21"/>
  <c r="H19" i="21"/>
  <c r="G122" i="21" s="1"/>
  <c r="G30" i="21"/>
  <c r="I20" i="21"/>
  <c r="H123" i="21" s="1"/>
  <c r="H8" i="21"/>
  <c r="G111" i="21" s="1"/>
  <c r="G27" i="21"/>
  <c r="G35" i="21"/>
  <c r="G8" i="21"/>
  <c r="F111" i="21" s="1"/>
  <c r="G18" i="21"/>
  <c r="H41" i="21"/>
  <c r="G36" i="21"/>
  <c r="I23" i="21"/>
  <c r="H14" i="21"/>
  <c r="G117" i="21" s="1"/>
  <c r="G10" i="21"/>
  <c r="I21" i="21"/>
  <c r="H124" i="21" s="1"/>
  <c r="H25" i="21"/>
  <c r="G43" i="21"/>
  <c r="G31" i="21"/>
  <c r="I43" i="21"/>
  <c r="H38" i="21"/>
  <c r="G33" i="21"/>
  <c r="I19" i="21"/>
  <c r="H122" i="21" s="1"/>
  <c r="H30" i="21"/>
  <c r="G12" i="21"/>
  <c r="F115" i="21" s="1"/>
  <c r="I8" i="21"/>
  <c r="H111" i="21" s="1"/>
  <c r="H27" i="21"/>
  <c r="G19" i="21"/>
  <c r="F122" i="21" s="1"/>
  <c r="G42" i="21"/>
  <c r="I36" i="21"/>
  <c r="H31" i="21"/>
  <c r="G13" i="21"/>
  <c r="F116" i="21" s="1"/>
  <c r="I10" i="21"/>
  <c r="H18" i="21"/>
  <c r="G28" i="21"/>
  <c r="H44" i="21"/>
  <c r="I33" i="21"/>
  <c r="G17" i="21"/>
  <c r="H20" i="21"/>
  <c r="G123" i="21" s="1"/>
  <c r="H7" i="21"/>
  <c r="G110" i="21" s="1"/>
  <c r="I24" i="21"/>
  <c r="H126" i="21" s="1"/>
  <c r="G5" i="21"/>
  <c r="H16" i="9"/>
  <c r="G44" i="9"/>
  <c r="I9" i="9"/>
  <c r="H134" i="9" s="1"/>
  <c r="I22" i="9"/>
  <c r="H127" i="9" s="1"/>
  <c r="I31" i="9"/>
  <c r="I30" i="9"/>
  <c r="H108" i="9" s="1"/>
  <c r="G22" i="9"/>
  <c r="F127" i="9" s="1"/>
  <c r="G13" i="9"/>
  <c r="F111" i="9" s="1"/>
  <c r="I6" i="9"/>
  <c r="H116" i="9" s="1"/>
  <c r="G11" i="9"/>
  <c r="F117" i="9" s="1"/>
  <c r="H36" i="9"/>
  <c r="I38" i="9"/>
  <c r="G7" i="9"/>
  <c r="F124" i="9" s="1"/>
  <c r="H43" i="9"/>
  <c r="H6" i="9"/>
  <c r="G116" i="9" s="1"/>
  <c r="I35" i="9"/>
  <c r="I13" i="9"/>
  <c r="H111" i="9" s="1"/>
  <c r="G26" i="9"/>
  <c r="H22" i="9"/>
  <c r="G127" i="9" s="1"/>
  <c r="I17" i="9"/>
  <c r="H118" i="9" s="1"/>
  <c r="G38" i="9"/>
  <c r="H25" i="9"/>
  <c r="G132" i="9" s="1"/>
  <c r="I25" i="9"/>
  <c r="H132" i="9" s="1"/>
  <c r="H27" i="9"/>
  <c r="G122" i="9" s="1"/>
  <c r="I41" i="9"/>
  <c r="G30" i="9"/>
  <c r="F108" i="9" s="1"/>
  <c r="H12" i="9"/>
  <c r="G129" i="9" s="1"/>
  <c r="I23" i="9"/>
  <c r="H120" i="9" s="1"/>
  <c r="I34" i="9"/>
  <c r="H121" i="9" s="1"/>
  <c r="G41" i="9"/>
  <c r="G9" i="9"/>
  <c r="F134" i="9" s="1"/>
  <c r="G16" i="9"/>
  <c r="I18" i="9"/>
  <c r="H123" i="9" s="1"/>
  <c r="H9" i="9"/>
  <c r="G134" i="9" s="1"/>
  <c r="G43" i="9"/>
  <c r="G33" i="9"/>
  <c r="H15" i="9"/>
  <c r="G109" i="9" s="1"/>
  <c r="G23" i="9"/>
  <c r="F120" i="9" s="1"/>
  <c r="I33" i="9"/>
  <c r="H39" i="9"/>
  <c r="G27" i="9"/>
  <c r="F122" i="9" s="1"/>
  <c r="H24" i="9"/>
  <c r="G112" i="9" s="1"/>
  <c r="I26" i="9"/>
  <c r="H28" i="9"/>
  <c r="G119" i="9" s="1"/>
  <c r="H32" i="9"/>
  <c r="G15" i="9"/>
  <c r="F109" i="9" s="1"/>
  <c r="H29" i="9"/>
  <c r="G114" i="9" s="1"/>
  <c r="I28" i="9"/>
  <c r="H119" i="9" s="1"/>
  <c r="G21" i="9"/>
  <c r="F125" i="9" s="1"/>
  <c r="H33" i="9"/>
  <c r="I32" i="9"/>
  <c r="G39" i="9"/>
  <c r="H44" i="9"/>
  <c r="G29" i="9"/>
  <c r="F114" i="9" s="1"/>
  <c r="H5" i="9"/>
  <c r="H41" i="9"/>
  <c r="I20" i="9"/>
  <c r="H110" i="9" s="1"/>
  <c r="G6" i="9"/>
  <c r="F116" i="9" s="1"/>
  <c r="H34" i="9"/>
  <c r="G121" i="9" s="1"/>
  <c r="I19" i="9"/>
  <c r="H126" i="9" s="1"/>
  <c r="G25" i="9"/>
  <c r="F132" i="9" s="1"/>
  <c r="H35" i="9"/>
  <c r="I40" i="9"/>
  <c r="G20" i="9"/>
  <c r="F110" i="9" s="1"/>
  <c r="I7" i="9"/>
  <c r="H124" i="9" s="1"/>
  <c r="H30" i="9"/>
  <c r="G108" i="9" s="1"/>
  <c r="I16" i="9"/>
  <c r="G28" i="9"/>
  <c r="F119" i="9" s="1"/>
  <c r="H7" i="9"/>
  <c r="G124" i="9" s="1"/>
  <c r="I12" i="9"/>
  <c r="H129" i="9" s="1"/>
  <c r="G32" i="9"/>
  <c r="H38" i="9"/>
  <c r="I43" i="9"/>
  <c r="G17" i="9"/>
  <c r="F118" i="9" s="1"/>
  <c r="H10" i="9"/>
  <c r="H17" i="9"/>
  <c r="G118" i="9" s="1"/>
  <c r="G12" i="9"/>
  <c r="F129" i="9" s="1"/>
  <c r="I37" i="9"/>
  <c r="I24" i="9"/>
  <c r="H112" i="9" s="1"/>
  <c r="G40" i="9"/>
  <c r="I29" i="9"/>
  <c r="H114" i="9" s="1"/>
  <c r="H21" i="9"/>
  <c r="G125" i="9" s="1"/>
  <c r="G14" i="9"/>
  <c r="I44" i="9"/>
  <c r="G36" i="9"/>
  <c r="I11" i="9"/>
  <c r="H117" i="9" s="1"/>
  <c r="G18" i="9"/>
  <c r="F123" i="9" s="1"/>
  <c r="H31" i="9"/>
  <c r="G37" i="9"/>
  <c r="H42" i="9"/>
  <c r="H18" i="9"/>
  <c r="G123" i="9" s="1"/>
  <c r="H37" i="9"/>
  <c r="H20" i="9"/>
  <c r="G110" i="9" s="1"/>
  <c r="I8" i="9"/>
  <c r="H115" i="9" s="1"/>
  <c r="G34" i="9"/>
  <c r="F121" i="9" s="1"/>
  <c r="H19" i="9"/>
  <c r="G126" i="9" s="1"/>
  <c r="I5" i="9"/>
  <c r="G35" i="9"/>
  <c r="H40" i="9"/>
  <c r="I10" i="9"/>
  <c r="H8" i="9"/>
  <c r="G115" i="9" s="1"/>
  <c r="I14" i="9"/>
  <c r="I42" i="9"/>
  <c r="G24" i="9"/>
  <c r="F112" i="9" s="1"/>
  <c r="H11" i="9"/>
  <c r="G117" i="9" s="1"/>
  <c r="I27" i="9"/>
  <c r="H122" i="9" s="1"/>
  <c r="G31" i="9"/>
  <c r="H26" i="9"/>
  <c r="I36" i="9"/>
  <c r="G42" i="9"/>
  <c r="H13" i="9"/>
  <c r="G111" i="9" s="1"/>
  <c r="G19" i="9"/>
  <c r="F126" i="9" s="1"/>
  <c r="I15" i="9"/>
  <c r="H109" i="9" s="1"/>
  <c r="G8" i="9"/>
  <c r="F115" i="9" s="1"/>
  <c r="H23" i="9"/>
  <c r="G120" i="9" s="1"/>
  <c r="I21" i="9"/>
  <c r="H125" i="9" s="1"/>
  <c r="G5" i="9"/>
  <c r="H14" i="9"/>
  <c r="I39" i="9"/>
  <c r="C417" i="24"/>
  <c r="I17" i="24"/>
  <c r="H120" i="24" s="1"/>
  <c r="G5" i="24"/>
  <c r="G29" i="24"/>
  <c r="H6" i="24"/>
  <c r="G109" i="24" s="1"/>
  <c r="H15" i="24"/>
  <c r="H29" i="10"/>
  <c r="G38" i="10"/>
  <c r="I12" i="10"/>
  <c r="H115" i="10" s="1"/>
  <c r="I17" i="10"/>
  <c r="H120" i="10" s="1"/>
  <c r="G9" i="10"/>
  <c r="G33" i="10"/>
  <c r="I16" i="10"/>
  <c r="H119" i="10" s="1"/>
  <c r="H15" i="10"/>
  <c r="H32" i="10"/>
  <c r="G10" i="10"/>
  <c r="H43" i="10"/>
  <c r="G19" i="10"/>
  <c r="F122" i="10" s="1"/>
  <c r="H38" i="10"/>
  <c r="I28" i="10"/>
  <c r="H131" i="10" s="1"/>
  <c r="G36" i="10"/>
  <c r="G6" i="10"/>
  <c r="F109" i="10" s="1"/>
  <c r="H16" i="10"/>
  <c r="G119" i="10" s="1"/>
  <c r="G5" i="10"/>
  <c r="F108" i="10" s="1"/>
  <c r="H30" i="10"/>
  <c r="I37" i="10"/>
  <c r="H10" i="10"/>
  <c r="I43" i="10"/>
  <c r="G13" i="10"/>
  <c r="F116" i="10" s="1"/>
  <c r="H41" i="10"/>
  <c r="H17" i="10"/>
  <c r="G120" i="10" s="1"/>
  <c r="I32" i="10"/>
  <c r="H5" i="10"/>
  <c r="G108" i="10" s="1"/>
  <c r="I30" i="10"/>
  <c r="H44" i="10"/>
  <c r="H22" i="10"/>
  <c r="I20" i="10"/>
  <c r="H123" i="10" s="1"/>
  <c r="I7" i="10"/>
  <c r="H110" i="10" s="1"/>
  <c r="G34" i="10"/>
  <c r="G39" i="10"/>
  <c r="I24" i="10"/>
  <c r="H127" i="10" s="1"/>
  <c r="I39" i="10"/>
  <c r="I8" i="10"/>
  <c r="G32" i="10"/>
  <c r="I15" i="10"/>
  <c r="H36" i="10"/>
  <c r="G14" i="10"/>
  <c r="F117" i="10" s="1"/>
  <c r="I26" i="10"/>
  <c r="H39" i="10"/>
  <c r="I18" i="10"/>
  <c r="H14" i="10"/>
  <c r="G117" i="10" s="1"/>
  <c r="G25" i="10"/>
  <c r="F128" i="10" s="1"/>
  <c r="G30" i="10"/>
  <c r="G16" i="10"/>
  <c r="F119" i="10" s="1"/>
  <c r="I11" i="10"/>
  <c r="H114" i="10" s="1"/>
  <c r="I42" i="10"/>
  <c r="I27" i="10"/>
  <c r="H40" i="10"/>
  <c r="I29" i="10"/>
  <c r="G28" i="10"/>
  <c r="F131" i="10" s="1"/>
  <c r="H9" i="10"/>
  <c r="I23" i="10"/>
  <c r="G12" i="10"/>
  <c r="F115" i="10" s="1"/>
  <c r="H35" i="10"/>
  <c r="I40" i="10"/>
  <c r="I25" i="10"/>
  <c r="H128" i="10" s="1"/>
  <c r="G43" i="10"/>
  <c r="G15" i="10"/>
  <c r="H28" i="10"/>
  <c r="G131" i="10" s="1"/>
  <c r="I9" i="10"/>
  <c r="G22" i="10"/>
  <c r="H12" i="10"/>
  <c r="G115" i="10" s="1"/>
  <c r="I35" i="10"/>
  <c r="G41" i="10"/>
  <c r="I33" i="10"/>
  <c r="I5" i="10"/>
  <c r="H108" i="10" s="1"/>
  <c r="G7" i="10"/>
  <c r="F110" i="10" s="1"/>
  <c r="H19" i="10"/>
  <c r="G122" i="10" s="1"/>
  <c r="I10" i="10"/>
  <c r="G26" i="10"/>
  <c r="H33" i="10"/>
  <c r="I38" i="10"/>
  <c r="G44" i="10"/>
  <c r="G18" i="10"/>
  <c r="I21" i="10"/>
  <c r="H124" i="10" s="1"/>
  <c r="H18" i="10"/>
  <c r="H24" i="10"/>
  <c r="G127" i="10" s="1"/>
  <c r="I44" i="10"/>
  <c r="G20" i="10"/>
  <c r="F123" i="10" s="1"/>
  <c r="H34" i="10"/>
  <c r="H27" i="10"/>
  <c r="H21" i="10"/>
  <c r="G124" i="10" s="1"/>
  <c r="H37" i="10"/>
  <c r="H26" i="10"/>
  <c r="I41" i="10"/>
  <c r="G8" i="10"/>
  <c r="H6" i="10"/>
  <c r="G109" i="10" s="1"/>
  <c r="I13" i="10"/>
  <c r="H116" i="10" s="1"/>
  <c r="G11" i="10"/>
  <c r="F114" i="10" s="1"/>
  <c r="H31" i="10"/>
  <c r="G134" i="10" s="1"/>
  <c r="I36" i="10"/>
  <c r="G42" i="10"/>
  <c r="G31" i="10"/>
  <c r="F134" i="10" s="1"/>
  <c r="G27" i="10"/>
  <c r="H8" i="10"/>
  <c r="I6" i="10"/>
  <c r="H109" i="10" s="1"/>
  <c r="G21" i="10"/>
  <c r="F124" i="10" s="1"/>
  <c r="H11" i="10"/>
  <c r="G114" i="10" s="1"/>
  <c r="I31" i="10"/>
  <c r="H134" i="10" s="1"/>
  <c r="G37" i="10"/>
  <c r="H42" i="10"/>
  <c r="G35" i="10"/>
  <c r="G29" i="10"/>
  <c r="H20" i="10"/>
  <c r="G123" i="10" s="1"/>
  <c r="I14" i="10"/>
  <c r="H117" i="10" s="1"/>
  <c r="G23" i="10"/>
  <c r="H25" i="10"/>
  <c r="G128" i="10" s="1"/>
  <c r="I34" i="10"/>
  <c r="G40" i="10"/>
  <c r="G24" i="10"/>
  <c r="F127" i="10" s="1"/>
  <c r="H13" i="10"/>
  <c r="G116" i="10" s="1"/>
  <c r="I22" i="10"/>
  <c r="H23" i="10"/>
  <c r="I19" i="10"/>
  <c r="H122" i="10" s="1"/>
  <c r="H7" i="10"/>
  <c r="G110" i="10" s="1"/>
  <c r="G17" i="10"/>
  <c r="F120" i="10" s="1"/>
  <c r="I17" i="12"/>
  <c r="H136" i="12" s="1"/>
  <c r="I10" i="12"/>
  <c r="H135" i="12" s="1"/>
  <c r="I38" i="12"/>
  <c r="I19" i="12"/>
  <c r="H121" i="12" s="1"/>
  <c r="H21" i="12"/>
  <c r="G118" i="12" s="1"/>
  <c r="G18" i="12"/>
  <c r="G44" i="12"/>
  <c r="H26" i="12"/>
  <c r="I27" i="12"/>
  <c r="G38" i="12"/>
  <c r="H25" i="12"/>
  <c r="G126" i="12" s="1"/>
  <c r="I13" i="12"/>
  <c r="H115" i="12" s="1"/>
  <c r="I5" i="12"/>
  <c r="G32" i="12"/>
  <c r="F131" i="12" s="1"/>
  <c r="I18" i="12"/>
  <c r="G13" i="12"/>
  <c r="F115" i="12" s="1"/>
  <c r="G19" i="12"/>
  <c r="F121" i="12" s="1"/>
  <c r="H43" i="12"/>
  <c r="I28" i="12"/>
  <c r="H128" i="12" s="1"/>
  <c r="G37" i="12"/>
  <c r="G6" i="12"/>
  <c r="F109" i="12" s="1"/>
  <c r="H17" i="12"/>
  <c r="G136" i="12" s="1"/>
  <c r="G21" i="12"/>
  <c r="F118" i="12" s="1"/>
  <c r="G5" i="12"/>
  <c r="H22" i="12"/>
  <c r="G35" i="12"/>
  <c r="G14" i="12"/>
  <c r="F116" i="12" s="1"/>
  <c r="H42" i="12"/>
  <c r="H11" i="12"/>
  <c r="G113" i="12" s="1"/>
  <c r="H10" i="12"/>
  <c r="G135" i="12" s="1"/>
  <c r="H33" i="12"/>
  <c r="G132" i="12" s="1"/>
  <c r="I6" i="12"/>
  <c r="H109" i="12" s="1"/>
  <c r="G12" i="12"/>
  <c r="H29" i="12"/>
  <c r="I32" i="12"/>
  <c r="H131" i="12" s="1"/>
  <c r="G34" i="12"/>
  <c r="H39" i="12"/>
  <c r="I44" i="12"/>
  <c r="H36" i="12"/>
  <c r="H5" i="12"/>
  <c r="I21" i="12"/>
  <c r="H118" i="12" s="1"/>
  <c r="G11" i="12"/>
  <c r="F113" i="12" s="1"/>
  <c r="H19" i="12"/>
  <c r="G121" i="12" s="1"/>
  <c r="I22" i="12"/>
  <c r="G17" i="12"/>
  <c r="F136" i="12" s="1"/>
  <c r="H38" i="12"/>
  <c r="I43" i="12"/>
  <c r="I37" i="12"/>
  <c r="G9" i="12"/>
  <c r="F112" i="12" s="1"/>
  <c r="H15" i="12"/>
  <c r="I12" i="12"/>
  <c r="G30" i="12"/>
  <c r="H7" i="12"/>
  <c r="I34" i="12"/>
  <c r="G40" i="12"/>
  <c r="G23" i="12"/>
  <c r="F124" i="12" s="1"/>
  <c r="I11" i="12"/>
  <c r="H113" i="12" s="1"/>
  <c r="I41" i="12"/>
  <c r="I9" i="12"/>
  <c r="H112" i="12" s="1"/>
  <c r="G8" i="12"/>
  <c r="F111" i="12" s="1"/>
  <c r="H23" i="12"/>
  <c r="G124" i="12" s="1"/>
  <c r="I30" i="12"/>
  <c r="G16" i="12"/>
  <c r="F119" i="12" s="1"/>
  <c r="H35" i="12"/>
  <c r="I40" i="12"/>
  <c r="G22" i="12"/>
  <c r="H40" i="12"/>
  <c r="I33" i="12"/>
  <c r="H132" i="12" s="1"/>
  <c r="G15" i="12"/>
  <c r="H12" i="12"/>
  <c r="I29" i="12"/>
  <c r="G7" i="12"/>
  <c r="H34" i="12"/>
  <c r="I39" i="12"/>
  <c r="I20" i="12"/>
  <c r="H122" i="12" s="1"/>
  <c r="G39" i="12"/>
  <c r="H24" i="12"/>
  <c r="G125" i="12" s="1"/>
  <c r="I8" i="12"/>
  <c r="H111" i="12" s="1"/>
  <c r="G31" i="12"/>
  <c r="H20" i="12"/>
  <c r="G122" i="12" s="1"/>
  <c r="I16" i="12"/>
  <c r="H119" i="12" s="1"/>
  <c r="G36" i="12"/>
  <c r="H41" i="12"/>
  <c r="H27" i="12"/>
  <c r="H6" i="12"/>
  <c r="G109" i="12" s="1"/>
  <c r="G43" i="12"/>
  <c r="G25" i="12"/>
  <c r="F126" i="12" s="1"/>
  <c r="H28" i="12"/>
  <c r="G128" i="12" s="1"/>
  <c r="I31" i="12"/>
  <c r="G26" i="12"/>
  <c r="H13" i="12"/>
  <c r="G115" i="12" s="1"/>
  <c r="I36" i="12"/>
  <c r="G42" i="12"/>
  <c r="H32" i="12"/>
  <c r="G131" i="12" s="1"/>
  <c r="H44" i="12"/>
  <c r="G24" i="12"/>
  <c r="F125" i="12" s="1"/>
  <c r="H8" i="12"/>
  <c r="G111" i="12" s="1"/>
  <c r="I23" i="12"/>
  <c r="H124" i="12" s="1"/>
  <c r="G20" i="12"/>
  <c r="F122" i="12" s="1"/>
  <c r="H16" i="12"/>
  <c r="G119" i="12" s="1"/>
  <c r="I35" i="12"/>
  <c r="G41" i="12"/>
  <c r="I7" i="12"/>
  <c r="H18" i="12"/>
  <c r="I25" i="12"/>
  <c r="H126" i="12" s="1"/>
  <c r="G27" i="12"/>
  <c r="H14" i="12"/>
  <c r="G116" i="12" s="1"/>
  <c r="I26" i="12"/>
  <c r="G10" i="12"/>
  <c r="F135" i="12" s="1"/>
  <c r="H37" i="12"/>
  <c r="I42" i="12"/>
  <c r="G28" i="12"/>
  <c r="F128" i="12" s="1"/>
  <c r="H31" i="12"/>
  <c r="I14" i="12"/>
  <c r="H116" i="12" s="1"/>
  <c r="G29" i="12"/>
  <c r="G33" i="12"/>
  <c r="F132" i="12" s="1"/>
  <c r="H30" i="12"/>
  <c r="I15" i="12"/>
  <c r="H9" i="12"/>
  <c r="G112" i="12" s="1"/>
  <c r="I24" i="12"/>
  <c r="H125" i="12" s="1"/>
  <c r="H25" i="23"/>
  <c r="G127" i="23" s="1"/>
  <c r="H35" i="23"/>
  <c r="H33" i="23"/>
  <c r="G17" i="23"/>
  <c r="F120" i="23" s="1"/>
  <c r="H12" i="23"/>
  <c r="G115" i="23" s="1"/>
  <c r="H34" i="23"/>
  <c r="G23" i="23"/>
  <c r="F125" i="23" s="1"/>
  <c r="G7" i="23"/>
  <c r="H28" i="23"/>
  <c r="I40" i="23"/>
  <c r="H14" i="23"/>
  <c r="G117" i="23" s="1"/>
  <c r="I39" i="23"/>
  <c r="H13" i="23"/>
  <c r="G116" i="23" s="1"/>
  <c r="I38" i="23"/>
  <c r="G18" i="23"/>
  <c r="F121" i="23" s="1"/>
  <c r="G39" i="23"/>
  <c r="I12" i="23"/>
  <c r="H115" i="23" s="1"/>
  <c r="I37" i="23"/>
  <c r="I8" i="23"/>
  <c r="H111" i="23" s="1"/>
  <c r="H36" i="23"/>
  <c r="I11" i="23"/>
  <c r="H114" i="23" s="1"/>
  <c r="G44" i="23"/>
  <c r="I25" i="23"/>
  <c r="H127" i="23" s="1"/>
  <c r="G30" i="23"/>
  <c r="I18" i="23"/>
  <c r="H121" i="23" s="1"/>
  <c r="G29" i="23"/>
  <c r="I5" i="23"/>
  <c r="H108" i="23" s="1"/>
  <c r="G26" i="23"/>
  <c r="I13" i="23"/>
  <c r="H116" i="23" s="1"/>
  <c r="G43" i="23"/>
  <c r="G9" i="23"/>
  <c r="F112" i="23" s="1"/>
  <c r="H16" i="23"/>
  <c r="I19" i="23"/>
  <c r="H122" i="23" s="1"/>
  <c r="G21" i="23"/>
  <c r="F124" i="23" s="1"/>
  <c r="H31" i="23"/>
  <c r="I36" i="23"/>
  <c r="G42" i="23"/>
  <c r="I41" i="23"/>
  <c r="G20" i="23"/>
  <c r="F123" i="23" s="1"/>
  <c r="H23" i="23"/>
  <c r="G125" i="23" s="1"/>
  <c r="I28" i="23"/>
  <c r="G15" i="23"/>
  <c r="F118" i="23" s="1"/>
  <c r="H30" i="23"/>
  <c r="I35" i="23"/>
  <c r="G41" i="23"/>
  <c r="H40" i="23"/>
  <c r="G25" i="23"/>
  <c r="F127" i="23" s="1"/>
  <c r="H17" i="23"/>
  <c r="G120" i="23" s="1"/>
  <c r="I14" i="23"/>
  <c r="H117" i="23" s="1"/>
  <c r="G12" i="23"/>
  <c r="F115" i="23" s="1"/>
  <c r="H29" i="23"/>
  <c r="I34" i="23"/>
  <c r="G40" i="23"/>
  <c r="G31" i="23"/>
  <c r="H7" i="23"/>
  <c r="G8" i="23"/>
  <c r="F111" i="23" s="1"/>
  <c r="G5" i="23"/>
  <c r="F108" i="23" s="1"/>
  <c r="H6" i="23"/>
  <c r="G109" i="23" s="1"/>
  <c r="I10" i="23"/>
  <c r="H113" i="23" s="1"/>
  <c r="G11" i="23"/>
  <c r="F114" i="23" s="1"/>
  <c r="H22" i="23"/>
  <c r="G130" i="23" s="1"/>
  <c r="I32" i="23"/>
  <c r="G38" i="23"/>
  <c r="H43" i="23"/>
  <c r="G27" i="23"/>
  <c r="H9" i="23"/>
  <c r="G112" i="23" s="1"/>
  <c r="I16" i="23"/>
  <c r="G24" i="23"/>
  <c r="H21" i="23"/>
  <c r="G124" i="23" s="1"/>
  <c r="I31" i="23"/>
  <c r="G37" i="23"/>
  <c r="H42" i="23"/>
  <c r="H44" i="23"/>
  <c r="H20" i="23"/>
  <c r="G123" i="23" s="1"/>
  <c r="I23" i="23"/>
  <c r="H125" i="23" s="1"/>
  <c r="G19" i="23"/>
  <c r="F122" i="23" s="1"/>
  <c r="H15" i="23"/>
  <c r="G118" i="23" s="1"/>
  <c r="I30" i="23"/>
  <c r="G36" i="23"/>
  <c r="H41" i="23"/>
  <c r="H26" i="23"/>
  <c r="G6" i="23"/>
  <c r="F109" i="23" s="1"/>
  <c r="I17" i="23"/>
  <c r="H120" i="23" s="1"/>
  <c r="G35" i="23"/>
  <c r="H18" i="23"/>
  <c r="G121" i="23" s="1"/>
  <c r="I7" i="23"/>
  <c r="G14" i="23"/>
  <c r="F117" i="23" s="1"/>
  <c r="H8" i="23"/>
  <c r="G111" i="23" s="1"/>
  <c r="I26" i="23"/>
  <c r="G34" i="23"/>
  <c r="H39" i="23"/>
  <c r="I44" i="23"/>
  <c r="H5" i="23"/>
  <c r="G108" i="23" s="1"/>
  <c r="I6" i="23"/>
  <c r="H109" i="23" s="1"/>
  <c r="G13" i="23"/>
  <c r="F116" i="23" s="1"/>
  <c r="H11" i="23"/>
  <c r="G114" i="23" s="1"/>
  <c r="I22" i="23"/>
  <c r="H130" i="23" s="1"/>
  <c r="G33" i="23"/>
  <c r="H38" i="23"/>
  <c r="I43" i="23"/>
  <c r="H27" i="23"/>
  <c r="I9" i="23"/>
  <c r="H112" i="23" s="1"/>
  <c r="G10" i="23"/>
  <c r="F113" i="23" s="1"/>
  <c r="H24" i="23"/>
  <c r="I21" i="23"/>
  <c r="H124" i="23" s="1"/>
  <c r="G32" i="23"/>
  <c r="H37" i="23"/>
  <c r="I42" i="23"/>
  <c r="G22" i="23"/>
  <c r="F130" i="23" s="1"/>
  <c r="I29" i="23"/>
  <c r="H32" i="23"/>
  <c r="I33" i="23"/>
  <c r="I15" i="23"/>
  <c r="H118" i="23" s="1"/>
  <c r="H19" i="23"/>
  <c r="G122" i="23" s="1"/>
  <c r="G28" i="23"/>
  <c r="I27" i="23"/>
  <c r="I24" i="23"/>
  <c r="G16" i="23"/>
  <c r="H10" i="23"/>
  <c r="G113" i="23" s="1"/>
  <c r="I20" i="23"/>
  <c r="H123" i="23" s="1"/>
  <c r="H8" i="18"/>
  <c r="G111" i="18" s="1"/>
  <c r="H41" i="18"/>
  <c r="G16" i="18"/>
  <c r="H36" i="18"/>
  <c r="H24" i="18"/>
  <c r="G127" i="18" s="1"/>
  <c r="I8" i="18"/>
  <c r="H111" i="18" s="1"/>
  <c r="G39" i="18"/>
  <c r="G30" i="18"/>
  <c r="H35" i="18"/>
  <c r="H5" i="18"/>
  <c r="G108" i="18" s="1"/>
  <c r="I26" i="18"/>
  <c r="H129" i="18" s="1"/>
  <c r="H11" i="18"/>
  <c r="H18" i="18"/>
  <c r="G121" i="18" s="1"/>
  <c r="I40" i="18"/>
  <c r="I25" i="18"/>
  <c r="G15" i="18"/>
  <c r="F118" i="18" s="1"/>
  <c r="G12" i="18"/>
  <c r="F115" i="18" s="1"/>
  <c r="I37" i="18"/>
  <c r="I12" i="18"/>
  <c r="H115" i="18" s="1"/>
  <c r="I9" i="18"/>
  <c r="H112" i="18" s="1"/>
  <c r="G33" i="18"/>
  <c r="H38" i="18"/>
  <c r="I34" i="18"/>
  <c r="G31" i="18"/>
  <c r="I41" i="18"/>
  <c r="G27" i="18"/>
  <c r="F130" i="18" s="1"/>
  <c r="H22" i="18"/>
  <c r="I14" i="18"/>
  <c r="G19" i="18"/>
  <c r="H17" i="18"/>
  <c r="I36" i="18"/>
  <c r="G42" i="18"/>
  <c r="G26" i="18"/>
  <c r="F129" i="18" s="1"/>
  <c r="H40" i="18"/>
  <c r="I28" i="18"/>
  <c r="G11" i="18"/>
  <c r="H10" i="18"/>
  <c r="I31" i="18"/>
  <c r="G23" i="18"/>
  <c r="F126" i="18" s="1"/>
  <c r="H34" i="18"/>
  <c r="I39" i="18"/>
  <c r="G43" i="18"/>
  <c r="I30" i="18"/>
  <c r="H9" i="18"/>
  <c r="G112" i="18" s="1"/>
  <c r="G36" i="18"/>
  <c r="G28" i="18"/>
  <c r="H12" i="18"/>
  <c r="G115" i="18" s="1"/>
  <c r="G5" i="18"/>
  <c r="F108" i="18" s="1"/>
  <c r="H25" i="18"/>
  <c r="I7" i="18"/>
  <c r="H110" i="18" s="1"/>
  <c r="G24" i="18"/>
  <c r="F127" i="18" s="1"/>
  <c r="H26" i="18"/>
  <c r="G129" i="18" s="1"/>
  <c r="I13" i="18"/>
  <c r="G38" i="18"/>
  <c r="H43" i="18"/>
  <c r="H20" i="18"/>
  <c r="G123" i="18" s="1"/>
  <c r="H44" i="18"/>
  <c r="G6" i="18"/>
  <c r="F109" i="18" s="1"/>
  <c r="H30" i="18"/>
  <c r="I18" i="18"/>
  <c r="H121" i="18" s="1"/>
  <c r="G9" i="18"/>
  <c r="F112" i="18" s="1"/>
  <c r="H16" i="18"/>
  <c r="I35" i="18"/>
  <c r="I43" i="18"/>
  <c r="G8" i="18"/>
  <c r="F111" i="18" s="1"/>
  <c r="I10" i="18"/>
  <c r="H23" i="18"/>
  <c r="G126" i="18" s="1"/>
  <c r="G40" i="18"/>
  <c r="I6" i="18"/>
  <c r="H109" i="18" s="1"/>
  <c r="I15" i="18"/>
  <c r="H118" i="18" s="1"/>
  <c r="H28" i="18"/>
  <c r="I29" i="18"/>
  <c r="G10" i="18"/>
  <c r="H31" i="18"/>
  <c r="I20" i="18"/>
  <c r="H123" i="18" s="1"/>
  <c r="G34" i="18"/>
  <c r="H39" i="18"/>
  <c r="I44" i="18"/>
  <c r="H13" i="18"/>
  <c r="G32" i="18"/>
  <c r="H27" i="18"/>
  <c r="G130" i="18" s="1"/>
  <c r="I22" i="18"/>
  <c r="G21" i="18"/>
  <c r="H19" i="18"/>
  <c r="I17" i="18"/>
  <c r="G37" i="18"/>
  <c r="I23" i="18"/>
  <c r="H126" i="18" s="1"/>
  <c r="H6" i="18"/>
  <c r="G109" i="18" s="1"/>
  <c r="G14" i="18"/>
  <c r="I16" i="18"/>
  <c r="G18" i="18"/>
  <c r="F121" i="18" s="1"/>
  <c r="I32" i="18"/>
  <c r="G41" i="18"/>
  <c r="G17" i="18"/>
  <c r="H32" i="18"/>
  <c r="I27" i="18"/>
  <c r="H130" i="18" s="1"/>
  <c r="G7" i="18"/>
  <c r="F110" i="18" s="1"/>
  <c r="H21" i="18"/>
  <c r="I19" i="18"/>
  <c r="G13" i="18"/>
  <c r="H37" i="18"/>
  <c r="I42" i="18"/>
  <c r="H14" i="18"/>
  <c r="H42" i="18"/>
  <c r="G35" i="18"/>
  <c r="I5" i="18"/>
  <c r="H108" i="18" s="1"/>
  <c r="G29" i="18"/>
  <c r="H33" i="18"/>
  <c r="I24" i="18"/>
  <c r="H127" i="18" s="1"/>
  <c r="G20" i="18"/>
  <c r="F123" i="18" s="1"/>
  <c r="H15" i="18"/>
  <c r="G118" i="18" s="1"/>
  <c r="I38" i="18"/>
  <c r="G44" i="18"/>
  <c r="G25" i="18"/>
  <c r="I21" i="18"/>
  <c r="I11" i="18"/>
  <c r="H29" i="18"/>
  <c r="I33" i="18"/>
  <c r="G22" i="18"/>
  <c r="H7" i="18"/>
  <c r="G110" i="18" s="1"/>
  <c r="G6" i="19"/>
  <c r="I43" i="19"/>
  <c r="H20" i="19"/>
  <c r="G123" i="19" s="1"/>
  <c r="I32" i="19"/>
  <c r="H36" i="19"/>
  <c r="G40" i="19"/>
  <c r="H19" i="19"/>
  <c r="G122" i="19" s="1"/>
  <c r="H9" i="19"/>
  <c r="G112" i="19" s="1"/>
  <c r="I13" i="19"/>
  <c r="H116" i="19" s="1"/>
  <c r="H6" i="19"/>
  <c r="I20" i="19"/>
  <c r="H123" i="19" s="1"/>
  <c r="G39" i="19"/>
  <c r="G24" i="19"/>
  <c r="H34" i="19"/>
  <c r="I21" i="19"/>
  <c r="G38" i="19"/>
  <c r="I9" i="19"/>
  <c r="H112" i="19" s="1"/>
  <c r="G11" i="19"/>
  <c r="G33" i="19"/>
  <c r="H22" i="19"/>
  <c r="G125" i="19" s="1"/>
  <c r="H21" i="19"/>
  <c r="G20" i="19"/>
  <c r="F123" i="19" s="1"/>
  <c r="G19" i="19"/>
  <c r="F122" i="19" s="1"/>
  <c r="H43" i="19"/>
  <c r="G25" i="19"/>
  <c r="F128" i="19" s="1"/>
  <c r="H38" i="19"/>
  <c r="H28" i="19"/>
  <c r="G131" i="19" s="1"/>
  <c r="I26" i="19"/>
  <c r="H129" i="19" s="1"/>
  <c r="G7" i="19"/>
  <c r="I28" i="19"/>
  <c r="H131" i="19" s="1"/>
  <c r="I12" i="19"/>
  <c r="I11" i="19"/>
  <c r="H30" i="19"/>
  <c r="G133" i="19" s="1"/>
  <c r="I27" i="19"/>
  <c r="G32" i="19"/>
  <c r="H7" i="19"/>
  <c r="I10" i="19"/>
  <c r="G15" i="19"/>
  <c r="F118" i="19" s="1"/>
  <c r="H39" i="19"/>
  <c r="I44" i="19"/>
  <c r="H40" i="19"/>
  <c r="I30" i="19"/>
  <c r="H133" i="19" s="1"/>
  <c r="G28" i="19"/>
  <c r="F131" i="19" s="1"/>
  <c r="H32" i="19"/>
  <c r="I7" i="19"/>
  <c r="G22" i="19"/>
  <c r="F125" i="19" s="1"/>
  <c r="H15" i="19"/>
  <c r="G118" i="19" s="1"/>
  <c r="I39" i="19"/>
  <c r="I22" i="19"/>
  <c r="H125" i="19" s="1"/>
  <c r="G43" i="19"/>
  <c r="H23" i="19"/>
  <c r="G126" i="19" s="1"/>
  <c r="I8" i="19"/>
  <c r="G34" i="19"/>
  <c r="H12" i="19"/>
  <c r="I14" i="19"/>
  <c r="G36" i="19"/>
  <c r="H41" i="19"/>
  <c r="G29" i="19"/>
  <c r="F132" i="19" s="1"/>
  <c r="G17" i="19"/>
  <c r="F120" i="19" s="1"/>
  <c r="H33" i="19"/>
  <c r="G30" i="19"/>
  <c r="F133" i="19" s="1"/>
  <c r="G35" i="19"/>
  <c r="I33" i="19"/>
  <c r="G8" i="19"/>
  <c r="H29" i="19"/>
  <c r="G132" i="19" s="1"/>
  <c r="I24" i="19"/>
  <c r="G14" i="19"/>
  <c r="H35" i="19"/>
  <c r="I40" i="19"/>
  <c r="H10" i="19"/>
  <c r="H44" i="19"/>
  <c r="G23" i="19"/>
  <c r="F126" i="19" s="1"/>
  <c r="H8" i="19"/>
  <c r="I29" i="19"/>
  <c r="H132" i="19" s="1"/>
  <c r="G12" i="19"/>
  <c r="H14" i="19"/>
  <c r="I35" i="19"/>
  <c r="G41" i="19"/>
  <c r="G31" i="19"/>
  <c r="H5" i="19"/>
  <c r="I18" i="19"/>
  <c r="G21" i="19"/>
  <c r="H26" i="19"/>
  <c r="G129" i="19" s="1"/>
  <c r="I16" i="19"/>
  <c r="G13" i="19"/>
  <c r="F116" i="19" s="1"/>
  <c r="H37" i="19"/>
  <c r="I42" i="19"/>
  <c r="I23" i="19"/>
  <c r="H126" i="19" s="1"/>
  <c r="I5" i="19"/>
  <c r="I41" i="19"/>
  <c r="G18" i="19"/>
  <c r="H17" i="19"/>
  <c r="G120" i="19" s="1"/>
  <c r="I34" i="19"/>
  <c r="G16" i="19"/>
  <c r="H31" i="19"/>
  <c r="I36" i="19"/>
  <c r="G42" i="19"/>
  <c r="H13" i="19"/>
  <c r="G116" i="19" s="1"/>
  <c r="G5" i="19"/>
  <c r="H18" i="19"/>
  <c r="I17" i="19"/>
  <c r="H120" i="19" s="1"/>
  <c r="G26" i="19"/>
  <c r="F129" i="19" s="1"/>
  <c r="H16" i="19"/>
  <c r="I31" i="19"/>
  <c r="G37" i="19"/>
  <c r="H42" i="19"/>
  <c r="I37" i="19"/>
  <c r="I6" i="19"/>
  <c r="G27" i="19"/>
  <c r="H25" i="19"/>
  <c r="G128" i="19" s="1"/>
  <c r="I19" i="19"/>
  <c r="H122" i="19" s="1"/>
  <c r="G10" i="19"/>
  <c r="H11" i="19"/>
  <c r="I38" i="19"/>
  <c r="G44" i="19"/>
  <c r="I25" i="19"/>
  <c r="H128" i="19" s="1"/>
  <c r="G9" i="19"/>
  <c r="F112" i="19" s="1"/>
  <c r="H24" i="19"/>
  <c r="H27" i="19"/>
  <c r="H15" i="16"/>
  <c r="G118" i="16" s="1"/>
  <c r="G5" i="16"/>
  <c r="F108" i="16" s="1"/>
  <c r="I9" i="16"/>
  <c r="H112" i="16" s="1"/>
  <c r="H16" i="16"/>
  <c r="G39" i="16"/>
  <c r="G28" i="16"/>
  <c r="F131" i="16" s="1"/>
  <c r="I20" i="16"/>
  <c r="H23" i="16"/>
  <c r="G42" i="16"/>
  <c r="H30" i="16"/>
  <c r="G9" i="16"/>
  <c r="F112" i="16" s="1"/>
  <c r="I10" i="16"/>
  <c r="H113" i="16" s="1"/>
  <c r="H38" i="16"/>
  <c r="G24" i="16"/>
  <c r="F127" i="16" s="1"/>
  <c r="I18" i="16"/>
  <c r="H32" i="16"/>
  <c r="G43" i="16"/>
  <c r="G8" i="16"/>
  <c r="F111" i="16" s="1"/>
  <c r="I6" i="16"/>
  <c r="H109" i="16" s="1"/>
  <c r="H35" i="16"/>
  <c r="H41" i="16"/>
  <c r="H28" i="16"/>
  <c r="G131" i="16" s="1"/>
  <c r="G18" i="16"/>
  <c r="I23" i="16"/>
  <c r="H42" i="16"/>
  <c r="H27" i="16"/>
  <c r="I8" i="16"/>
  <c r="H111" i="16" s="1"/>
  <c r="G41" i="16"/>
  <c r="H17" i="16"/>
  <c r="G120" i="16" s="1"/>
  <c r="H37" i="16"/>
  <c r="I21" i="16"/>
  <c r="H124" i="16" s="1"/>
  <c r="I28" i="16"/>
  <c r="H131" i="16" s="1"/>
  <c r="H29" i="16"/>
  <c r="G132" i="16" s="1"/>
  <c r="G11" i="16"/>
  <c r="I33" i="16"/>
  <c r="H44" i="16"/>
  <c r="H19" i="16"/>
  <c r="G21" i="16"/>
  <c r="F124" i="16" s="1"/>
  <c r="I36" i="16"/>
  <c r="G44" i="16"/>
  <c r="I24" i="16"/>
  <c r="H127" i="16" s="1"/>
  <c r="H12" i="16"/>
  <c r="G115" i="16" s="1"/>
  <c r="G33" i="16"/>
  <c r="I43" i="16"/>
  <c r="G6" i="16"/>
  <c r="F109" i="16" s="1"/>
  <c r="G20" i="16"/>
  <c r="H31" i="16"/>
  <c r="H22" i="16"/>
  <c r="I17" i="16"/>
  <c r="H120" i="16" s="1"/>
  <c r="G25" i="16"/>
  <c r="F128" i="16" s="1"/>
  <c r="H6" i="16"/>
  <c r="G109" i="16" s="1"/>
  <c r="I14" i="16"/>
  <c r="H117" i="16" s="1"/>
  <c r="G35" i="16"/>
  <c r="H40" i="16"/>
  <c r="I38" i="16"/>
  <c r="H24" i="16"/>
  <c r="G127" i="16" s="1"/>
  <c r="I13" i="16"/>
  <c r="H116" i="16" s="1"/>
  <c r="G12" i="16"/>
  <c r="F115" i="16" s="1"/>
  <c r="H10" i="16"/>
  <c r="G113" i="16" s="1"/>
  <c r="I32" i="16"/>
  <c r="G38" i="16"/>
  <c r="H43" i="16"/>
  <c r="I31" i="16"/>
  <c r="I5" i="16"/>
  <c r="H108" i="16" s="1"/>
  <c r="G17" i="16"/>
  <c r="F120" i="16" s="1"/>
  <c r="H7" i="16"/>
  <c r="I11" i="16"/>
  <c r="G14" i="16"/>
  <c r="F117" i="16" s="1"/>
  <c r="H34" i="16"/>
  <c r="I39" i="16"/>
  <c r="G22" i="16"/>
  <c r="H14" i="16"/>
  <c r="G117" i="16" s="1"/>
  <c r="I7" i="16"/>
  <c r="G40" i="16"/>
  <c r="I15" i="16"/>
  <c r="H118" i="16" s="1"/>
  <c r="G19" i="16"/>
  <c r="H20" i="16"/>
  <c r="I27" i="16"/>
  <c r="G23" i="16"/>
  <c r="H36" i="16"/>
  <c r="I41" i="16"/>
  <c r="H5" i="16"/>
  <c r="G108" i="16" s="1"/>
  <c r="I29" i="16"/>
  <c r="H132" i="16" s="1"/>
  <c r="G7" i="16"/>
  <c r="H11" i="16"/>
  <c r="I16" i="16"/>
  <c r="G34" i="16"/>
  <c r="H39" i="16"/>
  <c r="I44" i="16"/>
  <c r="G30" i="16"/>
  <c r="G15" i="16"/>
  <c r="F118" i="16" s="1"/>
  <c r="H8" i="16"/>
  <c r="G111" i="16" s="1"/>
  <c r="I25" i="16"/>
  <c r="H128" i="16" s="1"/>
  <c r="G27" i="16"/>
  <c r="H26" i="16"/>
  <c r="G129" i="16" s="1"/>
  <c r="I35" i="16"/>
  <c r="I26" i="16"/>
  <c r="H129" i="16" s="1"/>
  <c r="I12" i="16"/>
  <c r="H115" i="16" s="1"/>
  <c r="I30" i="16"/>
  <c r="G32" i="16"/>
  <c r="H9" i="16"/>
  <c r="G112" i="16" s="1"/>
  <c r="G13" i="16"/>
  <c r="F116" i="16" s="1"/>
  <c r="I34" i="16"/>
  <c r="H33" i="16"/>
  <c r="K21" i="6"/>
  <c r="K44" i="6"/>
  <c r="J43" i="6"/>
  <c r="K40" i="6"/>
  <c r="J44" i="6"/>
  <c r="K41" i="6"/>
  <c r="J40" i="6"/>
  <c r="K43" i="6"/>
  <c r="J42" i="6"/>
  <c r="K42" i="6"/>
  <c r="J41" i="6"/>
  <c r="F134" i="6"/>
  <c r="K44" i="7"/>
  <c r="J43" i="7"/>
  <c r="K40" i="7"/>
  <c r="J44" i="7"/>
  <c r="K41" i="7"/>
  <c r="J40" i="7"/>
  <c r="K42" i="7"/>
  <c r="J41" i="7"/>
  <c r="K43" i="7"/>
  <c r="J42" i="7"/>
  <c r="H118" i="15"/>
  <c r="F127" i="15"/>
  <c r="G140" i="15"/>
  <c r="H116" i="15"/>
  <c r="G127" i="15"/>
  <c r="F139" i="15"/>
  <c r="F121" i="15"/>
  <c r="H140" i="15"/>
  <c r="H127" i="15"/>
  <c r="G139" i="15"/>
  <c r="G121" i="15"/>
  <c r="F116" i="15"/>
  <c r="K26" i="15"/>
  <c r="J18" i="15"/>
  <c r="K19" i="15"/>
  <c r="J19" i="15"/>
  <c r="J30" i="15"/>
  <c r="K18" i="15"/>
  <c r="J36" i="15"/>
  <c r="O48" i="15"/>
  <c r="O49" i="15" s="1"/>
  <c r="AA48" i="15"/>
  <c r="AA49" i="15" s="1"/>
  <c r="AM48" i="15"/>
  <c r="AM49" i="15" s="1"/>
  <c r="AY48" i="15"/>
  <c r="AY49" i="15" s="1"/>
  <c r="BK48" i="15"/>
  <c r="BK49" i="15" s="1"/>
  <c r="BW48" i="15"/>
  <c r="BW49" i="15" s="1"/>
  <c r="CI48" i="15"/>
  <c r="CI49" i="15" s="1"/>
  <c r="CU48" i="15"/>
  <c r="CU49" i="15" s="1"/>
  <c r="DG48" i="15"/>
  <c r="DG49" i="15" s="1"/>
  <c r="DS48" i="15"/>
  <c r="DS49" i="15" s="1"/>
  <c r="K30" i="15"/>
  <c r="J26" i="15"/>
  <c r="K36" i="15"/>
  <c r="R48" i="15"/>
  <c r="R49" i="15" s="1"/>
  <c r="AD48" i="15"/>
  <c r="AD49" i="15" s="1"/>
  <c r="AP48" i="15"/>
  <c r="AP49" i="15" s="1"/>
  <c r="BB48" i="15"/>
  <c r="BB49" i="15" s="1"/>
  <c r="BN48" i="15"/>
  <c r="BN49" i="15" s="1"/>
  <c r="BZ48" i="15"/>
  <c r="BZ49" i="15" s="1"/>
  <c r="CL48" i="15"/>
  <c r="CL49" i="15" s="1"/>
  <c r="CX48" i="15"/>
  <c r="CX49" i="15" s="1"/>
  <c r="DJ48" i="15"/>
  <c r="DJ49" i="15" s="1"/>
  <c r="J34" i="15"/>
  <c r="K23" i="15"/>
  <c r="J23" i="15"/>
  <c r="K21" i="15"/>
  <c r="U48" i="15"/>
  <c r="U49" i="15" s="1"/>
  <c r="AG48" i="15"/>
  <c r="AG49" i="15" s="1"/>
  <c r="AS48" i="15"/>
  <c r="AS49" i="15" s="1"/>
  <c r="BE48" i="15"/>
  <c r="BE49" i="15" s="1"/>
  <c r="BQ48" i="15"/>
  <c r="BQ49" i="15" s="1"/>
  <c r="CC48" i="15"/>
  <c r="CC49" i="15" s="1"/>
  <c r="CO48" i="15"/>
  <c r="CO49" i="15" s="1"/>
  <c r="DA48" i="15"/>
  <c r="DA49" i="15" s="1"/>
  <c r="DM48" i="15"/>
  <c r="DM49" i="15" s="1"/>
  <c r="J28" i="15"/>
  <c r="K34" i="15"/>
  <c r="J22" i="15"/>
  <c r="X48" i="15"/>
  <c r="X49" i="15" s="1"/>
  <c r="AJ48" i="15"/>
  <c r="AJ49" i="15" s="1"/>
  <c r="AV48" i="15"/>
  <c r="AV49" i="15" s="1"/>
  <c r="BH48" i="15"/>
  <c r="BH49" i="15" s="1"/>
  <c r="BT48" i="15"/>
  <c r="BT49" i="15" s="1"/>
  <c r="CF48" i="15"/>
  <c r="CF49" i="15" s="1"/>
  <c r="CR48" i="15"/>
  <c r="CR49" i="15" s="1"/>
  <c r="DD48" i="15"/>
  <c r="DD49" i="15" s="1"/>
  <c r="DP48" i="15"/>
  <c r="DP49" i="15" s="1"/>
  <c r="K28" i="15"/>
  <c r="J21" i="15"/>
  <c r="K22" i="15"/>
  <c r="L48" i="15"/>
  <c r="L49" i="15" s="1"/>
  <c r="H109" i="15"/>
  <c r="H117" i="15"/>
  <c r="H133" i="15"/>
  <c r="J35" i="15"/>
  <c r="K20" i="15"/>
  <c r="J6" i="15"/>
  <c r="K29" i="15"/>
  <c r="J9" i="15"/>
  <c r="K25" i="15"/>
  <c r="J37" i="15"/>
  <c r="K12" i="15"/>
  <c r="J16" i="15"/>
  <c r="K27" i="15"/>
  <c r="J31" i="15"/>
  <c r="K14" i="15"/>
  <c r="J40" i="15"/>
  <c r="K41" i="15"/>
  <c r="J44" i="15"/>
  <c r="H108" i="15"/>
  <c r="G138" i="15"/>
  <c r="H111" i="15"/>
  <c r="F118" i="15"/>
  <c r="H136" i="15"/>
  <c r="G141" i="15"/>
  <c r="H142" i="15"/>
  <c r="F144" i="15"/>
  <c r="G145" i="15"/>
  <c r="H146" i="15"/>
  <c r="C414" i="15"/>
  <c r="J5" i="15"/>
  <c r="K35" i="15"/>
  <c r="J7" i="15"/>
  <c r="K6" i="15"/>
  <c r="J8" i="15"/>
  <c r="K9" i="15"/>
  <c r="J24" i="15"/>
  <c r="K37" i="15"/>
  <c r="J15" i="15"/>
  <c r="K16" i="15"/>
  <c r="J13" i="15"/>
  <c r="K31" i="15"/>
  <c r="J39" i="15"/>
  <c r="K40" i="15"/>
  <c r="J43" i="15"/>
  <c r="K44" i="15"/>
  <c r="F109" i="15"/>
  <c r="H138" i="15"/>
  <c r="F114" i="15"/>
  <c r="G118" i="15"/>
  <c r="F125" i="15"/>
  <c r="F133" i="15"/>
  <c r="H141" i="15"/>
  <c r="F143" i="15"/>
  <c r="G144" i="15"/>
  <c r="F147" i="15"/>
  <c r="C415" i="15"/>
  <c r="K5" i="15"/>
  <c r="J33" i="15"/>
  <c r="K7" i="15"/>
  <c r="J10" i="15"/>
  <c r="K8" i="15"/>
  <c r="J32" i="15"/>
  <c r="K24" i="15"/>
  <c r="J17" i="15"/>
  <c r="K15" i="15"/>
  <c r="J11" i="15"/>
  <c r="K13" i="15"/>
  <c r="J38" i="15"/>
  <c r="K39" i="15"/>
  <c r="J42" i="15"/>
  <c r="K43" i="15"/>
  <c r="F108" i="15"/>
  <c r="G137" i="15"/>
  <c r="G109" i="15"/>
  <c r="G114" i="15"/>
  <c r="F136" i="15"/>
  <c r="G117" i="15"/>
  <c r="G133" i="15"/>
  <c r="F142" i="15"/>
  <c r="G143" i="15"/>
  <c r="F146" i="15"/>
  <c r="G147" i="15"/>
  <c r="J20" i="15"/>
  <c r="K33" i="15"/>
  <c r="J29" i="15"/>
  <c r="K10" i="15"/>
  <c r="J25" i="15"/>
  <c r="K32" i="15"/>
  <c r="J12" i="15"/>
  <c r="K17" i="15"/>
  <c r="J27" i="15"/>
  <c r="K11" i="15"/>
  <c r="J14" i="15"/>
  <c r="K38" i="15"/>
  <c r="J41" i="15"/>
  <c r="H137" i="15"/>
  <c r="H136" i="6"/>
  <c r="F119" i="6"/>
  <c r="F132" i="6"/>
  <c r="F138" i="6"/>
  <c r="F111" i="6"/>
  <c r="G119" i="6"/>
  <c r="G132" i="6"/>
  <c r="H139" i="6"/>
  <c r="K31" i="6"/>
  <c r="J32" i="6"/>
  <c r="J31" i="6"/>
  <c r="K32" i="6"/>
  <c r="AS48" i="6"/>
  <c r="AS49" i="6" s="1"/>
  <c r="CO48" i="6"/>
  <c r="CO49" i="6" s="1"/>
  <c r="R48" i="6"/>
  <c r="R49" i="6" s="1"/>
  <c r="J28" i="6"/>
  <c r="K12" i="6"/>
  <c r="U48" i="6"/>
  <c r="U49" i="6" s="1"/>
  <c r="AG48" i="6"/>
  <c r="AG49" i="6" s="1"/>
  <c r="BE48" i="6"/>
  <c r="BE49" i="6" s="1"/>
  <c r="BQ48" i="6"/>
  <c r="BQ49" i="6" s="1"/>
  <c r="CC48" i="6"/>
  <c r="CC49" i="6" s="1"/>
  <c r="DA48" i="6"/>
  <c r="DA49" i="6" s="1"/>
  <c r="DM48" i="6"/>
  <c r="DM49" i="6" s="1"/>
  <c r="J11" i="6"/>
  <c r="AD48" i="6"/>
  <c r="AD49" i="6" s="1"/>
  <c r="AP48" i="6"/>
  <c r="AP49" i="6" s="1"/>
  <c r="BB48" i="6"/>
  <c r="BB49" i="6" s="1"/>
  <c r="BN48" i="6"/>
  <c r="BN49" i="6" s="1"/>
  <c r="BZ48" i="6"/>
  <c r="BZ49" i="6" s="1"/>
  <c r="CL48" i="6"/>
  <c r="CL49" i="6" s="1"/>
  <c r="CX48" i="6"/>
  <c r="CX49" i="6" s="1"/>
  <c r="DJ48" i="6"/>
  <c r="DJ49" i="6" s="1"/>
  <c r="X48" i="6"/>
  <c r="X49" i="6" s="1"/>
  <c r="AJ48" i="6"/>
  <c r="AJ49" i="6" s="1"/>
  <c r="AV48" i="6"/>
  <c r="AV49" i="6" s="1"/>
  <c r="BH48" i="6"/>
  <c r="BH49" i="6" s="1"/>
  <c r="BT48" i="6"/>
  <c r="BT49" i="6" s="1"/>
  <c r="CF48" i="6"/>
  <c r="CF49" i="6" s="1"/>
  <c r="CR48" i="6"/>
  <c r="CR49" i="6" s="1"/>
  <c r="DD48" i="6"/>
  <c r="DD49" i="6" s="1"/>
  <c r="DP48" i="6"/>
  <c r="DP49" i="6" s="1"/>
  <c r="K29" i="6"/>
  <c r="L48" i="6"/>
  <c r="L49" i="6" s="1"/>
  <c r="J34" i="6"/>
  <c r="K35" i="6"/>
  <c r="J15" i="6"/>
  <c r="K17" i="6"/>
  <c r="G139" i="6"/>
  <c r="F139" i="6"/>
  <c r="J20" i="6"/>
  <c r="G135" i="6"/>
  <c r="F135" i="6"/>
  <c r="K36" i="6"/>
  <c r="J35" i="6"/>
  <c r="K30" i="6"/>
  <c r="J29" i="6"/>
  <c r="K26" i="6"/>
  <c r="J25" i="6"/>
  <c r="K22" i="6"/>
  <c r="J21" i="6"/>
  <c r="K18" i="6"/>
  <c r="J17" i="6"/>
  <c r="K13" i="6"/>
  <c r="J12" i="6"/>
  <c r="K9" i="6"/>
  <c r="J8" i="6"/>
  <c r="K5" i="6"/>
  <c r="K16" i="6"/>
  <c r="J36" i="6"/>
  <c r="K33" i="6"/>
  <c r="J30" i="6"/>
  <c r="K27" i="6"/>
  <c r="J26" i="6"/>
  <c r="K23" i="6"/>
  <c r="J22" i="6"/>
  <c r="K19" i="6"/>
  <c r="J18" i="6"/>
  <c r="K14" i="6"/>
  <c r="J13" i="6"/>
  <c r="K10" i="6"/>
  <c r="J9" i="6"/>
  <c r="K6" i="6"/>
  <c r="J5" i="6"/>
  <c r="J16" i="6"/>
  <c r="K34" i="6"/>
  <c r="J33" i="6"/>
  <c r="K28" i="6"/>
  <c r="J27" i="6"/>
  <c r="K24" i="6"/>
  <c r="J23" i="6"/>
  <c r="K20" i="6"/>
  <c r="J19" i="6"/>
  <c r="K15" i="6"/>
  <c r="J14" i="6"/>
  <c r="K11" i="6"/>
  <c r="J10" i="6"/>
  <c r="K7" i="6"/>
  <c r="J6" i="6"/>
  <c r="J7" i="6"/>
  <c r="K8" i="6"/>
  <c r="J24" i="6"/>
  <c r="K25" i="6"/>
  <c r="O48" i="6"/>
  <c r="O49" i="6" s="1"/>
  <c r="AA48" i="6"/>
  <c r="AA49" i="6" s="1"/>
  <c r="AM48" i="6"/>
  <c r="AM49" i="6" s="1"/>
  <c r="AY48" i="6"/>
  <c r="AY49" i="6" s="1"/>
  <c r="BK48" i="6"/>
  <c r="BK49" i="6" s="1"/>
  <c r="BW48" i="6"/>
  <c r="BW49" i="6" s="1"/>
  <c r="CI48" i="6"/>
  <c r="CI49" i="6" s="1"/>
  <c r="CU48" i="6"/>
  <c r="CU49" i="6" s="1"/>
  <c r="DG48" i="6"/>
  <c r="DG49" i="6" s="1"/>
  <c r="DS48" i="6"/>
  <c r="DS49" i="6" s="1"/>
  <c r="F110" i="6"/>
  <c r="G111" i="6"/>
  <c r="F118" i="6"/>
  <c r="F127" i="6"/>
  <c r="H134" i="6"/>
  <c r="F136" i="6"/>
  <c r="H138" i="6"/>
  <c r="G110" i="6"/>
  <c r="G118" i="6"/>
  <c r="G127" i="6"/>
  <c r="G136" i="6"/>
  <c r="F126" i="7"/>
  <c r="F118" i="7"/>
  <c r="F114" i="7"/>
  <c r="F110" i="7"/>
  <c r="H111" i="7"/>
  <c r="F111" i="7"/>
  <c r="F133" i="7"/>
  <c r="F117" i="7"/>
  <c r="F115" i="7"/>
  <c r="F120" i="7"/>
  <c r="H118" i="7"/>
  <c r="H108" i="7"/>
  <c r="H126" i="7"/>
  <c r="H117" i="7"/>
  <c r="H110" i="7"/>
  <c r="H133" i="7"/>
  <c r="H120" i="7"/>
  <c r="H115" i="7"/>
  <c r="G108" i="7"/>
  <c r="H114" i="7"/>
  <c r="AV48" i="7"/>
  <c r="AV49" i="7" s="1"/>
  <c r="CR48" i="7"/>
  <c r="CR49" i="7" s="1"/>
  <c r="O48" i="7"/>
  <c r="O49" i="7" s="1"/>
  <c r="AA48" i="7"/>
  <c r="AA49" i="7" s="1"/>
  <c r="AM48" i="7"/>
  <c r="AM49" i="7" s="1"/>
  <c r="AY48" i="7"/>
  <c r="AY49" i="7" s="1"/>
  <c r="BK48" i="7"/>
  <c r="BK49" i="7" s="1"/>
  <c r="BW48" i="7"/>
  <c r="BW49" i="7" s="1"/>
  <c r="CI48" i="7"/>
  <c r="CI49" i="7" s="1"/>
  <c r="CU48" i="7"/>
  <c r="CU49" i="7" s="1"/>
  <c r="DG48" i="7"/>
  <c r="DG49" i="7" s="1"/>
  <c r="DS48" i="7"/>
  <c r="DS49" i="7" s="1"/>
  <c r="L48" i="7"/>
  <c r="L49" i="7" s="1"/>
  <c r="X48" i="7"/>
  <c r="X49" i="7" s="1"/>
  <c r="AJ48" i="7"/>
  <c r="AJ49" i="7" s="1"/>
  <c r="BH48" i="7"/>
  <c r="BH49" i="7" s="1"/>
  <c r="BT48" i="7"/>
  <c r="BT49" i="7" s="1"/>
  <c r="CF48" i="7"/>
  <c r="CF49" i="7" s="1"/>
  <c r="DD48" i="7"/>
  <c r="DD49" i="7" s="1"/>
  <c r="DP48" i="7"/>
  <c r="DP49" i="7" s="1"/>
  <c r="R48" i="7"/>
  <c r="R49" i="7" s="1"/>
  <c r="AD48" i="7"/>
  <c r="AD49" i="7" s="1"/>
  <c r="AP48" i="7"/>
  <c r="AP49" i="7" s="1"/>
  <c r="BB48" i="7"/>
  <c r="BB49" i="7" s="1"/>
  <c r="BN48" i="7"/>
  <c r="BN49" i="7" s="1"/>
  <c r="BZ48" i="7"/>
  <c r="BZ49" i="7" s="1"/>
  <c r="CL48" i="7"/>
  <c r="CL49" i="7" s="1"/>
  <c r="CX48" i="7"/>
  <c r="CX49" i="7" s="1"/>
  <c r="DJ48" i="7"/>
  <c r="DJ49" i="7" s="1"/>
  <c r="U48" i="7"/>
  <c r="U49" i="7" s="1"/>
  <c r="AG48" i="7"/>
  <c r="AG49" i="7" s="1"/>
  <c r="AS48" i="7"/>
  <c r="AS49" i="7" s="1"/>
  <c r="BE48" i="7"/>
  <c r="BE49" i="7" s="1"/>
  <c r="BQ48" i="7"/>
  <c r="BQ49" i="7" s="1"/>
  <c r="CC48" i="7"/>
  <c r="CC49" i="7" s="1"/>
  <c r="CO48" i="7"/>
  <c r="CO49" i="7" s="1"/>
  <c r="DA48" i="7"/>
  <c r="DA49" i="7" s="1"/>
  <c r="DM48" i="7"/>
  <c r="DM49" i="7" s="1"/>
  <c r="J24" i="7"/>
  <c r="J20" i="7"/>
  <c r="J28" i="7"/>
  <c r="J32" i="7"/>
  <c r="K20" i="7"/>
  <c r="K32" i="7"/>
  <c r="K28" i="7"/>
  <c r="K24" i="7"/>
  <c r="K27" i="7"/>
  <c r="K9" i="7"/>
  <c r="K11" i="7"/>
  <c r="K13" i="7"/>
  <c r="K34" i="7"/>
  <c r="K17" i="7"/>
  <c r="K23" i="7"/>
  <c r="K18" i="7"/>
  <c r="K25" i="7"/>
  <c r="K16" i="7"/>
  <c r="K10" i="7"/>
  <c r="J27" i="7"/>
  <c r="J11" i="7"/>
  <c r="J17" i="7"/>
  <c r="J29" i="7"/>
  <c r="J5" i="7"/>
  <c r="J7" i="7"/>
  <c r="J33" i="7"/>
  <c r="J8" i="7"/>
  <c r="J21" i="7"/>
  <c r="J30" i="7"/>
  <c r="J22" i="7"/>
  <c r="J6" i="7"/>
  <c r="J15" i="7"/>
  <c r="J19" i="7"/>
  <c r="J31" i="7"/>
  <c r="J12" i="7"/>
  <c r="J26" i="7"/>
  <c r="J14" i="7"/>
  <c r="J9" i="7"/>
  <c r="J13" i="7"/>
  <c r="J34" i="7"/>
  <c r="J23" i="7"/>
  <c r="J18" i="7"/>
  <c r="J25" i="7"/>
  <c r="J16" i="7"/>
  <c r="J10" i="7"/>
  <c r="K29" i="7"/>
  <c r="K5" i="7"/>
  <c r="K7" i="7"/>
  <c r="K33" i="7"/>
  <c r="K8" i="7"/>
  <c r="K21" i="7"/>
  <c r="K30" i="7"/>
  <c r="K22" i="7"/>
  <c r="K6" i="7"/>
  <c r="K15" i="7"/>
  <c r="K19" i="7"/>
  <c r="K31" i="7"/>
  <c r="K12" i="7"/>
  <c r="K26" i="7"/>
  <c r="K14" i="7"/>
  <c r="V2" i="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N2" i="1"/>
  <c r="Z3" i="1"/>
  <c r="Z4" i="1"/>
  <c r="Z5" i="1"/>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2"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I39" i="1" s="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2"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2" i="1"/>
  <c r="C416" i="24" l="1"/>
  <c r="C414" i="24"/>
  <c r="C415" i="24"/>
  <c r="H173" i="2"/>
  <c r="H170" i="2"/>
  <c r="I170" i="2" s="1"/>
  <c r="J170" i="2" s="1"/>
  <c r="L175" i="2"/>
  <c r="L171" i="2"/>
  <c r="H175" i="2"/>
  <c r="H171" i="2"/>
  <c r="L173" i="2"/>
  <c r="L170" i="2"/>
  <c r="C417" i="17"/>
  <c r="E139" i="2"/>
  <c r="K139" i="2"/>
  <c r="D145" i="2"/>
  <c r="E144" i="2"/>
  <c r="D141" i="2"/>
  <c r="D143" i="2"/>
  <c r="J378" i="1"/>
  <c r="K378" i="1"/>
  <c r="I378" i="1"/>
  <c r="J362" i="1"/>
  <c r="K362" i="1"/>
  <c r="I362" i="1"/>
  <c r="J346" i="1"/>
  <c r="K346" i="1"/>
  <c r="I346" i="1"/>
  <c r="J330" i="1"/>
  <c r="K330" i="1"/>
  <c r="I330" i="1"/>
  <c r="I290" i="1"/>
  <c r="J290" i="1"/>
  <c r="K290" i="1"/>
  <c r="I274" i="1"/>
  <c r="J274" i="1"/>
  <c r="K274" i="1"/>
  <c r="I258" i="1"/>
  <c r="J258" i="1"/>
  <c r="K258" i="1"/>
  <c r="I242" i="1"/>
  <c r="J242" i="1"/>
  <c r="K242" i="1"/>
  <c r="I226" i="1"/>
  <c r="J226" i="1"/>
  <c r="K226" i="1"/>
  <c r="I210" i="1"/>
  <c r="J210" i="1"/>
  <c r="K210" i="1"/>
  <c r="I194" i="1"/>
  <c r="J194" i="1"/>
  <c r="K194" i="1"/>
  <c r="I178" i="1"/>
  <c r="J178" i="1"/>
  <c r="K178" i="1"/>
  <c r="I162" i="1"/>
  <c r="J162" i="1"/>
  <c r="K162" i="1"/>
  <c r="I146" i="1"/>
  <c r="J146" i="1"/>
  <c r="K146" i="1"/>
  <c r="I130" i="1"/>
  <c r="J130" i="1"/>
  <c r="K130" i="1"/>
  <c r="I114" i="1"/>
  <c r="J114" i="1"/>
  <c r="K114" i="1"/>
  <c r="I98" i="1"/>
  <c r="J98" i="1"/>
  <c r="K98" i="1"/>
  <c r="I82" i="1"/>
  <c r="J82" i="1"/>
  <c r="K82" i="1"/>
  <c r="I66" i="1"/>
  <c r="J66" i="1"/>
  <c r="K66" i="1"/>
  <c r="I54" i="1"/>
  <c r="J54" i="1"/>
  <c r="K54" i="1"/>
  <c r="I42" i="1"/>
  <c r="J42" i="1"/>
  <c r="K42" i="1"/>
  <c r="I18" i="1"/>
  <c r="J18" i="1"/>
  <c r="K18" i="1"/>
  <c r="I2" i="1"/>
  <c r="J2" i="1"/>
  <c r="K2" i="1"/>
  <c r="I369" i="1"/>
  <c r="J369" i="1"/>
  <c r="K369" i="1"/>
  <c r="I357" i="1"/>
  <c r="J357" i="1"/>
  <c r="K357" i="1"/>
  <c r="I345" i="1"/>
  <c r="J345" i="1"/>
  <c r="K345" i="1"/>
  <c r="I333" i="1"/>
  <c r="J333" i="1"/>
  <c r="K333" i="1"/>
  <c r="I321" i="1"/>
  <c r="J321" i="1"/>
  <c r="K321" i="1"/>
  <c r="K305" i="1"/>
  <c r="I305" i="1"/>
  <c r="J305" i="1"/>
  <c r="K293" i="1"/>
  <c r="I293" i="1"/>
  <c r="J293" i="1"/>
  <c r="K285" i="1"/>
  <c r="I285" i="1"/>
  <c r="J285" i="1"/>
  <c r="K273" i="1"/>
  <c r="I273" i="1"/>
  <c r="J273" i="1"/>
  <c r="K261" i="1"/>
  <c r="I261" i="1"/>
  <c r="J261" i="1"/>
  <c r="K249" i="1"/>
  <c r="I249" i="1"/>
  <c r="J249" i="1"/>
  <c r="K237" i="1"/>
  <c r="I237" i="1"/>
  <c r="J237" i="1"/>
  <c r="K225" i="1"/>
  <c r="I225" i="1"/>
  <c r="J225" i="1"/>
  <c r="K213" i="1"/>
  <c r="I213" i="1"/>
  <c r="J213" i="1"/>
  <c r="K197" i="1"/>
  <c r="I197" i="1"/>
  <c r="J197" i="1"/>
  <c r="K185" i="1"/>
  <c r="I185" i="1"/>
  <c r="J185" i="1"/>
  <c r="K173" i="1"/>
  <c r="I173" i="1"/>
  <c r="J173" i="1"/>
  <c r="K161" i="1"/>
  <c r="I161" i="1"/>
  <c r="J161" i="1"/>
  <c r="K153" i="1"/>
  <c r="I153" i="1"/>
  <c r="J153" i="1"/>
  <c r="K145" i="1"/>
  <c r="I145" i="1"/>
  <c r="J145" i="1"/>
  <c r="K133" i="1"/>
  <c r="I133" i="1"/>
  <c r="J133" i="1"/>
  <c r="K121" i="1"/>
  <c r="I121" i="1"/>
  <c r="J121" i="1"/>
  <c r="I109" i="1"/>
  <c r="J109" i="1"/>
  <c r="K109" i="1"/>
  <c r="I101" i="1"/>
  <c r="J101" i="1"/>
  <c r="K101" i="1"/>
  <c r="I89" i="1"/>
  <c r="J89" i="1"/>
  <c r="K89" i="1"/>
  <c r="I77" i="1"/>
  <c r="J77" i="1"/>
  <c r="K77" i="1"/>
  <c r="I69" i="1"/>
  <c r="J69" i="1"/>
  <c r="K69" i="1"/>
  <c r="I61" i="1"/>
  <c r="J61" i="1"/>
  <c r="K61" i="1"/>
  <c r="I57" i="1"/>
  <c r="J57" i="1"/>
  <c r="K57" i="1"/>
  <c r="I53" i="1"/>
  <c r="J53" i="1"/>
  <c r="K53" i="1"/>
  <c r="I49" i="1"/>
  <c r="J49" i="1"/>
  <c r="K49" i="1"/>
  <c r="I45" i="1"/>
  <c r="J45" i="1"/>
  <c r="K45" i="1"/>
  <c r="I25" i="1"/>
  <c r="J25" i="1"/>
  <c r="K25" i="1"/>
  <c r="I9" i="1"/>
  <c r="J9" i="1"/>
  <c r="K9" i="1"/>
  <c r="J366" i="1"/>
  <c r="K366" i="1"/>
  <c r="I366" i="1"/>
  <c r="J350" i="1"/>
  <c r="K350" i="1"/>
  <c r="I350" i="1"/>
  <c r="J334" i="1"/>
  <c r="K334" i="1"/>
  <c r="I334" i="1"/>
  <c r="J318" i="1"/>
  <c r="K318" i="1"/>
  <c r="I318" i="1"/>
  <c r="I306" i="1"/>
  <c r="J306" i="1"/>
  <c r="K306" i="1"/>
  <c r="I294" i="1"/>
  <c r="J294" i="1"/>
  <c r="K294" i="1"/>
  <c r="I278" i="1"/>
  <c r="J278" i="1"/>
  <c r="K278" i="1"/>
  <c r="I262" i="1"/>
  <c r="J262" i="1"/>
  <c r="K262" i="1"/>
  <c r="I246" i="1"/>
  <c r="J246" i="1"/>
  <c r="K246" i="1"/>
  <c r="I230" i="1"/>
  <c r="J230" i="1"/>
  <c r="K230" i="1"/>
  <c r="I214" i="1"/>
  <c r="J214" i="1"/>
  <c r="K214" i="1"/>
  <c r="I198" i="1"/>
  <c r="J198" i="1"/>
  <c r="K198" i="1"/>
  <c r="I182" i="1"/>
  <c r="J182" i="1"/>
  <c r="K182" i="1"/>
  <c r="I166" i="1"/>
  <c r="J166" i="1"/>
  <c r="K166" i="1"/>
  <c r="I150" i="1"/>
  <c r="J150" i="1"/>
  <c r="K150" i="1"/>
  <c r="I134" i="1"/>
  <c r="J134" i="1"/>
  <c r="K134" i="1"/>
  <c r="I118" i="1"/>
  <c r="J118" i="1"/>
  <c r="K118" i="1"/>
  <c r="I102" i="1"/>
  <c r="J102" i="1"/>
  <c r="K102" i="1"/>
  <c r="I86" i="1"/>
  <c r="J86" i="1"/>
  <c r="K86" i="1"/>
  <c r="I70" i="1"/>
  <c r="J70" i="1"/>
  <c r="K70" i="1"/>
  <c r="I58" i="1"/>
  <c r="J58" i="1"/>
  <c r="K58" i="1"/>
  <c r="I46" i="1"/>
  <c r="J46" i="1"/>
  <c r="K46" i="1"/>
  <c r="I26" i="1"/>
  <c r="J26" i="1"/>
  <c r="K26" i="1"/>
  <c r="I10" i="1"/>
  <c r="J10" i="1"/>
  <c r="K10" i="1"/>
  <c r="I377" i="1"/>
  <c r="J377" i="1"/>
  <c r="K377" i="1"/>
  <c r="I361" i="1"/>
  <c r="J361" i="1"/>
  <c r="K361" i="1"/>
  <c r="I349" i="1"/>
  <c r="J349" i="1"/>
  <c r="K349" i="1"/>
  <c r="I337" i="1"/>
  <c r="J337" i="1"/>
  <c r="K337" i="1"/>
  <c r="I325" i="1"/>
  <c r="J325" i="1"/>
  <c r="K325" i="1"/>
  <c r="I313" i="1"/>
  <c r="J313" i="1"/>
  <c r="K313" i="1"/>
  <c r="K301" i="1"/>
  <c r="I301" i="1"/>
  <c r="J301" i="1"/>
  <c r="K289" i="1"/>
  <c r="I289" i="1"/>
  <c r="J289" i="1"/>
  <c r="K277" i="1"/>
  <c r="I277" i="1"/>
  <c r="J277" i="1"/>
  <c r="K265" i="1"/>
  <c r="I265" i="1"/>
  <c r="J265" i="1"/>
  <c r="K253" i="1"/>
  <c r="I253" i="1"/>
  <c r="J253" i="1"/>
  <c r="K241" i="1"/>
  <c r="I241" i="1"/>
  <c r="J241" i="1"/>
  <c r="K229" i="1"/>
  <c r="I229" i="1"/>
  <c r="J229" i="1"/>
  <c r="K217" i="1"/>
  <c r="I217" i="1"/>
  <c r="J217" i="1"/>
  <c r="K205" i="1"/>
  <c r="I205" i="1"/>
  <c r="J205" i="1"/>
  <c r="K193" i="1"/>
  <c r="I193" i="1"/>
  <c r="J193" i="1"/>
  <c r="K177" i="1"/>
  <c r="I177" i="1"/>
  <c r="J177" i="1"/>
  <c r="K165" i="1"/>
  <c r="I165" i="1"/>
  <c r="J165" i="1"/>
  <c r="K149" i="1"/>
  <c r="I149" i="1"/>
  <c r="J149" i="1"/>
  <c r="K137" i="1"/>
  <c r="I137" i="1"/>
  <c r="J137" i="1"/>
  <c r="K125" i="1"/>
  <c r="I125" i="1"/>
  <c r="J125" i="1"/>
  <c r="I113" i="1"/>
  <c r="J113" i="1"/>
  <c r="K113" i="1"/>
  <c r="I97" i="1"/>
  <c r="J97" i="1"/>
  <c r="K97" i="1"/>
  <c r="I85" i="1"/>
  <c r="J85" i="1"/>
  <c r="K85" i="1"/>
  <c r="I73" i="1"/>
  <c r="J73" i="1"/>
  <c r="K73" i="1"/>
  <c r="I65" i="1"/>
  <c r="J65" i="1"/>
  <c r="K65" i="1"/>
  <c r="I41" i="1"/>
  <c r="J41" i="1"/>
  <c r="K41" i="1"/>
  <c r="I29" i="1"/>
  <c r="J29" i="1"/>
  <c r="K29" i="1"/>
  <c r="I17" i="1"/>
  <c r="J17" i="1"/>
  <c r="K17" i="1"/>
  <c r="I13" i="1"/>
  <c r="J13" i="1"/>
  <c r="K13" i="1"/>
  <c r="I380" i="1"/>
  <c r="J380" i="1"/>
  <c r="K380" i="1"/>
  <c r="I376" i="1"/>
  <c r="J376" i="1"/>
  <c r="K376" i="1"/>
  <c r="I372" i="1"/>
  <c r="J372" i="1"/>
  <c r="K372" i="1"/>
  <c r="I368" i="1"/>
  <c r="J368" i="1"/>
  <c r="K368" i="1"/>
  <c r="I364" i="1"/>
  <c r="J364" i="1"/>
  <c r="K364" i="1"/>
  <c r="I360" i="1"/>
  <c r="J360" i="1"/>
  <c r="K360" i="1"/>
  <c r="I356" i="1"/>
  <c r="J356" i="1"/>
  <c r="K356" i="1"/>
  <c r="I352" i="1"/>
  <c r="J352" i="1"/>
  <c r="K352" i="1"/>
  <c r="I348" i="1"/>
  <c r="J348" i="1"/>
  <c r="K348" i="1"/>
  <c r="I344" i="1"/>
  <c r="J344" i="1"/>
  <c r="K344" i="1"/>
  <c r="I340" i="1"/>
  <c r="J340" i="1"/>
  <c r="K340" i="1"/>
  <c r="I336" i="1"/>
  <c r="J336" i="1"/>
  <c r="K336" i="1"/>
  <c r="I332" i="1"/>
  <c r="J332" i="1"/>
  <c r="K332" i="1"/>
  <c r="I328" i="1"/>
  <c r="J328" i="1"/>
  <c r="K328" i="1"/>
  <c r="I324" i="1"/>
  <c r="J324" i="1"/>
  <c r="K324" i="1"/>
  <c r="I320" i="1"/>
  <c r="J320" i="1"/>
  <c r="K320" i="1"/>
  <c r="I316" i="1"/>
  <c r="J316" i="1"/>
  <c r="K316" i="1"/>
  <c r="J312" i="1"/>
  <c r="K312" i="1"/>
  <c r="I312" i="1"/>
  <c r="J308" i="1"/>
  <c r="K308" i="1"/>
  <c r="I308" i="1"/>
  <c r="J304" i="1"/>
  <c r="K304" i="1"/>
  <c r="I304" i="1"/>
  <c r="J300" i="1"/>
  <c r="K300" i="1"/>
  <c r="I300" i="1"/>
  <c r="J296" i="1"/>
  <c r="K296" i="1"/>
  <c r="I296" i="1"/>
  <c r="J292" i="1"/>
  <c r="K292" i="1"/>
  <c r="I292" i="1"/>
  <c r="J288" i="1"/>
  <c r="K288" i="1"/>
  <c r="I288" i="1"/>
  <c r="J284" i="1"/>
  <c r="K284" i="1"/>
  <c r="I284" i="1"/>
  <c r="J280" i="1"/>
  <c r="K280" i="1"/>
  <c r="I280" i="1"/>
  <c r="J276" i="1"/>
  <c r="K276" i="1"/>
  <c r="I276" i="1"/>
  <c r="J272" i="1"/>
  <c r="K272" i="1"/>
  <c r="I272" i="1"/>
  <c r="J268" i="1"/>
  <c r="K268" i="1"/>
  <c r="I268" i="1"/>
  <c r="J264" i="1"/>
  <c r="K264" i="1"/>
  <c r="I264" i="1"/>
  <c r="J260" i="1"/>
  <c r="K260" i="1"/>
  <c r="I260" i="1"/>
  <c r="J256" i="1"/>
  <c r="K256" i="1"/>
  <c r="I256" i="1"/>
  <c r="J252" i="1"/>
  <c r="K252" i="1"/>
  <c r="I252" i="1"/>
  <c r="J248" i="1"/>
  <c r="K248" i="1"/>
  <c r="I248" i="1"/>
  <c r="J244" i="1"/>
  <c r="K244" i="1"/>
  <c r="I244" i="1"/>
  <c r="J240" i="1"/>
  <c r="K240" i="1"/>
  <c r="I240" i="1"/>
  <c r="J236" i="1"/>
  <c r="K236" i="1"/>
  <c r="I236" i="1"/>
  <c r="J232" i="1"/>
  <c r="K232" i="1"/>
  <c r="I232" i="1"/>
  <c r="J228" i="1"/>
  <c r="K228" i="1"/>
  <c r="I228" i="1"/>
  <c r="J224" i="1"/>
  <c r="K224" i="1"/>
  <c r="I224" i="1"/>
  <c r="J220" i="1"/>
  <c r="K220" i="1"/>
  <c r="I220" i="1"/>
  <c r="J216" i="1"/>
  <c r="K216" i="1"/>
  <c r="I216" i="1"/>
  <c r="J212" i="1"/>
  <c r="K212" i="1"/>
  <c r="I212" i="1"/>
  <c r="J208" i="1"/>
  <c r="K208" i="1"/>
  <c r="I208" i="1"/>
  <c r="J204" i="1"/>
  <c r="K204" i="1"/>
  <c r="I204" i="1"/>
  <c r="J200" i="1"/>
  <c r="K200" i="1"/>
  <c r="I200" i="1"/>
  <c r="J196" i="1"/>
  <c r="K196" i="1"/>
  <c r="I196" i="1"/>
  <c r="J192" i="1"/>
  <c r="K192" i="1"/>
  <c r="I192" i="1"/>
  <c r="J188" i="1"/>
  <c r="K188" i="1"/>
  <c r="I188" i="1"/>
  <c r="J184" i="1"/>
  <c r="K184" i="1"/>
  <c r="I184" i="1"/>
  <c r="J180" i="1"/>
  <c r="K180" i="1"/>
  <c r="I180" i="1"/>
  <c r="J176" i="1"/>
  <c r="K176" i="1"/>
  <c r="I176" i="1"/>
  <c r="J172" i="1"/>
  <c r="K172" i="1"/>
  <c r="I172" i="1"/>
  <c r="J168" i="1"/>
  <c r="K168" i="1"/>
  <c r="I168" i="1"/>
  <c r="J164" i="1"/>
  <c r="K164" i="1"/>
  <c r="I164" i="1"/>
  <c r="J160" i="1"/>
  <c r="K160" i="1"/>
  <c r="I160" i="1"/>
  <c r="J156" i="1"/>
  <c r="K156" i="1"/>
  <c r="I156" i="1"/>
  <c r="J152" i="1"/>
  <c r="K152" i="1"/>
  <c r="I152" i="1"/>
  <c r="J148" i="1"/>
  <c r="K148" i="1"/>
  <c r="I148" i="1"/>
  <c r="J144" i="1"/>
  <c r="K144" i="1"/>
  <c r="I144" i="1"/>
  <c r="J140" i="1"/>
  <c r="K140" i="1"/>
  <c r="I140" i="1"/>
  <c r="J136" i="1"/>
  <c r="K136" i="1"/>
  <c r="I136" i="1"/>
  <c r="J132" i="1"/>
  <c r="K132" i="1"/>
  <c r="I132" i="1"/>
  <c r="J128" i="1"/>
  <c r="K128" i="1"/>
  <c r="I128" i="1"/>
  <c r="J124" i="1"/>
  <c r="K124" i="1"/>
  <c r="I124" i="1"/>
  <c r="J120" i="1"/>
  <c r="K120" i="1"/>
  <c r="I120" i="1"/>
  <c r="J116" i="1"/>
  <c r="K116" i="1"/>
  <c r="I116" i="1"/>
  <c r="K112" i="1"/>
  <c r="I112" i="1"/>
  <c r="J112" i="1"/>
  <c r="K108" i="1"/>
  <c r="I108" i="1"/>
  <c r="J108" i="1"/>
  <c r="K104" i="1"/>
  <c r="I104" i="1"/>
  <c r="J104" i="1"/>
  <c r="K100" i="1"/>
  <c r="I100" i="1"/>
  <c r="J100" i="1"/>
  <c r="K96" i="1"/>
  <c r="I96" i="1"/>
  <c r="J96" i="1"/>
  <c r="K92" i="1"/>
  <c r="I92" i="1"/>
  <c r="J92" i="1"/>
  <c r="K88" i="1"/>
  <c r="I88" i="1"/>
  <c r="J88" i="1"/>
  <c r="K84" i="1"/>
  <c r="I84" i="1"/>
  <c r="J84" i="1"/>
  <c r="K80" i="1"/>
  <c r="I80" i="1"/>
  <c r="J80" i="1"/>
  <c r="K76" i="1"/>
  <c r="I76" i="1"/>
  <c r="J76" i="1"/>
  <c r="K72" i="1"/>
  <c r="I72" i="1"/>
  <c r="J72" i="1"/>
  <c r="K68" i="1"/>
  <c r="I68" i="1"/>
  <c r="J68" i="1"/>
  <c r="K64" i="1"/>
  <c r="I64" i="1"/>
  <c r="J64" i="1"/>
  <c r="K60" i="1"/>
  <c r="I60" i="1"/>
  <c r="J60" i="1"/>
  <c r="K56" i="1"/>
  <c r="I56" i="1"/>
  <c r="J56" i="1"/>
  <c r="K52" i="1"/>
  <c r="I52" i="1"/>
  <c r="J52" i="1"/>
  <c r="K48" i="1"/>
  <c r="I48" i="1"/>
  <c r="J48" i="1"/>
  <c r="K44" i="1"/>
  <c r="I44" i="1"/>
  <c r="J44" i="1"/>
  <c r="K40" i="1"/>
  <c r="I40" i="1"/>
  <c r="J40" i="1"/>
  <c r="K36" i="1"/>
  <c r="I36" i="1"/>
  <c r="J36" i="1"/>
  <c r="K32" i="1"/>
  <c r="I32" i="1"/>
  <c r="J32" i="1"/>
  <c r="K28" i="1"/>
  <c r="I28" i="1"/>
  <c r="J28" i="1"/>
  <c r="K24" i="1"/>
  <c r="I24" i="1"/>
  <c r="J24" i="1"/>
  <c r="K20" i="1"/>
  <c r="I20" i="1"/>
  <c r="J20" i="1"/>
  <c r="K16" i="1"/>
  <c r="I16" i="1"/>
  <c r="J16" i="1"/>
  <c r="K12" i="1"/>
  <c r="I12" i="1"/>
  <c r="J12" i="1"/>
  <c r="K8" i="1"/>
  <c r="I8" i="1"/>
  <c r="J8" i="1"/>
  <c r="K4" i="1"/>
  <c r="I4" i="1"/>
  <c r="J4" i="1"/>
  <c r="J370" i="1"/>
  <c r="K370" i="1"/>
  <c r="I370" i="1"/>
  <c r="J354" i="1"/>
  <c r="K354" i="1"/>
  <c r="I354" i="1"/>
  <c r="J338" i="1"/>
  <c r="K338" i="1"/>
  <c r="I338" i="1"/>
  <c r="J322" i="1"/>
  <c r="K322" i="1"/>
  <c r="I322" i="1"/>
  <c r="I310" i="1"/>
  <c r="J310" i="1"/>
  <c r="K310" i="1"/>
  <c r="I298" i="1"/>
  <c r="J298" i="1"/>
  <c r="K298" i="1"/>
  <c r="I282" i="1"/>
  <c r="J282" i="1"/>
  <c r="K282" i="1"/>
  <c r="I266" i="1"/>
  <c r="J266" i="1"/>
  <c r="K266" i="1"/>
  <c r="I250" i="1"/>
  <c r="J250" i="1"/>
  <c r="K250" i="1"/>
  <c r="I234" i="1"/>
  <c r="J234" i="1"/>
  <c r="K234" i="1"/>
  <c r="I218" i="1"/>
  <c r="J218" i="1"/>
  <c r="K218" i="1"/>
  <c r="I206" i="1"/>
  <c r="J206" i="1"/>
  <c r="K206" i="1"/>
  <c r="I190" i="1"/>
  <c r="J190" i="1"/>
  <c r="K190" i="1"/>
  <c r="I174" i="1"/>
  <c r="J174" i="1"/>
  <c r="K174" i="1"/>
  <c r="I158" i="1"/>
  <c r="J158" i="1"/>
  <c r="K158" i="1"/>
  <c r="I142" i="1"/>
  <c r="J142" i="1"/>
  <c r="K142" i="1"/>
  <c r="I126" i="1"/>
  <c r="J126" i="1"/>
  <c r="K126" i="1"/>
  <c r="I110" i="1"/>
  <c r="J110" i="1"/>
  <c r="K110" i="1"/>
  <c r="I94" i="1"/>
  <c r="J94" i="1"/>
  <c r="K94" i="1"/>
  <c r="I78" i="1"/>
  <c r="J78" i="1"/>
  <c r="K78" i="1"/>
  <c r="I38" i="1"/>
  <c r="J38" i="1"/>
  <c r="K38" i="1"/>
  <c r="I30" i="1"/>
  <c r="J30" i="1"/>
  <c r="K30" i="1"/>
  <c r="I6" i="1"/>
  <c r="J6" i="1"/>
  <c r="K6" i="1"/>
  <c r="I373" i="1"/>
  <c r="J373" i="1"/>
  <c r="K373" i="1"/>
  <c r="I365" i="1"/>
  <c r="J365" i="1"/>
  <c r="K365" i="1"/>
  <c r="I353" i="1"/>
  <c r="J353" i="1"/>
  <c r="K353" i="1"/>
  <c r="I341" i="1"/>
  <c r="J341" i="1"/>
  <c r="K341" i="1"/>
  <c r="I329" i="1"/>
  <c r="J329" i="1"/>
  <c r="K329" i="1"/>
  <c r="I317" i="1"/>
  <c r="J317" i="1"/>
  <c r="K317" i="1"/>
  <c r="K309" i="1"/>
  <c r="I309" i="1"/>
  <c r="J309" i="1"/>
  <c r="K297" i="1"/>
  <c r="I297" i="1"/>
  <c r="J297" i="1"/>
  <c r="K281" i="1"/>
  <c r="I281" i="1"/>
  <c r="J281" i="1"/>
  <c r="K269" i="1"/>
  <c r="I269" i="1"/>
  <c r="J269" i="1"/>
  <c r="K257" i="1"/>
  <c r="I257" i="1"/>
  <c r="J257" i="1"/>
  <c r="K245" i="1"/>
  <c r="I245" i="1"/>
  <c r="J245" i="1"/>
  <c r="K233" i="1"/>
  <c r="I233" i="1"/>
  <c r="J233" i="1"/>
  <c r="K221" i="1"/>
  <c r="I221" i="1"/>
  <c r="J221" i="1"/>
  <c r="K209" i="1"/>
  <c r="I209" i="1"/>
  <c r="J209" i="1"/>
  <c r="K201" i="1"/>
  <c r="I201" i="1"/>
  <c r="J201" i="1"/>
  <c r="K189" i="1"/>
  <c r="I189" i="1"/>
  <c r="J189" i="1"/>
  <c r="K181" i="1"/>
  <c r="I181" i="1"/>
  <c r="J181" i="1"/>
  <c r="K169" i="1"/>
  <c r="I169" i="1"/>
  <c r="J169" i="1"/>
  <c r="K157" i="1"/>
  <c r="I157" i="1"/>
  <c r="J157" i="1"/>
  <c r="K141" i="1"/>
  <c r="I141" i="1"/>
  <c r="J141" i="1"/>
  <c r="K129" i="1"/>
  <c r="I129" i="1"/>
  <c r="J129" i="1"/>
  <c r="K117" i="1"/>
  <c r="I117" i="1"/>
  <c r="J117" i="1"/>
  <c r="I105" i="1"/>
  <c r="J105" i="1"/>
  <c r="K105" i="1"/>
  <c r="I93" i="1"/>
  <c r="J93" i="1"/>
  <c r="K93" i="1"/>
  <c r="I81" i="1"/>
  <c r="J81" i="1"/>
  <c r="K81" i="1"/>
  <c r="I37" i="1"/>
  <c r="J37" i="1"/>
  <c r="K37" i="1"/>
  <c r="I33" i="1"/>
  <c r="J33" i="1"/>
  <c r="K33" i="1"/>
  <c r="I21" i="1"/>
  <c r="J21" i="1"/>
  <c r="K21" i="1"/>
  <c r="I5" i="1"/>
  <c r="J5" i="1"/>
  <c r="K5" i="1"/>
  <c r="K379" i="1"/>
  <c r="I379" i="1"/>
  <c r="J379" i="1"/>
  <c r="K375" i="1"/>
  <c r="I375" i="1"/>
  <c r="J375" i="1"/>
  <c r="K371" i="1"/>
  <c r="I371" i="1"/>
  <c r="J371" i="1"/>
  <c r="K367" i="1"/>
  <c r="I367" i="1"/>
  <c r="J367" i="1"/>
  <c r="K363" i="1"/>
  <c r="I363" i="1"/>
  <c r="J363" i="1"/>
  <c r="K359" i="1"/>
  <c r="I359" i="1"/>
  <c r="J359" i="1"/>
  <c r="K355" i="1"/>
  <c r="I355" i="1"/>
  <c r="J355" i="1"/>
  <c r="K351" i="1"/>
  <c r="I351" i="1"/>
  <c r="J351" i="1"/>
  <c r="K347" i="1"/>
  <c r="I347" i="1"/>
  <c r="J347" i="1"/>
  <c r="K343" i="1"/>
  <c r="I343" i="1"/>
  <c r="J343" i="1"/>
  <c r="K339" i="1"/>
  <c r="I339" i="1"/>
  <c r="J339" i="1"/>
  <c r="K335" i="1"/>
  <c r="I335" i="1"/>
  <c r="J335" i="1"/>
  <c r="K331" i="1"/>
  <c r="I331" i="1"/>
  <c r="J331" i="1"/>
  <c r="K327" i="1"/>
  <c r="I327" i="1"/>
  <c r="J327" i="1"/>
  <c r="K323" i="1"/>
  <c r="I323" i="1"/>
  <c r="J323" i="1"/>
  <c r="K319" i="1"/>
  <c r="I319" i="1"/>
  <c r="J319" i="1"/>
  <c r="K315" i="1"/>
  <c r="I315" i="1"/>
  <c r="J315" i="1"/>
  <c r="I311" i="1"/>
  <c r="J311" i="1"/>
  <c r="K311" i="1"/>
  <c r="I307" i="1"/>
  <c r="J307" i="1"/>
  <c r="K307" i="1"/>
  <c r="I303" i="1"/>
  <c r="J303" i="1"/>
  <c r="K303" i="1"/>
  <c r="I299" i="1"/>
  <c r="J299" i="1"/>
  <c r="K299" i="1"/>
  <c r="I295" i="1"/>
  <c r="J295" i="1"/>
  <c r="K295" i="1"/>
  <c r="I291" i="1"/>
  <c r="J291" i="1"/>
  <c r="K291" i="1"/>
  <c r="I287" i="1"/>
  <c r="J287" i="1"/>
  <c r="K287" i="1"/>
  <c r="I283" i="1"/>
  <c r="J283" i="1"/>
  <c r="K283" i="1"/>
  <c r="I279" i="1"/>
  <c r="J279" i="1"/>
  <c r="K279" i="1"/>
  <c r="I275" i="1"/>
  <c r="J275" i="1"/>
  <c r="K275" i="1"/>
  <c r="I271" i="1"/>
  <c r="J271" i="1"/>
  <c r="K271" i="1"/>
  <c r="I267" i="1"/>
  <c r="J267" i="1"/>
  <c r="K267" i="1"/>
  <c r="I263" i="1"/>
  <c r="J263" i="1"/>
  <c r="K263" i="1"/>
  <c r="I259" i="1"/>
  <c r="J259" i="1"/>
  <c r="K259" i="1"/>
  <c r="I255" i="1"/>
  <c r="J255" i="1"/>
  <c r="K255" i="1"/>
  <c r="I251" i="1"/>
  <c r="J251" i="1"/>
  <c r="K251" i="1"/>
  <c r="I247" i="1"/>
  <c r="J247" i="1"/>
  <c r="K247" i="1"/>
  <c r="I243" i="1"/>
  <c r="J243" i="1"/>
  <c r="K243" i="1"/>
  <c r="I239" i="1"/>
  <c r="J239" i="1"/>
  <c r="K239" i="1"/>
  <c r="I235" i="1"/>
  <c r="J235" i="1"/>
  <c r="K235" i="1"/>
  <c r="I231" i="1"/>
  <c r="J231" i="1"/>
  <c r="K231" i="1"/>
  <c r="I227" i="1"/>
  <c r="J227" i="1"/>
  <c r="K227" i="1"/>
  <c r="I223" i="1"/>
  <c r="J223" i="1"/>
  <c r="K223" i="1"/>
  <c r="I219" i="1"/>
  <c r="J219" i="1"/>
  <c r="K219" i="1"/>
  <c r="I215" i="1"/>
  <c r="J215" i="1"/>
  <c r="K215" i="1"/>
  <c r="I211" i="1"/>
  <c r="J211" i="1"/>
  <c r="K211" i="1"/>
  <c r="I207" i="1"/>
  <c r="J207" i="1"/>
  <c r="K207" i="1"/>
  <c r="I203" i="1"/>
  <c r="J203" i="1"/>
  <c r="K203" i="1"/>
  <c r="I199" i="1"/>
  <c r="J199" i="1"/>
  <c r="K199" i="1"/>
  <c r="I195" i="1"/>
  <c r="J195" i="1"/>
  <c r="K195" i="1"/>
  <c r="I191" i="1"/>
  <c r="J191" i="1"/>
  <c r="K191" i="1"/>
  <c r="I187" i="1"/>
  <c r="J187" i="1"/>
  <c r="K187" i="1"/>
  <c r="I183" i="1"/>
  <c r="J183" i="1"/>
  <c r="K183" i="1"/>
  <c r="I179" i="1"/>
  <c r="J179" i="1"/>
  <c r="K179" i="1"/>
  <c r="I175" i="1"/>
  <c r="J175" i="1"/>
  <c r="K175" i="1"/>
  <c r="I171" i="1"/>
  <c r="J171" i="1"/>
  <c r="K171" i="1"/>
  <c r="I167" i="1"/>
  <c r="J167" i="1"/>
  <c r="K167" i="1"/>
  <c r="I163" i="1"/>
  <c r="J163" i="1"/>
  <c r="K163" i="1"/>
  <c r="I159" i="1"/>
  <c r="J159" i="1"/>
  <c r="K159" i="1"/>
  <c r="I155" i="1"/>
  <c r="J155" i="1"/>
  <c r="K155" i="1"/>
  <c r="I151" i="1"/>
  <c r="J151" i="1"/>
  <c r="K151" i="1"/>
  <c r="I147" i="1"/>
  <c r="J147" i="1"/>
  <c r="K147" i="1"/>
  <c r="I143" i="1"/>
  <c r="J143" i="1"/>
  <c r="K143" i="1"/>
  <c r="I139" i="1"/>
  <c r="J139" i="1"/>
  <c r="K139" i="1"/>
  <c r="I135" i="1"/>
  <c r="J135" i="1"/>
  <c r="K135" i="1"/>
  <c r="I131" i="1"/>
  <c r="J131" i="1"/>
  <c r="K131" i="1"/>
  <c r="I127" i="1"/>
  <c r="J127" i="1"/>
  <c r="K127" i="1"/>
  <c r="I123" i="1"/>
  <c r="J123" i="1"/>
  <c r="K123" i="1"/>
  <c r="I119" i="1"/>
  <c r="J119" i="1"/>
  <c r="K119" i="1"/>
  <c r="I115" i="1"/>
  <c r="J115" i="1"/>
  <c r="K115" i="1"/>
  <c r="J111" i="1"/>
  <c r="K111" i="1"/>
  <c r="I111" i="1"/>
  <c r="J107" i="1"/>
  <c r="K107" i="1"/>
  <c r="I107" i="1"/>
  <c r="J103" i="1"/>
  <c r="K103" i="1"/>
  <c r="I103" i="1"/>
  <c r="J99" i="1"/>
  <c r="K99" i="1"/>
  <c r="I99" i="1"/>
  <c r="J95" i="1"/>
  <c r="K95" i="1"/>
  <c r="I95" i="1"/>
  <c r="J91" i="1"/>
  <c r="K91" i="1"/>
  <c r="I91" i="1"/>
  <c r="J87" i="1"/>
  <c r="K87" i="1"/>
  <c r="I87" i="1"/>
  <c r="J83" i="1"/>
  <c r="K83" i="1"/>
  <c r="I83" i="1"/>
  <c r="J79" i="1"/>
  <c r="K79" i="1"/>
  <c r="I79" i="1"/>
  <c r="J75" i="1"/>
  <c r="K75" i="1"/>
  <c r="I75" i="1"/>
  <c r="J71" i="1"/>
  <c r="K71" i="1"/>
  <c r="I71" i="1"/>
  <c r="J67" i="1"/>
  <c r="K67" i="1"/>
  <c r="I67" i="1"/>
  <c r="J63" i="1"/>
  <c r="K63" i="1"/>
  <c r="I63" i="1"/>
  <c r="J59" i="1"/>
  <c r="K59" i="1"/>
  <c r="I59" i="1"/>
  <c r="J55" i="1"/>
  <c r="K55" i="1"/>
  <c r="I55" i="1"/>
  <c r="J51" i="1"/>
  <c r="K51" i="1"/>
  <c r="I51" i="1"/>
  <c r="J47" i="1"/>
  <c r="K47" i="1"/>
  <c r="I47" i="1"/>
  <c r="J43" i="1"/>
  <c r="K43" i="1"/>
  <c r="I43" i="1"/>
  <c r="J39" i="1"/>
  <c r="K39" i="1"/>
  <c r="J35" i="1"/>
  <c r="K35" i="1"/>
  <c r="I35" i="1"/>
  <c r="J31" i="1"/>
  <c r="K31" i="1"/>
  <c r="I31" i="1"/>
  <c r="J27" i="1"/>
  <c r="K27" i="1"/>
  <c r="I27" i="1"/>
  <c r="J23" i="1"/>
  <c r="K23" i="1"/>
  <c r="I23" i="1"/>
  <c r="J19" i="1"/>
  <c r="K19" i="1"/>
  <c r="I19" i="1"/>
  <c r="J15" i="1"/>
  <c r="K15" i="1"/>
  <c r="I15" i="1"/>
  <c r="J11" i="1"/>
  <c r="K11" i="1"/>
  <c r="I11" i="1"/>
  <c r="J7" i="1"/>
  <c r="K7" i="1"/>
  <c r="I7" i="1"/>
  <c r="J3" i="1"/>
  <c r="K3" i="1"/>
  <c r="I3" i="1"/>
  <c r="J374" i="1"/>
  <c r="K374" i="1"/>
  <c r="I374" i="1"/>
  <c r="J358" i="1"/>
  <c r="K358" i="1"/>
  <c r="I358" i="1"/>
  <c r="J342" i="1"/>
  <c r="K342" i="1"/>
  <c r="I342" i="1"/>
  <c r="J326" i="1"/>
  <c r="K326" i="1"/>
  <c r="I326" i="1"/>
  <c r="J314" i="1"/>
  <c r="K314" i="1"/>
  <c r="I314" i="1"/>
  <c r="I302" i="1"/>
  <c r="J302" i="1"/>
  <c r="K302" i="1"/>
  <c r="I286" i="1"/>
  <c r="J286" i="1"/>
  <c r="K286" i="1"/>
  <c r="I270" i="1"/>
  <c r="J270" i="1"/>
  <c r="K270" i="1"/>
  <c r="I254" i="1"/>
  <c r="J254" i="1"/>
  <c r="K254" i="1"/>
  <c r="I238" i="1"/>
  <c r="J238" i="1"/>
  <c r="K238" i="1"/>
  <c r="I222" i="1"/>
  <c r="J222" i="1"/>
  <c r="K222" i="1"/>
  <c r="I202" i="1"/>
  <c r="J202" i="1"/>
  <c r="K202" i="1"/>
  <c r="I186" i="1"/>
  <c r="J186" i="1"/>
  <c r="K186" i="1"/>
  <c r="I170" i="1"/>
  <c r="J170" i="1"/>
  <c r="K170" i="1"/>
  <c r="I154" i="1"/>
  <c r="J154" i="1"/>
  <c r="K154" i="1"/>
  <c r="I138" i="1"/>
  <c r="J138" i="1"/>
  <c r="K138" i="1"/>
  <c r="I122" i="1"/>
  <c r="J122" i="1"/>
  <c r="K122" i="1"/>
  <c r="I106" i="1"/>
  <c r="J106" i="1"/>
  <c r="K106" i="1"/>
  <c r="I90" i="1"/>
  <c r="J90" i="1"/>
  <c r="K90" i="1"/>
  <c r="I74" i="1"/>
  <c r="J74" i="1"/>
  <c r="K74" i="1"/>
  <c r="I62" i="1"/>
  <c r="J62" i="1"/>
  <c r="K62" i="1"/>
  <c r="I50" i="1"/>
  <c r="J50" i="1"/>
  <c r="K50" i="1"/>
  <c r="I34" i="1"/>
  <c r="J34" i="1"/>
  <c r="K34" i="1"/>
  <c r="I22" i="1"/>
  <c r="J22" i="1"/>
  <c r="K22" i="1"/>
  <c r="I14" i="1"/>
  <c r="J14" i="1"/>
  <c r="K14" i="1"/>
  <c r="O379" i="1"/>
  <c r="O375" i="1"/>
  <c r="O371" i="1"/>
  <c r="O367" i="1"/>
  <c r="O363" i="1"/>
  <c r="O359" i="1"/>
  <c r="O355" i="1"/>
  <c r="O351" i="1"/>
  <c r="O347" i="1"/>
  <c r="O343" i="1"/>
  <c r="O339" i="1"/>
  <c r="O335" i="1"/>
  <c r="O331" i="1"/>
  <c r="O327" i="1"/>
  <c r="O323" i="1"/>
  <c r="O319" i="1"/>
  <c r="O315" i="1"/>
  <c r="O311" i="1"/>
  <c r="O307" i="1"/>
  <c r="O303" i="1"/>
  <c r="O299" i="1"/>
  <c r="O295" i="1"/>
  <c r="O291" i="1"/>
  <c r="O287" i="1"/>
  <c r="O283" i="1"/>
  <c r="O279" i="1"/>
  <c r="O275" i="1"/>
  <c r="O271" i="1"/>
  <c r="O267" i="1"/>
  <c r="O263" i="1"/>
  <c r="O259" i="1"/>
  <c r="O255" i="1"/>
  <c r="O251" i="1"/>
  <c r="O247" i="1"/>
  <c r="O243" i="1"/>
  <c r="O239" i="1"/>
  <c r="O235" i="1"/>
  <c r="O231" i="1"/>
  <c r="O227" i="1"/>
  <c r="O223" i="1"/>
  <c r="O219" i="1"/>
  <c r="O215" i="1"/>
  <c r="O211" i="1"/>
  <c r="O207" i="1"/>
  <c r="O203" i="1"/>
  <c r="O199" i="1"/>
  <c r="O195" i="1"/>
  <c r="O191" i="1"/>
  <c r="O187" i="1"/>
  <c r="O183" i="1"/>
  <c r="O179" i="1"/>
  <c r="O175" i="1"/>
  <c r="O171" i="1"/>
  <c r="O167" i="1"/>
  <c r="O163" i="1"/>
  <c r="O159" i="1"/>
  <c r="O155" i="1"/>
  <c r="O151" i="1"/>
  <c r="O147" i="1"/>
  <c r="O143" i="1"/>
  <c r="O139" i="1"/>
  <c r="O135" i="1"/>
  <c r="O131" i="1"/>
  <c r="O127" i="1"/>
  <c r="O123" i="1"/>
  <c r="O119" i="1"/>
  <c r="O115" i="1"/>
  <c r="O111" i="1"/>
  <c r="O107" i="1"/>
  <c r="O103" i="1"/>
  <c r="O99" i="1"/>
  <c r="O95" i="1"/>
  <c r="O91" i="1"/>
  <c r="O87" i="1"/>
  <c r="O83" i="1"/>
  <c r="O79" i="1"/>
  <c r="O75" i="1"/>
  <c r="O71" i="1"/>
  <c r="O67" i="1"/>
  <c r="O63" i="1"/>
  <c r="O59" i="1"/>
  <c r="O55" i="1"/>
  <c r="O51" i="1"/>
  <c r="O47" i="1"/>
  <c r="O43" i="1"/>
  <c r="O378" i="1"/>
  <c r="O374" i="1"/>
  <c r="O370" i="1"/>
  <c r="O366" i="1"/>
  <c r="O362" i="1"/>
  <c r="O358" i="1"/>
  <c r="O354" i="1"/>
  <c r="O350" i="1"/>
  <c r="O346" i="1"/>
  <c r="O342" i="1"/>
  <c r="O338" i="1"/>
  <c r="O334" i="1"/>
  <c r="O330" i="1"/>
  <c r="O326" i="1"/>
  <c r="O322" i="1"/>
  <c r="O318" i="1"/>
  <c r="O314" i="1"/>
  <c r="O310" i="1"/>
  <c r="O306" i="1"/>
  <c r="O302" i="1"/>
  <c r="O298" i="1"/>
  <c r="O294" i="1"/>
  <c r="O290" i="1"/>
  <c r="O286" i="1"/>
  <c r="O282" i="1"/>
  <c r="O278" i="1"/>
  <c r="O274" i="1"/>
  <c r="O270" i="1"/>
  <c r="O266" i="1"/>
  <c r="O262" i="1"/>
  <c r="O258" i="1"/>
  <c r="O254" i="1"/>
  <c r="O250" i="1"/>
  <c r="O246" i="1"/>
  <c r="O242" i="1"/>
  <c r="O238" i="1"/>
  <c r="O234" i="1"/>
  <c r="O230" i="1"/>
  <c r="O226" i="1"/>
  <c r="O222" i="1"/>
  <c r="O218" i="1"/>
  <c r="O214" i="1"/>
  <c r="O210" i="1"/>
  <c r="O206" i="1"/>
  <c r="O202" i="1"/>
  <c r="O198" i="1"/>
  <c r="O194" i="1"/>
  <c r="O190" i="1"/>
  <c r="O186" i="1"/>
  <c r="O182" i="1"/>
  <c r="O178" i="1"/>
  <c r="O174" i="1"/>
  <c r="O170" i="1"/>
  <c r="O166" i="1"/>
  <c r="O162" i="1"/>
  <c r="O158" i="1"/>
  <c r="O154" i="1"/>
  <c r="O150" i="1"/>
  <c r="O146" i="1"/>
  <c r="O142" i="1"/>
  <c r="O138" i="1"/>
  <c r="O134" i="1"/>
  <c r="O130" i="1"/>
  <c r="O126" i="1"/>
  <c r="O122" i="1"/>
  <c r="O118" i="1"/>
  <c r="O114" i="1"/>
  <c r="O110" i="1"/>
  <c r="O106" i="1"/>
  <c r="O102" i="1"/>
  <c r="O98" i="1"/>
  <c r="O94" i="1"/>
  <c r="O90" i="1"/>
  <c r="O86" i="1"/>
  <c r="O82" i="1"/>
  <c r="O78" i="1"/>
  <c r="O74" i="1"/>
  <c r="O70" i="1"/>
  <c r="O66" i="1"/>
  <c r="O62" i="1"/>
  <c r="O58" i="1"/>
  <c r="O54" i="1"/>
  <c r="O50" i="1"/>
  <c r="O46" i="1"/>
  <c r="O42" i="1"/>
  <c r="O380" i="1"/>
  <c r="O376" i="1"/>
  <c r="O372" i="1"/>
  <c r="O368" i="1"/>
  <c r="O364" i="1"/>
  <c r="O360" i="1"/>
  <c r="O356" i="1"/>
  <c r="O352" i="1"/>
  <c r="O348" i="1"/>
  <c r="O344" i="1"/>
  <c r="O340" i="1"/>
  <c r="O336" i="1"/>
  <c r="O332" i="1"/>
  <c r="O328" i="1"/>
  <c r="O324" i="1"/>
  <c r="O320" i="1"/>
  <c r="O316" i="1"/>
  <c r="O312" i="1"/>
  <c r="O308" i="1"/>
  <c r="O304" i="1"/>
  <c r="O300" i="1"/>
  <c r="O296" i="1"/>
  <c r="O292" i="1"/>
  <c r="O288" i="1"/>
  <c r="O284" i="1"/>
  <c r="O280" i="1"/>
  <c r="O276" i="1"/>
  <c r="O272" i="1"/>
  <c r="O268" i="1"/>
  <c r="O264" i="1"/>
  <c r="O260" i="1"/>
  <c r="O256" i="1"/>
  <c r="O252" i="1"/>
  <c r="O248" i="1"/>
  <c r="O244" i="1"/>
  <c r="O240" i="1"/>
  <c r="O236" i="1"/>
  <c r="O232" i="1"/>
  <c r="O228" i="1"/>
  <c r="O224" i="1"/>
  <c r="O220" i="1"/>
  <c r="O216" i="1"/>
  <c r="O212" i="1"/>
  <c r="O208" i="1"/>
  <c r="O204" i="1"/>
  <c r="O200" i="1"/>
  <c r="O196" i="1"/>
  <c r="O192" i="1"/>
  <c r="O188" i="1"/>
  <c r="O184" i="1"/>
  <c r="O180" i="1"/>
  <c r="O176" i="1"/>
  <c r="O172" i="1"/>
  <c r="O168" i="1"/>
  <c r="O164" i="1"/>
  <c r="O160" i="1"/>
  <c r="O156" i="1"/>
  <c r="O152" i="1"/>
  <c r="O148" i="1"/>
  <c r="O144" i="1"/>
  <c r="O140" i="1"/>
  <c r="O136" i="1"/>
  <c r="O132" i="1"/>
  <c r="O128" i="1"/>
  <c r="O124" i="1"/>
  <c r="O120" i="1"/>
  <c r="O116" i="1"/>
  <c r="O112" i="1"/>
  <c r="O108" i="1"/>
  <c r="O104" i="1"/>
  <c r="O100" i="1"/>
  <c r="O96" i="1"/>
  <c r="O92" i="1"/>
  <c r="O88" i="1"/>
  <c r="O84" i="1"/>
  <c r="O80" i="1"/>
  <c r="O76" i="1"/>
  <c r="O72" i="1"/>
  <c r="O68" i="1"/>
  <c r="O64" i="1"/>
  <c r="O60" i="1"/>
  <c r="O56" i="1"/>
  <c r="O52" i="1"/>
  <c r="O48" i="1"/>
  <c r="O44" i="1"/>
  <c r="O377" i="1"/>
  <c r="O373" i="1"/>
  <c r="O369" i="1"/>
  <c r="O365" i="1"/>
  <c r="O361" i="1"/>
  <c r="O357" i="1"/>
  <c r="O353" i="1"/>
  <c r="O349" i="1"/>
  <c r="O345" i="1"/>
  <c r="O341" i="1"/>
  <c r="O337" i="1"/>
  <c r="O333" i="1"/>
  <c r="O329" i="1"/>
  <c r="O325" i="1"/>
  <c r="O321" i="1"/>
  <c r="O317" i="1"/>
  <c r="O313" i="1"/>
  <c r="O309" i="1"/>
  <c r="O305" i="1"/>
  <c r="O301" i="1"/>
  <c r="O297" i="1"/>
  <c r="O293" i="1"/>
  <c r="O289" i="1"/>
  <c r="O285" i="1"/>
  <c r="O281" i="1"/>
  <c r="O277" i="1"/>
  <c r="O273" i="1"/>
  <c r="O269" i="1"/>
  <c r="O265" i="1"/>
  <c r="O261" i="1"/>
  <c r="O257" i="1"/>
  <c r="O253" i="1"/>
  <c r="O249" i="1"/>
  <c r="O245" i="1"/>
  <c r="O241" i="1"/>
  <c r="O237" i="1"/>
  <c r="O233" i="1"/>
  <c r="O229" i="1"/>
  <c r="O225" i="1"/>
  <c r="O221" i="1"/>
  <c r="O217" i="1"/>
  <c r="O213" i="1"/>
  <c r="O209" i="1"/>
  <c r="O205" i="1"/>
  <c r="O201" i="1"/>
  <c r="O197" i="1"/>
  <c r="O193" i="1"/>
  <c r="O189" i="1"/>
  <c r="O185" i="1"/>
  <c r="O181" i="1"/>
  <c r="O177" i="1"/>
  <c r="O173" i="1"/>
  <c r="O169" i="1"/>
  <c r="O165" i="1"/>
  <c r="O161" i="1"/>
  <c r="O157" i="1"/>
  <c r="O153" i="1"/>
  <c r="O149" i="1"/>
  <c r="O145" i="1"/>
  <c r="O141" i="1"/>
  <c r="O137" i="1"/>
  <c r="O133" i="1"/>
  <c r="O129" i="1"/>
  <c r="O125" i="1"/>
  <c r="O121" i="1"/>
  <c r="O117" i="1"/>
  <c r="O113" i="1"/>
  <c r="O109" i="1"/>
  <c r="O105" i="1"/>
  <c r="O101" i="1"/>
  <c r="O97" i="1"/>
  <c r="O93" i="1"/>
  <c r="O89" i="1"/>
  <c r="O85" i="1"/>
  <c r="O81" i="1"/>
  <c r="O77" i="1"/>
  <c r="O73" i="1"/>
  <c r="O69" i="1"/>
  <c r="O65" i="1"/>
  <c r="O61" i="1"/>
  <c r="O57" i="1"/>
  <c r="O53" i="1"/>
  <c r="O49" i="1"/>
  <c r="O45" i="1"/>
  <c r="H125" i="21"/>
  <c r="F125" i="21"/>
  <c r="G39" i="7"/>
  <c r="I37" i="7"/>
  <c r="H36" i="7"/>
  <c r="G35" i="7"/>
  <c r="H39" i="7"/>
  <c r="I38" i="7"/>
  <c r="H37" i="7"/>
  <c r="G36" i="7"/>
  <c r="I36" i="7"/>
  <c r="H35" i="7"/>
  <c r="I39" i="7"/>
  <c r="H38" i="7"/>
  <c r="G37" i="7"/>
  <c r="I35" i="7"/>
  <c r="G38" i="7"/>
  <c r="G39" i="6"/>
  <c r="I37" i="6"/>
  <c r="I38" i="6"/>
  <c r="H37" i="6"/>
  <c r="G38" i="6"/>
  <c r="I39" i="6"/>
  <c r="H38" i="6"/>
  <c r="G37" i="6"/>
  <c r="H39" i="6"/>
  <c r="C417" i="14"/>
  <c r="C417" i="13"/>
  <c r="C417" i="22"/>
  <c r="C417" i="8"/>
  <c r="C417" i="5"/>
  <c r="C417" i="20"/>
  <c r="C417" i="11"/>
  <c r="G125" i="21"/>
  <c r="H114" i="21"/>
  <c r="G114" i="21"/>
  <c r="F114" i="21"/>
  <c r="C417" i="9"/>
  <c r="C417" i="10"/>
  <c r="C417" i="12"/>
  <c r="C417" i="23"/>
  <c r="C417" i="18"/>
  <c r="C417" i="19"/>
  <c r="C417" i="16"/>
  <c r="C416" i="16"/>
  <c r="C414" i="16"/>
  <c r="C415" i="16"/>
  <c r="G44" i="6"/>
  <c r="I42" i="6"/>
  <c r="H41" i="6"/>
  <c r="G40" i="6"/>
  <c r="G43" i="6"/>
  <c r="I43" i="6"/>
  <c r="H42" i="6"/>
  <c r="G41" i="6"/>
  <c r="I41" i="6"/>
  <c r="H40" i="6"/>
  <c r="I44" i="6"/>
  <c r="H43" i="6"/>
  <c r="G42" i="6"/>
  <c r="I40" i="6"/>
  <c r="H44" i="6"/>
  <c r="G44" i="7"/>
  <c r="I42" i="7"/>
  <c r="H41" i="7"/>
  <c r="G40" i="7"/>
  <c r="H44" i="7"/>
  <c r="I43" i="7"/>
  <c r="H42" i="7"/>
  <c r="G41" i="7"/>
  <c r="G43" i="7"/>
  <c r="H40" i="7"/>
  <c r="I44" i="7"/>
  <c r="H43" i="7"/>
  <c r="G42" i="7"/>
  <c r="I40" i="7"/>
  <c r="I41" i="7"/>
  <c r="I35" i="15"/>
  <c r="G29" i="15"/>
  <c r="F131" i="15" s="1"/>
  <c r="H42" i="15"/>
  <c r="I11" i="15"/>
  <c r="H113" i="15" s="1"/>
  <c r="I25" i="15"/>
  <c r="G38" i="15"/>
  <c r="I16" i="15"/>
  <c r="I33" i="15"/>
  <c r="H135" i="15" s="1"/>
  <c r="G15" i="15"/>
  <c r="H43" i="15"/>
  <c r="I15" i="15"/>
  <c r="G9" i="15"/>
  <c r="F112" i="15" s="1"/>
  <c r="G5" i="15"/>
  <c r="H31" i="15"/>
  <c r="H24" i="15"/>
  <c r="G126" i="15" s="1"/>
  <c r="G36" i="15"/>
  <c r="I19" i="15"/>
  <c r="H18" i="15"/>
  <c r="G120" i="15" s="1"/>
  <c r="G30" i="15"/>
  <c r="F132" i="15" s="1"/>
  <c r="I26" i="15"/>
  <c r="H128" i="15" s="1"/>
  <c r="H19" i="15"/>
  <c r="G18" i="15"/>
  <c r="F120" i="15" s="1"/>
  <c r="H36" i="15"/>
  <c r="G26" i="15"/>
  <c r="F128" i="15" s="1"/>
  <c r="I18" i="15"/>
  <c r="H120" i="15" s="1"/>
  <c r="H30" i="15"/>
  <c r="I36" i="15"/>
  <c r="H26" i="15"/>
  <c r="G128" i="15" s="1"/>
  <c r="G19" i="15"/>
  <c r="I30" i="15"/>
  <c r="H132" i="15" s="1"/>
  <c r="G42" i="15"/>
  <c r="H32" i="15"/>
  <c r="G134" i="15" s="1"/>
  <c r="G40" i="15"/>
  <c r="G10" i="15"/>
  <c r="I5" i="15"/>
  <c r="G14" i="15"/>
  <c r="F119" i="15" s="1"/>
  <c r="H12" i="15"/>
  <c r="H6" i="15"/>
  <c r="I41" i="15"/>
  <c r="G20" i="15"/>
  <c r="F122" i="15" s="1"/>
  <c r="H10" i="15"/>
  <c r="I24" i="15"/>
  <c r="H126" i="15" s="1"/>
  <c r="G27" i="15"/>
  <c r="F129" i="15" s="1"/>
  <c r="H38" i="15"/>
  <c r="I43" i="15"/>
  <c r="G6" i="15"/>
  <c r="H25" i="15"/>
  <c r="I17" i="15"/>
  <c r="G31" i="15"/>
  <c r="H41" i="15"/>
  <c r="H35" i="15"/>
  <c r="I29" i="15"/>
  <c r="H131" i="15" s="1"/>
  <c r="G24" i="15"/>
  <c r="F126" i="15" s="1"/>
  <c r="H16" i="15"/>
  <c r="I14" i="15"/>
  <c r="H119" i="15" s="1"/>
  <c r="G43" i="15"/>
  <c r="G33" i="15"/>
  <c r="F135" i="15" s="1"/>
  <c r="H8" i="15"/>
  <c r="G111" i="15" s="1"/>
  <c r="I37" i="15"/>
  <c r="H125" i="15" s="1"/>
  <c r="G11" i="15"/>
  <c r="F113" i="15" s="1"/>
  <c r="H39" i="15"/>
  <c r="I44" i="15"/>
  <c r="H33" i="15"/>
  <c r="G135" i="15" s="1"/>
  <c r="I8" i="15"/>
  <c r="G12" i="15"/>
  <c r="H11" i="15"/>
  <c r="G113" i="15" s="1"/>
  <c r="I39" i="15"/>
  <c r="G35" i="15"/>
  <c r="F137" i="15" s="1"/>
  <c r="H29" i="15"/>
  <c r="G131" i="15" s="1"/>
  <c r="I32" i="15"/>
  <c r="H134" i="15" s="1"/>
  <c r="G16" i="15"/>
  <c r="F117" i="15" s="1"/>
  <c r="H14" i="15"/>
  <c r="G119" i="15" s="1"/>
  <c r="I42" i="15"/>
  <c r="H145" i="15" s="1"/>
  <c r="I20" i="15"/>
  <c r="H122" i="15" s="1"/>
  <c r="G8" i="15"/>
  <c r="F111" i="15" s="1"/>
  <c r="H37" i="15"/>
  <c r="G125" i="15" s="1"/>
  <c r="I27" i="15"/>
  <c r="H129" i="15" s="1"/>
  <c r="G39" i="15"/>
  <c r="H44" i="15"/>
  <c r="H7" i="15"/>
  <c r="G110" i="15" s="1"/>
  <c r="I9" i="15"/>
  <c r="H112" i="15" s="1"/>
  <c r="G17" i="15"/>
  <c r="H13" i="15"/>
  <c r="G115" i="15" s="1"/>
  <c r="I40" i="15"/>
  <c r="G22" i="15"/>
  <c r="I23" i="15"/>
  <c r="H34" i="15"/>
  <c r="G28" i="15"/>
  <c r="F130" i="15" s="1"/>
  <c r="I34" i="15"/>
  <c r="I21" i="15"/>
  <c r="H23" i="15"/>
  <c r="G34" i="15"/>
  <c r="G21" i="15"/>
  <c r="F123" i="15" s="1"/>
  <c r="H28" i="15"/>
  <c r="G130" i="15" s="1"/>
  <c r="I22" i="15"/>
  <c r="H124" i="15" s="1"/>
  <c r="H21" i="15"/>
  <c r="G123" i="15" s="1"/>
  <c r="G23" i="15"/>
  <c r="I28" i="15"/>
  <c r="H130" i="15" s="1"/>
  <c r="H22" i="15"/>
  <c r="G124" i="15" s="1"/>
  <c r="I7" i="15"/>
  <c r="H110" i="15" s="1"/>
  <c r="G25" i="15"/>
  <c r="H17" i="15"/>
  <c r="I13" i="15"/>
  <c r="H115" i="15" s="1"/>
  <c r="G41" i="15"/>
  <c r="H20" i="15"/>
  <c r="G122" i="15" s="1"/>
  <c r="I10" i="15"/>
  <c r="G37" i="15"/>
  <c r="H27" i="15"/>
  <c r="G129" i="15" s="1"/>
  <c r="I38" i="15"/>
  <c r="G44" i="15"/>
  <c r="G7" i="15"/>
  <c r="F110" i="15" s="1"/>
  <c r="H9" i="15"/>
  <c r="G112" i="15" s="1"/>
  <c r="I12" i="15"/>
  <c r="G13" i="15"/>
  <c r="F115" i="15" s="1"/>
  <c r="H40" i="15"/>
  <c r="H5" i="15"/>
  <c r="I6" i="15"/>
  <c r="G32" i="15"/>
  <c r="F134" i="15" s="1"/>
  <c r="H15" i="15"/>
  <c r="I31" i="15"/>
  <c r="F145" i="15"/>
  <c r="G32" i="6"/>
  <c r="I31" i="6"/>
  <c r="H32" i="6"/>
  <c r="I32" i="6"/>
  <c r="H31" i="6"/>
  <c r="G31" i="6"/>
  <c r="H16" i="6"/>
  <c r="G36" i="6"/>
  <c r="I34" i="6"/>
  <c r="H33" i="6"/>
  <c r="G30" i="6"/>
  <c r="F133" i="6" s="1"/>
  <c r="I28" i="6"/>
  <c r="H131" i="6" s="1"/>
  <c r="H27" i="6"/>
  <c r="G130" i="6" s="1"/>
  <c r="G26" i="6"/>
  <c r="F129" i="6" s="1"/>
  <c r="I24" i="6"/>
  <c r="H23" i="6"/>
  <c r="G126" i="6" s="1"/>
  <c r="G22" i="6"/>
  <c r="F125" i="6" s="1"/>
  <c r="I20" i="6"/>
  <c r="H123" i="6" s="1"/>
  <c r="H19" i="6"/>
  <c r="G122" i="6" s="1"/>
  <c r="G18" i="6"/>
  <c r="F121" i="6" s="1"/>
  <c r="I15" i="6"/>
  <c r="H14" i="6"/>
  <c r="G117" i="6" s="1"/>
  <c r="G13" i="6"/>
  <c r="F116" i="6" s="1"/>
  <c r="I11" i="6"/>
  <c r="H114" i="6" s="1"/>
  <c r="H10" i="6"/>
  <c r="G113" i="6" s="1"/>
  <c r="G9" i="6"/>
  <c r="F112" i="6" s="1"/>
  <c r="I7" i="6"/>
  <c r="H6" i="6"/>
  <c r="G5" i="6"/>
  <c r="F108" i="6" s="1"/>
  <c r="G16" i="6"/>
  <c r="I35" i="6"/>
  <c r="H34" i="6"/>
  <c r="G33" i="6"/>
  <c r="I29" i="6"/>
  <c r="H28" i="6"/>
  <c r="G131" i="6" s="1"/>
  <c r="G27" i="6"/>
  <c r="F130" i="6" s="1"/>
  <c r="I25" i="6"/>
  <c r="H128" i="6" s="1"/>
  <c r="H24" i="6"/>
  <c r="G23" i="6"/>
  <c r="F126" i="6" s="1"/>
  <c r="I21" i="6"/>
  <c r="H124" i="6" s="1"/>
  <c r="H20" i="6"/>
  <c r="G123" i="6" s="1"/>
  <c r="G19" i="6"/>
  <c r="F122" i="6" s="1"/>
  <c r="I17" i="6"/>
  <c r="H120" i="6" s="1"/>
  <c r="H15" i="6"/>
  <c r="G14" i="6"/>
  <c r="F117" i="6" s="1"/>
  <c r="I12" i="6"/>
  <c r="H115" i="6" s="1"/>
  <c r="H11" i="6"/>
  <c r="G114" i="6" s="1"/>
  <c r="G10" i="6"/>
  <c r="F113" i="6" s="1"/>
  <c r="I8" i="6"/>
  <c r="H7" i="6"/>
  <c r="G6" i="6"/>
  <c r="I36" i="6"/>
  <c r="H35" i="6"/>
  <c r="G34" i="6"/>
  <c r="I30" i="6"/>
  <c r="H133" i="6" s="1"/>
  <c r="H29" i="6"/>
  <c r="G28" i="6"/>
  <c r="F131" i="6" s="1"/>
  <c r="I26" i="6"/>
  <c r="H129" i="6" s="1"/>
  <c r="H25" i="6"/>
  <c r="G128" i="6" s="1"/>
  <c r="G24" i="6"/>
  <c r="I22" i="6"/>
  <c r="H125" i="6" s="1"/>
  <c r="H21" i="6"/>
  <c r="G124" i="6" s="1"/>
  <c r="G20" i="6"/>
  <c r="F123" i="6" s="1"/>
  <c r="I18" i="6"/>
  <c r="H121" i="6" s="1"/>
  <c r="H17" i="6"/>
  <c r="G120" i="6" s="1"/>
  <c r="G15" i="6"/>
  <c r="I13" i="6"/>
  <c r="H116" i="6" s="1"/>
  <c r="H12" i="6"/>
  <c r="G115" i="6" s="1"/>
  <c r="G11" i="6"/>
  <c r="F114" i="6" s="1"/>
  <c r="I9" i="6"/>
  <c r="H112" i="6" s="1"/>
  <c r="H8" i="6"/>
  <c r="G7" i="6"/>
  <c r="I5" i="6"/>
  <c r="H108" i="6" s="1"/>
  <c r="I16" i="6"/>
  <c r="H30" i="6"/>
  <c r="G133" i="6" s="1"/>
  <c r="G29" i="6"/>
  <c r="I19" i="6"/>
  <c r="H122" i="6" s="1"/>
  <c r="H13" i="6"/>
  <c r="G116" i="6" s="1"/>
  <c r="G12" i="6"/>
  <c r="F115" i="6" s="1"/>
  <c r="H36" i="6"/>
  <c r="H18" i="6"/>
  <c r="G121" i="6" s="1"/>
  <c r="I33" i="6"/>
  <c r="H26" i="6"/>
  <c r="G129" i="6" s="1"/>
  <c r="G25" i="6"/>
  <c r="F128" i="6" s="1"/>
  <c r="I14" i="6"/>
  <c r="H117" i="6" s="1"/>
  <c r="H9" i="6"/>
  <c r="G112" i="6" s="1"/>
  <c r="G8" i="6"/>
  <c r="G35" i="6"/>
  <c r="G17" i="6"/>
  <c r="F120" i="6" s="1"/>
  <c r="I27" i="6"/>
  <c r="H130" i="6" s="1"/>
  <c r="H22" i="6"/>
  <c r="G125" i="6" s="1"/>
  <c r="G21" i="6"/>
  <c r="F124" i="6" s="1"/>
  <c r="I10" i="6"/>
  <c r="H113" i="6" s="1"/>
  <c r="H5" i="6"/>
  <c r="G108" i="6" s="1"/>
  <c r="I23" i="6"/>
  <c r="H126" i="6" s="1"/>
  <c r="I6" i="6"/>
  <c r="I6" i="7"/>
  <c r="I10" i="7"/>
  <c r="H113" i="7" s="1"/>
  <c r="I14" i="7"/>
  <c r="I18" i="7"/>
  <c r="H121" i="7" s="1"/>
  <c r="I22" i="7"/>
  <c r="H125" i="7" s="1"/>
  <c r="I26" i="7"/>
  <c r="H129" i="7" s="1"/>
  <c r="I30" i="7"/>
  <c r="I32" i="7"/>
  <c r="H135" i="7" s="1"/>
  <c r="H8" i="7"/>
  <c r="H12" i="7"/>
  <c r="H16" i="7"/>
  <c r="G119" i="7" s="1"/>
  <c r="H20" i="7"/>
  <c r="G123" i="7" s="1"/>
  <c r="H24" i="7"/>
  <c r="G127" i="7" s="1"/>
  <c r="H28" i="7"/>
  <c r="G131" i="7" s="1"/>
  <c r="H33" i="7"/>
  <c r="I7" i="7"/>
  <c r="I11" i="7"/>
  <c r="I15" i="7"/>
  <c r="I19" i="7"/>
  <c r="H122" i="7" s="1"/>
  <c r="I23" i="7"/>
  <c r="I27" i="7"/>
  <c r="H130" i="7" s="1"/>
  <c r="I31" i="7"/>
  <c r="H134" i="7" s="1"/>
  <c r="I5" i="7"/>
  <c r="H9" i="7"/>
  <c r="G112" i="7" s="1"/>
  <c r="H13" i="7"/>
  <c r="G116" i="7" s="1"/>
  <c r="H17" i="7"/>
  <c r="H21" i="7"/>
  <c r="G124" i="7" s="1"/>
  <c r="H25" i="7"/>
  <c r="G128" i="7" s="1"/>
  <c r="H29" i="7"/>
  <c r="G132" i="7" s="1"/>
  <c r="H34" i="7"/>
  <c r="G137" i="7" s="1"/>
  <c r="I8" i="7"/>
  <c r="I12" i="7"/>
  <c r="I16" i="7"/>
  <c r="H119" i="7" s="1"/>
  <c r="I20" i="7"/>
  <c r="H123" i="7" s="1"/>
  <c r="I24" i="7"/>
  <c r="H127" i="7" s="1"/>
  <c r="I28" i="7"/>
  <c r="H131" i="7" s="1"/>
  <c r="I33" i="7"/>
  <c r="H6" i="7"/>
  <c r="G143" i="7" s="1"/>
  <c r="H10" i="7"/>
  <c r="G113" i="7" s="1"/>
  <c r="H14" i="7"/>
  <c r="H18" i="7"/>
  <c r="G121" i="7" s="1"/>
  <c r="H22" i="7"/>
  <c r="G125" i="7" s="1"/>
  <c r="H26" i="7"/>
  <c r="G129" i="7" s="1"/>
  <c r="H30" i="7"/>
  <c r="H32" i="7"/>
  <c r="G135" i="7" s="1"/>
  <c r="I9" i="7"/>
  <c r="H112" i="7" s="1"/>
  <c r="I13" i="7"/>
  <c r="H116" i="7" s="1"/>
  <c r="I17" i="7"/>
  <c r="I21" i="7"/>
  <c r="H124" i="7" s="1"/>
  <c r="I25" i="7"/>
  <c r="H128" i="7" s="1"/>
  <c r="I29" i="7"/>
  <c r="H132" i="7" s="1"/>
  <c r="I34" i="7"/>
  <c r="H137" i="7" s="1"/>
  <c r="H7" i="7"/>
  <c r="H11" i="7"/>
  <c r="H15" i="7"/>
  <c r="H19" i="7"/>
  <c r="G122" i="7" s="1"/>
  <c r="H23" i="7"/>
  <c r="H27" i="7"/>
  <c r="G130" i="7" s="1"/>
  <c r="H31" i="7"/>
  <c r="G134" i="7" s="1"/>
  <c r="H5" i="7"/>
  <c r="G7" i="7"/>
  <c r="G5" i="7"/>
  <c r="G6" i="7"/>
  <c r="G11" i="7"/>
  <c r="G15" i="7"/>
  <c r="G19" i="7"/>
  <c r="G23" i="7"/>
  <c r="G27" i="7"/>
  <c r="G31" i="7"/>
  <c r="F134" i="7" s="1"/>
  <c r="G8" i="7"/>
  <c r="G12" i="7"/>
  <c r="G16" i="7"/>
  <c r="F119" i="7" s="1"/>
  <c r="G20" i="7"/>
  <c r="G24" i="7"/>
  <c r="G28" i="7"/>
  <c r="F131" i="7" s="1"/>
  <c r="G33" i="7"/>
  <c r="G10" i="7"/>
  <c r="G18" i="7"/>
  <c r="F121" i="7" s="1"/>
  <c r="G26" i="7"/>
  <c r="G32" i="7"/>
  <c r="F135" i="7" s="1"/>
  <c r="G9" i="7"/>
  <c r="G13" i="7"/>
  <c r="G17" i="7"/>
  <c r="G21" i="7"/>
  <c r="G25" i="7"/>
  <c r="G29" i="7"/>
  <c r="F132" i="7" s="1"/>
  <c r="G34" i="7"/>
  <c r="F137" i="7" s="1"/>
  <c r="G14" i="7"/>
  <c r="G22" i="7"/>
  <c r="G30" i="7"/>
  <c r="E96" i="2" a="1"/>
  <c r="E96" i="2" s="1"/>
  <c r="M43" i="1"/>
  <c r="N43" i="1"/>
  <c r="X43" i="1"/>
  <c r="W43" i="1" s="1"/>
  <c r="AA43" i="1"/>
  <c r="U43" i="1" s="1"/>
  <c r="M44" i="1"/>
  <c r="N44" i="1"/>
  <c r="X44" i="1"/>
  <c r="W44" i="1" s="1"/>
  <c r="AA44" i="1"/>
  <c r="U44" i="1" s="1"/>
  <c r="M45" i="1"/>
  <c r="N45" i="1"/>
  <c r="X45" i="1"/>
  <c r="W45" i="1" s="1"/>
  <c r="AA45" i="1"/>
  <c r="U45" i="1" s="1"/>
  <c r="M46" i="1"/>
  <c r="N46" i="1"/>
  <c r="X46" i="1"/>
  <c r="W46" i="1" s="1"/>
  <c r="AA46" i="1"/>
  <c r="U46" i="1" s="1"/>
  <c r="M47" i="1"/>
  <c r="N47" i="1"/>
  <c r="X47" i="1"/>
  <c r="W47" i="1" s="1"/>
  <c r="AA47" i="1"/>
  <c r="U47" i="1" s="1"/>
  <c r="M48" i="1"/>
  <c r="N48" i="1"/>
  <c r="X48" i="1"/>
  <c r="W48" i="1" s="1"/>
  <c r="AA48" i="1"/>
  <c r="U48" i="1" s="1"/>
  <c r="M49" i="1"/>
  <c r="N49" i="1"/>
  <c r="X49" i="1"/>
  <c r="W49" i="1" s="1"/>
  <c r="AA49" i="1"/>
  <c r="U49" i="1" s="1"/>
  <c r="M50" i="1"/>
  <c r="N50" i="1"/>
  <c r="X50" i="1"/>
  <c r="W50" i="1" s="1"/>
  <c r="AA50" i="1"/>
  <c r="U50" i="1" s="1"/>
  <c r="M51" i="1"/>
  <c r="N51" i="1"/>
  <c r="X51" i="1"/>
  <c r="W51" i="1" s="1"/>
  <c r="AA51" i="1"/>
  <c r="U51" i="1" s="1"/>
  <c r="M52" i="1"/>
  <c r="N52" i="1"/>
  <c r="X52" i="1"/>
  <c r="W52" i="1" s="1"/>
  <c r="AA52" i="1"/>
  <c r="U52" i="1" s="1"/>
  <c r="M53" i="1"/>
  <c r="N53" i="1"/>
  <c r="X53" i="1"/>
  <c r="W53" i="1" s="1"/>
  <c r="AA53" i="1"/>
  <c r="U53" i="1" s="1"/>
  <c r="M54" i="1"/>
  <c r="N54" i="1"/>
  <c r="X54" i="1"/>
  <c r="W54" i="1" s="1"/>
  <c r="AA54" i="1"/>
  <c r="U54" i="1" s="1"/>
  <c r="M55" i="1"/>
  <c r="N55" i="1"/>
  <c r="X55" i="1"/>
  <c r="W55" i="1" s="1"/>
  <c r="AA55" i="1"/>
  <c r="U55" i="1" s="1"/>
  <c r="M56" i="1"/>
  <c r="N56" i="1"/>
  <c r="X56" i="1"/>
  <c r="W56" i="1" s="1"/>
  <c r="AA56" i="1"/>
  <c r="U56" i="1" s="1"/>
  <c r="M57" i="1"/>
  <c r="N57" i="1"/>
  <c r="X57" i="1"/>
  <c r="W57" i="1" s="1"/>
  <c r="AA57" i="1"/>
  <c r="U57" i="1" s="1"/>
  <c r="M58" i="1"/>
  <c r="N58" i="1"/>
  <c r="X58" i="1"/>
  <c r="W58" i="1" s="1"/>
  <c r="AA58" i="1"/>
  <c r="U58" i="1" s="1"/>
  <c r="M59" i="1"/>
  <c r="N59" i="1"/>
  <c r="X59" i="1"/>
  <c r="W59" i="1" s="1"/>
  <c r="AA59" i="1"/>
  <c r="U59" i="1" s="1"/>
  <c r="M60" i="1"/>
  <c r="N60" i="1"/>
  <c r="X60" i="1"/>
  <c r="W60" i="1" s="1"/>
  <c r="AA60" i="1"/>
  <c r="U60" i="1" s="1"/>
  <c r="M61" i="1"/>
  <c r="N61" i="1"/>
  <c r="X61" i="1"/>
  <c r="W61" i="1" s="1"/>
  <c r="AA61" i="1"/>
  <c r="U61" i="1" s="1"/>
  <c r="M62" i="1"/>
  <c r="N62" i="1"/>
  <c r="X62" i="1"/>
  <c r="W62" i="1" s="1"/>
  <c r="AA62" i="1"/>
  <c r="U62" i="1" s="1"/>
  <c r="M63" i="1"/>
  <c r="N63" i="1"/>
  <c r="X63" i="1"/>
  <c r="W63" i="1" s="1"/>
  <c r="AA63" i="1"/>
  <c r="U63" i="1" s="1"/>
  <c r="M64" i="1"/>
  <c r="N64" i="1"/>
  <c r="X64" i="1"/>
  <c r="W64" i="1" s="1"/>
  <c r="AA64" i="1"/>
  <c r="U64" i="1" s="1"/>
  <c r="M65" i="1"/>
  <c r="N65" i="1"/>
  <c r="X65" i="1"/>
  <c r="W65" i="1" s="1"/>
  <c r="AA65" i="1"/>
  <c r="U65" i="1" s="1"/>
  <c r="M66" i="1"/>
  <c r="N66" i="1"/>
  <c r="X66" i="1"/>
  <c r="W66" i="1" s="1"/>
  <c r="AA66" i="1"/>
  <c r="U66" i="1" s="1"/>
  <c r="M67" i="1"/>
  <c r="N67" i="1"/>
  <c r="X67" i="1"/>
  <c r="W67" i="1" s="1"/>
  <c r="AA67" i="1"/>
  <c r="U67" i="1" s="1"/>
  <c r="M68" i="1"/>
  <c r="N68" i="1"/>
  <c r="X68" i="1"/>
  <c r="W68" i="1" s="1"/>
  <c r="AA68" i="1"/>
  <c r="U68" i="1" s="1"/>
  <c r="M69" i="1"/>
  <c r="N69" i="1"/>
  <c r="X69" i="1"/>
  <c r="W69" i="1" s="1"/>
  <c r="AA69" i="1"/>
  <c r="U69" i="1" s="1"/>
  <c r="M70" i="1"/>
  <c r="N70" i="1"/>
  <c r="X70" i="1"/>
  <c r="W70" i="1" s="1"/>
  <c r="AA70" i="1"/>
  <c r="U70" i="1" s="1"/>
  <c r="M71" i="1"/>
  <c r="N71" i="1"/>
  <c r="X71" i="1"/>
  <c r="W71" i="1" s="1"/>
  <c r="AA71" i="1"/>
  <c r="U71" i="1" s="1"/>
  <c r="M72" i="1"/>
  <c r="N72" i="1"/>
  <c r="X72" i="1"/>
  <c r="W72" i="1" s="1"/>
  <c r="AA72" i="1"/>
  <c r="U72" i="1" s="1"/>
  <c r="M73" i="1"/>
  <c r="N73" i="1"/>
  <c r="X73" i="1"/>
  <c r="W73" i="1" s="1"/>
  <c r="AA73" i="1"/>
  <c r="U73" i="1" s="1"/>
  <c r="M74" i="1"/>
  <c r="N74" i="1"/>
  <c r="X74" i="1"/>
  <c r="W74" i="1" s="1"/>
  <c r="AA74" i="1"/>
  <c r="U74" i="1" s="1"/>
  <c r="M75" i="1"/>
  <c r="N75" i="1"/>
  <c r="X75" i="1"/>
  <c r="W75" i="1" s="1"/>
  <c r="AA75" i="1"/>
  <c r="U75" i="1" s="1"/>
  <c r="M76" i="1"/>
  <c r="N76" i="1"/>
  <c r="X76" i="1"/>
  <c r="W76" i="1" s="1"/>
  <c r="AA76" i="1"/>
  <c r="U76" i="1" s="1"/>
  <c r="M77" i="1"/>
  <c r="N77" i="1"/>
  <c r="X77" i="1"/>
  <c r="W77" i="1" s="1"/>
  <c r="AA77" i="1"/>
  <c r="U77" i="1" s="1"/>
  <c r="M78" i="1"/>
  <c r="N78" i="1"/>
  <c r="X78" i="1"/>
  <c r="W78" i="1" s="1"/>
  <c r="AA78" i="1"/>
  <c r="U78" i="1" s="1"/>
  <c r="M79" i="1"/>
  <c r="N79" i="1"/>
  <c r="X79" i="1"/>
  <c r="W79" i="1" s="1"/>
  <c r="AA79" i="1"/>
  <c r="U79" i="1" s="1"/>
  <c r="M80" i="1"/>
  <c r="N80" i="1"/>
  <c r="X80" i="1"/>
  <c r="W80" i="1" s="1"/>
  <c r="AA80" i="1"/>
  <c r="U80" i="1" s="1"/>
  <c r="M81" i="1"/>
  <c r="N81" i="1"/>
  <c r="X81" i="1"/>
  <c r="W81" i="1" s="1"/>
  <c r="AA81" i="1"/>
  <c r="U81" i="1" s="1"/>
  <c r="M82" i="1"/>
  <c r="N82" i="1"/>
  <c r="X82" i="1"/>
  <c r="W82" i="1" s="1"/>
  <c r="AA82" i="1"/>
  <c r="U82" i="1" s="1"/>
  <c r="M83" i="1"/>
  <c r="N83" i="1"/>
  <c r="X83" i="1"/>
  <c r="W83" i="1" s="1"/>
  <c r="AA83" i="1"/>
  <c r="U83" i="1" s="1"/>
  <c r="M84" i="1"/>
  <c r="N84" i="1"/>
  <c r="X84" i="1"/>
  <c r="W84" i="1" s="1"/>
  <c r="AA84" i="1"/>
  <c r="U84" i="1" s="1"/>
  <c r="M85" i="1"/>
  <c r="N85" i="1"/>
  <c r="X85" i="1"/>
  <c r="W85" i="1" s="1"/>
  <c r="AA85" i="1"/>
  <c r="U85" i="1" s="1"/>
  <c r="M86" i="1"/>
  <c r="N86" i="1"/>
  <c r="X86" i="1"/>
  <c r="W86" i="1" s="1"/>
  <c r="AA86" i="1"/>
  <c r="U86" i="1" s="1"/>
  <c r="M87" i="1"/>
  <c r="N87" i="1"/>
  <c r="X87" i="1"/>
  <c r="W87" i="1" s="1"/>
  <c r="AA87" i="1"/>
  <c r="U87" i="1" s="1"/>
  <c r="M88" i="1"/>
  <c r="N88" i="1"/>
  <c r="X88" i="1"/>
  <c r="W88" i="1" s="1"/>
  <c r="AA88" i="1"/>
  <c r="U88" i="1" s="1"/>
  <c r="M89" i="1"/>
  <c r="N89" i="1"/>
  <c r="X89" i="1"/>
  <c r="W89" i="1" s="1"/>
  <c r="AA89" i="1"/>
  <c r="U89" i="1" s="1"/>
  <c r="M90" i="1"/>
  <c r="N90" i="1"/>
  <c r="X90" i="1"/>
  <c r="W90" i="1" s="1"/>
  <c r="AA90" i="1"/>
  <c r="U90" i="1" s="1"/>
  <c r="M91" i="1"/>
  <c r="N91" i="1"/>
  <c r="X91" i="1"/>
  <c r="W91" i="1" s="1"/>
  <c r="AA91" i="1"/>
  <c r="U91" i="1" s="1"/>
  <c r="M92" i="1"/>
  <c r="N92" i="1"/>
  <c r="X92" i="1"/>
  <c r="W92" i="1" s="1"/>
  <c r="AA92" i="1"/>
  <c r="U92" i="1" s="1"/>
  <c r="M93" i="1"/>
  <c r="N93" i="1"/>
  <c r="X93" i="1"/>
  <c r="W93" i="1" s="1"/>
  <c r="AA93" i="1"/>
  <c r="U93" i="1" s="1"/>
  <c r="M94" i="1"/>
  <c r="N94" i="1"/>
  <c r="X94" i="1"/>
  <c r="W94" i="1" s="1"/>
  <c r="AA94" i="1"/>
  <c r="U94" i="1" s="1"/>
  <c r="M95" i="1"/>
  <c r="N95" i="1"/>
  <c r="X95" i="1"/>
  <c r="W95" i="1" s="1"/>
  <c r="AA95" i="1"/>
  <c r="U95" i="1" s="1"/>
  <c r="M96" i="1"/>
  <c r="N96" i="1"/>
  <c r="X96" i="1"/>
  <c r="W96" i="1" s="1"/>
  <c r="AA96" i="1"/>
  <c r="U96" i="1" s="1"/>
  <c r="M97" i="1"/>
  <c r="N97" i="1"/>
  <c r="X97" i="1"/>
  <c r="W97" i="1" s="1"/>
  <c r="AA97" i="1"/>
  <c r="U97" i="1" s="1"/>
  <c r="M98" i="1"/>
  <c r="N98" i="1"/>
  <c r="X98" i="1"/>
  <c r="W98" i="1" s="1"/>
  <c r="AA98" i="1"/>
  <c r="U98" i="1" s="1"/>
  <c r="M99" i="1"/>
  <c r="N99" i="1"/>
  <c r="X99" i="1"/>
  <c r="W99" i="1" s="1"/>
  <c r="AA99" i="1"/>
  <c r="U99" i="1" s="1"/>
  <c r="M100" i="1"/>
  <c r="N100" i="1"/>
  <c r="X100" i="1"/>
  <c r="W100" i="1" s="1"/>
  <c r="AA100" i="1"/>
  <c r="U100" i="1" s="1"/>
  <c r="M101" i="1"/>
  <c r="N101" i="1"/>
  <c r="X101" i="1"/>
  <c r="W101" i="1" s="1"/>
  <c r="AA101" i="1"/>
  <c r="U101" i="1" s="1"/>
  <c r="M102" i="1"/>
  <c r="N102" i="1"/>
  <c r="X102" i="1"/>
  <c r="W102" i="1" s="1"/>
  <c r="AA102" i="1"/>
  <c r="U102" i="1" s="1"/>
  <c r="M103" i="1"/>
  <c r="N103" i="1"/>
  <c r="X103" i="1"/>
  <c r="W103" i="1" s="1"/>
  <c r="AA103" i="1"/>
  <c r="U103" i="1" s="1"/>
  <c r="M104" i="1"/>
  <c r="N104" i="1"/>
  <c r="X104" i="1"/>
  <c r="W104" i="1" s="1"/>
  <c r="AA104" i="1"/>
  <c r="U104" i="1" s="1"/>
  <c r="M105" i="1"/>
  <c r="N105" i="1"/>
  <c r="X105" i="1"/>
  <c r="W105" i="1" s="1"/>
  <c r="AA105" i="1"/>
  <c r="U105" i="1" s="1"/>
  <c r="M106" i="1"/>
  <c r="N106" i="1"/>
  <c r="X106" i="1"/>
  <c r="W106" i="1" s="1"/>
  <c r="AA106" i="1"/>
  <c r="U106" i="1" s="1"/>
  <c r="M107" i="1"/>
  <c r="N107" i="1"/>
  <c r="X107" i="1"/>
  <c r="W107" i="1" s="1"/>
  <c r="AA107" i="1"/>
  <c r="U107" i="1" s="1"/>
  <c r="M108" i="1"/>
  <c r="N108" i="1"/>
  <c r="X108" i="1"/>
  <c r="W108" i="1" s="1"/>
  <c r="AA108" i="1"/>
  <c r="U108" i="1" s="1"/>
  <c r="M109" i="1"/>
  <c r="N109" i="1"/>
  <c r="X109" i="1"/>
  <c r="W109" i="1" s="1"/>
  <c r="AA109" i="1"/>
  <c r="U109" i="1" s="1"/>
  <c r="M110" i="1"/>
  <c r="N110" i="1"/>
  <c r="X110" i="1"/>
  <c r="W110" i="1" s="1"/>
  <c r="AA110" i="1"/>
  <c r="U110" i="1" s="1"/>
  <c r="M111" i="1"/>
  <c r="N111" i="1"/>
  <c r="X111" i="1"/>
  <c r="W111" i="1" s="1"/>
  <c r="AA111" i="1"/>
  <c r="U111" i="1" s="1"/>
  <c r="M112" i="1"/>
  <c r="N112" i="1"/>
  <c r="X112" i="1"/>
  <c r="W112" i="1" s="1"/>
  <c r="AA112" i="1"/>
  <c r="U112" i="1" s="1"/>
  <c r="M113" i="1"/>
  <c r="N113" i="1"/>
  <c r="X113" i="1"/>
  <c r="W113" i="1" s="1"/>
  <c r="AA113" i="1"/>
  <c r="U113" i="1" s="1"/>
  <c r="M114" i="1"/>
  <c r="N114" i="1"/>
  <c r="X114" i="1"/>
  <c r="W114" i="1" s="1"/>
  <c r="AA114" i="1"/>
  <c r="U114" i="1" s="1"/>
  <c r="M115" i="1"/>
  <c r="N115" i="1"/>
  <c r="X115" i="1"/>
  <c r="W115" i="1" s="1"/>
  <c r="AA115" i="1"/>
  <c r="U115" i="1" s="1"/>
  <c r="M116" i="1"/>
  <c r="N116" i="1"/>
  <c r="X116" i="1"/>
  <c r="W116" i="1" s="1"/>
  <c r="AA116" i="1"/>
  <c r="U116" i="1" s="1"/>
  <c r="M117" i="1"/>
  <c r="N117" i="1"/>
  <c r="X117" i="1"/>
  <c r="W117" i="1" s="1"/>
  <c r="AA117" i="1"/>
  <c r="U117" i="1" s="1"/>
  <c r="M118" i="1"/>
  <c r="N118" i="1"/>
  <c r="X118" i="1"/>
  <c r="W118" i="1" s="1"/>
  <c r="AA118" i="1"/>
  <c r="U118" i="1" s="1"/>
  <c r="M119" i="1"/>
  <c r="N119" i="1"/>
  <c r="X119" i="1"/>
  <c r="W119" i="1" s="1"/>
  <c r="AA119" i="1"/>
  <c r="U119" i="1" s="1"/>
  <c r="M120" i="1"/>
  <c r="N120" i="1"/>
  <c r="X120" i="1"/>
  <c r="W120" i="1" s="1"/>
  <c r="AA120" i="1"/>
  <c r="U120" i="1" s="1"/>
  <c r="M121" i="1"/>
  <c r="N121" i="1"/>
  <c r="X121" i="1"/>
  <c r="W121" i="1" s="1"/>
  <c r="AA121" i="1"/>
  <c r="U121" i="1" s="1"/>
  <c r="M122" i="1"/>
  <c r="N122" i="1"/>
  <c r="X122" i="1"/>
  <c r="W122" i="1" s="1"/>
  <c r="AA122" i="1"/>
  <c r="U122" i="1" s="1"/>
  <c r="M123" i="1"/>
  <c r="N123" i="1"/>
  <c r="X123" i="1"/>
  <c r="W123" i="1" s="1"/>
  <c r="AA123" i="1"/>
  <c r="U123" i="1" s="1"/>
  <c r="M124" i="1"/>
  <c r="N124" i="1"/>
  <c r="X124" i="1"/>
  <c r="W124" i="1" s="1"/>
  <c r="AA124" i="1"/>
  <c r="U124" i="1" s="1"/>
  <c r="M125" i="1"/>
  <c r="N125" i="1"/>
  <c r="X125" i="1"/>
  <c r="W125" i="1" s="1"/>
  <c r="AA125" i="1"/>
  <c r="U125" i="1" s="1"/>
  <c r="M126" i="1"/>
  <c r="N126" i="1"/>
  <c r="X126" i="1"/>
  <c r="W126" i="1" s="1"/>
  <c r="AA126" i="1"/>
  <c r="U126" i="1" s="1"/>
  <c r="M127" i="1"/>
  <c r="N127" i="1"/>
  <c r="X127" i="1"/>
  <c r="W127" i="1" s="1"/>
  <c r="AA127" i="1"/>
  <c r="U127" i="1" s="1"/>
  <c r="M128" i="1"/>
  <c r="N128" i="1"/>
  <c r="X128" i="1"/>
  <c r="W128" i="1" s="1"/>
  <c r="AA128" i="1"/>
  <c r="U128" i="1" s="1"/>
  <c r="M129" i="1"/>
  <c r="N129" i="1"/>
  <c r="X129" i="1"/>
  <c r="W129" i="1" s="1"/>
  <c r="AA129" i="1"/>
  <c r="U129" i="1" s="1"/>
  <c r="M130" i="1"/>
  <c r="N130" i="1"/>
  <c r="X130" i="1"/>
  <c r="W130" i="1" s="1"/>
  <c r="AA130" i="1"/>
  <c r="U130" i="1" s="1"/>
  <c r="M131" i="1"/>
  <c r="N131" i="1"/>
  <c r="X131" i="1"/>
  <c r="W131" i="1" s="1"/>
  <c r="AA131" i="1"/>
  <c r="U131" i="1" s="1"/>
  <c r="M132" i="1"/>
  <c r="N132" i="1"/>
  <c r="X132" i="1"/>
  <c r="W132" i="1" s="1"/>
  <c r="AA132" i="1"/>
  <c r="U132" i="1" s="1"/>
  <c r="M133" i="1"/>
  <c r="N133" i="1"/>
  <c r="X133" i="1"/>
  <c r="W133" i="1" s="1"/>
  <c r="AA133" i="1"/>
  <c r="U133" i="1" s="1"/>
  <c r="M134" i="1"/>
  <c r="N134" i="1"/>
  <c r="X134" i="1"/>
  <c r="W134" i="1" s="1"/>
  <c r="AA134" i="1"/>
  <c r="U134" i="1" s="1"/>
  <c r="M135" i="1"/>
  <c r="N135" i="1"/>
  <c r="X135" i="1"/>
  <c r="W135" i="1" s="1"/>
  <c r="AA135" i="1"/>
  <c r="U135" i="1" s="1"/>
  <c r="M136" i="1"/>
  <c r="N136" i="1"/>
  <c r="X136" i="1"/>
  <c r="W136" i="1" s="1"/>
  <c r="AA136" i="1"/>
  <c r="U136" i="1" s="1"/>
  <c r="M137" i="1"/>
  <c r="N137" i="1"/>
  <c r="X137" i="1"/>
  <c r="W137" i="1" s="1"/>
  <c r="AA137" i="1"/>
  <c r="U137" i="1" s="1"/>
  <c r="M138" i="1"/>
  <c r="N138" i="1"/>
  <c r="X138" i="1"/>
  <c r="W138" i="1" s="1"/>
  <c r="AA138" i="1"/>
  <c r="U138" i="1" s="1"/>
  <c r="M139" i="1"/>
  <c r="N139" i="1"/>
  <c r="X139" i="1"/>
  <c r="W139" i="1" s="1"/>
  <c r="AA139" i="1"/>
  <c r="U139" i="1" s="1"/>
  <c r="M140" i="1"/>
  <c r="N140" i="1"/>
  <c r="X140" i="1"/>
  <c r="W140" i="1" s="1"/>
  <c r="AA140" i="1"/>
  <c r="U140" i="1" s="1"/>
  <c r="M141" i="1"/>
  <c r="N141" i="1"/>
  <c r="X141" i="1"/>
  <c r="W141" i="1" s="1"/>
  <c r="AA141" i="1"/>
  <c r="U141" i="1" s="1"/>
  <c r="M142" i="1"/>
  <c r="N142" i="1"/>
  <c r="X142" i="1"/>
  <c r="W142" i="1" s="1"/>
  <c r="AA142" i="1"/>
  <c r="U142" i="1" s="1"/>
  <c r="M143" i="1"/>
  <c r="N143" i="1"/>
  <c r="X143" i="1"/>
  <c r="W143" i="1" s="1"/>
  <c r="AA143" i="1"/>
  <c r="U143" i="1" s="1"/>
  <c r="M144" i="1"/>
  <c r="N144" i="1"/>
  <c r="X144" i="1"/>
  <c r="W144" i="1" s="1"/>
  <c r="AA144" i="1"/>
  <c r="U144" i="1" s="1"/>
  <c r="M145" i="1"/>
  <c r="N145" i="1"/>
  <c r="X145" i="1"/>
  <c r="W145" i="1" s="1"/>
  <c r="AA145" i="1"/>
  <c r="U145" i="1" s="1"/>
  <c r="M146" i="1"/>
  <c r="N146" i="1"/>
  <c r="X146" i="1"/>
  <c r="W146" i="1" s="1"/>
  <c r="AA146" i="1"/>
  <c r="U146" i="1" s="1"/>
  <c r="M147" i="1"/>
  <c r="N147" i="1"/>
  <c r="X147" i="1"/>
  <c r="W147" i="1" s="1"/>
  <c r="AA147" i="1"/>
  <c r="U147" i="1" s="1"/>
  <c r="M148" i="1"/>
  <c r="N148" i="1"/>
  <c r="X148" i="1"/>
  <c r="W148" i="1" s="1"/>
  <c r="AA148" i="1"/>
  <c r="U148" i="1" s="1"/>
  <c r="M149" i="1"/>
  <c r="N149" i="1"/>
  <c r="X149" i="1"/>
  <c r="W149" i="1" s="1"/>
  <c r="AA149" i="1"/>
  <c r="U149" i="1" s="1"/>
  <c r="M150" i="1"/>
  <c r="N150" i="1"/>
  <c r="X150" i="1"/>
  <c r="W150" i="1" s="1"/>
  <c r="AA150" i="1"/>
  <c r="U150" i="1" s="1"/>
  <c r="M151" i="1"/>
  <c r="N151" i="1"/>
  <c r="X151" i="1"/>
  <c r="W151" i="1" s="1"/>
  <c r="AA151" i="1"/>
  <c r="U151" i="1" s="1"/>
  <c r="M152" i="1"/>
  <c r="N152" i="1"/>
  <c r="X152" i="1"/>
  <c r="W152" i="1" s="1"/>
  <c r="AA152" i="1"/>
  <c r="U152" i="1" s="1"/>
  <c r="M153" i="1"/>
  <c r="N153" i="1"/>
  <c r="X153" i="1"/>
  <c r="W153" i="1" s="1"/>
  <c r="AA153" i="1"/>
  <c r="U153" i="1" s="1"/>
  <c r="M154" i="1"/>
  <c r="N154" i="1"/>
  <c r="X154" i="1"/>
  <c r="W154" i="1" s="1"/>
  <c r="AA154" i="1"/>
  <c r="U154" i="1" s="1"/>
  <c r="M155" i="1"/>
  <c r="N155" i="1"/>
  <c r="X155" i="1"/>
  <c r="W155" i="1" s="1"/>
  <c r="AA155" i="1"/>
  <c r="U155" i="1" s="1"/>
  <c r="M156" i="1"/>
  <c r="N156" i="1"/>
  <c r="X156" i="1"/>
  <c r="W156" i="1" s="1"/>
  <c r="AA156" i="1"/>
  <c r="U156" i="1" s="1"/>
  <c r="M157" i="1"/>
  <c r="N157" i="1"/>
  <c r="X157" i="1"/>
  <c r="W157" i="1" s="1"/>
  <c r="AA157" i="1"/>
  <c r="U157" i="1" s="1"/>
  <c r="M158" i="1"/>
  <c r="N158" i="1"/>
  <c r="X158" i="1"/>
  <c r="W158" i="1" s="1"/>
  <c r="AA158" i="1"/>
  <c r="U158" i="1" s="1"/>
  <c r="M159" i="1"/>
  <c r="N159" i="1"/>
  <c r="X159" i="1"/>
  <c r="W159" i="1" s="1"/>
  <c r="AA159" i="1"/>
  <c r="U159" i="1" s="1"/>
  <c r="M160" i="1"/>
  <c r="N160" i="1"/>
  <c r="X160" i="1"/>
  <c r="W160" i="1" s="1"/>
  <c r="AA160" i="1"/>
  <c r="U160" i="1" s="1"/>
  <c r="M161" i="1"/>
  <c r="N161" i="1"/>
  <c r="X161" i="1"/>
  <c r="W161" i="1" s="1"/>
  <c r="AA161" i="1"/>
  <c r="U161" i="1" s="1"/>
  <c r="M162" i="1"/>
  <c r="N162" i="1"/>
  <c r="X162" i="1"/>
  <c r="W162" i="1" s="1"/>
  <c r="AA162" i="1"/>
  <c r="U162" i="1" s="1"/>
  <c r="M163" i="1"/>
  <c r="N163" i="1"/>
  <c r="X163" i="1"/>
  <c r="W163" i="1" s="1"/>
  <c r="AA163" i="1"/>
  <c r="U163" i="1" s="1"/>
  <c r="M164" i="1"/>
  <c r="N164" i="1"/>
  <c r="X164" i="1"/>
  <c r="W164" i="1" s="1"/>
  <c r="AA164" i="1"/>
  <c r="U164" i="1" s="1"/>
  <c r="M165" i="1"/>
  <c r="N165" i="1"/>
  <c r="X165" i="1"/>
  <c r="W165" i="1" s="1"/>
  <c r="AA165" i="1"/>
  <c r="U165" i="1" s="1"/>
  <c r="M166" i="1"/>
  <c r="N166" i="1"/>
  <c r="X166" i="1"/>
  <c r="W166" i="1" s="1"/>
  <c r="AA166" i="1"/>
  <c r="U166" i="1" s="1"/>
  <c r="M167" i="1"/>
  <c r="N167" i="1"/>
  <c r="X167" i="1"/>
  <c r="W167" i="1" s="1"/>
  <c r="AA167" i="1"/>
  <c r="U167" i="1" s="1"/>
  <c r="M168" i="1"/>
  <c r="N168" i="1"/>
  <c r="X168" i="1"/>
  <c r="W168" i="1" s="1"/>
  <c r="AA168" i="1"/>
  <c r="U168" i="1" s="1"/>
  <c r="M169" i="1"/>
  <c r="N169" i="1"/>
  <c r="X169" i="1"/>
  <c r="W169" i="1" s="1"/>
  <c r="AA169" i="1"/>
  <c r="U169" i="1" s="1"/>
  <c r="M170" i="1"/>
  <c r="N170" i="1"/>
  <c r="X170" i="1"/>
  <c r="W170" i="1" s="1"/>
  <c r="AA170" i="1"/>
  <c r="U170" i="1" s="1"/>
  <c r="M171" i="1"/>
  <c r="N171" i="1"/>
  <c r="X171" i="1"/>
  <c r="W171" i="1" s="1"/>
  <c r="AA171" i="1"/>
  <c r="U171" i="1" s="1"/>
  <c r="M172" i="1"/>
  <c r="N172" i="1"/>
  <c r="X172" i="1"/>
  <c r="W172" i="1" s="1"/>
  <c r="AA172" i="1"/>
  <c r="U172" i="1" s="1"/>
  <c r="M173" i="1"/>
  <c r="N173" i="1"/>
  <c r="X173" i="1"/>
  <c r="W173" i="1" s="1"/>
  <c r="AA173" i="1"/>
  <c r="U173" i="1" s="1"/>
  <c r="M174" i="1"/>
  <c r="N174" i="1"/>
  <c r="X174" i="1"/>
  <c r="W174" i="1" s="1"/>
  <c r="AA174" i="1"/>
  <c r="U174" i="1" s="1"/>
  <c r="M175" i="1"/>
  <c r="N175" i="1"/>
  <c r="X175" i="1"/>
  <c r="W175" i="1" s="1"/>
  <c r="AA175" i="1"/>
  <c r="U175" i="1" s="1"/>
  <c r="M176" i="1"/>
  <c r="N176" i="1"/>
  <c r="X176" i="1"/>
  <c r="W176" i="1" s="1"/>
  <c r="AA176" i="1"/>
  <c r="U176" i="1" s="1"/>
  <c r="M177" i="1"/>
  <c r="N177" i="1"/>
  <c r="X177" i="1"/>
  <c r="W177" i="1" s="1"/>
  <c r="AA177" i="1"/>
  <c r="U177" i="1" s="1"/>
  <c r="M178" i="1"/>
  <c r="N178" i="1"/>
  <c r="X178" i="1"/>
  <c r="W178" i="1" s="1"/>
  <c r="AA178" i="1"/>
  <c r="U178" i="1" s="1"/>
  <c r="M179" i="1"/>
  <c r="N179" i="1"/>
  <c r="X179" i="1"/>
  <c r="W179" i="1" s="1"/>
  <c r="AA179" i="1"/>
  <c r="U179" i="1" s="1"/>
  <c r="M180" i="1"/>
  <c r="N180" i="1"/>
  <c r="X180" i="1"/>
  <c r="W180" i="1" s="1"/>
  <c r="AA180" i="1"/>
  <c r="U180" i="1" s="1"/>
  <c r="M181" i="1"/>
  <c r="N181" i="1"/>
  <c r="X181" i="1"/>
  <c r="W181" i="1" s="1"/>
  <c r="AA181" i="1"/>
  <c r="U181" i="1" s="1"/>
  <c r="M182" i="1"/>
  <c r="N182" i="1"/>
  <c r="X182" i="1"/>
  <c r="W182" i="1" s="1"/>
  <c r="AA182" i="1"/>
  <c r="U182" i="1" s="1"/>
  <c r="M183" i="1"/>
  <c r="N183" i="1"/>
  <c r="X183" i="1"/>
  <c r="W183" i="1" s="1"/>
  <c r="AA183" i="1"/>
  <c r="U183" i="1" s="1"/>
  <c r="M184" i="1"/>
  <c r="N184" i="1"/>
  <c r="X184" i="1"/>
  <c r="W184" i="1" s="1"/>
  <c r="AA184" i="1"/>
  <c r="U184" i="1" s="1"/>
  <c r="M185" i="1"/>
  <c r="N185" i="1"/>
  <c r="X185" i="1"/>
  <c r="W185" i="1" s="1"/>
  <c r="AA185" i="1"/>
  <c r="U185" i="1" s="1"/>
  <c r="M186" i="1"/>
  <c r="N186" i="1"/>
  <c r="X186" i="1"/>
  <c r="W186" i="1" s="1"/>
  <c r="AA186" i="1"/>
  <c r="U186" i="1" s="1"/>
  <c r="M187" i="1"/>
  <c r="N187" i="1"/>
  <c r="X187" i="1"/>
  <c r="W187" i="1" s="1"/>
  <c r="AA187" i="1"/>
  <c r="U187" i="1" s="1"/>
  <c r="M188" i="1"/>
  <c r="N188" i="1"/>
  <c r="X188" i="1"/>
  <c r="W188" i="1" s="1"/>
  <c r="AA188" i="1"/>
  <c r="U188" i="1" s="1"/>
  <c r="M189" i="1"/>
  <c r="N189" i="1"/>
  <c r="X189" i="1"/>
  <c r="W189" i="1" s="1"/>
  <c r="AA189" i="1"/>
  <c r="U189" i="1" s="1"/>
  <c r="M190" i="1"/>
  <c r="N190" i="1"/>
  <c r="X190" i="1"/>
  <c r="W190" i="1" s="1"/>
  <c r="AA190" i="1"/>
  <c r="U190" i="1" s="1"/>
  <c r="M191" i="1"/>
  <c r="N191" i="1"/>
  <c r="X191" i="1"/>
  <c r="W191" i="1" s="1"/>
  <c r="AA191" i="1"/>
  <c r="U191" i="1" s="1"/>
  <c r="M192" i="1"/>
  <c r="N192" i="1"/>
  <c r="X192" i="1"/>
  <c r="W192" i="1" s="1"/>
  <c r="AA192" i="1"/>
  <c r="U192" i="1" s="1"/>
  <c r="M193" i="1"/>
  <c r="N193" i="1"/>
  <c r="X193" i="1"/>
  <c r="W193" i="1" s="1"/>
  <c r="AA193" i="1"/>
  <c r="U193" i="1" s="1"/>
  <c r="M194" i="1"/>
  <c r="N194" i="1"/>
  <c r="X194" i="1"/>
  <c r="W194" i="1" s="1"/>
  <c r="AA194" i="1"/>
  <c r="U194" i="1" s="1"/>
  <c r="M195" i="1"/>
  <c r="N195" i="1"/>
  <c r="X195" i="1"/>
  <c r="W195" i="1" s="1"/>
  <c r="AA195" i="1"/>
  <c r="U195" i="1" s="1"/>
  <c r="M196" i="1"/>
  <c r="N196" i="1"/>
  <c r="X196" i="1"/>
  <c r="W196" i="1" s="1"/>
  <c r="AA196" i="1"/>
  <c r="U196" i="1" s="1"/>
  <c r="M197" i="1"/>
  <c r="N197" i="1"/>
  <c r="X197" i="1"/>
  <c r="W197" i="1" s="1"/>
  <c r="AA197" i="1"/>
  <c r="U197" i="1" s="1"/>
  <c r="M198" i="1"/>
  <c r="N198" i="1"/>
  <c r="X198" i="1"/>
  <c r="W198" i="1" s="1"/>
  <c r="AA198" i="1"/>
  <c r="U198" i="1" s="1"/>
  <c r="M199" i="1"/>
  <c r="N199" i="1"/>
  <c r="X199" i="1"/>
  <c r="W199" i="1" s="1"/>
  <c r="AA199" i="1"/>
  <c r="U199" i="1" s="1"/>
  <c r="M200" i="1"/>
  <c r="N200" i="1"/>
  <c r="X200" i="1"/>
  <c r="W200" i="1" s="1"/>
  <c r="AA200" i="1"/>
  <c r="U200" i="1" s="1"/>
  <c r="M201" i="1"/>
  <c r="N201" i="1"/>
  <c r="X201" i="1"/>
  <c r="W201" i="1" s="1"/>
  <c r="AA201" i="1"/>
  <c r="U201" i="1" s="1"/>
  <c r="M202" i="1"/>
  <c r="N202" i="1"/>
  <c r="X202" i="1"/>
  <c r="W202" i="1" s="1"/>
  <c r="AA202" i="1"/>
  <c r="U202" i="1" s="1"/>
  <c r="M203" i="1"/>
  <c r="N203" i="1"/>
  <c r="X203" i="1"/>
  <c r="W203" i="1" s="1"/>
  <c r="AA203" i="1"/>
  <c r="U203" i="1" s="1"/>
  <c r="M204" i="1"/>
  <c r="N204" i="1"/>
  <c r="X204" i="1"/>
  <c r="W204" i="1" s="1"/>
  <c r="AA204" i="1"/>
  <c r="U204" i="1" s="1"/>
  <c r="M205" i="1"/>
  <c r="N205" i="1"/>
  <c r="X205" i="1"/>
  <c r="W205" i="1" s="1"/>
  <c r="AA205" i="1"/>
  <c r="U205" i="1" s="1"/>
  <c r="M206" i="1"/>
  <c r="N206" i="1"/>
  <c r="X206" i="1"/>
  <c r="W206" i="1" s="1"/>
  <c r="AA206" i="1"/>
  <c r="U206" i="1" s="1"/>
  <c r="M207" i="1"/>
  <c r="N207" i="1"/>
  <c r="X207" i="1"/>
  <c r="W207" i="1" s="1"/>
  <c r="AA207" i="1"/>
  <c r="U207" i="1" s="1"/>
  <c r="M208" i="1"/>
  <c r="N208" i="1"/>
  <c r="X208" i="1"/>
  <c r="W208" i="1" s="1"/>
  <c r="AA208" i="1"/>
  <c r="U208" i="1" s="1"/>
  <c r="M209" i="1"/>
  <c r="N209" i="1"/>
  <c r="X209" i="1"/>
  <c r="W209" i="1" s="1"/>
  <c r="AA209" i="1"/>
  <c r="U209" i="1" s="1"/>
  <c r="M210" i="1"/>
  <c r="N210" i="1"/>
  <c r="X210" i="1"/>
  <c r="W210" i="1" s="1"/>
  <c r="AA210" i="1"/>
  <c r="U210" i="1" s="1"/>
  <c r="M211" i="1"/>
  <c r="N211" i="1"/>
  <c r="X211" i="1"/>
  <c r="W211" i="1" s="1"/>
  <c r="AA211" i="1"/>
  <c r="U211" i="1" s="1"/>
  <c r="M212" i="1"/>
  <c r="N212" i="1"/>
  <c r="X212" i="1"/>
  <c r="W212" i="1" s="1"/>
  <c r="AA212" i="1"/>
  <c r="U212" i="1" s="1"/>
  <c r="M213" i="1"/>
  <c r="N213" i="1"/>
  <c r="X213" i="1"/>
  <c r="W213" i="1" s="1"/>
  <c r="AA213" i="1"/>
  <c r="U213" i="1" s="1"/>
  <c r="M214" i="1"/>
  <c r="N214" i="1"/>
  <c r="X214" i="1"/>
  <c r="W214" i="1" s="1"/>
  <c r="AA214" i="1"/>
  <c r="U214" i="1" s="1"/>
  <c r="M215" i="1"/>
  <c r="N215" i="1"/>
  <c r="X215" i="1"/>
  <c r="W215" i="1" s="1"/>
  <c r="AA215" i="1"/>
  <c r="U215" i="1" s="1"/>
  <c r="M216" i="1"/>
  <c r="N216" i="1"/>
  <c r="X216" i="1"/>
  <c r="W216" i="1" s="1"/>
  <c r="AA216" i="1"/>
  <c r="U216" i="1" s="1"/>
  <c r="M217" i="1"/>
  <c r="N217" i="1"/>
  <c r="X217" i="1"/>
  <c r="W217" i="1" s="1"/>
  <c r="AA217" i="1"/>
  <c r="U217" i="1" s="1"/>
  <c r="M218" i="1"/>
  <c r="N218" i="1"/>
  <c r="X218" i="1"/>
  <c r="W218" i="1" s="1"/>
  <c r="AA218" i="1"/>
  <c r="U218" i="1" s="1"/>
  <c r="M219" i="1"/>
  <c r="N219" i="1"/>
  <c r="X219" i="1"/>
  <c r="W219" i="1" s="1"/>
  <c r="AA219" i="1"/>
  <c r="U219" i="1" s="1"/>
  <c r="M220" i="1"/>
  <c r="N220" i="1"/>
  <c r="X220" i="1"/>
  <c r="W220" i="1" s="1"/>
  <c r="AA220" i="1"/>
  <c r="U220" i="1" s="1"/>
  <c r="M221" i="1"/>
  <c r="N221" i="1"/>
  <c r="X221" i="1"/>
  <c r="W221" i="1" s="1"/>
  <c r="AA221" i="1"/>
  <c r="U221" i="1" s="1"/>
  <c r="M222" i="1"/>
  <c r="N222" i="1"/>
  <c r="X222" i="1"/>
  <c r="W222" i="1" s="1"/>
  <c r="AA222" i="1"/>
  <c r="U222" i="1" s="1"/>
  <c r="M223" i="1"/>
  <c r="N223" i="1"/>
  <c r="X223" i="1"/>
  <c r="W223" i="1" s="1"/>
  <c r="AA223" i="1"/>
  <c r="U223" i="1" s="1"/>
  <c r="M224" i="1"/>
  <c r="N224" i="1"/>
  <c r="X224" i="1"/>
  <c r="W224" i="1" s="1"/>
  <c r="AA224" i="1"/>
  <c r="U224" i="1" s="1"/>
  <c r="M225" i="1"/>
  <c r="N225" i="1"/>
  <c r="X225" i="1"/>
  <c r="W225" i="1" s="1"/>
  <c r="AA225" i="1"/>
  <c r="U225" i="1" s="1"/>
  <c r="M226" i="1"/>
  <c r="N226" i="1"/>
  <c r="X226" i="1"/>
  <c r="W226" i="1" s="1"/>
  <c r="AA226" i="1"/>
  <c r="U226" i="1" s="1"/>
  <c r="M227" i="1"/>
  <c r="N227" i="1"/>
  <c r="X227" i="1"/>
  <c r="W227" i="1" s="1"/>
  <c r="AA227" i="1"/>
  <c r="U227" i="1" s="1"/>
  <c r="M228" i="1"/>
  <c r="N228" i="1"/>
  <c r="X228" i="1"/>
  <c r="W228" i="1" s="1"/>
  <c r="AA228" i="1"/>
  <c r="U228" i="1" s="1"/>
  <c r="M229" i="1"/>
  <c r="N229" i="1"/>
  <c r="X229" i="1"/>
  <c r="W229" i="1" s="1"/>
  <c r="AA229" i="1"/>
  <c r="U229" i="1" s="1"/>
  <c r="M230" i="1"/>
  <c r="N230" i="1"/>
  <c r="X230" i="1"/>
  <c r="W230" i="1" s="1"/>
  <c r="AA230" i="1"/>
  <c r="U230" i="1" s="1"/>
  <c r="M231" i="1"/>
  <c r="N231" i="1"/>
  <c r="X231" i="1"/>
  <c r="W231" i="1" s="1"/>
  <c r="AA231" i="1"/>
  <c r="U231" i="1" s="1"/>
  <c r="M232" i="1"/>
  <c r="N232" i="1"/>
  <c r="X232" i="1"/>
  <c r="W232" i="1" s="1"/>
  <c r="AA232" i="1"/>
  <c r="U232" i="1" s="1"/>
  <c r="M233" i="1"/>
  <c r="N233" i="1"/>
  <c r="X233" i="1"/>
  <c r="W233" i="1" s="1"/>
  <c r="AA233" i="1"/>
  <c r="U233" i="1" s="1"/>
  <c r="M234" i="1"/>
  <c r="N234" i="1"/>
  <c r="X234" i="1"/>
  <c r="W234" i="1" s="1"/>
  <c r="AA234" i="1"/>
  <c r="U234" i="1" s="1"/>
  <c r="M235" i="1"/>
  <c r="N235" i="1"/>
  <c r="X235" i="1"/>
  <c r="W235" i="1" s="1"/>
  <c r="AA235" i="1"/>
  <c r="U235" i="1" s="1"/>
  <c r="M236" i="1"/>
  <c r="N236" i="1"/>
  <c r="X236" i="1"/>
  <c r="W236" i="1" s="1"/>
  <c r="AA236" i="1"/>
  <c r="U236" i="1" s="1"/>
  <c r="M237" i="1"/>
  <c r="N237" i="1"/>
  <c r="X237" i="1"/>
  <c r="W237" i="1" s="1"/>
  <c r="AA237" i="1"/>
  <c r="U237" i="1" s="1"/>
  <c r="M238" i="1"/>
  <c r="N238" i="1"/>
  <c r="X238" i="1"/>
  <c r="W238" i="1" s="1"/>
  <c r="AA238" i="1"/>
  <c r="U238" i="1" s="1"/>
  <c r="M239" i="1"/>
  <c r="N239" i="1"/>
  <c r="X239" i="1"/>
  <c r="W239" i="1" s="1"/>
  <c r="AA239" i="1"/>
  <c r="U239" i="1" s="1"/>
  <c r="M240" i="1"/>
  <c r="N240" i="1"/>
  <c r="X240" i="1"/>
  <c r="W240" i="1" s="1"/>
  <c r="AA240" i="1"/>
  <c r="U240" i="1" s="1"/>
  <c r="M241" i="1"/>
  <c r="N241" i="1"/>
  <c r="X241" i="1"/>
  <c r="W241" i="1" s="1"/>
  <c r="AA241" i="1"/>
  <c r="U241" i="1" s="1"/>
  <c r="M242" i="1"/>
  <c r="N242" i="1"/>
  <c r="X242" i="1"/>
  <c r="W242" i="1" s="1"/>
  <c r="AA242" i="1"/>
  <c r="U242" i="1" s="1"/>
  <c r="M243" i="1"/>
  <c r="N243" i="1"/>
  <c r="X243" i="1"/>
  <c r="W243" i="1" s="1"/>
  <c r="AA243" i="1"/>
  <c r="U243" i="1" s="1"/>
  <c r="M244" i="1"/>
  <c r="N244" i="1"/>
  <c r="X244" i="1"/>
  <c r="W244" i="1" s="1"/>
  <c r="AA244" i="1"/>
  <c r="U244" i="1" s="1"/>
  <c r="M245" i="1"/>
  <c r="N245" i="1"/>
  <c r="X245" i="1"/>
  <c r="W245" i="1" s="1"/>
  <c r="AA245" i="1"/>
  <c r="U245" i="1" s="1"/>
  <c r="M246" i="1"/>
  <c r="N246" i="1"/>
  <c r="X246" i="1"/>
  <c r="W246" i="1" s="1"/>
  <c r="AA246" i="1"/>
  <c r="U246" i="1" s="1"/>
  <c r="M247" i="1"/>
  <c r="N247" i="1"/>
  <c r="X247" i="1"/>
  <c r="W247" i="1" s="1"/>
  <c r="AA247" i="1"/>
  <c r="U247" i="1" s="1"/>
  <c r="M248" i="1"/>
  <c r="N248" i="1"/>
  <c r="X248" i="1"/>
  <c r="W248" i="1" s="1"/>
  <c r="AA248" i="1"/>
  <c r="U248" i="1" s="1"/>
  <c r="M249" i="1"/>
  <c r="N249" i="1"/>
  <c r="X249" i="1"/>
  <c r="W249" i="1" s="1"/>
  <c r="AA249" i="1"/>
  <c r="U249" i="1" s="1"/>
  <c r="M250" i="1"/>
  <c r="N250" i="1"/>
  <c r="X250" i="1"/>
  <c r="W250" i="1" s="1"/>
  <c r="AA250" i="1"/>
  <c r="U250" i="1" s="1"/>
  <c r="M251" i="1"/>
  <c r="N251" i="1"/>
  <c r="X251" i="1"/>
  <c r="W251" i="1" s="1"/>
  <c r="AA251" i="1"/>
  <c r="U251" i="1" s="1"/>
  <c r="M252" i="1"/>
  <c r="N252" i="1"/>
  <c r="X252" i="1"/>
  <c r="W252" i="1" s="1"/>
  <c r="AA252" i="1"/>
  <c r="U252" i="1" s="1"/>
  <c r="M253" i="1"/>
  <c r="N253" i="1"/>
  <c r="X253" i="1"/>
  <c r="W253" i="1" s="1"/>
  <c r="AA253" i="1"/>
  <c r="U253" i="1" s="1"/>
  <c r="M254" i="1"/>
  <c r="N254" i="1"/>
  <c r="X254" i="1"/>
  <c r="W254" i="1" s="1"/>
  <c r="AA254" i="1"/>
  <c r="U254" i="1" s="1"/>
  <c r="M255" i="1"/>
  <c r="N255" i="1"/>
  <c r="X255" i="1"/>
  <c r="W255" i="1" s="1"/>
  <c r="AA255" i="1"/>
  <c r="U255" i="1" s="1"/>
  <c r="M256" i="1"/>
  <c r="N256" i="1"/>
  <c r="X256" i="1"/>
  <c r="W256" i="1" s="1"/>
  <c r="AA256" i="1"/>
  <c r="U256" i="1" s="1"/>
  <c r="M257" i="1"/>
  <c r="N257" i="1"/>
  <c r="X257" i="1"/>
  <c r="W257" i="1" s="1"/>
  <c r="AA257" i="1"/>
  <c r="U257" i="1" s="1"/>
  <c r="M258" i="1"/>
  <c r="N258" i="1"/>
  <c r="X258" i="1"/>
  <c r="W258" i="1" s="1"/>
  <c r="AA258" i="1"/>
  <c r="U258" i="1" s="1"/>
  <c r="M259" i="1"/>
  <c r="N259" i="1"/>
  <c r="X259" i="1"/>
  <c r="W259" i="1" s="1"/>
  <c r="AA259" i="1"/>
  <c r="U259" i="1" s="1"/>
  <c r="M260" i="1"/>
  <c r="N260" i="1"/>
  <c r="X260" i="1"/>
  <c r="W260" i="1" s="1"/>
  <c r="AA260" i="1"/>
  <c r="U260" i="1" s="1"/>
  <c r="M261" i="1"/>
  <c r="N261" i="1"/>
  <c r="X261" i="1"/>
  <c r="W261" i="1" s="1"/>
  <c r="AA261" i="1"/>
  <c r="U261" i="1" s="1"/>
  <c r="M262" i="1"/>
  <c r="N262" i="1"/>
  <c r="X262" i="1"/>
  <c r="W262" i="1" s="1"/>
  <c r="AA262" i="1"/>
  <c r="U262" i="1" s="1"/>
  <c r="M263" i="1"/>
  <c r="N263" i="1"/>
  <c r="X263" i="1"/>
  <c r="W263" i="1" s="1"/>
  <c r="AA263" i="1"/>
  <c r="U263" i="1" s="1"/>
  <c r="M264" i="1"/>
  <c r="N264" i="1"/>
  <c r="X264" i="1"/>
  <c r="W264" i="1" s="1"/>
  <c r="AA264" i="1"/>
  <c r="U264" i="1" s="1"/>
  <c r="M265" i="1"/>
  <c r="N265" i="1"/>
  <c r="X265" i="1"/>
  <c r="W265" i="1" s="1"/>
  <c r="AA265" i="1"/>
  <c r="U265" i="1" s="1"/>
  <c r="M266" i="1"/>
  <c r="N266" i="1"/>
  <c r="X266" i="1"/>
  <c r="W266" i="1" s="1"/>
  <c r="AA266" i="1"/>
  <c r="U266" i="1" s="1"/>
  <c r="M267" i="1"/>
  <c r="N267" i="1"/>
  <c r="X267" i="1"/>
  <c r="W267" i="1" s="1"/>
  <c r="AA267" i="1"/>
  <c r="U267" i="1" s="1"/>
  <c r="M268" i="1"/>
  <c r="N268" i="1"/>
  <c r="X268" i="1"/>
  <c r="W268" i="1" s="1"/>
  <c r="AA268" i="1"/>
  <c r="U268" i="1" s="1"/>
  <c r="M269" i="1"/>
  <c r="N269" i="1"/>
  <c r="X269" i="1"/>
  <c r="W269" i="1" s="1"/>
  <c r="AA269" i="1"/>
  <c r="U269" i="1" s="1"/>
  <c r="M270" i="1"/>
  <c r="N270" i="1"/>
  <c r="X270" i="1"/>
  <c r="W270" i="1" s="1"/>
  <c r="AA270" i="1"/>
  <c r="U270" i="1" s="1"/>
  <c r="M271" i="1"/>
  <c r="N271" i="1"/>
  <c r="X271" i="1"/>
  <c r="W271" i="1" s="1"/>
  <c r="AA271" i="1"/>
  <c r="U271" i="1" s="1"/>
  <c r="M272" i="1"/>
  <c r="N272" i="1"/>
  <c r="X272" i="1"/>
  <c r="W272" i="1" s="1"/>
  <c r="AA272" i="1"/>
  <c r="U272" i="1" s="1"/>
  <c r="M273" i="1"/>
  <c r="N273" i="1"/>
  <c r="X273" i="1"/>
  <c r="W273" i="1" s="1"/>
  <c r="AA273" i="1"/>
  <c r="U273" i="1" s="1"/>
  <c r="M274" i="1"/>
  <c r="N274" i="1"/>
  <c r="X274" i="1"/>
  <c r="W274" i="1" s="1"/>
  <c r="AA274" i="1"/>
  <c r="U274" i="1" s="1"/>
  <c r="M275" i="1"/>
  <c r="N275" i="1"/>
  <c r="X275" i="1"/>
  <c r="W275" i="1" s="1"/>
  <c r="AA275" i="1"/>
  <c r="U275" i="1" s="1"/>
  <c r="M276" i="1"/>
  <c r="N276" i="1"/>
  <c r="X276" i="1"/>
  <c r="W276" i="1" s="1"/>
  <c r="AA276" i="1"/>
  <c r="U276" i="1" s="1"/>
  <c r="M277" i="1"/>
  <c r="N277" i="1"/>
  <c r="X277" i="1"/>
  <c r="W277" i="1" s="1"/>
  <c r="AA277" i="1"/>
  <c r="U277" i="1" s="1"/>
  <c r="M278" i="1"/>
  <c r="N278" i="1"/>
  <c r="X278" i="1"/>
  <c r="W278" i="1" s="1"/>
  <c r="AA278" i="1"/>
  <c r="U278" i="1" s="1"/>
  <c r="M279" i="1"/>
  <c r="N279" i="1"/>
  <c r="X279" i="1"/>
  <c r="W279" i="1" s="1"/>
  <c r="AA279" i="1"/>
  <c r="U279" i="1" s="1"/>
  <c r="M280" i="1"/>
  <c r="N280" i="1"/>
  <c r="X280" i="1"/>
  <c r="W280" i="1" s="1"/>
  <c r="AA280" i="1"/>
  <c r="U280" i="1" s="1"/>
  <c r="M281" i="1"/>
  <c r="N281" i="1"/>
  <c r="X281" i="1"/>
  <c r="W281" i="1" s="1"/>
  <c r="AA281" i="1"/>
  <c r="U281" i="1" s="1"/>
  <c r="M282" i="1"/>
  <c r="N282" i="1"/>
  <c r="X282" i="1"/>
  <c r="W282" i="1" s="1"/>
  <c r="AA282" i="1"/>
  <c r="U282" i="1" s="1"/>
  <c r="M283" i="1"/>
  <c r="N283" i="1"/>
  <c r="X283" i="1"/>
  <c r="W283" i="1" s="1"/>
  <c r="AA283" i="1"/>
  <c r="U283" i="1" s="1"/>
  <c r="M284" i="1"/>
  <c r="N284" i="1"/>
  <c r="X284" i="1"/>
  <c r="W284" i="1" s="1"/>
  <c r="AA284" i="1"/>
  <c r="U284" i="1" s="1"/>
  <c r="M285" i="1"/>
  <c r="N285" i="1"/>
  <c r="X285" i="1"/>
  <c r="W285" i="1" s="1"/>
  <c r="AA285" i="1"/>
  <c r="U285" i="1" s="1"/>
  <c r="M286" i="1"/>
  <c r="N286" i="1"/>
  <c r="X286" i="1"/>
  <c r="W286" i="1" s="1"/>
  <c r="AA286" i="1"/>
  <c r="U286" i="1" s="1"/>
  <c r="M287" i="1"/>
  <c r="N287" i="1"/>
  <c r="X287" i="1"/>
  <c r="W287" i="1" s="1"/>
  <c r="AA287" i="1"/>
  <c r="U287" i="1" s="1"/>
  <c r="M288" i="1"/>
  <c r="N288" i="1"/>
  <c r="X288" i="1"/>
  <c r="W288" i="1" s="1"/>
  <c r="AA288" i="1"/>
  <c r="U288" i="1" s="1"/>
  <c r="M289" i="1"/>
  <c r="N289" i="1"/>
  <c r="X289" i="1"/>
  <c r="W289" i="1" s="1"/>
  <c r="AA289" i="1"/>
  <c r="U289" i="1" s="1"/>
  <c r="M290" i="1"/>
  <c r="N290" i="1"/>
  <c r="X290" i="1"/>
  <c r="W290" i="1" s="1"/>
  <c r="AA290" i="1"/>
  <c r="U290" i="1" s="1"/>
  <c r="M291" i="1"/>
  <c r="N291" i="1"/>
  <c r="X291" i="1"/>
  <c r="W291" i="1" s="1"/>
  <c r="AA291" i="1"/>
  <c r="U291" i="1" s="1"/>
  <c r="M292" i="1"/>
  <c r="N292" i="1"/>
  <c r="X292" i="1"/>
  <c r="W292" i="1" s="1"/>
  <c r="AA292" i="1"/>
  <c r="U292" i="1" s="1"/>
  <c r="M293" i="1"/>
  <c r="N293" i="1"/>
  <c r="X293" i="1"/>
  <c r="W293" i="1" s="1"/>
  <c r="AA293" i="1"/>
  <c r="U293" i="1" s="1"/>
  <c r="M294" i="1"/>
  <c r="N294" i="1"/>
  <c r="X294" i="1"/>
  <c r="W294" i="1" s="1"/>
  <c r="AA294" i="1"/>
  <c r="U294" i="1" s="1"/>
  <c r="M295" i="1"/>
  <c r="N295" i="1"/>
  <c r="X295" i="1"/>
  <c r="W295" i="1" s="1"/>
  <c r="AA295" i="1"/>
  <c r="U295" i="1" s="1"/>
  <c r="M296" i="1"/>
  <c r="N296" i="1"/>
  <c r="X296" i="1"/>
  <c r="W296" i="1" s="1"/>
  <c r="AA296" i="1"/>
  <c r="U296" i="1" s="1"/>
  <c r="M297" i="1"/>
  <c r="N297" i="1"/>
  <c r="X297" i="1"/>
  <c r="W297" i="1" s="1"/>
  <c r="AA297" i="1"/>
  <c r="U297" i="1" s="1"/>
  <c r="M298" i="1"/>
  <c r="N298" i="1"/>
  <c r="X298" i="1"/>
  <c r="W298" i="1" s="1"/>
  <c r="AA298" i="1"/>
  <c r="U298" i="1" s="1"/>
  <c r="M299" i="1"/>
  <c r="N299" i="1"/>
  <c r="X299" i="1"/>
  <c r="W299" i="1" s="1"/>
  <c r="AA299" i="1"/>
  <c r="U299" i="1" s="1"/>
  <c r="M300" i="1"/>
  <c r="N300" i="1"/>
  <c r="X300" i="1"/>
  <c r="W300" i="1" s="1"/>
  <c r="AA300" i="1"/>
  <c r="U300" i="1" s="1"/>
  <c r="M301" i="1"/>
  <c r="N301" i="1"/>
  <c r="X301" i="1"/>
  <c r="W301" i="1" s="1"/>
  <c r="AA301" i="1"/>
  <c r="U301" i="1" s="1"/>
  <c r="M302" i="1"/>
  <c r="N302" i="1"/>
  <c r="X302" i="1"/>
  <c r="W302" i="1" s="1"/>
  <c r="AA302" i="1"/>
  <c r="U302" i="1" s="1"/>
  <c r="M303" i="1"/>
  <c r="N303" i="1"/>
  <c r="X303" i="1"/>
  <c r="W303" i="1" s="1"/>
  <c r="AA303" i="1"/>
  <c r="U303" i="1" s="1"/>
  <c r="M304" i="1"/>
  <c r="N304" i="1"/>
  <c r="X304" i="1"/>
  <c r="W304" i="1" s="1"/>
  <c r="AA304" i="1"/>
  <c r="U304" i="1" s="1"/>
  <c r="M305" i="1"/>
  <c r="N305" i="1"/>
  <c r="X305" i="1"/>
  <c r="W305" i="1" s="1"/>
  <c r="AA305" i="1"/>
  <c r="U305" i="1" s="1"/>
  <c r="M306" i="1"/>
  <c r="N306" i="1"/>
  <c r="X306" i="1"/>
  <c r="W306" i="1" s="1"/>
  <c r="AA306" i="1"/>
  <c r="U306" i="1" s="1"/>
  <c r="M307" i="1"/>
  <c r="N307" i="1"/>
  <c r="X307" i="1"/>
  <c r="W307" i="1" s="1"/>
  <c r="AA307" i="1"/>
  <c r="U307" i="1" s="1"/>
  <c r="M308" i="1"/>
  <c r="N308" i="1"/>
  <c r="X308" i="1"/>
  <c r="W308" i="1" s="1"/>
  <c r="AA308" i="1"/>
  <c r="U308" i="1" s="1"/>
  <c r="M309" i="1"/>
  <c r="N309" i="1"/>
  <c r="X309" i="1"/>
  <c r="W309" i="1" s="1"/>
  <c r="AA309" i="1"/>
  <c r="U309" i="1" s="1"/>
  <c r="M310" i="1"/>
  <c r="N310" i="1"/>
  <c r="X310" i="1"/>
  <c r="W310" i="1" s="1"/>
  <c r="AA310" i="1"/>
  <c r="U310" i="1" s="1"/>
  <c r="M311" i="1"/>
  <c r="N311" i="1"/>
  <c r="X311" i="1"/>
  <c r="W311" i="1" s="1"/>
  <c r="AA311" i="1"/>
  <c r="U311" i="1" s="1"/>
  <c r="M312" i="1"/>
  <c r="N312" i="1"/>
  <c r="X312" i="1"/>
  <c r="W312" i="1" s="1"/>
  <c r="AA312" i="1"/>
  <c r="U312" i="1" s="1"/>
  <c r="M313" i="1"/>
  <c r="N313" i="1"/>
  <c r="X313" i="1"/>
  <c r="W313" i="1" s="1"/>
  <c r="AA313" i="1"/>
  <c r="U313" i="1" s="1"/>
  <c r="M314" i="1"/>
  <c r="N314" i="1"/>
  <c r="X314" i="1"/>
  <c r="W314" i="1" s="1"/>
  <c r="AA314" i="1"/>
  <c r="U314" i="1" s="1"/>
  <c r="M315" i="1"/>
  <c r="N315" i="1"/>
  <c r="X315" i="1"/>
  <c r="W315" i="1" s="1"/>
  <c r="AA315" i="1"/>
  <c r="U315" i="1" s="1"/>
  <c r="M316" i="1"/>
  <c r="N316" i="1"/>
  <c r="X316" i="1"/>
  <c r="W316" i="1" s="1"/>
  <c r="AA316" i="1"/>
  <c r="U316" i="1" s="1"/>
  <c r="M317" i="1"/>
  <c r="N317" i="1"/>
  <c r="X317" i="1"/>
  <c r="W317" i="1" s="1"/>
  <c r="AA317" i="1"/>
  <c r="U317" i="1" s="1"/>
  <c r="M318" i="1"/>
  <c r="N318" i="1"/>
  <c r="X318" i="1"/>
  <c r="W318" i="1" s="1"/>
  <c r="AA318" i="1"/>
  <c r="U318" i="1" s="1"/>
  <c r="M319" i="1"/>
  <c r="N319" i="1"/>
  <c r="X319" i="1"/>
  <c r="W319" i="1" s="1"/>
  <c r="AA319" i="1"/>
  <c r="U319" i="1" s="1"/>
  <c r="M320" i="1"/>
  <c r="N320" i="1"/>
  <c r="X320" i="1"/>
  <c r="W320" i="1" s="1"/>
  <c r="AA320" i="1"/>
  <c r="U320" i="1" s="1"/>
  <c r="M321" i="1"/>
  <c r="N321" i="1"/>
  <c r="X321" i="1"/>
  <c r="W321" i="1" s="1"/>
  <c r="AA321" i="1"/>
  <c r="U321" i="1" s="1"/>
  <c r="M322" i="1"/>
  <c r="N322" i="1"/>
  <c r="X322" i="1"/>
  <c r="W322" i="1" s="1"/>
  <c r="AA322" i="1"/>
  <c r="U322" i="1" s="1"/>
  <c r="M323" i="1"/>
  <c r="N323" i="1"/>
  <c r="X323" i="1"/>
  <c r="W323" i="1" s="1"/>
  <c r="AA323" i="1"/>
  <c r="U323" i="1" s="1"/>
  <c r="M324" i="1"/>
  <c r="N324" i="1"/>
  <c r="X324" i="1"/>
  <c r="W324" i="1" s="1"/>
  <c r="AA324" i="1"/>
  <c r="U324" i="1" s="1"/>
  <c r="M325" i="1"/>
  <c r="N325" i="1"/>
  <c r="X325" i="1"/>
  <c r="W325" i="1" s="1"/>
  <c r="AA325" i="1"/>
  <c r="U325" i="1" s="1"/>
  <c r="M326" i="1"/>
  <c r="N326" i="1"/>
  <c r="X326" i="1"/>
  <c r="W326" i="1" s="1"/>
  <c r="AA326" i="1"/>
  <c r="U326" i="1" s="1"/>
  <c r="M327" i="1"/>
  <c r="N327" i="1"/>
  <c r="X327" i="1"/>
  <c r="W327" i="1" s="1"/>
  <c r="AA327" i="1"/>
  <c r="U327" i="1" s="1"/>
  <c r="M328" i="1"/>
  <c r="N328" i="1"/>
  <c r="X328" i="1"/>
  <c r="W328" i="1" s="1"/>
  <c r="AA328" i="1"/>
  <c r="U328" i="1" s="1"/>
  <c r="M329" i="1"/>
  <c r="N329" i="1"/>
  <c r="X329" i="1"/>
  <c r="W329" i="1" s="1"/>
  <c r="AA329" i="1"/>
  <c r="U329" i="1" s="1"/>
  <c r="M330" i="1"/>
  <c r="N330" i="1"/>
  <c r="X330" i="1"/>
  <c r="W330" i="1" s="1"/>
  <c r="AA330" i="1"/>
  <c r="U330" i="1" s="1"/>
  <c r="M331" i="1"/>
  <c r="N331" i="1"/>
  <c r="X331" i="1"/>
  <c r="W331" i="1" s="1"/>
  <c r="AA331" i="1"/>
  <c r="U331" i="1" s="1"/>
  <c r="M332" i="1"/>
  <c r="N332" i="1"/>
  <c r="X332" i="1"/>
  <c r="W332" i="1" s="1"/>
  <c r="AA332" i="1"/>
  <c r="U332" i="1" s="1"/>
  <c r="M333" i="1"/>
  <c r="N333" i="1"/>
  <c r="X333" i="1"/>
  <c r="W333" i="1" s="1"/>
  <c r="AA333" i="1"/>
  <c r="U333" i="1" s="1"/>
  <c r="M334" i="1"/>
  <c r="N334" i="1"/>
  <c r="X334" i="1"/>
  <c r="W334" i="1" s="1"/>
  <c r="AA334" i="1"/>
  <c r="U334" i="1" s="1"/>
  <c r="M335" i="1"/>
  <c r="N335" i="1"/>
  <c r="X335" i="1"/>
  <c r="W335" i="1" s="1"/>
  <c r="AA335" i="1"/>
  <c r="U335" i="1" s="1"/>
  <c r="M336" i="1"/>
  <c r="N336" i="1"/>
  <c r="X336" i="1"/>
  <c r="W336" i="1" s="1"/>
  <c r="AA336" i="1"/>
  <c r="U336" i="1" s="1"/>
  <c r="M337" i="1"/>
  <c r="N337" i="1"/>
  <c r="X337" i="1"/>
  <c r="W337" i="1" s="1"/>
  <c r="AA337" i="1"/>
  <c r="U337" i="1" s="1"/>
  <c r="M338" i="1"/>
  <c r="N338" i="1"/>
  <c r="X338" i="1"/>
  <c r="W338" i="1" s="1"/>
  <c r="AA338" i="1"/>
  <c r="U338" i="1" s="1"/>
  <c r="M339" i="1"/>
  <c r="N339" i="1"/>
  <c r="X339" i="1"/>
  <c r="W339" i="1" s="1"/>
  <c r="AA339" i="1"/>
  <c r="U339" i="1" s="1"/>
  <c r="M340" i="1"/>
  <c r="N340" i="1"/>
  <c r="X340" i="1"/>
  <c r="W340" i="1" s="1"/>
  <c r="AA340" i="1"/>
  <c r="U340" i="1" s="1"/>
  <c r="M341" i="1"/>
  <c r="N341" i="1"/>
  <c r="X341" i="1"/>
  <c r="W341" i="1" s="1"/>
  <c r="AA341" i="1"/>
  <c r="U341" i="1" s="1"/>
  <c r="M342" i="1"/>
  <c r="N342" i="1"/>
  <c r="X342" i="1"/>
  <c r="W342" i="1" s="1"/>
  <c r="AA342" i="1"/>
  <c r="U342" i="1" s="1"/>
  <c r="M343" i="1"/>
  <c r="N343" i="1"/>
  <c r="X343" i="1"/>
  <c r="W343" i="1" s="1"/>
  <c r="AA343" i="1"/>
  <c r="U343" i="1" s="1"/>
  <c r="M344" i="1"/>
  <c r="N344" i="1"/>
  <c r="X344" i="1"/>
  <c r="W344" i="1" s="1"/>
  <c r="AA344" i="1"/>
  <c r="U344" i="1" s="1"/>
  <c r="M345" i="1"/>
  <c r="N345" i="1"/>
  <c r="X345" i="1"/>
  <c r="W345" i="1" s="1"/>
  <c r="AA345" i="1"/>
  <c r="U345" i="1" s="1"/>
  <c r="M346" i="1"/>
  <c r="N346" i="1"/>
  <c r="X346" i="1"/>
  <c r="W346" i="1" s="1"/>
  <c r="AA346" i="1"/>
  <c r="U346" i="1" s="1"/>
  <c r="M347" i="1"/>
  <c r="N347" i="1"/>
  <c r="X347" i="1"/>
  <c r="W347" i="1" s="1"/>
  <c r="AA347" i="1"/>
  <c r="U347" i="1" s="1"/>
  <c r="M348" i="1"/>
  <c r="N348" i="1"/>
  <c r="X348" i="1"/>
  <c r="W348" i="1" s="1"/>
  <c r="AA348" i="1"/>
  <c r="U348" i="1" s="1"/>
  <c r="M349" i="1"/>
  <c r="N349" i="1"/>
  <c r="X349" i="1"/>
  <c r="W349" i="1" s="1"/>
  <c r="AA349" i="1"/>
  <c r="U349" i="1" s="1"/>
  <c r="M350" i="1"/>
  <c r="N350" i="1"/>
  <c r="X350" i="1"/>
  <c r="W350" i="1" s="1"/>
  <c r="AA350" i="1"/>
  <c r="U350" i="1" s="1"/>
  <c r="M351" i="1"/>
  <c r="N351" i="1"/>
  <c r="X351" i="1"/>
  <c r="W351" i="1" s="1"/>
  <c r="AA351" i="1"/>
  <c r="U351" i="1" s="1"/>
  <c r="M352" i="1"/>
  <c r="N352" i="1"/>
  <c r="X352" i="1"/>
  <c r="W352" i="1" s="1"/>
  <c r="AA352" i="1"/>
  <c r="U352" i="1" s="1"/>
  <c r="M353" i="1"/>
  <c r="N353" i="1"/>
  <c r="X353" i="1"/>
  <c r="W353" i="1" s="1"/>
  <c r="AA353" i="1"/>
  <c r="U353" i="1" s="1"/>
  <c r="M354" i="1"/>
  <c r="N354" i="1"/>
  <c r="X354" i="1"/>
  <c r="W354" i="1" s="1"/>
  <c r="AA354" i="1"/>
  <c r="U354" i="1" s="1"/>
  <c r="M355" i="1"/>
  <c r="N355" i="1"/>
  <c r="X355" i="1"/>
  <c r="W355" i="1" s="1"/>
  <c r="AA355" i="1"/>
  <c r="U355" i="1" s="1"/>
  <c r="M356" i="1"/>
  <c r="N356" i="1"/>
  <c r="X356" i="1"/>
  <c r="W356" i="1" s="1"/>
  <c r="AA356" i="1"/>
  <c r="U356" i="1" s="1"/>
  <c r="M357" i="1"/>
  <c r="N357" i="1"/>
  <c r="X357" i="1"/>
  <c r="W357" i="1" s="1"/>
  <c r="AA357" i="1"/>
  <c r="U357" i="1" s="1"/>
  <c r="M358" i="1"/>
  <c r="N358" i="1"/>
  <c r="X358" i="1"/>
  <c r="W358" i="1" s="1"/>
  <c r="AA358" i="1"/>
  <c r="U358" i="1" s="1"/>
  <c r="M359" i="1"/>
  <c r="N359" i="1"/>
  <c r="X359" i="1"/>
  <c r="W359" i="1" s="1"/>
  <c r="AA359" i="1"/>
  <c r="U359" i="1" s="1"/>
  <c r="M360" i="1"/>
  <c r="N360" i="1"/>
  <c r="X360" i="1"/>
  <c r="W360" i="1" s="1"/>
  <c r="AA360" i="1"/>
  <c r="U360" i="1" s="1"/>
  <c r="M361" i="1"/>
  <c r="N361" i="1"/>
  <c r="X361" i="1"/>
  <c r="W361" i="1" s="1"/>
  <c r="AA361" i="1"/>
  <c r="U361" i="1" s="1"/>
  <c r="M362" i="1"/>
  <c r="N362" i="1"/>
  <c r="X362" i="1"/>
  <c r="W362" i="1" s="1"/>
  <c r="AA362" i="1"/>
  <c r="U362" i="1" s="1"/>
  <c r="M363" i="1"/>
  <c r="N363" i="1"/>
  <c r="X363" i="1"/>
  <c r="W363" i="1" s="1"/>
  <c r="AA363" i="1"/>
  <c r="U363" i="1" s="1"/>
  <c r="M364" i="1"/>
  <c r="N364" i="1"/>
  <c r="X364" i="1"/>
  <c r="W364" i="1" s="1"/>
  <c r="AA364" i="1"/>
  <c r="U364" i="1" s="1"/>
  <c r="M365" i="1"/>
  <c r="N365" i="1"/>
  <c r="X365" i="1"/>
  <c r="W365" i="1" s="1"/>
  <c r="AA365" i="1"/>
  <c r="U365" i="1" s="1"/>
  <c r="M366" i="1"/>
  <c r="N366" i="1"/>
  <c r="X366" i="1"/>
  <c r="W366" i="1" s="1"/>
  <c r="AA366" i="1"/>
  <c r="U366" i="1" s="1"/>
  <c r="M367" i="1"/>
  <c r="N367" i="1"/>
  <c r="X367" i="1"/>
  <c r="W367" i="1" s="1"/>
  <c r="AA367" i="1"/>
  <c r="U367" i="1" s="1"/>
  <c r="M368" i="1"/>
  <c r="N368" i="1"/>
  <c r="X368" i="1"/>
  <c r="W368" i="1" s="1"/>
  <c r="AA368" i="1"/>
  <c r="U368" i="1" s="1"/>
  <c r="M369" i="1"/>
  <c r="N369" i="1"/>
  <c r="X369" i="1"/>
  <c r="W369" i="1" s="1"/>
  <c r="AA369" i="1"/>
  <c r="U369" i="1" s="1"/>
  <c r="M370" i="1"/>
  <c r="N370" i="1"/>
  <c r="X370" i="1"/>
  <c r="W370" i="1" s="1"/>
  <c r="AA370" i="1"/>
  <c r="U370" i="1" s="1"/>
  <c r="M371" i="1"/>
  <c r="N371" i="1"/>
  <c r="X371" i="1"/>
  <c r="W371" i="1" s="1"/>
  <c r="AA371" i="1"/>
  <c r="U371" i="1" s="1"/>
  <c r="M372" i="1"/>
  <c r="N372" i="1"/>
  <c r="X372" i="1"/>
  <c r="W372" i="1" s="1"/>
  <c r="AA372" i="1"/>
  <c r="U372" i="1" s="1"/>
  <c r="M373" i="1"/>
  <c r="N373" i="1"/>
  <c r="X373" i="1"/>
  <c r="W373" i="1" s="1"/>
  <c r="AA373" i="1"/>
  <c r="U373" i="1" s="1"/>
  <c r="M374" i="1"/>
  <c r="N374" i="1"/>
  <c r="X374" i="1"/>
  <c r="W374" i="1" s="1"/>
  <c r="AA374" i="1"/>
  <c r="U374" i="1" s="1"/>
  <c r="M375" i="1"/>
  <c r="N375" i="1"/>
  <c r="X375" i="1"/>
  <c r="W375" i="1" s="1"/>
  <c r="AA375" i="1"/>
  <c r="U375" i="1" s="1"/>
  <c r="M376" i="1"/>
  <c r="N376" i="1"/>
  <c r="X376" i="1"/>
  <c r="W376" i="1" s="1"/>
  <c r="AA376" i="1"/>
  <c r="U376" i="1" s="1"/>
  <c r="M377" i="1"/>
  <c r="N377" i="1"/>
  <c r="X377" i="1"/>
  <c r="W377" i="1" s="1"/>
  <c r="AA377" i="1"/>
  <c r="U377" i="1" s="1"/>
  <c r="M378" i="1"/>
  <c r="N378" i="1"/>
  <c r="X378" i="1"/>
  <c r="W378" i="1" s="1"/>
  <c r="AA378" i="1"/>
  <c r="U378" i="1" s="1"/>
  <c r="M379" i="1"/>
  <c r="N379" i="1"/>
  <c r="X379" i="1"/>
  <c r="W379" i="1" s="1"/>
  <c r="AA379" i="1"/>
  <c r="U379" i="1" s="1"/>
  <c r="M380" i="1"/>
  <c r="N380" i="1"/>
  <c r="X380" i="1"/>
  <c r="W380" i="1" s="1"/>
  <c r="AA380" i="1"/>
  <c r="U380" i="1" s="1"/>
  <c r="AA3" i="1"/>
  <c r="U3" i="1" s="1"/>
  <c r="AA4" i="1"/>
  <c r="U4" i="1" s="1"/>
  <c r="AA5" i="1"/>
  <c r="U5" i="1" s="1"/>
  <c r="AA6" i="1"/>
  <c r="U6" i="1" s="1"/>
  <c r="AA7" i="1"/>
  <c r="U7" i="1" s="1"/>
  <c r="AA8" i="1"/>
  <c r="U8" i="1" s="1"/>
  <c r="AA9" i="1"/>
  <c r="U9" i="1" s="1"/>
  <c r="AA10" i="1"/>
  <c r="U10" i="1" s="1"/>
  <c r="AA11" i="1"/>
  <c r="U11" i="1" s="1"/>
  <c r="AA12" i="1"/>
  <c r="U12" i="1" s="1"/>
  <c r="AA13" i="1"/>
  <c r="U13" i="1" s="1"/>
  <c r="AA14" i="1"/>
  <c r="U14" i="1" s="1"/>
  <c r="AA15" i="1"/>
  <c r="U15" i="1" s="1"/>
  <c r="AA16" i="1"/>
  <c r="U16" i="1" s="1"/>
  <c r="AA17" i="1"/>
  <c r="U17" i="1" s="1"/>
  <c r="AA18" i="1"/>
  <c r="U18" i="1" s="1"/>
  <c r="AA19" i="1"/>
  <c r="U19" i="1" s="1"/>
  <c r="AA20" i="1"/>
  <c r="U20" i="1" s="1"/>
  <c r="AA21" i="1"/>
  <c r="U21" i="1" s="1"/>
  <c r="AA22" i="1"/>
  <c r="U22" i="1" s="1"/>
  <c r="AA23" i="1"/>
  <c r="U23" i="1" s="1"/>
  <c r="AA24" i="1"/>
  <c r="U24" i="1" s="1"/>
  <c r="AA25" i="1"/>
  <c r="U25" i="1" s="1"/>
  <c r="AA26" i="1"/>
  <c r="U26" i="1" s="1"/>
  <c r="AA27" i="1"/>
  <c r="U27" i="1" s="1"/>
  <c r="AA28" i="1"/>
  <c r="U28" i="1" s="1"/>
  <c r="AA29" i="1"/>
  <c r="U29" i="1" s="1"/>
  <c r="AA30" i="1"/>
  <c r="U30" i="1" s="1"/>
  <c r="AA31" i="1"/>
  <c r="U31" i="1" s="1"/>
  <c r="AA32" i="1"/>
  <c r="U32" i="1" s="1"/>
  <c r="AA33" i="1"/>
  <c r="U33" i="1" s="1"/>
  <c r="AA34" i="1"/>
  <c r="U34" i="1" s="1"/>
  <c r="AA35" i="1"/>
  <c r="U35" i="1" s="1"/>
  <c r="AA36" i="1"/>
  <c r="U36" i="1" s="1"/>
  <c r="AA37" i="1"/>
  <c r="U37" i="1" s="1"/>
  <c r="AA38" i="1"/>
  <c r="U38" i="1" s="1"/>
  <c r="AA39" i="1"/>
  <c r="AA40" i="1"/>
  <c r="U40" i="1" s="1"/>
  <c r="AA41" i="1"/>
  <c r="AA42" i="1"/>
  <c r="U42" i="1" s="1"/>
  <c r="AA2" i="1"/>
  <c r="C416" i="5" l="1"/>
  <c r="C415" i="5"/>
  <c r="C414" i="5"/>
  <c r="K170" i="2"/>
  <c r="K172" i="2" s="1"/>
  <c r="U41" i="1"/>
  <c r="B173" i="2"/>
  <c r="C173" i="2" s="1"/>
  <c r="D173" i="2" s="1"/>
  <c r="E173" i="2" s="1"/>
  <c r="F175" i="2"/>
  <c r="F171" i="2"/>
  <c r="B175" i="2"/>
  <c r="B171" i="2"/>
  <c r="C171" i="2" s="1"/>
  <c r="D171" i="2" s="1"/>
  <c r="E171" i="2" s="1"/>
  <c r="F173" i="2"/>
  <c r="C175" i="2"/>
  <c r="D175" i="2" s="1"/>
  <c r="E175" i="2" s="1"/>
  <c r="L176" i="2"/>
  <c r="L172" i="2"/>
  <c r="L174" i="2"/>
  <c r="H176" i="2"/>
  <c r="H174" i="2"/>
  <c r="H172" i="2"/>
  <c r="U39" i="1"/>
  <c r="F170" i="2"/>
  <c r="B170" i="2"/>
  <c r="C170" i="2" s="1"/>
  <c r="E143" i="2"/>
  <c r="E141" i="2"/>
  <c r="E145" i="2"/>
  <c r="O41" i="1"/>
  <c r="O40" i="1"/>
  <c r="O34" i="1"/>
  <c r="O39" i="1"/>
  <c r="O37" i="1"/>
  <c r="O36" i="1"/>
  <c r="O38" i="1"/>
  <c r="O35" i="1"/>
  <c r="H123" i="15"/>
  <c r="G132" i="15"/>
  <c r="O33" i="1"/>
  <c r="C417" i="21"/>
  <c r="C416" i="8"/>
  <c r="C414" i="8"/>
  <c r="C415" i="8"/>
  <c r="C416" i="13"/>
  <c r="C414" i="13"/>
  <c r="I183" i="2" s="1"/>
  <c r="C415" i="13"/>
  <c r="F143" i="7"/>
  <c r="H143" i="7"/>
  <c r="C416" i="9"/>
  <c r="C414" i="9"/>
  <c r="C415" i="9"/>
  <c r="C416" i="18"/>
  <c r="C414" i="18"/>
  <c r="C415" i="18"/>
  <c r="F124" i="15"/>
  <c r="C417" i="15" s="1"/>
  <c r="H137" i="6"/>
  <c r="H109" i="6"/>
  <c r="G109" i="6"/>
  <c r="G137" i="6"/>
  <c r="F137" i="6"/>
  <c r="F109" i="6"/>
  <c r="F112" i="7"/>
  <c r="F123" i="7"/>
  <c r="F124" i="7"/>
  <c r="F130" i="7"/>
  <c r="F129" i="7"/>
  <c r="F109" i="7"/>
  <c r="F136" i="7"/>
  <c r="F125" i="7"/>
  <c r="F113" i="7"/>
  <c r="F116" i="7"/>
  <c r="F127" i="7"/>
  <c r="F122" i="7"/>
  <c r="F128" i="7"/>
  <c r="G136" i="7"/>
  <c r="G109" i="7"/>
  <c r="H109" i="7"/>
  <c r="H136" i="7"/>
  <c r="O8" i="1"/>
  <c r="O24" i="1"/>
  <c r="O13" i="1"/>
  <c r="O29" i="1"/>
  <c r="O3" i="1"/>
  <c r="O19" i="1"/>
  <c r="O6" i="1"/>
  <c r="O2" i="1"/>
  <c r="U2" i="1"/>
  <c r="O12" i="1"/>
  <c r="O28" i="1"/>
  <c r="O17" i="1"/>
  <c r="O10" i="1"/>
  <c r="O7" i="1"/>
  <c r="O23" i="1"/>
  <c r="O14" i="1"/>
  <c r="O16" i="1"/>
  <c r="O5" i="1"/>
  <c r="O21" i="1"/>
  <c r="O18" i="1"/>
  <c r="O11" i="1"/>
  <c r="O27" i="1"/>
  <c r="O22" i="1"/>
  <c r="O4" i="1"/>
  <c r="O20" i="1"/>
  <c r="O9" i="1"/>
  <c r="O25" i="1"/>
  <c r="O26" i="1"/>
  <c r="O15" i="1"/>
  <c r="O31" i="1"/>
  <c r="O30" i="1"/>
  <c r="O32" i="1"/>
  <c r="I96" i="2" a="1"/>
  <c r="I96" i="2" s="1"/>
  <c r="I98" i="2" a="1"/>
  <c r="I98" i="2" s="1"/>
  <c r="E98" i="2" a="1"/>
  <c r="E98" i="2" s="1"/>
  <c r="E84" i="2"/>
  <c r="G87" i="2" s="1"/>
  <c r="K176" i="2" l="1"/>
  <c r="K174" i="2"/>
  <c r="F15" i="2"/>
  <c r="B176" i="2"/>
  <c r="B174" i="2"/>
  <c r="B172" i="2"/>
  <c r="F176" i="2"/>
  <c r="F174" i="2"/>
  <c r="F172" i="2"/>
  <c r="D170" i="2"/>
  <c r="C176" i="2"/>
  <c r="C174" i="2"/>
  <c r="C172" i="2"/>
  <c r="C417" i="6"/>
  <c r="C416" i="6" s="1"/>
  <c r="B191" i="2" s="1"/>
  <c r="I191" i="2"/>
  <c r="I187" i="2"/>
  <c r="C417" i="7"/>
  <c r="D161" i="2"/>
  <c r="I152" i="2"/>
  <c r="I161" i="2"/>
  <c r="D152" i="2"/>
  <c r="G89" i="2"/>
  <c r="E170" i="2" l="1"/>
  <c r="D172" i="2"/>
  <c r="D176" i="2"/>
  <c r="D174" i="2"/>
  <c r="C415" i="6"/>
  <c r="B187" i="2" s="1"/>
  <c r="C414" i="6"/>
  <c r="B183" i="2" s="1"/>
  <c r="C416" i="7"/>
  <c r="C414" i="7"/>
  <c r="C415" i="7"/>
  <c r="X40" i="1"/>
  <c r="X41" i="1"/>
  <c r="W41" i="1" s="1"/>
  <c r="X42" i="1"/>
  <c r="W42" i="1" s="1"/>
  <c r="N32" i="1"/>
  <c r="N33" i="1"/>
  <c r="M34" i="1"/>
  <c r="N34" i="1"/>
  <c r="M35" i="1"/>
  <c r="N35" i="1"/>
  <c r="M36" i="1"/>
  <c r="N36" i="1"/>
  <c r="M37" i="1"/>
  <c r="N37" i="1"/>
  <c r="M38" i="1"/>
  <c r="N38" i="1"/>
  <c r="M39" i="1"/>
  <c r="N39" i="1"/>
  <c r="F14" i="2" s="1"/>
  <c r="M40" i="1"/>
  <c r="N40" i="1"/>
  <c r="M41" i="1"/>
  <c r="N41" i="1"/>
  <c r="M42" i="1"/>
  <c r="N42" i="1"/>
  <c r="M29" i="1"/>
  <c r="N29" i="1"/>
  <c r="N31" i="1"/>
  <c r="X30" i="1"/>
  <c r="W30" i="1" s="1"/>
  <c r="N30" i="1"/>
  <c r="H104" i="2"/>
  <c r="D104" i="2"/>
  <c r="H108" i="2"/>
  <c r="W40" i="1" l="1"/>
  <c r="I171" i="2"/>
  <c r="I175" i="2"/>
  <c r="I173" i="2"/>
  <c r="E176" i="2"/>
  <c r="E174" i="2"/>
  <c r="E172" i="2"/>
  <c r="M31" i="1"/>
  <c r="X38" i="1"/>
  <c r="W38" i="1" s="1"/>
  <c r="X37" i="1"/>
  <c r="W37" i="1" s="1"/>
  <c r="X36" i="1"/>
  <c r="W36" i="1" s="1"/>
  <c r="M33" i="1"/>
  <c r="X39" i="1"/>
  <c r="M32" i="1"/>
  <c r="X35" i="1"/>
  <c r="W35" i="1" s="1"/>
  <c r="X34" i="1"/>
  <c r="W34" i="1" s="1"/>
  <c r="X33" i="1"/>
  <c r="X32" i="1"/>
  <c r="W32" i="1" s="1"/>
  <c r="H57" i="2"/>
  <c r="H55" i="2"/>
  <c r="M30" i="1"/>
  <c r="X29" i="1"/>
  <c r="W29" i="1" s="1"/>
  <c r="X31" i="1"/>
  <c r="W31" i="1" s="1"/>
  <c r="N27" i="1"/>
  <c r="N26" i="1"/>
  <c r="N25" i="1"/>
  <c r="N24" i="1"/>
  <c r="N28" i="1"/>
  <c r="N23" i="1"/>
  <c r="M27" i="1"/>
  <c r="M26" i="1"/>
  <c r="M25" i="1"/>
  <c r="M24" i="1"/>
  <c r="M28" i="1"/>
  <c r="M23" i="1"/>
  <c r="X22" i="1"/>
  <c r="W22" i="1" s="1"/>
  <c r="N22" i="1"/>
  <c r="J93" i="2" a="1"/>
  <c r="J173" i="2" l="1"/>
  <c r="I174" i="2"/>
  <c r="J175" i="2"/>
  <c r="I176" i="2"/>
  <c r="J171" i="2"/>
  <c r="I172" i="2"/>
  <c r="W39" i="1"/>
  <c r="L144" i="2"/>
  <c r="L145" i="2" s="1"/>
  <c r="H144" i="2"/>
  <c r="I144" i="2" s="1"/>
  <c r="J144" i="2" s="1"/>
  <c r="L140" i="2"/>
  <c r="L141" i="2" s="1"/>
  <c r="H140" i="2"/>
  <c r="I140" i="2" s="1"/>
  <c r="J140" i="2" s="1"/>
  <c r="L142" i="2"/>
  <c r="L143" i="2" s="1"/>
  <c r="H142" i="2"/>
  <c r="I142" i="2" s="1"/>
  <c r="J142" i="2" s="1"/>
  <c r="J143" i="2" s="1"/>
  <c r="J93" i="2"/>
  <c r="J94" i="2" s="1"/>
  <c r="W33" i="1"/>
  <c r="M22" i="1"/>
  <c r="X23" i="1"/>
  <c r="W23" i="1" s="1"/>
  <c r="X28" i="1"/>
  <c r="W28" i="1" s="1"/>
  <c r="X24" i="1"/>
  <c r="W24" i="1" s="1"/>
  <c r="X25" i="1"/>
  <c r="W25" i="1" s="1"/>
  <c r="X26" i="1"/>
  <c r="W26" i="1" s="1"/>
  <c r="X27" i="1"/>
  <c r="W27" i="1" s="1"/>
  <c r="K175" i="2" l="1"/>
  <c r="J176" i="2"/>
  <c r="K171" i="2"/>
  <c r="J172" i="2"/>
  <c r="K173" i="2"/>
  <c r="J174" i="2"/>
  <c r="K144" i="2"/>
  <c r="K145" i="2" s="1"/>
  <c r="J145" i="2"/>
  <c r="K140" i="2"/>
  <c r="K141" i="2" s="1"/>
  <c r="J141" i="2"/>
  <c r="K142" i="2"/>
  <c r="K143" i="2" s="1"/>
  <c r="D108" i="2"/>
  <c r="H112" i="2"/>
  <c r="F87" i="2"/>
  <c r="N21" i="1"/>
  <c r="X21" i="1"/>
  <c r="W21" i="1" s="1"/>
  <c r="N20" i="1"/>
  <c r="X20" i="1"/>
  <c r="W20" i="1" s="1"/>
  <c r="N19" i="1"/>
  <c r="X19" i="1"/>
  <c r="W19" i="1" s="1"/>
  <c r="N14" i="1"/>
  <c r="X14" i="1"/>
  <c r="W14" i="1" s="1"/>
  <c r="N17" i="1"/>
  <c r="X17" i="1"/>
  <c r="W17" i="1" s="1"/>
  <c r="N16" i="1"/>
  <c r="X16" i="1"/>
  <c r="W16" i="1" s="1"/>
  <c r="N13" i="1"/>
  <c r="X13" i="1"/>
  <c r="W13" i="1" s="1"/>
  <c r="N15" i="1"/>
  <c r="X15" i="1"/>
  <c r="W15" i="1" s="1"/>
  <c r="N18" i="1"/>
  <c r="X18" i="1"/>
  <c r="W18" i="1" s="1"/>
  <c r="N12" i="1"/>
  <c r="X12" i="1"/>
  <c r="W12" i="1" s="1"/>
  <c r="N10" i="1"/>
  <c r="X10" i="1"/>
  <c r="W10" i="1" s="1"/>
  <c r="N9" i="1"/>
  <c r="X9" i="1"/>
  <c r="W9" i="1" s="1"/>
  <c r="N11" i="1"/>
  <c r="M11" i="1"/>
  <c r="N4" i="1"/>
  <c r="L4" i="1"/>
  <c r="N5" i="1"/>
  <c r="N7" i="1"/>
  <c r="N6" i="1"/>
  <c r="N8" i="1"/>
  <c r="N3" i="1"/>
  <c r="L3" i="1"/>
  <c r="X3" i="1" l="1"/>
  <c r="W3" i="1" s="1"/>
  <c r="X2" i="1"/>
  <c r="M7" i="1"/>
  <c r="M4" i="1"/>
  <c r="D55" i="2"/>
  <c r="D57" i="2"/>
  <c r="X8" i="1"/>
  <c r="D130" i="2"/>
  <c r="I130" i="2"/>
  <c r="X7" i="1"/>
  <c r="W7" i="1" s="1"/>
  <c r="X4" i="1"/>
  <c r="M2" i="1"/>
  <c r="M9" i="1"/>
  <c r="M12" i="1"/>
  <c r="M15" i="1"/>
  <c r="M16" i="1"/>
  <c r="M14" i="1"/>
  <c r="M20" i="1"/>
  <c r="M3" i="1"/>
  <c r="M8" i="1"/>
  <c r="M10" i="1"/>
  <c r="M18" i="1"/>
  <c r="M13" i="1"/>
  <c r="M17" i="1"/>
  <c r="M19" i="1"/>
  <c r="M21" i="1"/>
  <c r="M6" i="1"/>
  <c r="X6" i="1"/>
  <c r="W6" i="1" s="1"/>
  <c r="X11" i="1"/>
  <c r="W11" i="1" s="1"/>
  <c r="D110" i="2"/>
  <c r="H110" i="2"/>
  <c r="K103" i="2"/>
  <c r="D120" i="2"/>
  <c r="I120" i="2"/>
  <c r="C103" i="2"/>
  <c r="D112" i="2"/>
  <c r="F95" i="2" a="1"/>
  <c r="F93" i="2" a="1"/>
  <c r="F97" i="2" a="1"/>
  <c r="F97" i="2" l="1"/>
  <c r="F98" i="2" s="1"/>
  <c r="W2" i="1"/>
  <c r="F95" i="2"/>
  <c r="F96" i="2" s="1"/>
  <c r="W4" i="1"/>
  <c r="F93" i="2"/>
  <c r="W8" i="1"/>
  <c r="J97" i="2" a="1"/>
  <c r="J95" i="2" a="1"/>
  <c r="J97" i="2" l="1"/>
  <c r="J98" i="2" s="1"/>
  <c r="J95" i="2"/>
  <c r="J96" i="2" s="1"/>
  <c r="F94" i="2"/>
  <c r="D162" i="2"/>
  <c r="D163" i="2" s="1"/>
  <c r="D134" i="2"/>
  <c r="D135" i="2" s="1"/>
  <c r="G84" i="2"/>
  <c r="I84" i="2"/>
  <c r="M5" i="1"/>
  <c r="D131" i="2"/>
  <c r="D132" i="2" s="1"/>
  <c r="E94" i="2" a="1"/>
  <c r="E94" i="2" s="1"/>
  <c r="F84" i="2"/>
  <c r="D165" i="2"/>
  <c r="D166" i="2" s="1"/>
  <c r="D125" i="2"/>
  <c r="D126" i="2" s="1"/>
  <c r="D107" i="2"/>
  <c r="F103" i="2" s="1"/>
  <c r="D105" i="2"/>
  <c r="D103" i="2" s="1"/>
  <c r="D153" i="2"/>
  <c r="D154" i="2" s="1"/>
  <c r="D156" i="2"/>
  <c r="D157" i="2" s="1"/>
  <c r="X5" i="1"/>
  <c r="I165" i="2" s="1"/>
  <c r="I166" i="2" s="1"/>
  <c r="D122" i="2"/>
  <c r="D123" i="2" s="1"/>
  <c r="D133" i="2" l="1"/>
  <c r="D124" i="2"/>
  <c r="D164" i="2"/>
  <c r="D155" i="2"/>
  <c r="I153" i="2"/>
  <c r="I154" i="2" s="1"/>
  <c r="I131" i="2"/>
  <c r="I132" i="2" s="1"/>
  <c r="I134" i="2"/>
  <c r="I135" i="2" s="1"/>
  <c r="W5" i="1"/>
  <c r="H107" i="2"/>
  <c r="J103" i="2" s="1"/>
  <c r="I122" i="2"/>
  <c r="I123" i="2" s="1"/>
  <c r="I94" i="2" a="1"/>
  <c r="I94" i="2" s="1"/>
  <c r="I156" i="2"/>
  <c r="I157" i="2" s="1"/>
  <c r="D106" i="2"/>
  <c r="E103" i="2" s="1"/>
  <c r="H105" i="2"/>
  <c r="I125" i="2"/>
  <c r="I126" i="2" s="1"/>
  <c r="I162" i="2"/>
  <c r="I163" i="2" s="1"/>
  <c r="I164" i="2" s="1"/>
  <c r="I124" i="2" l="1"/>
  <c r="I133" i="2"/>
  <c r="I155" i="2"/>
  <c r="H106" i="2"/>
  <c r="I103" i="2" s="1"/>
  <c r="H103" i="2"/>
</calcChain>
</file>

<file path=xl/comments1.xml><?xml version="1.0" encoding="utf-8"?>
<comments xmlns="http://schemas.openxmlformats.org/spreadsheetml/2006/main">
  <authors>
    <author>Bidouche &amp; Bidoutche</author>
  </authors>
  <commentList>
    <comment ref="E14" authorId="0" shapeId="0">
      <text>
        <r>
          <rPr>
            <b/>
            <sz val="9"/>
            <color indexed="81"/>
            <rFont val="Tahoma"/>
            <family val="2"/>
          </rPr>
          <t>% de match où le favori (côte) ne gagne pas.</t>
        </r>
      </text>
    </comment>
    <comment ref="E15" authorId="0" shapeId="0">
      <text>
        <r>
          <rPr>
            <b/>
            <sz val="9"/>
            <color indexed="81"/>
            <rFont val="Tahoma"/>
            <family val="2"/>
          </rPr>
          <t>% de match où le favori (budget) ne gagne pas.</t>
        </r>
      </text>
    </comment>
    <comment ref="E82" authorId="0" shapeId="0">
      <text>
        <r>
          <rPr>
            <b/>
            <sz val="9"/>
            <color indexed="81"/>
            <rFont val="Tahoma"/>
            <family val="2"/>
          </rPr>
          <t>Match aller uniquement</t>
        </r>
      </text>
    </comment>
  </commentList>
</comments>
</file>

<file path=xl/comments10.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11.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12.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13.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14.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15.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16.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17.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18.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19.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2.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20.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21.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3.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4.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5.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6.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7.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8.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comments9.xml><?xml version="1.0" encoding="utf-8"?>
<comments xmlns="http://schemas.openxmlformats.org/spreadsheetml/2006/main">
  <authors>
    <author>Bidouche &amp; Bidoutche</author>
  </authors>
  <commentList>
    <comment ref="M4" authorId="0" shapeId="0">
      <text>
        <r>
          <rPr>
            <b/>
            <sz val="9"/>
            <color indexed="81"/>
            <rFont val="Tahoma"/>
            <family val="2"/>
          </rPr>
          <t>Buts</t>
        </r>
      </text>
    </comment>
    <comment ref="N4" authorId="0" shapeId="0">
      <text>
        <r>
          <rPr>
            <b/>
            <sz val="9"/>
            <color indexed="81"/>
            <rFont val="Tahoma"/>
            <family val="2"/>
          </rPr>
          <t xml:space="preserve">But(s) encaissé(s)
</t>
        </r>
      </text>
    </comment>
    <comment ref="P4" authorId="0" shapeId="0">
      <text>
        <r>
          <rPr>
            <b/>
            <sz val="9"/>
            <color indexed="81"/>
            <rFont val="Tahoma"/>
            <family val="2"/>
          </rPr>
          <t>Buts</t>
        </r>
      </text>
    </comment>
    <comment ref="Q4" authorId="0" shapeId="0">
      <text>
        <r>
          <rPr>
            <b/>
            <sz val="9"/>
            <color indexed="81"/>
            <rFont val="Tahoma"/>
            <family val="2"/>
          </rPr>
          <t xml:space="preserve">But(s) encaissé(s)
</t>
        </r>
      </text>
    </comment>
    <comment ref="S4" authorId="0" shapeId="0">
      <text>
        <r>
          <rPr>
            <b/>
            <sz val="9"/>
            <color indexed="81"/>
            <rFont val="Tahoma"/>
            <family val="2"/>
          </rPr>
          <t>Buts</t>
        </r>
      </text>
    </comment>
    <comment ref="T4" authorId="0" shapeId="0">
      <text>
        <r>
          <rPr>
            <b/>
            <sz val="9"/>
            <color indexed="81"/>
            <rFont val="Tahoma"/>
            <family val="2"/>
          </rPr>
          <t xml:space="preserve">But(s) encaissé(s)
</t>
        </r>
      </text>
    </comment>
    <comment ref="V4" authorId="0" shapeId="0">
      <text>
        <r>
          <rPr>
            <b/>
            <sz val="9"/>
            <color indexed="81"/>
            <rFont val="Tahoma"/>
            <family val="2"/>
          </rPr>
          <t>Buts</t>
        </r>
      </text>
    </comment>
    <comment ref="W4" authorId="0" shapeId="0">
      <text>
        <r>
          <rPr>
            <b/>
            <sz val="9"/>
            <color indexed="81"/>
            <rFont val="Tahoma"/>
            <family val="2"/>
          </rPr>
          <t xml:space="preserve">But(s) encaissé(s)
</t>
        </r>
      </text>
    </comment>
    <comment ref="Y4" authorId="0" shapeId="0">
      <text>
        <r>
          <rPr>
            <b/>
            <sz val="9"/>
            <color indexed="81"/>
            <rFont val="Tahoma"/>
            <family val="2"/>
          </rPr>
          <t>Buts</t>
        </r>
      </text>
    </comment>
    <comment ref="Z4" authorId="0" shapeId="0">
      <text>
        <r>
          <rPr>
            <b/>
            <sz val="9"/>
            <color indexed="81"/>
            <rFont val="Tahoma"/>
            <family val="2"/>
          </rPr>
          <t xml:space="preserve">But(s) encaissé(s)
</t>
        </r>
      </text>
    </comment>
    <comment ref="AB4" authorId="0" shapeId="0">
      <text>
        <r>
          <rPr>
            <b/>
            <sz val="9"/>
            <color indexed="81"/>
            <rFont val="Tahoma"/>
            <family val="2"/>
          </rPr>
          <t>Buts</t>
        </r>
      </text>
    </comment>
    <comment ref="AC4" authorId="0" shapeId="0">
      <text>
        <r>
          <rPr>
            <b/>
            <sz val="9"/>
            <color indexed="81"/>
            <rFont val="Tahoma"/>
            <family val="2"/>
          </rPr>
          <t xml:space="preserve">But(s) encaissé(s)
</t>
        </r>
      </text>
    </comment>
    <comment ref="AE4" authorId="0" shapeId="0">
      <text>
        <r>
          <rPr>
            <b/>
            <sz val="9"/>
            <color indexed="81"/>
            <rFont val="Tahoma"/>
            <family val="2"/>
          </rPr>
          <t>Buts</t>
        </r>
      </text>
    </comment>
    <comment ref="AF4" authorId="0" shapeId="0">
      <text>
        <r>
          <rPr>
            <b/>
            <sz val="9"/>
            <color indexed="81"/>
            <rFont val="Tahoma"/>
            <family val="2"/>
          </rPr>
          <t xml:space="preserve">But(s) encaissé(s)
</t>
        </r>
      </text>
    </comment>
    <comment ref="AH4" authorId="0" shapeId="0">
      <text>
        <r>
          <rPr>
            <b/>
            <sz val="9"/>
            <color indexed="81"/>
            <rFont val="Tahoma"/>
            <family val="2"/>
          </rPr>
          <t>Buts</t>
        </r>
      </text>
    </comment>
    <comment ref="AI4" authorId="0" shapeId="0">
      <text>
        <r>
          <rPr>
            <b/>
            <sz val="9"/>
            <color indexed="81"/>
            <rFont val="Tahoma"/>
            <family val="2"/>
          </rPr>
          <t xml:space="preserve">But(s) encaissé(s)
</t>
        </r>
      </text>
    </comment>
    <comment ref="AK4" authorId="0" shapeId="0">
      <text>
        <r>
          <rPr>
            <b/>
            <sz val="9"/>
            <color indexed="81"/>
            <rFont val="Tahoma"/>
            <family val="2"/>
          </rPr>
          <t>Buts</t>
        </r>
      </text>
    </comment>
    <comment ref="AL4" authorId="0" shapeId="0">
      <text>
        <r>
          <rPr>
            <b/>
            <sz val="9"/>
            <color indexed="81"/>
            <rFont val="Tahoma"/>
            <family val="2"/>
          </rPr>
          <t xml:space="preserve">But(s) encaissé(s)
</t>
        </r>
      </text>
    </comment>
    <comment ref="AN4" authorId="0" shapeId="0">
      <text>
        <r>
          <rPr>
            <b/>
            <sz val="9"/>
            <color indexed="81"/>
            <rFont val="Tahoma"/>
            <family val="2"/>
          </rPr>
          <t>Buts</t>
        </r>
      </text>
    </comment>
    <comment ref="AO4" authorId="0" shapeId="0">
      <text>
        <r>
          <rPr>
            <b/>
            <sz val="9"/>
            <color indexed="81"/>
            <rFont val="Tahoma"/>
            <family val="2"/>
          </rPr>
          <t xml:space="preserve">But(s) encaissé(s)
</t>
        </r>
      </text>
    </comment>
    <comment ref="AQ4" authorId="0" shapeId="0">
      <text>
        <r>
          <rPr>
            <b/>
            <sz val="9"/>
            <color indexed="81"/>
            <rFont val="Tahoma"/>
            <family val="2"/>
          </rPr>
          <t>Buts</t>
        </r>
      </text>
    </comment>
    <comment ref="AR4" authorId="0" shapeId="0">
      <text>
        <r>
          <rPr>
            <b/>
            <sz val="9"/>
            <color indexed="81"/>
            <rFont val="Tahoma"/>
            <family val="2"/>
          </rPr>
          <t xml:space="preserve">But(s) encaissé(s)
</t>
        </r>
      </text>
    </comment>
    <comment ref="AT4" authorId="0" shapeId="0">
      <text>
        <r>
          <rPr>
            <b/>
            <sz val="9"/>
            <color indexed="81"/>
            <rFont val="Tahoma"/>
            <family val="2"/>
          </rPr>
          <t>Buts</t>
        </r>
      </text>
    </comment>
    <comment ref="AU4" authorId="0" shapeId="0">
      <text>
        <r>
          <rPr>
            <b/>
            <sz val="9"/>
            <color indexed="81"/>
            <rFont val="Tahoma"/>
            <family val="2"/>
          </rPr>
          <t xml:space="preserve">But(s) encaissé(s)
</t>
        </r>
      </text>
    </comment>
    <comment ref="AW4" authorId="0" shapeId="0">
      <text>
        <r>
          <rPr>
            <b/>
            <sz val="9"/>
            <color indexed="81"/>
            <rFont val="Tahoma"/>
            <family val="2"/>
          </rPr>
          <t>Buts</t>
        </r>
      </text>
    </comment>
    <comment ref="AX4" authorId="0" shapeId="0">
      <text>
        <r>
          <rPr>
            <b/>
            <sz val="9"/>
            <color indexed="81"/>
            <rFont val="Tahoma"/>
            <family val="2"/>
          </rPr>
          <t xml:space="preserve">But(s) encaissé(s)
</t>
        </r>
      </text>
    </comment>
    <comment ref="AZ4" authorId="0" shapeId="0">
      <text>
        <r>
          <rPr>
            <b/>
            <sz val="9"/>
            <color indexed="81"/>
            <rFont val="Tahoma"/>
            <family val="2"/>
          </rPr>
          <t>Buts</t>
        </r>
      </text>
    </comment>
    <comment ref="BA4" authorId="0" shapeId="0">
      <text>
        <r>
          <rPr>
            <b/>
            <sz val="9"/>
            <color indexed="81"/>
            <rFont val="Tahoma"/>
            <family val="2"/>
          </rPr>
          <t xml:space="preserve">But(s) encaissé(s)
</t>
        </r>
      </text>
    </comment>
    <comment ref="BC4" authorId="0" shapeId="0">
      <text>
        <r>
          <rPr>
            <b/>
            <sz val="9"/>
            <color indexed="81"/>
            <rFont val="Tahoma"/>
            <family val="2"/>
          </rPr>
          <t>Buts</t>
        </r>
      </text>
    </comment>
    <comment ref="BD4" authorId="0" shapeId="0">
      <text>
        <r>
          <rPr>
            <b/>
            <sz val="9"/>
            <color indexed="81"/>
            <rFont val="Tahoma"/>
            <family val="2"/>
          </rPr>
          <t xml:space="preserve">But(s) encaissé(s)
</t>
        </r>
      </text>
    </comment>
    <comment ref="BF4" authorId="0" shapeId="0">
      <text>
        <r>
          <rPr>
            <b/>
            <sz val="9"/>
            <color indexed="81"/>
            <rFont val="Tahoma"/>
            <family val="2"/>
          </rPr>
          <t>Buts</t>
        </r>
      </text>
    </comment>
    <comment ref="BG4" authorId="0" shapeId="0">
      <text>
        <r>
          <rPr>
            <b/>
            <sz val="9"/>
            <color indexed="81"/>
            <rFont val="Tahoma"/>
            <family val="2"/>
          </rPr>
          <t xml:space="preserve">But(s) encaissé(s)
</t>
        </r>
      </text>
    </comment>
    <comment ref="BI4" authorId="0" shapeId="0">
      <text>
        <r>
          <rPr>
            <b/>
            <sz val="9"/>
            <color indexed="81"/>
            <rFont val="Tahoma"/>
            <family val="2"/>
          </rPr>
          <t>Buts</t>
        </r>
      </text>
    </comment>
    <comment ref="BJ4" authorId="0" shapeId="0">
      <text>
        <r>
          <rPr>
            <b/>
            <sz val="9"/>
            <color indexed="81"/>
            <rFont val="Tahoma"/>
            <family val="2"/>
          </rPr>
          <t xml:space="preserve">But(s) encaissé(s)
</t>
        </r>
      </text>
    </comment>
    <comment ref="BL4" authorId="0" shapeId="0">
      <text>
        <r>
          <rPr>
            <b/>
            <sz val="9"/>
            <color indexed="81"/>
            <rFont val="Tahoma"/>
            <family val="2"/>
          </rPr>
          <t>Buts</t>
        </r>
      </text>
    </comment>
    <comment ref="BM4" authorId="0" shapeId="0">
      <text>
        <r>
          <rPr>
            <b/>
            <sz val="9"/>
            <color indexed="81"/>
            <rFont val="Tahoma"/>
            <family val="2"/>
          </rPr>
          <t xml:space="preserve">But(s) encaissé(s)
</t>
        </r>
      </text>
    </comment>
    <comment ref="BO4" authorId="0" shapeId="0">
      <text>
        <r>
          <rPr>
            <b/>
            <sz val="9"/>
            <color indexed="81"/>
            <rFont val="Tahoma"/>
            <family val="2"/>
          </rPr>
          <t>Buts</t>
        </r>
      </text>
    </comment>
    <comment ref="BP4" authorId="0" shapeId="0">
      <text>
        <r>
          <rPr>
            <b/>
            <sz val="9"/>
            <color indexed="81"/>
            <rFont val="Tahoma"/>
            <family val="2"/>
          </rPr>
          <t xml:space="preserve">But(s) encaissé(s)
</t>
        </r>
      </text>
    </comment>
    <comment ref="BR4" authorId="0" shapeId="0">
      <text>
        <r>
          <rPr>
            <b/>
            <sz val="9"/>
            <color indexed="81"/>
            <rFont val="Tahoma"/>
            <family val="2"/>
          </rPr>
          <t>Buts</t>
        </r>
      </text>
    </comment>
    <comment ref="BS4" authorId="0" shapeId="0">
      <text>
        <r>
          <rPr>
            <b/>
            <sz val="9"/>
            <color indexed="81"/>
            <rFont val="Tahoma"/>
            <family val="2"/>
          </rPr>
          <t xml:space="preserve">But(s) encaissé(s)
</t>
        </r>
      </text>
    </comment>
    <comment ref="BU4" authorId="0" shapeId="0">
      <text>
        <r>
          <rPr>
            <b/>
            <sz val="9"/>
            <color indexed="81"/>
            <rFont val="Tahoma"/>
            <family val="2"/>
          </rPr>
          <t>Buts</t>
        </r>
      </text>
    </comment>
    <comment ref="BV4" authorId="0" shapeId="0">
      <text>
        <r>
          <rPr>
            <b/>
            <sz val="9"/>
            <color indexed="81"/>
            <rFont val="Tahoma"/>
            <family val="2"/>
          </rPr>
          <t xml:space="preserve">But(s) encaissé(s)
</t>
        </r>
      </text>
    </comment>
    <comment ref="BX4" authorId="0" shapeId="0">
      <text>
        <r>
          <rPr>
            <b/>
            <sz val="9"/>
            <color indexed="81"/>
            <rFont val="Tahoma"/>
            <family val="2"/>
          </rPr>
          <t>Buts</t>
        </r>
      </text>
    </comment>
    <comment ref="BY4" authorId="0" shapeId="0">
      <text>
        <r>
          <rPr>
            <b/>
            <sz val="9"/>
            <color indexed="81"/>
            <rFont val="Tahoma"/>
            <family val="2"/>
          </rPr>
          <t xml:space="preserve">But(s) encaissé(s)
</t>
        </r>
      </text>
    </comment>
    <comment ref="CA4" authorId="0" shapeId="0">
      <text>
        <r>
          <rPr>
            <b/>
            <sz val="9"/>
            <color indexed="81"/>
            <rFont val="Tahoma"/>
            <family val="2"/>
          </rPr>
          <t>Buts</t>
        </r>
      </text>
    </comment>
    <comment ref="CB4" authorId="0" shapeId="0">
      <text>
        <r>
          <rPr>
            <b/>
            <sz val="9"/>
            <color indexed="81"/>
            <rFont val="Tahoma"/>
            <family val="2"/>
          </rPr>
          <t xml:space="preserve">But(s) encaissé(s)
</t>
        </r>
      </text>
    </comment>
    <comment ref="CD4" authorId="0" shapeId="0">
      <text>
        <r>
          <rPr>
            <b/>
            <sz val="9"/>
            <color indexed="81"/>
            <rFont val="Tahoma"/>
            <family val="2"/>
          </rPr>
          <t>Buts</t>
        </r>
      </text>
    </comment>
    <comment ref="CE4" authorId="0" shapeId="0">
      <text>
        <r>
          <rPr>
            <b/>
            <sz val="9"/>
            <color indexed="81"/>
            <rFont val="Tahoma"/>
            <family val="2"/>
          </rPr>
          <t xml:space="preserve">But(s) encaissé(s)
</t>
        </r>
      </text>
    </comment>
    <comment ref="CG4" authorId="0" shapeId="0">
      <text>
        <r>
          <rPr>
            <b/>
            <sz val="9"/>
            <color indexed="81"/>
            <rFont val="Tahoma"/>
            <family val="2"/>
          </rPr>
          <t>Buts</t>
        </r>
      </text>
    </comment>
    <comment ref="CH4" authorId="0" shapeId="0">
      <text>
        <r>
          <rPr>
            <b/>
            <sz val="9"/>
            <color indexed="81"/>
            <rFont val="Tahoma"/>
            <family val="2"/>
          </rPr>
          <t xml:space="preserve">But(s) encaissé(s)
</t>
        </r>
      </text>
    </comment>
    <comment ref="CJ4" authorId="0" shapeId="0">
      <text>
        <r>
          <rPr>
            <b/>
            <sz val="9"/>
            <color indexed="81"/>
            <rFont val="Tahoma"/>
            <family val="2"/>
          </rPr>
          <t>Buts</t>
        </r>
      </text>
    </comment>
    <comment ref="CK4" authorId="0" shapeId="0">
      <text>
        <r>
          <rPr>
            <b/>
            <sz val="9"/>
            <color indexed="81"/>
            <rFont val="Tahoma"/>
            <family val="2"/>
          </rPr>
          <t xml:space="preserve">But(s) encaissé(s)
</t>
        </r>
      </text>
    </comment>
    <comment ref="CM4" authorId="0" shapeId="0">
      <text>
        <r>
          <rPr>
            <b/>
            <sz val="9"/>
            <color indexed="81"/>
            <rFont val="Tahoma"/>
            <family val="2"/>
          </rPr>
          <t>Buts</t>
        </r>
      </text>
    </comment>
    <comment ref="CN4" authorId="0" shapeId="0">
      <text>
        <r>
          <rPr>
            <b/>
            <sz val="9"/>
            <color indexed="81"/>
            <rFont val="Tahoma"/>
            <family val="2"/>
          </rPr>
          <t xml:space="preserve">But(s) encaissé(s)
</t>
        </r>
      </text>
    </comment>
    <comment ref="CP4" authorId="0" shapeId="0">
      <text>
        <r>
          <rPr>
            <b/>
            <sz val="9"/>
            <color indexed="81"/>
            <rFont val="Tahoma"/>
            <family val="2"/>
          </rPr>
          <t>Buts</t>
        </r>
      </text>
    </comment>
    <comment ref="CQ4" authorId="0" shapeId="0">
      <text>
        <r>
          <rPr>
            <b/>
            <sz val="9"/>
            <color indexed="81"/>
            <rFont val="Tahoma"/>
            <family val="2"/>
          </rPr>
          <t xml:space="preserve">But(s) encaissé(s)
</t>
        </r>
      </text>
    </comment>
    <comment ref="CS4" authorId="0" shapeId="0">
      <text>
        <r>
          <rPr>
            <b/>
            <sz val="9"/>
            <color indexed="81"/>
            <rFont val="Tahoma"/>
            <family val="2"/>
          </rPr>
          <t>Buts</t>
        </r>
      </text>
    </comment>
    <comment ref="CT4" authorId="0" shapeId="0">
      <text>
        <r>
          <rPr>
            <b/>
            <sz val="9"/>
            <color indexed="81"/>
            <rFont val="Tahoma"/>
            <family val="2"/>
          </rPr>
          <t xml:space="preserve">But(s) encaissé(s)
</t>
        </r>
      </text>
    </comment>
    <comment ref="CV4" authorId="0" shapeId="0">
      <text>
        <r>
          <rPr>
            <b/>
            <sz val="9"/>
            <color indexed="81"/>
            <rFont val="Tahoma"/>
            <family val="2"/>
          </rPr>
          <t>Buts</t>
        </r>
      </text>
    </comment>
    <comment ref="CW4" authorId="0" shapeId="0">
      <text>
        <r>
          <rPr>
            <b/>
            <sz val="9"/>
            <color indexed="81"/>
            <rFont val="Tahoma"/>
            <family val="2"/>
          </rPr>
          <t xml:space="preserve">But(s) encaissé(s)
</t>
        </r>
      </text>
    </comment>
    <comment ref="CY4" authorId="0" shapeId="0">
      <text>
        <r>
          <rPr>
            <b/>
            <sz val="9"/>
            <color indexed="81"/>
            <rFont val="Tahoma"/>
            <family val="2"/>
          </rPr>
          <t>Buts</t>
        </r>
      </text>
    </comment>
    <comment ref="CZ4" authorId="0" shapeId="0">
      <text>
        <r>
          <rPr>
            <b/>
            <sz val="9"/>
            <color indexed="81"/>
            <rFont val="Tahoma"/>
            <family val="2"/>
          </rPr>
          <t xml:space="preserve">But(s) encaissé(s)
</t>
        </r>
      </text>
    </comment>
    <comment ref="DB4" authorId="0" shapeId="0">
      <text>
        <r>
          <rPr>
            <b/>
            <sz val="9"/>
            <color indexed="81"/>
            <rFont val="Tahoma"/>
            <family val="2"/>
          </rPr>
          <t>Buts</t>
        </r>
      </text>
    </comment>
    <comment ref="DC4" authorId="0" shapeId="0">
      <text>
        <r>
          <rPr>
            <b/>
            <sz val="9"/>
            <color indexed="81"/>
            <rFont val="Tahoma"/>
            <family val="2"/>
          </rPr>
          <t xml:space="preserve">But(s) encaissé(s)
</t>
        </r>
      </text>
    </comment>
    <comment ref="DE4" authorId="0" shapeId="0">
      <text>
        <r>
          <rPr>
            <b/>
            <sz val="9"/>
            <color indexed="81"/>
            <rFont val="Tahoma"/>
            <family val="2"/>
          </rPr>
          <t>Buts</t>
        </r>
      </text>
    </comment>
    <comment ref="DF4" authorId="0" shapeId="0">
      <text>
        <r>
          <rPr>
            <b/>
            <sz val="9"/>
            <color indexed="81"/>
            <rFont val="Tahoma"/>
            <family val="2"/>
          </rPr>
          <t xml:space="preserve">But(s) encaissé(s)
</t>
        </r>
      </text>
    </comment>
    <comment ref="DH4" authorId="0" shapeId="0">
      <text>
        <r>
          <rPr>
            <b/>
            <sz val="9"/>
            <color indexed="81"/>
            <rFont val="Tahoma"/>
            <family val="2"/>
          </rPr>
          <t>Buts</t>
        </r>
      </text>
    </comment>
    <comment ref="DI4" authorId="0" shapeId="0">
      <text>
        <r>
          <rPr>
            <b/>
            <sz val="9"/>
            <color indexed="81"/>
            <rFont val="Tahoma"/>
            <family val="2"/>
          </rPr>
          <t xml:space="preserve">But(s) encaissé(s)
</t>
        </r>
      </text>
    </comment>
    <comment ref="DK4" authorId="0" shapeId="0">
      <text>
        <r>
          <rPr>
            <b/>
            <sz val="9"/>
            <color indexed="81"/>
            <rFont val="Tahoma"/>
            <family val="2"/>
          </rPr>
          <t>Buts</t>
        </r>
      </text>
    </comment>
    <comment ref="DL4" authorId="0" shapeId="0">
      <text>
        <r>
          <rPr>
            <b/>
            <sz val="9"/>
            <color indexed="81"/>
            <rFont val="Tahoma"/>
            <family val="2"/>
          </rPr>
          <t xml:space="preserve">But(s) encaissé(s)
</t>
        </r>
      </text>
    </comment>
    <comment ref="DN4" authorId="0" shapeId="0">
      <text>
        <r>
          <rPr>
            <b/>
            <sz val="9"/>
            <color indexed="81"/>
            <rFont val="Tahoma"/>
            <family val="2"/>
          </rPr>
          <t>Buts</t>
        </r>
      </text>
    </comment>
    <comment ref="DO4" authorId="0" shapeId="0">
      <text>
        <r>
          <rPr>
            <b/>
            <sz val="9"/>
            <color indexed="81"/>
            <rFont val="Tahoma"/>
            <family val="2"/>
          </rPr>
          <t xml:space="preserve">But(s) encaissé(s)
</t>
        </r>
      </text>
    </comment>
    <comment ref="DQ4" authorId="0" shapeId="0">
      <text>
        <r>
          <rPr>
            <b/>
            <sz val="9"/>
            <color indexed="81"/>
            <rFont val="Tahoma"/>
            <family val="2"/>
          </rPr>
          <t>Buts</t>
        </r>
      </text>
    </comment>
    <comment ref="DR4" authorId="0" shapeId="0">
      <text>
        <r>
          <rPr>
            <b/>
            <sz val="9"/>
            <color indexed="81"/>
            <rFont val="Tahoma"/>
            <family val="2"/>
          </rPr>
          <t xml:space="preserve">But(s) encaissé(s)
</t>
        </r>
      </text>
    </comment>
    <comment ref="DT4" authorId="0" shapeId="0">
      <text>
        <r>
          <rPr>
            <b/>
            <sz val="9"/>
            <color indexed="81"/>
            <rFont val="Tahoma"/>
            <family val="2"/>
          </rPr>
          <t>Buts</t>
        </r>
      </text>
    </comment>
    <comment ref="DU4" authorId="0" shapeId="0">
      <text>
        <r>
          <rPr>
            <b/>
            <sz val="9"/>
            <color indexed="81"/>
            <rFont val="Tahoma"/>
            <family val="2"/>
          </rPr>
          <t xml:space="preserve">But(s) encaissé(s)
</t>
        </r>
      </text>
    </comment>
  </commentList>
</comments>
</file>

<file path=xl/sharedStrings.xml><?xml version="1.0" encoding="utf-8"?>
<sst xmlns="http://schemas.openxmlformats.org/spreadsheetml/2006/main" count="7330" uniqueCount="784">
  <si>
    <t>Date</t>
  </si>
  <si>
    <t>Enjeu</t>
  </si>
  <si>
    <t>Domicile</t>
  </si>
  <si>
    <t>Score</t>
  </si>
  <si>
    <t>Extérieur</t>
  </si>
  <si>
    <t>Ligue 1</t>
  </si>
  <si>
    <t>Bastia</t>
  </si>
  <si>
    <t>PSG</t>
  </si>
  <si>
    <t>Monaco</t>
  </si>
  <si>
    <t>Guingamp</t>
  </si>
  <si>
    <t>Bordeaux</t>
  </si>
  <si>
    <t>Caen</t>
  </si>
  <si>
    <t>Dijon</t>
  </si>
  <si>
    <t>Metz</t>
  </si>
  <si>
    <t>Montpellier</t>
  </si>
  <si>
    <t>Nancy</t>
  </si>
  <si>
    <t>Nice</t>
  </si>
  <si>
    <t>Marseille</t>
  </si>
  <si>
    <t>St Etienne</t>
  </si>
  <si>
    <t>Lorient</t>
  </si>
  <si>
    <t>Nantes</t>
  </si>
  <si>
    <t>Lille</t>
  </si>
  <si>
    <t>Angers</t>
  </si>
  <si>
    <t>Lyon</t>
  </si>
  <si>
    <t>Rennes</t>
  </si>
  <si>
    <t>Toulouse</t>
  </si>
  <si>
    <t>Choisir équipe</t>
  </si>
  <si>
    <t>Victoire</t>
  </si>
  <si>
    <t>Nul</t>
  </si>
  <si>
    <t>Défaite</t>
  </si>
  <si>
    <r>
      <t>Buts encaissés / match</t>
    </r>
    <r>
      <rPr>
        <b/>
        <sz val="8"/>
        <color rgb="FFFF0000"/>
        <rFont val="Calibri"/>
        <family val="2"/>
        <scheme val="minor"/>
      </rPr>
      <t xml:space="preserve"> à domicile</t>
    </r>
  </si>
  <si>
    <r>
      <t>Buts marqués / match</t>
    </r>
    <r>
      <rPr>
        <b/>
        <sz val="8"/>
        <color rgb="FFFF0000"/>
        <rFont val="Calibri"/>
        <family val="2"/>
        <scheme val="minor"/>
      </rPr>
      <t xml:space="preserve"> à Domicile</t>
    </r>
  </si>
  <si>
    <r>
      <t>Buts marqués / match</t>
    </r>
    <r>
      <rPr>
        <b/>
        <sz val="8"/>
        <color rgb="FFFF0000"/>
        <rFont val="Calibri"/>
        <family val="2"/>
        <scheme val="minor"/>
      </rPr>
      <t xml:space="preserve"> à l'extérieur</t>
    </r>
  </si>
  <si>
    <r>
      <t xml:space="preserve">Buts encaissés / match </t>
    </r>
    <r>
      <rPr>
        <b/>
        <sz val="8"/>
        <color rgb="FFFF0000"/>
        <rFont val="Calibri"/>
        <family val="2"/>
        <scheme val="minor"/>
      </rPr>
      <t xml:space="preserve"> à l'extérieur</t>
    </r>
  </si>
  <si>
    <r>
      <t>Moy. Buts marqués / match</t>
    </r>
    <r>
      <rPr>
        <b/>
        <sz val="8"/>
        <color rgb="FFFF0000"/>
        <rFont val="Calibri"/>
        <family val="2"/>
        <scheme val="minor"/>
      </rPr>
      <t xml:space="preserve"> à Domicile</t>
    </r>
    <r>
      <rPr>
        <b/>
        <sz val="8"/>
        <rFont val="Calibri"/>
        <family val="2"/>
        <scheme val="minor"/>
      </rPr>
      <t xml:space="preserve"> face à :</t>
    </r>
  </si>
  <si>
    <r>
      <t>Moy. Buts encaissés / match</t>
    </r>
    <r>
      <rPr>
        <b/>
        <sz val="8"/>
        <color rgb="FFFF0000"/>
        <rFont val="Calibri"/>
        <family val="2"/>
        <scheme val="minor"/>
      </rPr>
      <t xml:space="preserve"> à domicile</t>
    </r>
    <r>
      <rPr>
        <b/>
        <sz val="8"/>
        <rFont val="Calibri"/>
        <family val="2"/>
        <scheme val="minor"/>
      </rPr>
      <t xml:space="preserve"> face à </t>
    </r>
  </si>
  <si>
    <t>Choisir enjeu</t>
  </si>
  <si>
    <t>Nbre Match à domicile</t>
  </si>
  <si>
    <t>Nbre Match à l'extérieur</t>
  </si>
  <si>
    <t>Nbre match total (Dom + Ext)</t>
  </si>
  <si>
    <r>
      <t xml:space="preserve">Moy. Buts encaissés                    </t>
    </r>
    <r>
      <rPr>
        <b/>
        <sz val="8"/>
        <color rgb="FF7030A0"/>
        <rFont val="Calibri"/>
        <family val="2"/>
        <scheme val="minor"/>
      </rPr>
      <t>(Dom. + Ext.)</t>
    </r>
  </si>
  <si>
    <r>
      <t xml:space="preserve">Moy. Buts marqués </t>
    </r>
    <r>
      <rPr>
        <b/>
        <sz val="8"/>
        <color rgb="FF7030A0"/>
        <rFont val="Calibri"/>
        <family val="2"/>
        <scheme val="minor"/>
      </rPr>
      <t>(Dom. + Ext.)</t>
    </r>
  </si>
  <si>
    <r>
      <t xml:space="preserve">Moy. Buts marqués              </t>
    </r>
    <r>
      <rPr>
        <b/>
        <sz val="8"/>
        <color rgb="FF7030A0"/>
        <rFont val="Calibri"/>
        <family val="2"/>
        <scheme val="minor"/>
      </rPr>
      <t>(Dom. + Ext.)</t>
    </r>
  </si>
  <si>
    <r>
      <t xml:space="preserve">Moy. Buts encaissés        </t>
    </r>
    <r>
      <rPr>
        <b/>
        <sz val="8"/>
        <color rgb="FF7030A0"/>
        <rFont val="Calibri"/>
        <family val="2"/>
        <scheme val="minor"/>
      </rPr>
      <t>(Dom. + Ext.)</t>
    </r>
  </si>
  <si>
    <t>Journée</t>
  </si>
  <si>
    <t>Côte 1</t>
  </si>
  <si>
    <t>Côte 2</t>
  </si>
  <si>
    <t>Côte 3</t>
  </si>
  <si>
    <t>Equivalent pt</t>
  </si>
  <si>
    <t>Nbre de match position de favori</t>
  </si>
  <si>
    <t>Nbre de match gagné en tant que favori</t>
  </si>
  <si>
    <r>
      <t xml:space="preserve">Stats </t>
    </r>
    <r>
      <rPr>
        <b/>
        <sz val="13"/>
        <color theme="1"/>
        <rFont val="Calibri"/>
        <family val="2"/>
        <scheme val="minor"/>
      </rPr>
      <t>Domicile + Extérieur</t>
    </r>
    <r>
      <rPr>
        <sz val="11"/>
        <color theme="1"/>
        <rFont val="Calibri"/>
        <family val="2"/>
        <scheme val="minor"/>
      </rPr>
      <t xml:space="preserve"> confondues</t>
    </r>
  </si>
  <si>
    <t>% Victoire</t>
  </si>
  <si>
    <t>% Nul</t>
  </si>
  <si>
    <t>% Défaite</t>
  </si>
  <si>
    <t>Nbre de match perdu en tant que favori</t>
  </si>
  <si>
    <t>Nbre de match position d'outsider</t>
  </si>
  <si>
    <t>Nbre de match gagné en tant qu'outsider</t>
  </si>
  <si>
    <t>Nbre de match perdu en tant qu'outsider</t>
  </si>
  <si>
    <r>
      <t xml:space="preserve">Stats </t>
    </r>
    <r>
      <rPr>
        <b/>
        <sz val="13"/>
        <color theme="1"/>
        <rFont val="Calibri"/>
        <family val="2"/>
        <scheme val="minor"/>
      </rPr>
      <t>Domicile / Extérieur</t>
    </r>
    <r>
      <rPr>
        <sz val="11"/>
        <color theme="1"/>
        <rFont val="Calibri"/>
        <family val="2"/>
        <scheme val="minor"/>
      </rPr>
      <t xml:space="preserve"> séparés</t>
    </r>
  </si>
  <si>
    <t>Nbre match</t>
  </si>
  <si>
    <t>Match gagné à domicile</t>
  </si>
  <si>
    <t>Matchs perdus à domicile</t>
  </si>
  <si>
    <t>Match nul à domicile</t>
  </si>
  <si>
    <t>Match gagné à l'extérieur</t>
  </si>
  <si>
    <t>Match nul à l'extérieur</t>
  </si>
  <si>
    <t>Matchs perdus à l'extérieur</t>
  </si>
  <si>
    <t>Résultat</t>
  </si>
  <si>
    <t>Stats équipe Domicile</t>
  </si>
  <si>
    <t>Stats équipe Extérieur</t>
  </si>
  <si>
    <t>Dernier match à Domicile</t>
  </si>
  <si>
    <t>Match - 2</t>
  </si>
  <si>
    <t>Match - 3</t>
  </si>
  <si>
    <t>Match N - 2</t>
  </si>
  <si>
    <t>Match N - 3</t>
  </si>
  <si>
    <t>Dernier match</t>
  </si>
  <si>
    <t>Dernier match à l'extérieur</t>
  </si>
  <si>
    <t>Saison</t>
  </si>
  <si>
    <t>2016/2017</t>
  </si>
  <si>
    <t xml:space="preserve">Nbre de confrontations </t>
  </si>
  <si>
    <t>Budget</t>
  </si>
  <si>
    <t xml:space="preserve">Équipe </t>
  </si>
  <si>
    <r>
      <t xml:space="preserve">Stats </t>
    </r>
    <r>
      <rPr>
        <b/>
        <sz val="13"/>
        <color theme="1"/>
        <rFont val="Calibri"/>
        <family val="2"/>
        <scheme val="minor"/>
      </rPr>
      <t>Favoris (cote)</t>
    </r>
  </si>
  <si>
    <t>Entraîneur</t>
  </si>
  <si>
    <t>Unaï Emery</t>
  </si>
  <si>
    <t>Bruno Genesio</t>
  </si>
  <si>
    <t>Leonardo Jardim</t>
  </si>
  <si>
    <t>Christian Gourcuff</t>
  </si>
  <si>
    <t>René Girard</t>
  </si>
  <si>
    <t>Sylvain Ripoll</t>
  </si>
  <si>
    <t>Pascal Dupraz</t>
  </si>
  <si>
    <t>Pablo Correa</t>
  </si>
  <si>
    <t>François CICCOLINI</t>
  </si>
  <si>
    <t>Philippe HINSCHBERGER</t>
  </si>
  <si>
    <t>Olivier DALL'OGLIO</t>
  </si>
  <si>
    <t>Stéphane MOULIN</t>
  </si>
  <si>
    <t>Patrice GARANDE</t>
  </si>
  <si>
    <t>Lucien FAVRE</t>
  </si>
  <si>
    <t>Frédéric HANTZ</t>
  </si>
  <si>
    <t>Jocelyn GOURVENNEC</t>
  </si>
  <si>
    <t>Franck PASSI</t>
  </si>
  <si>
    <t>Christophe Galtier</t>
  </si>
  <si>
    <t>Antoine KOMBOUARÉ</t>
  </si>
  <si>
    <t>Favori cote</t>
  </si>
  <si>
    <t>Favori budget</t>
  </si>
  <si>
    <r>
      <t xml:space="preserve">Stats </t>
    </r>
    <r>
      <rPr>
        <b/>
        <sz val="13"/>
        <color theme="1"/>
        <rFont val="Calibri"/>
        <family val="2"/>
        <scheme val="minor"/>
      </rPr>
      <t>Favoris (Budget)</t>
    </r>
  </si>
  <si>
    <r>
      <t xml:space="preserve">Quand l'équipe </t>
    </r>
    <r>
      <rPr>
        <b/>
        <sz val="16"/>
        <color theme="1"/>
        <rFont val="Calibri"/>
        <family val="2"/>
        <scheme val="minor"/>
      </rPr>
      <t>1</t>
    </r>
    <r>
      <rPr>
        <sz val="11"/>
        <color theme="1"/>
        <rFont val="Calibri"/>
        <family val="2"/>
        <scheme val="minor"/>
      </rPr>
      <t xml:space="preserve"> a une cote d'outsider</t>
    </r>
  </si>
  <si>
    <r>
      <t xml:space="preserve">Quand l'équipe </t>
    </r>
    <r>
      <rPr>
        <b/>
        <sz val="16"/>
        <color theme="1"/>
        <rFont val="Calibri"/>
        <family val="2"/>
        <scheme val="minor"/>
      </rPr>
      <t>2</t>
    </r>
    <r>
      <rPr>
        <sz val="11"/>
        <color theme="1"/>
        <rFont val="Calibri"/>
        <family val="2"/>
        <scheme val="minor"/>
      </rPr>
      <t xml:space="preserve"> a une cote d'outsider</t>
    </r>
  </si>
  <si>
    <r>
      <t xml:space="preserve">Quand L'équipe </t>
    </r>
    <r>
      <rPr>
        <b/>
        <sz val="16"/>
        <color theme="1"/>
        <rFont val="Calibri"/>
        <family val="2"/>
        <scheme val="minor"/>
      </rPr>
      <t>1</t>
    </r>
    <r>
      <rPr>
        <sz val="11"/>
        <color theme="1"/>
        <rFont val="Calibri"/>
        <family val="2"/>
        <scheme val="minor"/>
      </rPr>
      <t xml:space="preserve"> a le plus gros budget (ou =)</t>
    </r>
  </si>
  <si>
    <r>
      <t xml:space="preserve">Quand L'équipe </t>
    </r>
    <r>
      <rPr>
        <b/>
        <sz val="16"/>
        <color theme="1"/>
        <rFont val="Calibri"/>
        <family val="2"/>
        <scheme val="minor"/>
      </rPr>
      <t>2</t>
    </r>
    <r>
      <rPr>
        <sz val="11"/>
        <color theme="1"/>
        <rFont val="Calibri"/>
        <family val="2"/>
        <scheme val="minor"/>
      </rPr>
      <t xml:space="preserve"> a le plus gros budget</t>
    </r>
  </si>
  <si>
    <r>
      <t xml:space="preserve">Quand l'équipe </t>
    </r>
    <r>
      <rPr>
        <b/>
        <sz val="16"/>
        <color theme="1"/>
        <rFont val="Calibri"/>
        <family val="2"/>
        <scheme val="minor"/>
      </rPr>
      <t>1</t>
    </r>
    <r>
      <rPr>
        <sz val="11"/>
        <color theme="1"/>
        <rFont val="Calibri"/>
        <family val="2"/>
        <scheme val="minor"/>
      </rPr>
      <t xml:space="preserve"> a le budget le plus faible</t>
    </r>
  </si>
  <si>
    <r>
      <t xml:space="preserve">Quand l'équipe </t>
    </r>
    <r>
      <rPr>
        <b/>
        <sz val="16"/>
        <color theme="1"/>
        <rFont val="Calibri"/>
        <family val="2"/>
        <scheme val="minor"/>
      </rPr>
      <t>2</t>
    </r>
    <r>
      <rPr>
        <sz val="11"/>
        <color theme="1"/>
        <rFont val="Calibri"/>
        <family val="2"/>
        <scheme val="minor"/>
      </rPr>
      <t xml:space="preserve"> a le budget le plus faible</t>
    </r>
  </si>
  <si>
    <t>Frédéric Antonetti</t>
  </si>
  <si>
    <t>GAR</t>
  </si>
  <si>
    <t>DEF</t>
  </si>
  <si>
    <t xml:space="preserve">Dante </t>
  </si>
  <si>
    <t>MIL</t>
  </si>
  <si>
    <t>ATT</t>
  </si>
  <si>
    <t>N°</t>
  </si>
  <si>
    <t>JOUEURS</t>
  </si>
  <si>
    <t>POSTE</t>
  </si>
  <si>
    <t>Titulaire</t>
  </si>
  <si>
    <t>Remplaçant</t>
  </si>
  <si>
    <t>% Remplaçant</t>
  </si>
  <si>
    <t>Hassen</t>
  </si>
  <si>
    <t>Souquet</t>
  </si>
  <si>
    <t>Lloris</t>
  </si>
  <si>
    <t>Baysse</t>
  </si>
  <si>
    <t>Seri</t>
  </si>
  <si>
    <t xml:space="preserve">Vercauteren </t>
  </si>
  <si>
    <t>Lusamba</t>
  </si>
  <si>
    <t>Belhanda</t>
  </si>
  <si>
    <t>Le Bihan</t>
  </si>
  <si>
    <t xml:space="preserve">Saïd </t>
  </si>
  <si>
    <t xml:space="preserve">Rafetraniaina </t>
  </si>
  <si>
    <t xml:space="preserve">Eysseric </t>
  </si>
  <si>
    <t xml:space="preserve">Plea </t>
  </si>
  <si>
    <t xml:space="preserve">Rougeaux </t>
  </si>
  <si>
    <t xml:space="preserve">Pouplin </t>
  </si>
  <si>
    <t xml:space="preserve">Walter </t>
  </si>
  <si>
    <t xml:space="preserve">Le Marchand </t>
  </si>
  <si>
    <t xml:space="preserve">Pereira </t>
  </si>
  <si>
    <t xml:space="preserve">Donis </t>
  </si>
  <si>
    <t xml:space="preserve">Bosetti </t>
  </si>
  <si>
    <t xml:space="preserve">Bodmer </t>
  </si>
  <si>
    <t xml:space="preserve">Cyprien </t>
  </si>
  <si>
    <t xml:space="preserve">Koziello </t>
  </si>
  <si>
    <t xml:space="preserve">Boscagli </t>
  </si>
  <si>
    <t xml:space="preserve">Dalbert </t>
  </si>
  <si>
    <t xml:space="preserve">Cardinale </t>
  </si>
  <si>
    <t xml:space="preserve">Marcel </t>
  </si>
  <si>
    <t xml:space="preserve">Sarr </t>
  </si>
  <si>
    <t xml:space="preserve">Benitez </t>
  </si>
  <si>
    <t xml:space="preserve">Balotelli </t>
  </si>
  <si>
    <t>% Titulaire</t>
  </si>
  <si>
    <t>B</t>
  </si>
  <si>
    <t>B.E</t>
  </si>
  <si>
    <t>% V</t>
  </si>
  <si>
    <t>% N</t>
  </si>
  <si>
    <t>% D</t>
  </si>
  <si>
    <t>Quand le joueur est titulaire</t>
  </si>
  <si>
    <t>Sélectionné ?</t>
  </si>
  <si>
    <t>x</t>
  </si>
  <si>
    <t xml:space="preserve">Yoane Wissa </t>
  </si>
  <si>
    <t>Letellier</t>
  </si>
  <si>
    <t>Mandrea</t>
  </si>
  <si>
    <t>Michel</t>
  </si>
  <si>
    <t>Petitgenet</t>
  </si>
  <si>
    <t>Petric</t>
  </si>
  <si>
    <t>Andreu</t>
  </si>
  <si>
    <t>Bourillon</t>
  </si>
  <si>
    <t>Diallo</t>
  </si>
  <si>
    <t>Hénin</t>
  </si>
  <si>
    <t xml:space="preserve">Tahrat </t>
  </si>
  <si>
    <t xml:space="preserve">Pavlovic </t>
  </si>
  <si>
    <t xml:space="preserve">Thomas </t>
  </si>
  <si>
    <t xml:space="preserve">Traoré </t>
  </si>
  <si>
    <t xml:space="preserve">Ben Othman </t>
  </si>
  <si>
    <t xml:space="preserve">Capelle </t>
  </si>
  <si>
    <t xml:space="preserve">Laidouni </t>
  </si>
  <si>
    <t xml:space="preserve">Manceau </t>
  </si>
  <si>
    <t xml:space="preserve">Mangani </t>
  </si>
  <si>
    <t xml:space="preserve">Martinez </t>
  </si>
  <si>
    <t xml:space="preserve">N'Doye </t>
  </si>
  <si>
    <t xml:space="preserve">Pepe </t>
  </si>
  <si>
    <t xml:space="preserve">Saihi </t>
  </si>
  <si>
    <t xml:space="preserve">Santamaria </t>
  </si>
  <si>
    <t xml:space="preserve">Serin </t>
  </si>
  <si>
    <t xml:space="preserve">Tait </t>
  </si>
  <si>
    <t xml:space="preserve">Diedhiou </t>
  </si>
  <si>
    <t xml:space="preserve">Doré </t>
  </si>
  <si>
    <t xml:space="preserve">Ketkeophomphone </t>
  </si>
  <si>
    <t xml:space="preserve">Nwakaeme </t>
  </si>
  <si>
    <t xml:space="preserve">Sunu </t>
  </si>
  <si>
    <t xml:space="preserve">Toko Ekambi </t>
  </si>
  <si>
    <t>Nbre buts</t>
  </si>
  <si>
    <t>Nbre  fois Titulaire</t>
  </si>
  <si>
    <t>Nbre Victoire</t>
  </si>
  <si>
    <t>Nbre Nul</t>
  </si>
  <si>
    <t>Nbre défaite</t>
  </si>
  <si>
    <t xml:space="preserve">Vincensini </t>
  </si>
  <si>
    <t xml:space="preserve">Diallo </t>
  </si>
  <si>
    <t xml:space="preserve">Benhaim </t>
  </si>
  <si>
    <t xml:space="preserve">El Kaoutari </t>
  </si>
  <si>
    <t xml:space="preserve">Squillaci </t>
  </si>
  <si>
    <t xml:space="preserve">Saint-Maximin </t>
  </si>
  <si>
    <t xml:space="preserve">Boulaya </t>
  </si>
  <si>
    <t xml:space="preserve">Cabral </t>
  </si>
  <si>
    <t xml:space="preserve">Danic </t>
  </si>
  <si>
    <t xml:space="preserve">Raspentino </t>
  </si>
  <si>
    <t xml:space="preserve">Houri </t>
  </si>
  <si>
    <t xml:space="preserve">Nangis </t>
  </si>
  <si>
    <t xml:space="preserve">Keita </t>
  </si>
  <si>
    <t xml:space="preserve">Bifouma </t>
  </si>
  <si>
    <t xml:space="preserve">Mostefa </t>
  </si>
  <si>
    <t xml:space="preserve">Leca </t>
  </si>
  <si>
    <t xml:space="preserve">Peybernes </t>
  </si>
  <si>
    <t xml:space="preserve">Cahuzac </t>
  </si>
  <si>
    <t xml:space="preserve">Ngando </t>
  </si>
  <si>
    <t xml:space="preserve">Djiku </t>
  </si>
  <si>
    <t xml:space="preserve">Coulibaly </t>
  </si>
  <si>
    <t xml:space="preserve">Crivelli </t>
  </si>
  <si>
    <t xml:space="preserve">Marange </t>
  </si>
  <si>
    <t xml:space="preserve">Cioni </t>
  </si>
  <si>
    <t xml:space="preserve">Charruau </t>
  </si>
  <si>
    <t xml:space="preserve">Alexandre </t>
  </si>
  <si>
    <t xml:space="preserve">Sido </t>
  </si>
  <si>
    <t xml:space="preserve">Giabiconi </t>
  </si>
  <si>
    <t xml:space="preserve">Bengtsson </t>
  </si>
  <si>
    <t>%</t>
  </si>
  <si>
    <t>Joueurs</t>
  </si>
  <si>
    <t>Probabilités</t>
  </si>
  <si>
    <t>Nbre joueur  sélectionné avec 1 titul. Au -</t>
  </si>
  <si>
    <t>% de V/N/D d'un nouveau joueur</t>
  </si>
  <si>
    <r>
      <t xml:space="preserve">Proba de </t>
    </r>
    <r>
      <rPr>
        <b/>
        <sz val="8"/>
        <color theme="1"/>
        <rFont val="Calibri"/>
        <family val="2"/>
        <scheme val="minor"/>
      </rPr>
      <t>VICTOIRE</t>
    </r>
    <r>
      <rPr>
        <sz val="8"/>
        <color theme="1"/>
        <rFont val="Calibri"/>
        <family val="2"/>
        <scheme val="minor"/>
      </rPr>
      <t xml:space="preserve"> avec ce 11 de départ</t>
    </r>
  </si>
  <si>
    <r>
      <t xml:space="preserve">Proba d'un </t>
    </r>
    <r>
      <rPr>
        <b/>
        <sz val="8"/>
        <color theme="1"/>
        <rFont val="Calibri"/>
        <family val="2"/>
        <scheme val="minor"/>
      </rPr>
      <t>NUL</t>
    </r>
    <r>
      <rPr>
        <sz val="8"/>
        <color theme="1"/>
        <rFont val="Calibri"/>
        <family val="2"/>
        <scheme val="minor"/>
      </rPr>
      <t xml:space="preserve"> avec ce 11 de départ</t>
    </r>
  </si>
  <si>
    <r>
      <t>Proba de</t>
    </r>
    <r>
      <rPr>
        <b/>
        <sz val="8"/>
        <color theme="1"/>
        <rFont val="Calibri"/>
        <family val="2"/>
        <scheme val="minor"/>
      </rPr>
      <t xml:space="preserve"> DÉFAITE</t>
    </r>
    <r>
      <rPr>
        <sz val="8"/>
        <color theme="1"/>
        <rFont val="Calibri"/>
        <family val="2"/>
        <scheme val="minor"/>
      </rPr>
      <t xml:space="preserve"> avec ce 11 de départ</t>
    </r>
  </si>
  <si>
    <t xml:space="preserve">Pablo </t>
  </si>
  <si>
    <t xml:space="preserve">Malcom </t>
  </si>
  <si>
    <t xml:space="preserve">Bernardoni </t>
  </si>
  <si>
    <t xml:space="preserve">Gajic </t>
  </si>
  <si>
    <t xml:space="preserve">Contento </t>
  </si>
  <si>
    <t xml:space="preserve">Pallois </t>
  </si>
  <si>
    <t xml:space="preserve">Ménez </t>
  </si>
  <si>
    <t xml:space="preserve">Arambarri </t>
  </si>
  <si>
    <t xml:space="preserve">Rolan </t>
  </si>
  <si>
    <t xml:space="preserve">Kamano </t>
  </si>
  <si>
    <t xml:space="preserve">Kiese Thelin </t>
  </si>
  <si>
    <t xml:space="preserve">Kaabouni </t>
  </si>
  <si>
    <t xml:space="preserve">Touré </t>
  </si>
  <si>
    <t xml:space="preserve">Toulalan </t>
  </si>
  <si>
    <t xml:space="preserve">Carrasso </t>
  </si>
  <si>
    <t xml:space="preserve">Ounas </t>
  </si>
  <si>
    <t xml:space="preserve">Plasil </t>
  </si>
  <si>
    <t xml:space="preserve">Maurice-Belay </t>
  </si>
  <si>
    <t xml:space="preserve">Sabaly </t>
  </si>
  <si>
    <t xml:space="preserve">Pellenard </t>
  </si>
  <si>
    <t xml:space="preserve">Vada </t>
  </si>
  <si>
    <t xml:space="preserve">Laborde </t>
  </si>
  <si>
    <t xml:space="preserve">Guilbert </t>
  </si>
  <si>
    <t xml:space="preserve">Sertic </t>
  </si>
  <si>
    <t xml:space="preserve">Soni </t>
  </si>
  <si>
    <t xml:space="preserve">Poundjé </t>
  </si>
  <si>
    <t xml:space="preserve">Prior </t>
  </si>
  <si>
    <t xml:space="preserve">Maulun </t>
  </si>
  <si>
    <t xml:space="preserve">Bobe </t>
  </si>
  <si>
    <t xml:space="preserve">Lewczuk </t>
  </si>
  <si>
    <t xml:space="preserve">Sambissa </t>
  </si>
  <si>
    <t xml:space="preserve">Haj Hassen </t>
  </si>
  <si>
    <t xml:space="preserve">Mathieu Dreyer </t>
  </si>
  <si>
    <t xml:space="preserve">Paul Reulet </t>
  </si>
  <si>
    <t xml:space="preserve">Rémy Vercoutre </t>
  </si>
  <si>
    <t xml:space="preserve">Chaker Alhadhur </t>
  </si>
  <si>
    <t xml:space="preserve">Syam Ben Youssef </t>
  </si>
  <si>
    <t xml:space="preserve">Damien Da Silva </t>
  </si>
  <si>
    <t xml:space="preserve">Mouhamadou Dabo </t>
  </si>
  <si>
    <t xml:space="preserve">Romain Genevois </t>
  </si>
  <si>
    <t xml:space="preserve">Emmanuel Imorou </t>
  </si>
  <si>
    <t xml:space="preserve">Alaeddine Yahia </t>
  </si>
  <si>
    <t xml:space="preserve">Jordan Adéoti </t>
  </si>
  <si>
    <t xml:space="preserve">Vincent Bessat </t>
  </si>
  <si>
    <t xml:space="preserve">Jonathan Delaplace </t>
  </si>
  <si>
    <t xml:space="preserve">Ismaël Diomandé </t>
  </si>
  <si>
    <t xml:space="preserve">Julien Féret </t>
  </si>
  <si>
    <t xml:space="preserve">Jordan Leborgne </t>
  </si>
  <si>
    <t xml:space="preserve">Jean-Victo Makengo </t>
  </si>
  <si>
    <t xml:space="preserve">Steed Malbranque </t>
  </si>
  <si>
    <t xml:space="preserve">Jordan N'Kololo </t>
  </si>
  <si>
    <t xml:space="preserve">Nicolas Seube </t>
  </si>
  <si>
    <t xml:space="preserve">Valentin Voisin </t>
  </si>
  <si>
    <t xml:space="preserve">Hervé Bazile </t>
  </si>
  <si>
    <t xml:space="preserve">Yann Karamoh </t>
  </si>
  <si>
    <t xml:space="preserve">Jeff Louis </t>
  </si>
  <si>
    <t xml:space="preserve">Ronny Rodelin </t>
  </si>
  <si>
    <t xml:space="preserve">Ivan Santini </t>
  </si>
  <si>
    <t xml:space="preserve">Pape Sané </t>
  </si>
  <si>
    <t xml:space="preserve">Vercoutre </t>
  </si>
  <si>
    <t xml:space="preserve">Seube </t>
  </si>
  <si>
    <t xml:space="preserve">Diomandé </t>
  </si>
  <si>
    <t xml:space="preserve">Yahia </t>
  </si>
  <si>
    <t xml:space="preserve">Delaplace </t>
  </si>
  <si>
    <t xml:space="preserve">Karamoh </t>
  </si>
  <si>
    <t xml:space="preserve">N'Kololo </t>
  </si>
  <si>
    <t xml:space="preserve">Malbranque </t>
  </si>
  <si>
    <t xml:space="preserve">Bessat </t>
  </si>
  <si>
    <t xml:space="preserve">Rodelin </t>
  </si>
  <si>
    <t xml:space="preserve">Ben Youssef </t>
  </si>
  <si>
    <t xml:space="preserve">Louis </t>
  </si>
  <si>
    <t xml:space="preserve">Imorou </t>
  </si>
  <si>
    <t xml:space="preserve">Makengo </t>
  </si>
  <si>
    <t xml:space="preserve">Adéoti </t>
  </si>
  <si>
    <t xml:space="preserve">Leborgne </t>
  </si>
  <si>
    <t xml:space="preserve">Bazile </t>
  </si>
  <si>
    <t xml:space="preserve">Alhadhur </t>
  </si>
  <si>
    <t xml:space="preserve">Sané </t>
  </si>
  <si>
    <t xml:space="preserve">Dabo </t>
  </si>
  <si>
    <t xml:space="preserve">Féret </t>
  </si>
  <si>
    <t xml:space="preserve">Santini </t>
  </si>
  <si>
    <t xml:space="preserve">Voisin </t>
  </si>
  <si>
    <t xml:space="preserve">Da Silva </t>
  </si>
  <si>
    <t xml:space="preserve">Genevois </t>
  </si>
  <si>
    <t xml:space="preserve">Reulet </t>
  </si>
  <si>
    <t xml:space="preserve">Dreyer </t>
  </si>
  <si>
    <t xml:space="preserve">Allain </t>
  </si>
  <si>
    <t xml:space="preserve">Leroy </t>
  </si>
  <si>
    <t xml:space="preserve">Reynet </t>
  </si>
  <si>
    <t xml:space="preserve">Yeboah </t>
  </si>
  <si>
    <t xml:space="preserve">Abdelhamid </t>
  </si>
  <si>
    <t xml:space="preserve">Bamba </t>
  </si>
  <si>
    <t xml:space="preserve">Bernard </t>
  </si>
  <si>
    <t xml:space="preserve">Bouka Moutou </t>
  </si>
  <si>
    <t xml:space="preserve">Chafik </t>
  </si>
  <si>
    <t xml:space="preserve">Lotiès </t>
  </si>
  <si>
    <t xml:space="preserve">Marié </t>
  </si>
  <si>
    <t xml:space="preserve">Rosier </t>
  </si>
  <si>
    <t xml:space="preserve">Rüfli </t>
  </si>
  <si>
    <t xml:space="preserve">Urfer </t>
  </si>
  <si>
    <t xml:space="preserve">Varrault </t>
  </si>
  <si>
    <t xml:space="preserve">Abeid </t>
  </si>
  <si>
    <t xml:space="preserve">Bahamboula </t>
  </si>
  <si>
    <t xml:space="preserve">Balmont </t>
  </si>
  <si>
    <t xml:space="preserve">Belmonte </t>
  </si>
  <si>
    <t xml:space="preserve">Gastien </t>
  </si>
  <si>
    <t xml:space="preserve">Lees Melou </t>
  </si>
  <si>
    <t xml:space="preserve">Martin </t>
  </si>
  <si>
    <t xml:space="preserve">Sammaritano </t>
  </si>
  <si>
    <t xml:space="preserve">Sarrabayrousse </t>
  </si>
  <si>
    <t xml:space="preserve">Amalfitano </t>
  </si>
  <si>
    <t xml:space="preserve">Bela </t>
  </si>
  <si>
    <t xml:space="preserve">Bizet </t>
  </si>
  <si>
    <t xml:space="preserve">Diony </t>
  </si>
  <si>
    <t xml:space="preserve">Rivière </t>
  </si>
  <si>
    <t xml:space="preserve">Tavares </t>
  </si>
  <si>
    <t xml:space="preserve">Guivarch </t>
  </si>
  <si>
    <t xml:space="preserve">Johnsson </t>
  </si>
  <si>
    <t xml:space="preserve">Salin </t>
  </si>
  <si>
    <t xml:space="preserve">Angoua </t>
  </si>
  <si>
    <t xml:space="preserve">Ikoko </t>
  </si>
  <si>
    <t xml:space="preserve">Kerbrat </t>
  </si>
  <si>
    <t xml:space="preserve">Lemaître </t>
  </si>
  <si>
    <t xml:space="preserve">Livolant </t>
  </si>
  <si>
    <t xml:space="preserve">Lévêque </t>
  </si>
  <si>
    <t xml:space="preserve">Mané </t>
  </si>
  <si>
    <t xml:space="preserve">Marçal </t>
  </si>
  <si>
    <t xml:space="preserve">Mouangue Kingue </t>
  </si>
  <si>
    <t xml:space="preserve">Sankoh </t>
  </si>
  <si>
    <t xml:space="preserve">Sorbon </t>
  </si>
  <si>
    <t xml:space="preserve">Benezet </t>
  </si>
  <si>
    <t xml:space="preserve">Blas </t>
  </si>
  <si>
    <t xml:space="preserve">Coco </t>
  </si>
  <si>
    <t xml:space="preserve">Correia </t>
  </si>
  <si>
    <t xml:space="preserve">Deaux </t>
  </si>
  <si>
    <t xml:space="preserve">Didot </t>
  </si>
  <si>
    <t xml:space="preserve">Giresse </t>
  </si>
  <si>
    <t xml:space="preserve">Salibur </t>
  </si>
  <si>
    <t xml:space="preserve">Briand </t>
  </si>
  <si>
    <t xml:space="preserve">De Pauw </t>
  </si>
  <si>
    <t xml:space="preserve">Martinet </t>
  </si>
  <si>
    <t xml:space="preserve">Mendy </t>
  </si>
  <si>
    <t xml:space="preserve">Privat </t>
  </si>
  <si>
    <t xml:space="preserve">Eder </t>
  </si>
  <si>
    <t xml:space="preserve">Butez </t>
  </si>
  <si>
    <t xml:space="preserve">Enyeama </t>
  </si>
  <si>
    <t xml:space="preserve">Maignan </t>
  </si>
  <si>
    <t xml:space="preserve">Basa </t>
  </si>
  <si>
    <t xml:space="preserve">Béria </t>
  </si>
  <si>
    <t xml:space="preserve">Civelli </t>
  </si>
  <si>
    <t xml:space="preserve">Corchia </t>
  </si>
  <si>
    <t xml:space="preserve">Koné </t>
  </si>
  <si>
    <t xml:space="preserve">Palmieri </t>
  </si>
  <si>
    <t xml:space="preserve">Soumaoro </t>
  </si>
  <si>
    <t xml:space="preserve">Sunzu </t>
  </si>
  <si>
    <t xml:space="preserve">Amadou </t>
  </si>
  <si>
    <t xml:space="preserve">Bauthéac </t>
  </si>
  <si>
    <t xml:space="preserve">Bissouma </t>
  </si>
  <si>
    <t xml:space="preserve">Lopes </t>
  </si>
  <si>
    <t xml:space="preserve">Mavuba </t>
  </si>
  <si>
    <t xml:space="preserve">Obbadi </t>
  </si>
  <si>
    <t xml:space="preserve">Sankharé </t>
  </si>
  <si>
    <t xml:space="preserve">Benzia </t>
  </si>
  <si>
    <t xml:space="preserve">De Préville </t>
  </si>
  <si>
    <t>Mendes</t>
  </si>
  <si>
    <t>Pavard</t>
  </si>
  <si>
    <t xml:space="preserve">Cafu </t>
  </si>
  <si>
    <t xml:space="preserve">Delecroix </t>
  </si>
  <si>
    <t xml:space="preserve">Lamonge </t>
  </si>
  <si>
    <t xml:space="preserve">Lecomte </t>
  </si>
  <si>
    <t xml:space="preserve">Bellugou </t>
  </si>
  <si>
    <t xml:space="preserve">Lautoa </t>
  </si>
  <si>
    <t xml:space="preserve">Le Goff </t>
  </si>
  <si>
    <t xml:space="preserve">Moreira </t>
  </si>
  <si>
    <t xml:space="preserve">Rose </t>
  </si>
  <si>
    <t xml:space="preserve">Selemani </t>
  </si>
  <si>
    <t xml:space="preserve">Barthelmé </t>
  </si>
  <si>
    <t xml:space="preserve">Cabot </t>
  </si>
  <si>
    <t xml:space="preserve">Doucouré </t>
  </si>
  <si>
    <t xml:space="preserve">Fofana </t>
  </si>
  <si>
    <t xml:space="preserve">Lavenant </t>
  </si>
  <si>
    <t xml:space="preserve">Marveaux </t>
  </si>
  <si>
    <t xml:space="preserve">Mesloub </t>
  </si>
  <si>
    <t xml:space="preserve">Mvuemba </t>
  </si>
  <si>
    <t xml:space="preserve">Abdou Paye </t>
  </si>
  <si>
    <t xml:space="preserve">Philippoteaux </t>
  </si>
  <si>
    <t xml:space="preserve">Ben Khemis </t>
  </si>
  <si>
    <t xml:space="preserve">Jeannot </t>
  </si>
  <si>
    <t xml:space="preserve">Koffi </t>
  </si>
  <si>
    <t xml:space="preserve">Mazikou </t>
  </si>
  <si>
    <t xml:space="preserve">Moukandjo </t>
  </si>
  <si>
    <t xml:space="preserve">Waris </t>
  </si>
  <si>
    <t>Ndong</t>
  </si>
  <si>
    <t xml:space="preserve">Rafael </t>
  </si>
  <si>
    <t xml:space="preserve">Gorgelin </t>
  </si>
  <si>
    <t xml:space="preserve">Mocio </t>
  </si>
  <si>
    <t xml:space="preserve">Gaspar </t>
  </si>
  <si>
    <t xml:space="preserve">Jallet </t>
  </si>
  <si>
    <t xml:space="preserve">Mammana </t>
  </si>
  <si>
    <t xml:space="preserve">Morel </t>
  </si>
  <si>
    <t xml:space="preserve">Nkoulou </t>
  </si>
  <si>
    <t xml:space="preserve">Rybus </t>
  </si>
  <si>
    <t xml:space="preserve">Yanga-Mbiwa </t>
  </si>
  <si>
    <t xml:space="preserve">Darder </t>
  </si>
  <si>
    <t xml:space="preserve">Fekir </t>
  </si>
  <si>
    <t xml:space="preserve">Ferri </t>
  </si>
  <si>
    <t xml:space="preserve">Ghezzal </t>
  </si>
  <si>
    <t xml:space="preserve">Gonalons </t>
  </si>
  <si>
    <t xml:space="preserve">Grenier </t>
  </si>
  <si>
    <t xml:space="preserve">Kalulu </t>
  </si>
  <si>
    <t xml:space="preserve">Kemen </t>
  </si>
  <si>
    <t xml:space="preserve">Perrin </t>
  </si>
  <si>
    <t xml:space="preserve">Tolisso </t>
  </si>
  <si>
    <t xml:space="preserve">Tousart </t>
  </si>
  <si>
    <t xml:space="preserve">Valbuena </t>
  </si>
  <si>
    <t xml:space="preserve">Cornet </t>
  </si>
  <si>
    <t xml:space="preserve">Lacazette </t>
  </si>
  <si>
    <t xml:space="preserve">Doria </t>
  </si>
  <si>
    <t xml:space="preserve">Rolando </t>
  </si>
  <si>
    <t xml:space="preserve">Escales </t>
  </si>
  <si>
    <t xml:space="preserve">Pelé </t>
  </si>
  <si>
    <t xml:space="preserve">Samba </t>
  </si>
  <si>
    <t xml:space="preserve">Andonian </t>
  </si>
  <si>
    <t xml:space="preserve">Bedimo </t>
  </si>
  <si>
    <t xml:space="preserve">Dacosta </t>
  </si>
  <si>
    <t xml:space="preserve">Fanni </t>
  </si>
  <si>
    <t xml:space="preserve">Hubocan </t>
  </si>
  <si>
    <t xml:space="preserve">Rekik </t>
  </si>
  <si>
    <t xml:space="preserve">Sakai </t>
  </si>
  <si>
    <t xml:space="preserve">Tuiloma </t>
  </si>
  <si>
    <t xml:space="preserve">Zambo Anguissa </t>
  </si>
  <si>
    <t xml:space="preserve">Alessandrini </t>
  </si>
  <si>
    <t xml:space="preserve">Cabella </t>
  </si>
  <si>
    <t xml:space="preserve">Diaby </t>
  </si>
  <si>
    <t xml:space="preserve">Diarra </t>
  </si>
  <si>
    <t xml:space="preserve">Khaoui </t>
  </si>
  <si>
    <t xml:space="preserve">Kraichi </t>
  </si>
  <si>
    <t xml:space="preserve">Lopez </t>
  </si>
  <si>
    <t xml:space="preserve">Machach </t>
  </si>
  <si>
    <t xml:space="preserve">Vainqueur </t>
  </si>
  <si>
    <t xml:space="preserve">Gomis </t>
  </si>
  <si>
    <t xml:space="preserve">Iseka </t>
  </si>
  <si>
    <t xml:space="preserve">Mouhammadou </t>
  </si>
  <si>
    <t xml:space="preserve">Njie </t>
  </si>
  <si>
    <t xml:space="preserve">Porsan-Clemente </t>
  </si>
  <si>
    <t xml:space="preserve">Rabillard </t>
  </si>
  <si>
    <t xml:space="preserve">Thauvin </t>
  </si>
  <si>
    <t xml:space="preserve">Leya Iseka </t>
  </si>
  <si>
    <t xml:space="preserve">Didillon </t>
  </si>
  <si>
    <t xml:space="preserve">Dufrenne </t>
  </si>
  <si>
    <t xml:space="preserve">Kawashima </t>
  </si>
  <si>
    <t xml:space="preserve">Oberhauser </t>
  </si>
  <si>
    <t xml:space="preserve">Assou-Ekotto </t>
  </si>
  <si>
    <t xml:space="preserve">Balliu </t>
  </si>
  <si>
    <t xml:space="preserve">Basin </t>
  </si>
  <si>
    <t xml:space="preserve">Bisevac </t>
  </si>
  <si>
    <t xml:space="preserve">Falette </t>
  </si>
  <si>
    <t xml:space="preserve">Milan </t>
  </si>
  <si>
    <t xml:space="preserve">Philipps </t>
  </si>
  <si>
    <t xml:space="preserve">Rivierez </t>
  </si>
  <si>
    <t xml:space="preserve">Signorino </t>
  </si>
  <si>
    <t xml:space="preserve">Udol </t>
  </si>
  <si>
    <t xml:space="preserve">Cohade </t>
  </si>
  <si>
    <t xml:space="preserve">Doukouré </t>
  </si>
  <si>
    <t xml:space="preserve">Hein </t>
  </si>
  <si>
    <t xml:space="preserve">Ikaunieks </t>
  </si>
  <si>
    <t xml:space="preserve">Jouffre </t>
  </si>
  <si>
    <t xml:space="preserve">Larrière </t>
  </si>
  <si>
    <t xml:space="preserve">Lejeune </t>
  </si>
  <si>
    <t xml:space="preserve">Mandjeck </t>
  </si>
  <si>
    <t xml:space="preserve">Mollet </t>
  </si>
  <si>
    <t xml:space="preserve">Selimovic </t>
  </si>
  <si>
    <t xml:space="preserve">Erding </t>
  </si>
  <si>
    <t xml:space="preserve">Nguette </t>
  </si>
  <si>
    <t xml:space="preserve">Thill </t>
  </si>
  <si>
    <t xml:space="preserve">Vion </t>
  </si>
  <si>
    <t xml:space="preserve">Fabinho </t>
  </si>
  <si>
    <t xml:space="preserve">Jemerson </t>
  </si>
  <si>
    <t xml:space="preserve">Badiashile </t>
  </si>
  <si>
    <t xml:space="preserve">De Sanctis </t>
  </si>
  <si>
    <t xml:space="preserve">Subasic </t>
  </si>
  <si>
    <t xml:space="preserve">Sy </t>
  </si>
  <si>
    <t xml:space="preserve">Glik </t>
  </si>
  <si>
    <t xml:space="preserve">N'Doram </t>
  </si>
  <si>
    <t xml:space="preserve">Raggi </t>
  </si>
  <si>
    <t xml:space="preserve">Sidibé </t>
  </si>
  <si>
    <t xml:space="preserve">Bakayoko </t>
  </si>
  <si>
    <t xml:space="preserve">Boschilia </t>
  </si>
  <si>
    <t xml:space="preserve">Dirar </t>
  </si>
  <si>
    <t xml:space="preserve">Lemar </t>
  </si>
  <si>
    <t xml:space="preserve">Moutinho </t>
  </si>
  <si>
    <t xml:space="preserve">Silva </t>
  </si>
  <si>
    <t xml:space="preserve">Carrillo </t>
  </si>
  <si>
    <t xml:space="preserve">Falcao </t>
  </si>
  <si>
    <t xml:space="preserve">Germain </t>
  </si>
  <si>
    <t xml:space="preserve">Jean </t>
  </si>
  <si>
    <t xml:space="preserve">Mbappé </t>
  </si>
  <si>
    <t xml:space="preserve">Ngakoutou </t>
  </si>
  <si>
    <t>Cavaleiro</t>
  </si>
  <si>
    <t>Tisserand</t>
  </si>
  <si>
    <t>Echiejile</t>
  </si>
  <si>
    <t>Contre son camp équipe adverse</t>
  </si>
  <si>
    <t xml:space="preserve">Rita </t>
  </si>
  <si>
    <t xml:space="preserve">Jourdren </t>
  </si>
  <si>
    <t xml:space="preserve">Ligali </t>
  </si>
  <si>
    <t xml:space="preserve">Pionnier </t>
  </si>
  <si>
    <t xml:space="preserve">Congré </t>
  </si>
  <si>
    <t xml:space="preserve">Deplagne </t>
  </si>
  <si>
    <t xml:space="preserve">Gissi </t>
  </si>
  <si>
    <t xml:space="preserve">Hilton </t>
  </si>
  <si>
    <t xml:space="preserve">Ndiaye </t>
  </si>
  <si>
    <t xml:space="preserve">Roussillon </t>
  </si>
  <si>
    <t xml:space="preserve">Rémy </t>
  </si>
  <si>
    <t xml:space="preserve">Saint-Ruf </t>
  </si>
  <si>
    <t xml:space="preserve">Vanden Borre </t>
  </si>
  <si>
    <t xml:space="preserve">Boudebouz </t>
  </si>
  <si>
    <t xml:space="preserve">Djorkaeff </t>
  </si>
  <si>
    <t xml:space="preserve">Fito </t>
  </si>
  <si>
    <t xml:space="preserve">Lasne </t>
  </si>
  <si>
    <t xml:space="preserve">Sanson </t>
  </si>
  <si>
    <t xml:space="preserve">Skhiri </t>
  </si>
  <si>
    <t xml:space="preserve">Bérigaud </t>
  </si>
  <si>
    <t xml:space="preserve">Camara </t>
  </si>
  <si>
    <t xml:space="preserve">Mounié </t>
  </si>
  <si>
    <t xml:space="preserve">Ninga </t>
  </si>
  <si>
    <t>Saihi</t>
  </si>
  <si>
    <t xml:space="preserve">Chernik </t>
  </si>
  <si>
    <t xml:space="preserve">Ndy Assembé </t>
  </si>
  <si>
    <t xml:space="preserve">Badila </t>
  </si>
  <si>
    <t xml:space="preserve">Cetout </t>
  </si>
  <si>
    <t xml:space="preserve">Chrétien </t>
  </si>
  <si>
    <t xml:space="preserve">Cuffaut </t>
  </si>
  <si>
    <t xml:space="preserve">Diagne </t>
  </si>
  <si>
    <t xml:space="preserve">Lenglet </t>
  </si>
  <si>
    <t xml:space="preserve">Maouassa </t>
  </si>
  <si>
    <t xml:space="preserve">Marchetti </t>
  </si>
  <si>
    <t xml:space="preserve">Muratori </t>
  </si>
  <si>
    <t xml:space="preserve">Aït Bennasser </t>
  </si>
  <si>
    <t xml:space="preserve">Guidileye </t>
  </si>
  <si>
    <t xml:space="preserve">Menay </t>
  </si>
  <si>
    <t xml:space="preserve">Nguessan </t>
  </si>
  <si>
    <t xml:space="preserve">Pedretti </t>
  </si>
  <si>
    <t xml:space="preserve">Puyo </t>
  </si>
  <si>
    <t xml:space="preserve">Robic </t>
  </si>
  <si>
    <t xml:space="preserve">Bauchet </t>
  </si>
  <si>
    <t xml:space="preserve">Dalé </t>
  </si>
  <si>
    <t xml:space="preserve">Dia </t>
  </si>
  <si>
    <t xml:space="preserve">Hadji </t>
  </si>
  <si>
    <t xml:space="preserve">Koura </t>
  </si>
  <si>
    <t xml:space="preserve">Mandanne </t>
  </si>
  <si>
    <t xml:space="preserve">Mabella </t>
  </si>
  <si>
    <t xml:space="preserve">Riou </t>
  </si>
  <si>
    <t xml:space="preserve">Aristeguieta </t>
  </si>
  <si>
    <t xml:space="preserve">Carlos </t>
  </si>
  <si>
    <t xml:space="preserve">Vizcarrondo </t>
  </si>
  <si>
    <t xml:space="preserve">Lima </t>
  </si>
  <si>
    <t xml:space="preserve">Iloki </t>
  </si>
  <si>
    <t xml:space="preserve">Thomasson </t>
  </si>
  <si>
    <t xml:space="preserve">Bammou </t>
  </si>
  <si>
    <t xml:space="preserve">Kacaniklic </t>
  </si>
  <si>
    <t xml:space="preserve">Moimbé </t>
  </si>
  <si>
    <t xml:space="preserve">Harit </t>
  </si>
  <si>
    <t xml:space="preserve">Dubois </t>
  </si>
  <si>
    <t xml:space="preserve">Olliero </t>
  </si>
  <si>
    <t xml:space="preserve">Walongwa </t>
  </si>
  <si>
    <t xml:space="preserve">Sala </t>
  </si>
  <si>
    <t xml:space="preserve">Thomsen </t>
  </si>
  <si>
    <t xml:space="preserve">Alegue </t>
  </si>
  <si>
    <t xml:space="preserve">Kwateng </t>
  </si>
  <si>
    <t xml:space="preserve">Djidji </t>
  </si>
  <si>
    <t xml:space="preserve">Gillet </t>
  </si>
  <si>
    <t xml:space="preserve">Rongier </t>
  </si>
  <si>
    <t xml:space="preserve">Dupé </t>
  </si>
  <si>
    <t xml:space="preserve">Braat </t>
  </si>
  <si>
    <t xml:space="preserve">Chendri </t>
  </si>
  <si>
    <t xml:space="preserve">M'Laab </t>
  </si>
  <si>
    <t xml:space="preserve">Stepinski </t>
  </si>
  <si>
    <t>Sigborsson</t>
  </si>
  <si>
    <t xml:space="preserve">Marquinhos </t>
  </si>
  <si>
    <t xml:space="preserve">Maxwell </t>
  </si>
  <si>
    <t xml:space="preserve">Lucas </t>
  </si>
  <si>
    <t xml:space="preserve">Jesé </t>
  </si>
  <si>
    <t>Luiz</t>
  </si>
  <si>
    <t xml:space="preserve">Trapp </t>
  </si>
  <si>
    <t xml:space="preserve">Kimpembe </t>
  </si>
  <si>
    <t xml:space="preserve">Verratti </t>
  </si>
  <si>
    <t xml:space="preserve">Motta </t>
  </si>
  <si>
    <t xml:space="preserve">Cavani </t>
  </si>
  <si>
    <t xml:space="preserve">Pastore </t>
  </si>
  <si>
    <t xml:space="preserve">Di Maria </t>
  </si>
  <si>
    <t xml:space="preserve">Meunier </t>
  </si>
  <si>
    <t xml:space="preserve">Matuidi </t>
  </si>
  <si>
    <t xml:space="preserve">Areola </t>
  </si>
  <si>
    <t xml:space="preserve">Aurier </t>
  </si>
  <si>
    <t xml:space="preserve">Kurzawa </t>
  </si>
  <si>
    <t xml:space="preserve">Ben Arfa </t>
  </si>
  <si>
    <t xml:space="preserve">Krychowiak </t>
  </si>
  <si>
    <t xml:space="preserve">Nkunku </t>
  </si>
  <si>
    <t xml:space="preserve">Rabiot </t>
  </si>
  <si>
    <t xml:space="preserve">Augustin </t>
  </si>
  <si>
    <t xml:space="preserve">Georgen </t>
  </si>
  <si>
    <t xml:space="preserve">Ongenda </t>
  </si>
  <si>
    <t xml:space="preserve">Ikoné </t>
  </si>
  <si>
    <t xml:space="preserve">Descamps </t>
  </si>
  <si>
    <t xml:space="preserve">Callegari </t>
  </si>
  <si>
    <t>Contre son camp (équipe adverse)</t>
  </si>
  <si>
    <t xml:space="preserve">Mexer </t>
  </si>
  <si>
    <t xml:space="preserve">Costil </t>
  </si>
  <si>
    <t xml:space="preserve">Zeffane </t>
  </si>
  <si>
    <t xml:space="preserve">Mendes </t>
  </si>
  <si>
    <t xml:space="preserve">Fernandes </t>
  </si>
  <si>
    <t xml:space="preserve">Ntep </t>
  </si>
  <si>
    <t xml:space="preserve">Chantôme </t>
  </si>
  <si>
    <t xml:space="preserve">Erasmus </t>
  </si>
  <si>
    <t xml:space="preserve">Grosicki </t>
  </si>
  <si>
    <t xml:space="preserve">Sio </t>
  </si>
  <si>
    <t xml:space="preserve">Bensebaini </t>
  </si>
  <si>
    <t xml:space="preserve">Brüls </t>
  </si>
  <si>
    <t xml:space="preserve">Nardi </t>
  </si>
  <si>
    <t xml:space="preserve">Hunou </t>
  </si>
  <si>
    <t xml:space="preserve">Lenjani </t>
  </si>
  <si>
    <t xml:space="preserve">Henrique </t>
  </si>
  <si>
    <t xml:space="preserve">Cavaré </t>
  </si>
  <si>
    <t xml:space="preserve">Sylla </t>
  </si>
  <si>
    <t xml:space="preserve">André </t>
  </si>
  <si>
    <t xml:space="preserve">Armand </t>
  </si>
  <si>
    <t xml:space="preserve">Baal </t>
  </si>
  <si>
    <t xml:space="preserve">Figueiredo </t>
  </si>
  <si>
    <t xml:space="preserve">Prcic </t>
  </si>
  <si>
    <t xml:space="preserve">Habibou </t>
  </si>
  <si>
    <t xml:space="preserve">Gourcuff </t>
  </si>
  <si>
    <t xml:space="preserve">Danzé </t>
  </si>
  <si>
    <t xml:space="preserve">Gertmonas </t>
  </si>
  <si>
    <t xml:space="preserve">Gelin </t>
  </si>
  <si>
    <t xml:space="preserve">Gnagnon </t>
  </si>
  <si>
    <t xml:space="preserve">Janvier </t>
  </si>
  <si>
    <t xml:space="preserve">Poha </t>
  </si>
  <si>
    <t xml:space="preserve">Diakhaby </t>
  </si>
  <si>
    <t>Moreira</t>
  </si>
  <si>
    <t xml:space="preserve">Maisonnial </t>
  </si>
  <si>
    <t xml:space="preserve">Moulin </t>
  </si>
  <si>
    <t xml:space="preserve">Ruffier </t>
  </si>
  <si>
    <t xml:space="preserve">Karamoko </t>
  </si>
  <si>
    <t xml:space="preserve">M'Bengué </t>
  </si>
  <si>
    <t xml:space="preserve">Malcuit </t>
  </si>
  <si>
    <t xml:space="preserve">Polomat </t>
  </si>
  <si>
    <t xml:space="preserve">Théophile-Catherine </t>
  </si>
  <si>
    <t xml:space="preserve">Clément </t>
  </si>
  <si>
    <t xml:space="preserve">Corgnet </t>
  </si>
  <si>
    <t xml:space="preserve">Pinheiro </t>
  </si>
  <si>
    <t xml:space="preserve">Hamouma </t>
  </si>
  <si>
    <t xml:space="preserve">Lacroix </t>
  </si>
  <si>
    <t xml:space="preserve">Lemoine </t>
  </si>
  <si>
    <t xml:space="preserve">Maiga </t>
  </si>
  <si>
    <t xml:space="preserve">Nordin </t>
  </si>
  <si>
    <t xml:space="preserve">Pajot </t>
  </si>
  <si>
    <t xml:space="preserve">Petrot </t>
  </si>
  <si>
    <t xml:space="preserve">Saivet </t>
  </si>
  <si>
    <t xml:space="preserve">Selnaes </t>
  </si>
  <si>
    <t xml:space="preserve">Tannane </t>
  </si>
  <si>
    <t xml:space="preserve">Veretout </t>
  </si>
  <si>
    <t xml:space="preserve">Beric </t>
  </si>
  <si>
    <t xml:space="preserve">Monnet-Paquet </t>
  </si>
  <si>
    <t xml:space="preserve">Roussey </t>
  </si>
  <si>
    <t xml:space="preserve">Roux </t>
  </si>
  <si>
    <t xml:space="preserve">Söderlund </t>
  </si>
  <si>
    <t>Pogba</t>
  </si>
  <si>
    <t>St Louis</t>
  </si>
  <si>
    <t>R. Pierre-Gabriel</t>
  </si>
  <si>
    <t xml:space="preserve">Somalia </t>
  </si>
  <si>
    <t xml:space="preserve">Bostan </t>
  </si>
  <si>
    <t xml:space="preserve">Goicoechea </t>
  </si>
  <si>
    <t xml:space="preserve">Lafont </t>
  </si>
  <si>
    <t xml:space="preserve">Vidal </t>
  </si>
  <si>
    <t xml:space="preserve">Amian Adou </t>
  </si>
  <si>
    <t xml:space="preserve">Diop </t>
  </si>
  <si>
    <t xml:space="preserve">Jullien </t>
  </si>
  <si>
    <t xml:space="preserve">Moubandje </t>
  </si>
  <si>
    <t xml:space="preserve">Musavu-King </t>
  </si>
  <si>
    <t xml:space="preserve">Ninkov </t>
  </si>
  <si>
    <t xml:space="preserve">Veskovac </t>
  </si>
  <si>
    <t xml:space="preserve">Yago </t>
  </si>
  <si>
    <t xml:space="preserve">Akpa Akpro </t>
  </si>
  <si>
    <t xml:space="preserve">Blin </t>
  </si>
  <si>
    <t xml:space="preserve">Bodiger </t>
  </si>
  <si>
    <t xml:space="preserve">Cafaro </t>
  </si>
  <si>
    <t xml:space="preserve">Doumbia </t>
  </si>
  <si>
    <t xml:space="preserve">Durmaz </t>
  </si>
  <si>
    <t xml:space="preserve">Lukebakio </t>
  </si>
  <si>
    <t xml:space="preserve">Pi </t>
  </si>
  <si>
    <t xml:space="preserve">Sangaré </t>
  </si>
  <si>
    <t xml:space="preserve">Sirieix </t>
  </si>
  <si>
    <t xml:space="preserve">Ben Ali </t>
  </si>
  <si>
    <t xml:space="preserve">Boisgeard </t>
  </si>
  <si>
    <t xml:space="preserve">Braithwaite </t>
  </si>
  <si>
    <t xml:space="preserve">Dianessy </t>
  </si>
  <si>
    <t xml:space="preserve">Edouard </t>
  </si>
  <si>
    <t xml:space="preserve">Toivonen </t>
  </si>
  <si>
    <t xml:space="preserve">Trejo </t>
  </si>
  <si>
    <t>Spajic</t>
  </si>
  <si>
    <r>
      <rPr>
        <sz val="11"/>
        <color theme="1"/>
        <rFont val="Calibri"/>
        <family val="2"/>
        <scheme val="minor"/>
      </rPr>
      <t>Probabilité en fonction des</t>
    </r>
    <r>
      <rPr>
        <b/>
        <sz val="11"/>
        <color theme="1"/>
        <rFont val="Calibri"/>
        <family val="2"/>
        <scheme val="minor"/>
      </rPr>
      <t xml:space="preserve"> Compositions (Dom.Ext/confondues)</t>
    </r>
  </si>
  <si>
    <t>Nbre Victoire Domicile</t>
  </si>
  <si>
    <t>Nbre Nul Domicile</t>
  </si>
  <si>
    <t>Nbre Défaite Domicile</t>
  </si>
  <si>
    <t>0</t>
  </si>
  <si>
    <t>1</t>
  </si>
  <si>
    <t>3</t>
  </si>
  <si>
    <t>Diakhaby</t>
  </si>
  <si>
    <t>Ciani</t>
  </si>
  <si>
    <t>Cabaco</t>
  </si>
  <si>
    <t>Sylla</t>
  </si>
  <si>
    <t>Saison en cours</t>
  </si>
  <si>
    <t>Général</t>
  </si>
  <si>
    <t>Coupe de France</t>
  </si>
  <si>
    <t>Coupe de la ligue</t>
  </si>
  <si>
    <t>% Surprise (côte)</t>
  </si>
  <si>
    <t>% Surprise (budget)</t>
  </si>
  <si>
    <r>
      <t xml:space="preserve">Détail par côte à l'extérieur Équipe </t>
    </r>
    <r>
      <rPr>
        <b/>
        <sz val="16"/>
        <color theme="1"/>
        <rFont val="Calibri"/>
        <family val="2"/>
        <scheme val="minor"/>
      </rPr>
      <t>2</t>
    </r>
  </si>
  <si>
    <r>
      <t xml:space="preserve">Détail par côte à domicile Équipe </t>
    </r>
    <r>
      <rPr>
        <b/>
        <sz val="16"/>
        <color theme="1"/>
        <rFont val="Calibri"/>
        <family val="2"/>
        <scheme val="minor"/>
      </rPr>
      <t>1</t>
    </r>
  </si>
  <si>
    <t>1,5&lt;Côte&lt;2</t>
  </si>
  <si>
    <t>2&lt;Côte&lt;3</t>
  </si>
  <si>
    <t>3&lt;Côte&lt;4</t>
  </si>
  <si>
    <t>4&lt;Côte</t>
  </si>
  <si>
    <r>
      <t xml:space="preserve">Détail par tranche de budget à domicile Équipe </t>
    </r>
    <r>
      <rPr>
        <b/>
        <sz val="16"/>
        <color theme="1"/>
        <rFont val="Calibri"/>
        <family val="2"/>
        <scheme val="minor"/>
      </rPr>
      <t>1</t>
    </r>
  </si>
  <si>
    <t>Budget &lt; 30M</t>
  </si>
  <si>
    <t xml:space="preserve">30 &lt;Budget &lt; 60 </t>
  </si>
  <si>
    <t xml:space="preserve">60&lt;Budget &lt;100 </t>
  </si>
  <si>
    <t xml:space="preserve">100&lt;Budget &lt;150 </t>
  </si>
  <si>
    <t>150 &lt; Budget</t>
  </si>
  <si>
    <t>Budget adversaire (Millions d'€)</t>
  </si>
  <si>
    <t>Côtes</t>
  </si>
  <si>
    <r>
      <t xml:space="preserve">Quand L'équipe </t>
    </r>
    <r>
      <rPr>
        <b/>
        <sz val="16"/>
        <color theme="1"/>
        <rFont val="Calibri"/>
        <family val="2"/>
        <scheme val="minor"/>
      </rPr>
      <t>1</t>
    </r>
    <r>
      <rPr>
        <sz val="11"/>
        <color theme="1"/>
        <rFont val="Calibri"/>
        <family val="2"/>
        <scheme val="minor"/>
      </rPr>
      <t xml:space="preserve"> a une cote de favorie</t>
    </r>
  </si>
  <si>
    <r>
      <t>Quand L'équipe</t>
    </r>
    <r>
      <rPr>
        <b/>
        <sz val="16"/>
        <color theme="1"/>
        <rFont val="Calibri"/>
        <family val="2"/>
        <scheme val="minor"/>
      </rPr>
      <t xml:space="preserve"> 2</t>
    </r>
    <r>
      <rPr>
        <sz val="11"/>
        <color theme="1"/>
        <rFont val="Calibri"/>
        <family val="2"/>
        <scheme val="minor"/>
      </rPr>
      <t xml:space="preserve"> a une cote de favorie</t>
    </r>
  </si>
  <si>
    <t xml:space="preserve">Quand l'équipe 1 a une côte de </t>
  </si>
  <si>
    <t xml:space="preserve">Quand l'équipe 2 a une côte de </t>
  </si>
  <si>
    <t>2</t>
  </si>
  <si>
    <t>4</t>
  </si>
  <si>
    <t xml:space="preserve">% </t>
  </si>
  <si>
    <t>Scores</t>
  </si>
  <si>
    <t>possibles</t>
  </si>
  <si>
    <t xml:space="preserve">FAIRE UNE COLONNE DANS DETAILS MATCHS </t>
  </si>
  <si>
    <t>INTUITION PREMIERE SIMON</t>
  </si>
  <si>
    <t>Faire des stats % de réussite en ligue 1</t>
  </si>
  <si>
    <t>en coupe de France</t>
  </si>
  <si>
    <t>en coupe de la ligue</t>
  </si>
  <si>
    <t xml:space="preserve"> + de 10</t>
  </si>
  <si>
    <t>Jours de repos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</si>
</sst>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0\ &quot;€&quot;;\-#,##0\ &quot;€&quot;"/>
    <numFmt numFmtId="164" formatCode="[$-40C]d\-mmm\-yy;@"/>
    <numFmt numFmtId="165" formatCode="0.0"/>
    <numFmt numFmtId="166" formatCode="#,##0\ &quot;€&quot;"/>
  </numFmts>
  <fonts count="44" x14ac:knownFonts="1">
    <font>
      <sz val="11"/>
      <color theme="1"/>
      <name val="Calibri"/>
      <family val="2"/>
      <scheme val="minor"/>
    </font>
    <font>
      <sz val="11"/>
      <name val="Calibri"/>
      <family val="2"/>
      <scheme val="minor"/>
    </font>
    <font>
      <sz val="8"/>
      <color theme="1"/>
      <name val="Calibri"/>
      <family val="2"/>
      <scheme val="minor"/>
    </font>
    <font>
      <b/>
      <sz val="11"/>
      <color theme="1"/>
      <name val="Calibri"/>
      <family val="2"/>
      <scheme val="minor"/>
    </font>
    <font>
      <b/>
      <sz val="8"/>
      <color rgb="FFFF0000"/>
      <name val="Calibri"/>
      <family val="2"/>
      <scheme val="minor"/>
    </font>
    <font>
      <b/>
      <sz val="8"/>
      <name val="Calibri"/>
      <family val="2"/>
      <scheme val="minor"/>
    </font>
    <font>
      <sz val="7"/>
      <color theme="1"/>
      <name val="Calibri"/>
      <family val="2"/>
      <scheme val="minor"/>
    </font>
    <font>
      <sz val="9"/>
      <color theme="1"/>
      <name val="Calibri"/>
      <family val="2"/>
      <scheme val="minor"/>
    </font>
    <font>
      <b/>
      <sz val="8"/>
      <color rgb="FF7030A0"/>
      <name val="Calibri"/>
      <family val="2"/>
      <scheme val="minor"/>
    </font>
    <font>
      <b/>
      <sz val="16"/>
      <color rgb="FF00B050"/>
      <name val="Calibri"/>
      <family val="2"/>
      <scheme val="minor"/>
    </font>
    <font>
      <b/>
      <sz val="16"/>
      <color rgb="FFFF0000"/>
      <name val="Calibri"/>
      <family val="2"/>
      <scheme val="minor"/>
    </font>
    <font>
      <b/>
      <sz val="18"/>
      <color rgb="FF00B050"/>
      <name val="Calibri"/>
      <family val="2"/>
      <scheme val="minor"/>
    </font>
    <font>
      <b/>
      <sz val="18"/>
      <color theme="1"/>
      <name val="Calibri"/>
      <family val="2"/>
      <scheme val="minor"/>
    </font>
    <font>
      <b/>
      <sz val="18"/>
      <color rgb="FFFF0000"/>
      <name val="Calibri"/>
      <family val="2"/>
      <scheme val="minor"/>
    </font>
    <font>
      <sz val="9"/>
      <name val="Calibri"/>
      <family val="2"/>
      <scheme val="minor"/>
    </font>
    <font>
      <b/>
      <sz val="13"/>
      <color theme="1"/>
      <name val="Calibri"/>
      <family val="2"/>
      <scheme val="minor"/>
    </font>
    <font>
      <sz val="10"/>
      <color theme="1"/>
      <name val="Arial Unicode MS"/>
      <family val="2"/>
    </font>
    <font>
      <b/>
      <sz val="30"/>
      <color theme="1"/>
      <name val="Wingdings"/>
      <charset val="2"/>
    </font>
    <font>
      <sz val="7"/>
      <name val="Calibri"/>
      <family val="2"/>
      <scheme val="minor"/>
    </font>
    <font>
      <b/>
      <sz val="9"/>
      <color theme="1"/>
      <name val="Calibri"/>
      <family val="2"/>
      <scheme val="minor"/>
    </font>
    <font>
      <sz val="11"/>
      <color rgb="FFFF0000"/>
      <name val="Calibri"/>
      <family val="2"/>
      <scheme val="minor"/>
    </font>
    <font>
      <sz val="10"/>
      <color rgb="FFFF0000"/>
      <name val="Arial Unicode MS"/>
      <family val="2"/>
    </font>
    <font>
      <b/>
      <sz val="11"/>
      <color rgb="FFFF0000"/>
      <name val="Calibri"/>
      <family val="2"/>
      <scheme val="minor"/>
    </font>
    <font>
      <b/>
      <sz val="8"/>
      <color theme="1"/>
      <name val="Calibri"/>
      <family val="2"/>
      <scheme val="minor"/>
    </font>
    <font>
      <b/>
      <sz val="9"/>
      <color indexed="81"/>
      <name val="Tahoma"/>
      <family val="2"/>
    </font>
    <font>
      <u/>
      <sz val="11"/>
      <color theme="10"/>
      <name val="Calibri"/>
      <family val="2"/>
      <scheme val="minor"/>
    </font>
    <font>
      <b/>
      <sz val="16"/>
      <color theme="1"/>
      <name val="Calibri"/>
      <family val="2"/>
      <scheme val="minor"/>
    </font>
    <font>
      <sz val="10"/>
      <color theme="1"/>
      <name val="Calibri"/>
      <family val="2"/>
      <scheme val="minor"/>
    </font>
    <font>
      <sz val="10"/>
      <color rgb="FF000000"/>
      <name val="Calibri"/>
      <family val="2"/>
      <scheme val="minor"/>
    </font>
    <font>
      <sz val="10"/>
      <color theme="0"/>
      <name val="Calibri"/>
      <family val="2"/>
      <scheme val="minor"/>
    </font>
    <font>
      <sz val="10"/>
      <name val="Calibri"/>
      <family val="2"/>
      <scheme val="minor"/>
    </font>
    <font>
      <u/>
      <sz val="10"/>
      <name val="Calibri"/>
      <family val="2"/>
      <scheme val="minor"/>
    </font>
    <font>
      <sz val="8"/>
      <name val="Calibri"/>
      <family val="2"/>
      <scheme val="minor"/>
    </font>
    <font>
      <sz val="26"/>
      <color theme="1"/>
      <name val="Calibri"/>
      <family val="2"/>
      <scheme val="minor"/>
    </font>
    <font>
      <sz val="11"/>
      <color theme="1"/>
      <name val="Calibri"/>
      <family val="2"/>
      <scheme val="minor"/>
    </font>
    <font>
      <sz val="10"/>
      <color rgb="FFFF0000"/>
      <name val="Calibri"/>
      <family val="2"/>
      <scheme val="minor"/>
    </font>
    <font>
      <sz val="11"/>
      <color rgb="FF000000"/>
      <name val="Calibri"/>
      <family val="2"/>
      <scheme val="minor"/>
    </font>
    <font>
      <sz val="11"/>
      <color theme="10"/>
      <name val="Calibri"/>
      <family val="2"/>
      <scheme val="minor"/>
    </font>
    <font>
      <b/>
      <sz val="14"/>
      <color theme="1"/>
      <name val="Calibri"/>
      <family val="2"/>
      <scheme val="minor"/>
    </font>
    <font>
      <sz val="11"/>
      <color rgb="FF0070C0"/>
      <name val="Calibri"/>
      <family val="2"/>
      <scheme val="minor"/>
    </font>
    <font>
      <sz val="8"/>
      <color theme="10"/>
      <name val="Calibri"/>
      <family val="2"/>
      <scheme val="minor"/>
    </font>
    <font>
      <sz val="14"/>
      <color theme="1"/>
      <name val="Calibri"/>
      <family val="2"/>
      <scheme val="minor"/>
    </font>
    <font>
      <sz val="22"/>
      <color theme="1"/>
      <name val="Calibri"/>
      <family val="2"/>
      <scheme val="minor"/>
    </font>
    <font>
      <i/>
      <sz val="11"/>
      <color theme="1"/>
      <name val="Calibri"/>
      <family val="2"/>
      <scheme val="minor"/>
    </font>
  </fonts>
  <fills count="3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39997558519241921"/>
        <bgColor indexed="64"/>
      </patternFill>
    </fill>
    <fill>
      <patternFill patternType="lightTrellis"/>
    </fill>
    <fill>
      <patternFill patternType="solid">
        <fgColor rgb="FFFFC000"/>
        <bgColor indexed="64"/>
      </patternFill>
    </fill>
    <fill>
      <patternFill patternType="solid">
        <fgColor indexed="65"/>
        <bgColor indexed="64"/>
      </patternFill>
    </fill>
    <fill>
      <patternFill patternType="darkGray"/>
    </fill>
    <fill>
      <patternFill patternType="solid">
        <fgColor rgb="FF92D050"/>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mediumGray"/>
    </fill>
    <fill>
      <patternFill patternType="solid">
        <fgColor theme="0"/>
        <bgColor indexed="64"/>
      </patternFill>
    </fill>
    <fill>
      <patternFill patternType="solid">
        <fgColor theme="5" tint="0.39997558519241921"/>
        <bgColor indexed="64"/>
      </patternFill>
    </fill>
    <fill>
      <patternFill patternType="darkTrellis"/>
    </fill>
    <fill>
      <patternFill patternType="solid">
        <fgColor theme="1"/>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rgb="FF00FF00"/>
        <bgColor indexed="64"/>
      </patternFill>
    </fill>
    <fill>
      <patternFill patternType="gray0625"/>
    </fill>
    <fill>
      <patternFill patternType="solid">
        <fgColor theme="0" tint="-0.14996795556505021"/>
        <bgColor indexed="64"/>
      </patternFill>
    </fill>
    <fill>
      <patternFill patternType="solid">
        <fgColor rgb="FF00B050"/>
        <bgColor indexed="64"/>
      </patternFill>
    </fill>
    <fill>
      <patternFill patternType="gray125">
        <bgColor rgb="FF00FF00"/>
      </patternFill>
    </fill>
    <fill>
      <patternFill patternType="gray125">
        <bgColor rgb="FFFFC000"/>
      </patternFill>
    </fill>
    <fill>
      <patternFill patternType="gray125">
        <bgColor rgb="FFFF0000"/>
      </patternFill>
    </fill>
    <fill>
      <patternFill patternType="solid">
        <fgColor theme="7" tint="0.59999389629810485"/>
        <bgColor indexed="64"/>
      </patternFill>
    </fill>
    <fill>
      <patternFill patternType="solid">
        <fgColor rgb="FF00FFFF"/>
        <bgColor indexed="64"/>
      </patternFill>
    </fill>
    <fill>
      <patternFill patternType="lightTrellis">
        <bgColor rgb="FFFFC000"/>
      </patternFill>
    </fill>
    <fill>
      <patternFill patternType="solid">
        <fgColor theme="5" tint="-0.249977111117893"/>
        <bgColor indexed="64"/>
      </patternFill>
    </fill>
    <fill>
      <patternFill patternType="darkGray">
        <bgColor theme="0"/>
      </patternFill>
    </fill>
    <fill>
      <patternFill patternType="darkGray">
        <bgColor rgb="FFFFFF00"/>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hair">
        <color indexed="64"/>
      </left>
      <right/>
      <top style="hair">
        <color indexed="64"/>
      </top>
      <bottom/>
      <diagonal/>
    </border>
    <border>
      <left style="thick">
        <color indexed="64"/>
      </left>
      <right style="thick">
        <color indexed="64"/>
      </right>
      <top style="hair">
        <color indexed="64"/>
      </top>
      <bottom style="hair">
        <color indexed="64"/>
      </bottom>
      <diagonal/>
    </border>
    <border>
      <left/>
      <right style="thin">
        <color indexed="64"/>
      </right>
      <top style="medium">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ck">
        <color indexed="64"/>
      </left>
      <right/>
      <top style="thin">
        <color indexed="64"/>
      </top>
      <bottom style="thin">
        <color indexed="64"/>
      </bottom>
      <diagonal/>
    </border>
    <border>
      <left style="thick">
        <color indexed="64"/>
      </left>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bottom style="thin">
        <color indexed="64"/>
      </bottom>
      <diagonal/>
    </border>
    <border>
      <left style="thick">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top style="thick">
        <color indexed="64"/>
      </top>
      <bottom/>
      <diagonal/>
    </border>
    <border>
      <left/>
      <right style="thick">
        <color indexed="64"/>
      </right>
      <top style="thin">
        <color indexed="64"/>
      </top>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style="thin">
        <color indexed="64"/>
      </right>
      <top style="thin">
        <color indexed="64"/>
      </top>
      <bottom/>
      <diagonal/>
    </border>
    <border>
      <left style="thick">
        <color indexed="64"/>
      </left>
      <right style="thick">
        <color indexed="64"/>
      </right>
      <top style="thick">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521">
    <xf numFmtId="0" fontId="0" fillId="0" borderId="0" xfId="0"/>
    <xf numFmtId="0" fontId="0" fillId="0" borderId="1" xfId="0" applyBorder="1" applyAlignment="1">
      <alignment horizontal="center" vertical="center"/>
    </xf>
    <xf numFmtId="0" fontId="0" fillId="0" borderId="0" xfId="0" applyAlignment="1">
      <alignment horizontal="center" vertical="center"/>
    </xf>
    <xf numFmtId="0" fontId="0" fillId="0" borderId="0" xfId="0" applyAlignment="1">
      <alignment horizontal="right"/>
    </xf>
    <xf numFmtId="0" fontId="0" fillId="0" borderId="11" xfId="0" applyBorder="1" applyAlignment="1">
      <alignment horizontal="center" vertical="center"/>
    </xf>
    <xf numFmtId="0" fontId="0" fillId="0" borderId="12" xfId="0" applyBorder="1" applyAlignment="1">
      <alignment horizontal="center" vertical="center"/>
    </xf>
    <xf numFmtId="9" fontId="0" fillId="0" borderId="13" xfId="0" applyNumberFormat="1" applyBorder="1" applyAlignment="1">
      <alignment horizontal="center" vertical="center"/>
    </xf>
    <xf numFmtId="9" fontId="0" fillId="0" borderId="14" xfId="0" applyNumberFormat="1" applyBorder="1" applyAlignment="1">
      <alignment horizontal="center" vertical="center"/>
    </xf>
    <xf numFmtId="9" fontId="0" fillId="0" borderId="15" xfId="0" applyNumberFormat="1" applyBorder="1" applyAlignment="1">
      <alignment horizontal="center" vertical="center"/>
    </xf>
    <xf numFmtId="0" fontId="0" fillId="6" borderId="0" xfId="0" applyFill="1" applyAlignment="1">
      <alignment horizontal="left"/>
    </xf>
    <xf numFmtId="0" fontId="0" fillId="6" borderId="0" xfId="0" applyFill="1"/>
    <xf numFmtId="0" fontId="0" fillId="6" borderId="0" xfId="0" applyFill="1" applyAlignment="1">
      <alignment horizontal="right"/>
    </xf>
    <xf numFmtId="0" fontId="0" fillId="9" borderId="0" xfId="0" applyFill="1"/>
    <xf numFmtId="0" fontId="0" fillId="9" borderId="0" xfId="0" applyFill="1" applyAlignment="1">
      <alignment horizontal="left"/>
    </xf>
    <xf numFmtId="0" fontId="0" fillId="9" borderId="0" xfId="0" applyFill="1" applyAlignment="1">
      <alignment horizontal="right"/>
    </xf>
    <xf numFmtId="0" fontId="0" fillId="6" borderId="0" xfId="0" applyFill="1" applyAlignment="1">
      <alignment horizontal="center" vertical="center"/>
    </xf>
    <xf numFmtId="0" fontId="0" fillId="8" borderId="0" xfId="0" applyFill="1" applyAlignment="1">
      <alignment horizontal="center" vertical="center"/>
    </xf>
    <xf numFmtId="0" fontId="0" fillId="8" borderId="0" xfId="0" applyFill="1"/>
    <xf numFmtId="2" fontId="0" fillId="0" borderId="0" xfId="0" applyNumberFormat="1"/>
    <xf numFmtId="0" fontId="2" fillId="0" borderId="22" xfId="0" applyFont="1" applyBorder="1" applyAlignment="1">
      <alignment horizontal="right" vertical="center" wrapText="1"/>
    </xf>
    <xf numFmtId="0" fontId="2" fillId="0" borderId="22" xfId="0" applyFont="1" applyBorder="1" applyAlignment="1">
      <alignment horizontal="left" vertical="center" wrapText="1"/>
    </xf>
    <xf numFmtId="0" fontId="7" fillId="0" borderId="22" xfId="0" applyFont="1" applyBorder="1" applyAlignment="1">
      <alignment horizontal="right" vertical="center" wrapText="1"/>
    </xf>
    <xf numFmtId="0" fontId="2" fillId="0" borderId="2" xfId="0" applyFont="1" applyBorder="1" applyAlignment="1">
      <alignment horizontal="left" vertical="center" wrapText="1"/>
    </xf>
    <xf numFmtId="0" fontId="0" fillId="14" borderId="0" xfId="0" applyFill="1"/>
    <xf numFmtId="0" fontId="7" fillId="7" borderId="22" xfId="0" applyFont="1" applyFill="1" applyBorder="1" applyAlignment="1">
      <alignment horizontal="left" vertical="center" wrapText="1"/>
    </xf>
    <xf numFmtId="0" fontId="7" fillId="15" borderId="22" xfId="0" applyFont="1" applyFill="1" applyBorder="1" applyAlignment="1">
      <alignment horizontal="left" vertical="center" wrapText="1"/>
    </xf>
    <xf numFmtId="0" fontId="7" fillId="10" borderId="22" xfId="0" applyFont="1" applyFill="1" applyBorder="1" applyAlignment="1">
      <alignment horizontal="left" vertical="center" wrapText="1"/>
    </xf>
    <xf numFmtId="0" fontId="7" fillId="13" borderId="22" xfId="0" applyFont="1" applyFill="1" applyBorder="1" applyAlignment="1">
      <alignment horizontal="left" vertical="center" wrapText="1"/>
    </xf>
    <xf numFmtId="0" fontId="7" fillId="10" borderId="22" xfId="0" applyFont="1" applyFill="1" applyBorder="1" applyAlignment="1">
      <alignment horizontal="right" vertical="center" wrapText="1"/>
    </xf>
    <xf numFmtId="0" fontId="7" fillId="7" borderId="22" xfId="0" applyFont="1" applyFill="1" applyBorder="1" applyAlignment="1">
      <alignment horizontal="right" vertical="center" wrapText="1"/>
    </xf>
    <xf numFmtId="0" fontId="7" fillId="13" borderId="22" xfId="0" applyFont="1" applyFill="1" applyBorder="1" applyAlignment="1">
      <alignment horizontal="right" vertical="center" wrapText="1"/>
    </xf>
    <xf numFmtId="165" fontId="12" fillId="6" borderId="0" xfId="0" applyNumberFormat="1" applyFont="1" applyFill="1"/>
    <xf numFmtId="0" fontId="16" fillId="0" borderId="0" xfId="0" applyFont="1"/>
    <xf numFmtId="14" fontId="0" fillId="0" borderId="0" xfId="0" applyNumberFormat="1"/>
    <xf numFmtId="0" fontId="3" fillId="0" borderId="0" xfId="0" applyFont="1"/>
    <xf numFmtId="0" fontId="0" fillId="0" borderId="0" xfId="0" applyBorder="1" applyAlignment="1">
      <alignment horizontal="center" vertical="center"/>
    </xf>
    <xf numFmtId="0" fontId="0" fillId="8" borderId="21" xfId="0" applyFill="1" applyBorder="1" applyAlignment="1">
      <alignment horizontal="center" vertical="center"/>
    </xf>
    <xf numFmtId="0" fontId="0" fillId="8" borderId="25" xfId="0" applyFill="1" applyBorder="1" applyAlignment="1">
      <alignment horizontal="center" vertical="center"/>
    </xf>
    <xf numFmtId="165" fontId="12" fillId="9" borderId="0" xfId="0" applyNumberFormat="1" applyFont="1" applyFill="1"/>
    <xf numFmtId="0" fontId="19" fillId="8" borderId="1" xfId="0" applyFont="1" applyFill="1" applyBorder="1" applyAlignment="1">
      <alignment horizontal="center" vertical="center" wrapText="1"/>
    </xf>
    <xf numFmtId="0" fontId="19" fillId="8" borderId="1" xfId="0" applyFont="1" applyFill="1" applyBorder="1" applyAlignment="1">
      <alignment horizontal="center" vertical="center"/>
    </xf>
    <xf numFmtId="0" fontId="20" fillId="0" borderId="0" xfId="0" applyFont="1"/>
    <xf numFmtId="0" fontId="20" fillId="0" borderId="0" xfId="0" applyFont="1" applyBorder="1"/>
    <xf numFmtId="49" fontId="21" fillId="0" borderId="0" xfId="0" applyNumberFormat="1" applyFont="1"/>
    <xf numFmtId="0" fontId="21" fillId="0" borderId="0" xfId="0" applyFont="1"/>
    <xf numFmtId="0" fontId="22" fillId="0" borderId="0" xfId="0" applyFont="1"/>
    <xf numFmtId="0" fontId="20" fillId="0" borderId="0" xfId="0" applyFont="1" applyBorder="1" applyAlignment="1">
      <alignment horizontal="center" vertical="center"/>
    </xf>
    <xf numFmtId="0" fontId="2" fillId="15" borderId="0" xfId="0" applyFont="1" applyFill="1" applyBorder="1" applyAlignment="1">
      <alignment horizontal="center" vertical="center"/>
    </xf>
    <xf numFmtId="0" fontId="2" fillId="15" borderId="0" xfId="0" applyFont="1" applyFill="1" applyAlignment="1">
      <alignment horizontal="center" vertical="center"/>
    </xf>
    <xf numFmtId="0" fontId="0" fillId="15" borderId="0" xfId="0" applyFill="1"/>
    <xf numFmtId="0" fontId="2" fillId="14" borderId="0" xfId="0" applyFont="1" applyFill="1"/>
    <xf numFmtId="0" fontId="2" fillId="0" borderId="0" xfId="0" applyFont="1"/>
    <xf numFmtId="166" fontId="0" fillId="0" borderId="0" xfId="0" applyNumberFormat="1"/>
    <xf numFmtId="0" fontId="0" fillId="17" borderId="0" xfId="0" applyFill="1"/>
    <xf numFmtId="0" fontId="0" fillId="3" borderId="1" xfId="0" applyFill="1" applyBorder="1" applyAlignment="1">
      <alignment horizontal="center" vertical="center"/>
    </xf>
    <xf numFmtId="166" fontId="0" fillId="3" borderId="1" xfId="0" applyNumberFormat="1" applyFill="1" applyBorder="1" applyAlignment="1">
      <alignment horizontal="center" vertical="center"/>
    </xf>
    <xf numFmtId="0" fontId="0" fillId="19" borderId="1" xfId="0" applyFill="1" applyBorder="1" applyAlignment="1">
      <alignment horizontal="center" vertical="center"/>
    </xf>
    <xf numFmtId="166" fontId="0" fillId="19" borderId="1" xfId="0" applyNumberFormat="1" applyFill="1" applyBorder="1" applyAlignment="1">
      <alignment horizontal="center" vertical="center"/>
    </xf>
    <xf numFmtId="0" fontId="0" fillId="3" borderId="1" xfId="0" applyFill="1" applyBorder="1" applyAlignment="1">
      <alignment horizontal="center"/>
    </xf>
    <xf numFmtId="0" fontId="2" fillId="0" borderId="0" xfId="0" applyFont="1" applyBorder="1" applyAlignment="1">
      <alignment horizontal="center" vertical="center"/>
    </xf>
    <xf numFmtId="0" fontId="0" fillId="0" borderId="0" xfId="0" applyBorder="1"/>
    <xf numFmtId="0" fontId="0" fillId="2" borderId="28" xfId="0" applyFill="1" applyBorder="1" applyAlignment="1">
      <alignment horizontal="center" vertical="center"/>
    </xf>
    <xf numFmtId="164" fontId="1" fillId="2" borderId="28" xfId="0" applyNumberFormat="1" applyFont="1" applyFill="1" applyBorder="1" applyAlignment="1">
      <alignment horizontal="center" vertical="center"/>
    </xf>
    <xf numFmtId="0" fontId="1" fillId="2" borderId="28" xfId="0" applyFont="1" applyFill="1" applyBorder="1" applyAlignment="1">
      <alignment horizontal="center" vertical="center"/>
    </xf>
    <xf numFmtId="0" fontId="18" fillId="12" borderId="28" xfId="0" applyFont="1" applyFill="1" applyBorder="1" applyAlignment="1">
      <alignment horizontal="center" vertical="center"/>
    </xf>
    <xf numFmtId="165" fontId="18" fillId="12" borderId="28" xfId="0" applyNumberFormat="1" applyFont="1" applyFill="1" applyBorder="1" applyAlignment="1">
      <alignment horizontal="center" vertical="center" wrapText="1"/>
    </xf>
    <xf numFmtId="0" fontId="14" fillId="2" borderId="28" xfId="0" applyFont="1" applyFill="1" applyBorder="1" applyAlignment="1">
      <alignment horizontal="center" vertical="center"/>
    </xf>
    <xf numFmtId="0" fontId="18" fillId="12" borderId="28" xfId="0" applyFont="1" applyFill="1" applyBorder="1" applyAlignment="1">
      <alignment horizontal="center" vertical="center" wrapText="1"/>
    </xf>
    <xf numFmtId="0" fontId="0" fillId="0" borderId="28" xfId="0" applyBorder="1" applyAlignment="1">
      <alignment horizontal="center" vertical="center"/>
    </xf>
    <xf numFmtId="164" fontId="0" fillId="0" borderId="28" xfId="0" applyNumberFormat="1" applyBorder="1" applyAlignment="1">
      <alignment horizontal="center" vertical="center"/>
    </xf>
    <xf numFmtId="0" fontId="6" fillId="12" borderId="28" xfId="0" applyFont="1" applyFill="1" applyBorder="1" applyAlignment="1">
      <alignment horizontal="center" vertical="center"/>
    </xf>
    <xf numFmtId="165" fontId="6" fillId="12" borderId="28" xfId="0" applyNumberFormat="1" applyFont="1" applyFill="1" applyBorder="1" applyAlignment="1">
      <alignment horizontal="center" vertical="center"/>
    </xf>
    <xf numFmtId="0" fontId="7" fillId="0" borderId="28" xfId="0" applyFont="1" applyBorder="1" applyAlignment="1">
      <alignment horizontal="center" vertical="center"/>
    </xf>
    <xf numFmtId="0" fontId="0" fillId="18" borderId="28" xfId="0" applyFill="1" applyBorder="1" applyAlignment="1">
      <alignment horizontal="center" vertical="center"/>
    </xf>
    <xf numFmtId="164" fontId="0" fillId="18" borderId="28" xfId="0" applyNumberFormat="1" applyFill="1" applyBorder="1" applyAlignment="1">
      <alignment horizontal="center" vertical="center"/>
    </xf>
    <xf numFmtId="0" fontId="6" fillId="18" borderId="28" xfId="0" applyFont="1" applyFill="1" applyBorder="1" applyAlignment="1">
      <alignment horizontal="center" vertical="center"/>
    </xf>
    <xf numFmtId="165" fontId="6" fillId="18" borderId="28" xfId="0" applyNumberFormat="1" applyFont="1" applyFill="1" applyBorder="1" applyAlignment="1">
      <alignment horizontal="center" vertical="center"/>
    </xf>
    <xf numFmtId="0" fontId="7" fillId="18" borderId="28" xfId="0" applyFont="1" applyFill="1" applyBorder="1" applyAlignment="1">
      <alignment horizontal="center" vertical="center"/>
    </xf>
    <xf numFmtId="0" fontId="0" fillId="0" borderId="0" xfId="0" applyAlignment="1">
      <alignment horizontal="center"/>
    </xf>
    <xf numFmtId="166" fontId="1" fillId="19" borderId="1" xfId="0" applyNumberFormat="1" applyFont="1" applyFill="1" applyBorder="1" applyAlignment="1">
      <alignment horizontal="center" vertical="center"/>
    </xf>
    <xf numFmtId="0" fontId="1" fillId="0" borderId="0" xfId="0" applyFont="1"/>
    <xf numFmtId="0" fontId="1" fillId="3" borderId="1" xfId="0" applyFont="1" applyFill="1" applyBorder="1" applyAlignment="1">
      <alignment horizontal="left" vertical="center"/>
    </xf>
    <xf numFmtId="0" fontId="1" fillId="3" borderId="1" xfId="1" applyFont="1" applyFill="1" applyBorder="1" applyAlignment="1">
      <alignment horizontal="left" vertical="center"/>
    </xf>
    <xf numFmtId="166" fontId="14" fillId="3" borderId="28" xfId="0" applyNumberFormat="1" applyFont="1" applyFill="1" applyBorder="1" applyAlignment="1">
      <alignment horizontal="center" vertical="center"/>
    </xf>
    <xf numFmtId="166" fontId="7" fillId="3" borderId="28" xfId="0" applyNumberFormat="1" applyFont="1" applyFill="1" applyBorder="1" applyAlignment="1">
      <alignment horizontal="center" vertical="center"/>
    </xf>
    <xf numFmtId="166" fontId="7" fillId="18" borderId="28" xfId="0" applyNumberFormat="1" applyFont="1" applyFill="1" applyBorder="1" applyAlignment="1">
      <alignment horizontal="center" vertical="center"/>
    </xf>
    <xf numFmtId="0" fontId="0" fillId="12" borderId="28" xfId="0" applyFill="1" applyBorder="1" applyAlignment="1">
      <alignment horizontal="center" vertical="center"/>
    </xf>
    <xf numFmtId="0" fontId="0" fillId="6" borderId="0" xfId="0" applyFill="1" applyBorder="1"/>
    <xf numFmtId="0" fontId="0" fillId="8" borderId="27" xfId="0" applyFill="1" applyBorder="1" applyAlignment="1">
      <alignment horizontal="center" vertical="center"/>
    </xf>
    <xf numFmtId="0" fontId="0" fillId="8" borderId="38" xfId="0" applyFill="1" applyBorder="1" applyAlignment="1">
      <alignment horizontal="center" vertical="center"/>
    </xf>
    <xf numFmtId="0" fontId="0" fillId="8" borderId="39" xfId="0" applyFill="1" applyBorder="1" applyAlignment="1">
      <alignment horizontal="center" vertical="center"/>
    </xf>
    <xf numFmtId="0" fontId="0" fillId="8" borderId="33" xfId="0" applyFill="1" applyBorder="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27" fillId="0" borderId="0" xfId="0" applyFont="1"/>
    <xf numFmtId="0" fontId="27" fillId="0" borderId="0" xfId="0" applyFont="1" applyBorder="1" applyAlignment="1">
      <alignment horizontal="center" vertical="center"/>
    </xf>
    <xf numFmtId="0" fontId="27" fillId="0" borderId="28" xfId="0" applyFont="1" applyBorder="1" applyAlignment="1">
      <alignment horizontal="center" vertical="center"/>
    </xf>
    <xf numFmtId="0" fontId="27" fillId="0" borderId="0" xfId="0" applyFont="1" applyAlignment="1">
      <alignment horizontal="center"/>
    </xf>
    <xf numFmtId="0" fontId="0" fillId="23" borderId="0" xfId="0" applyFill="1" applyAlignment="1">
      <alignment horizontal="center" vertical="center"/>
    </xf>
    <xf numFmtId="0" fontId="2" fillId="23" borderId="0" xfId="0" applyFont="1" applyFill="1" applyBorder="1" applyAlignment="1">
      <alignment horizontal="center" vertical="center"/>
    </xf>
    <xf numFmtId="0" fontId="0" fillId="23" borderId="0" xfId="0" applyFill="1" applyBorder="1" applyAlignment="1">
      <alignment horizontal="center" vertical="center"/>
    </xf>
    <xf numFmtId="0" fontId="2" fillId="23" borderId="0" xfId="0" applyFont="1" applyFill="1" applyAlignment="1">
      <alignment horizontal="center" vertical="center"/>
    </xf>
    <xf numFmtId="0" fontId="0" fillId="23" borderId="0" xfId="0" applyFill="1"/>
    <xf numFmtId="0" fontId="0" fillId="23" borderId="0" xfId="0" applyFill="1" applyBorder="1"/>
    <xf numFmtId="0" fontId="31" fillId="2" borderId="28" xfId="1" applyFont="1" applyFill="1" applyBorder="1" applyAlignment="1">
      <alignment horizontal="left" vertical="center" wrapText="1"/>
    </xf>
    <xf numFmtId="0" fontId="30" fillId="2" borderId="28" xfId="1" applyFont="1" applyFill="1" applyBorder="1" applyAlignment="1">
      <alignment horizontal="center" vertical="center" wrapText="1"/>
    </xf>
    <xf numFmtId="9" fontId="30" fillId="2" borderId="28" xfId="1" applyNumberFormat="1" applyFont="1" applyFill="1" applyBorder="1" applyAlignment="1">
      <alignment horizontal="center" vertical="center" wrapText="1"/>
    </xf>
    <xf numFmtId="0" fontId="27" fillId="0" borderId="48" xfId="0" applyFont="1" applyBorder="1" applyAlignment="1">
      <alignment horizontal="center" vertical="center"/>
    </xf>
    <xf numFmtId="0" fontId="30" fillId="19" borderId="28" xfId="0" applyFont="1" applyFill="1" applyBorder="1" applyAlignment="1">
      <alignment horizontal="center" vertical="center" wrapText="1"/>
    </xf>
    <xf numFmtId="0" fontId="27" fillId="7" borderId="28" xfId="0" applyFont="1" applyFill="1" applyBorder="1" applyAlignment="1">
      <alignment horizontal="center" vertical="center"/>
    </xf>
    <xf numFmtId="0" fontId="27" fillId="3" borderId="28" xfId="0" applyFont="1" applyFill="1" applyBorder="1" applyAlignment="1">
      <alignment horizontal="center" vertical="center"/>
    </xf>
    <xf numFmtId="0" fontId="30" fillId="19" borderId="49" xfId="0" applyFont="1" applyFill="1" applyBorder="1" applyAlignment="1">
      <alignment horizontal="center" vertical="center" wrapText="1"/>
    </xf>
    <xf numFmtId="0" fontId="30" fillId="19" borderId="50" xfId="0" applyFont="1" applyFill="1" applyBorder="1" applyAlignment="1">
      <alignment horizontal="center" vertical="center"/>
    </xf>
    <xf numFmtId="16" fontId="27" fillId="0" borderId="51" xfId="0" applyNumberFormat="1" applyFont="1" applyBorder="1" applyAlignment="1">
      <alignment horizontal="center" vertical="center"/>
    </xf>
    <xf numFmtId="0" fontId="30" fillId="21" borderId="53" xfId="0" applyFont="1" applyFill="1" applyBorder="1" applyAlignment="1">
      <alignment horizontal="center" vertical="center"/>
    </xf>
    <xf numFmtId="0" fontId="27" fillId="21" borderId="52" xfId="0" applyFont="1" applyFill="1" applyBorder="1" applyAlignment="1">
      <alignment horizontal="center" vertical="center"/>
    </xf>
    <xf numFmtId="0" fontId="27" fillId="19" borderId="49" xfId="0" applyFont="1" applyFill="1" applyBorder="1" applyAlignment="1">
      <alignment horizontal="center" vertical="center"/>
    </xf>
    <xf numFmtId="0" fontId="27" fillId="19" borderId="54" xfId="0" applyFont="1" applyFill="1" applyBorder="1" applyAlignment="1">
      <alignment horizontal="center" vertical="center"/>
    </xf>
    <xf numFmtId="0" fontId="27" fillId="0" borderId="51" xfId="0" applyFont="1" applyBorder="1" applyAlignment="1">
      <alignment horizontal="center" vertical="center"/>
    </xf>
    <xf numFmtId="0" fontId="27" fillId="21" borderId="30" xfId="0" applyFont="1" applyFill="1" applyBorder="1" applyAlignment="1">
      <alignment horizontal="center" vertical="center"/>
    </xf>
    <xf numFmtId="9" fontId="27" fillId="0" borderId="28" xfId="0" applyNumberFormat="1" applyFont="1" applyBorder="1" applyAlignment="1">
      <alignment horizontal="center" vertical="center"/>
    </xf>
    <xf numFmtId="0" fontId="27" fillId="13" borderId="28" xfId="0" applyFont="1" applyFill="1" applyBorder="1" applyAlignment="1">
      <alignment horizontal="center" vertical="center"/>
    </xf>
    <xf numFmtId="0" fontId="27" fillId="22" borderId="28" xfId="0" applyFont="1" applyFill="1" applyBorder="1" applyAlignment="1">
      <alignment horizontal="center" vertical="center"/>
    </xf>
    <xf numFmtId="0" fontId="32" fillId="19" borderId="28" xfId="0" applyFont="1" applyFill="1" applyBorder="1" applyAlignment="1">
      <alignment horizontal="center" vertical="center"/>
    </xf>
    <xf numFmtId="0" fontId="32" fillId="19" borderId="49" xfId="0" applyFont="1" applyFill="1" applyBorder="1" applyAlignment="1">
      <alignment horizontal="center" vertical="center"/>
    </xf>
    <xf numFmtId="0" fontId="27" fillId="0" borderId="0" xfId="0" applyFont="1" applyBorder="1" applyAlignment="1">
      <alignment vertical="center"/>
    </xf>
    <xf numFmtId="0" fontId="30" fillId="0" borderId="0" xfId="0" applyFont="1" applyAlignment="1">
      <alignment horizontal="center" vertical="center"/>
    </xf>
    <xf numFmtId="0" fontId="29" fillId="0" borderId="0" xfId="0" applyFont="1" applyAlignment="1">
      <alignment horizontal="center" vertical="center"/>
    </xf>
    <xf numFmtId="0" fontId="30" fillId="0" borderId="0" xfId="0" applyFont="1" applyBorder="1" applyAlignment="1">
      <alignment horizontal="center" vertical="center"/>
    </xf>
    <xf numFmtId="0" fontId="0" fillId="0" borderId="4" xfId="0" applyBorder="1" applyAlignment="1">
      <alignment horizontal="center" vertical="center"/>
    </xf>
    <xf numFmtId="9" fontId="0" fillId="0" borderId="1" xfId="0" applyNumberFormat="1" applyBorder="1" applyAlignment="1">
      <alignment horizontal="center" vertical="center"/>
    </xf>
    <xf numFmtId="0" fontId="0" fillId="8" borderId="4" xfId="0" applyFill="1" applyBorder="1" applyAlignment="1">
      <alignment horizontal="center" vertical="center"/>
    </xf>
    <xf numFmtId="0" fontId="27" fillId="0" borderId="0" xfId="0" applyFont="1" applyAlignment="1">
      <alignment horizontal="center" vertical="center"/>
    </xf>
    <xf numFmtId="0" fontId="27" fillId="0" borderId="0" xfId="0" applyFont="1" applyBorder="1" applyAlignment="1">
      <alignment horizontal="center" vertical="center"/>
    </xf>
    <xf numFmtId="0" fontId="35" fillId="0" borderId="0" xfId="0" applyFont="1" applyAlignment="1">
      <alignment horizontal="center" vertical="center"/>
    </xf>
    <xf numFmtId="9" fontId="35" fillId="0" borderId="0" xfId="0" applyNumberFormat="1" applyFont="1" applyBorder="1" applyAlignment="1">
      <alignment horizontal="center" vertical="center"/>
    </xf>
    <xf numFmtId="0" fontId="27" fillId="3" borderId="6" xfId="0" applyFont="1" applyFill="1" applyBorder="1" applyAlignment="1">
      <alignment horizontal="center" vertical="center"/>
    </xf>
    <xf numFmtId="0" fontId="0" fillId="0" borderId="0" xfId="0" applyAlignment="1">
      <alignment vertical="center" wrapText="1"/>
    </xf>
    <xf numFmtId="0" fontId="25" fillId="0" borderId="0" xfId="1" applyAlignment="1">
      <alignment vertical="center" wrapText="1"/>
    </xf>
    <xf numFmtId="0" fontId="27" fillId="0" borderId="28" xfId="0" applyFont="1" applyBorder="1" applyAlignment="1">
      <alignment vertical="center"/>
    </xf>
    <xf numFmtId="0" fontId="0" fillId="2" borderId="28" xfId="0" applyFill="1" applyBorder="1" applyAlignment="1">
      <alignment horizontal="center" vertical="center" wrapText="1"/>
    </xf>
    <xf numFmtId="0" fontId="0" fillId="0" borderId="0" xfId="0" applyAlignment="1">
      <alignment horizontal="center" vertical="center" wrapText="1"/>
    </xf>
    <xf numFmtId="0" fontId="25" fillId="0" borderId="0" xfId="1" applyAlignment="1">
      <alignment horizontal="center" vertical="center" wrapText="1"/>
    </xf>
    <xf numFmtId="0" fontId="32" fillId="19" borderId="51" xfId="0" applyFont="1" applyFill="1" applyBorder="1" applyAlignment="1">
      <alignment horizontal="center" vertical="center"/>
    </xf>
    <xf numFmtId="0" fontId="34" fillId="24" borderId="48" xfId="0" applyFont="1" applyFill="1" applyBorder="1" applyAlignment="1">
      <alignment horizontal="center" vertical="center" wrapText="1"/>
    </xf>
    <xf numFmtId="0" fontId="37" fillId="24" borderId="49" xfId="1" applyFont="1" applyFill="1" applyBorder="1" applyAlignment="1">
      <alignment horizontal="center" vertical="center" wrapText="1"/>
    </xf>
    <xf numFmtId="0" fontId="0" fillId="24" borderId="28" xfId="0" applyFill="1" applyBorder="1" applyAlignment="1">
      <alignment horizontal="center" vertical="center" wrapText="1"/>
    </xf>
    <xf numFmtId="0" fontId="37" fillId="24" borderId="49" xfId="1" applyFont="1" applyFill="1" applyBorder="1" applyAlignment="1">
      <alignment horizontal="center" vertical="top" wrapText="1"/>
    </xf>
    <xf numFmtId="0" fontId="27" fillId="0" borderId="0" xfId="0" applyFont="1" applyAlignment="1">
      <alignment horizontal="center" vertical="top"/>
    </xf>
    <xf numFmtId="0" fontId="27" fillId="0" borderId="0" xfId="0" applyFont="1" applyAlignment="1">
      <alignment horizontal="left" vertical="top"/>
    </xf>
    <xf numFmtId="0" fontId="37" fillId="24" borderId="49" xfId="1" applyFont="1" applyFill="1" applyBorder="1" applyAlignment="1">
      <alignment horizontal="left" vertical="top" wrapText="1"/>
    </xf>
    <xf numFmtId="0" fontId="27" fillId="24" borderId="28" xfId="0" applyFont="1" applyFill="1" applyBorder="1" applyAlignment="1">
      <alignment horizontal="left" vertical="top"/>
    </xf>
    <xf numFmtId="0" fontId="0" fillId="0" borderId="0" xfId="0" applyFont="1"/>
    <xf numFmtId="0" fontId="36" fillId="2" borderId="28" xfId="0" applyFont="1" applyFill="1" applyBorder="1" applyAlignment="1">
      <alignment horizontal="center" vertical="center" wrapText="1"/>
    </xf>
    <xf numFmtId="0" fontId="27" fillId="24" borderId="48" xfId="0" applyFont="1" applyFill="1" applyBorder="1" applyAlignment="1">
      <alignment horizontal="left" vertical="top"/>
    </xf>
    <xf numFmtId="0" fontId="32" fillId="19" borderId="51" xfId="0" applyFont="1" applyFill="1" applyBorder="1" applyAlignment="1">
      <alignment horizontal="center" vertical="center" wrapText="1"/>
    </xf>
    <xf numFmtId="0" fontId="36" fillId="0" borderId="0" xfId="0" applyFont="1" applyAlignment="1">
      <alignment horizontal="center" vertical="center" wrapText="1"/>
    </xf>
    <xf numFmtId="9" fontId="27" fillId="0" borderId="0" xfId="0" applyNumberFormat="1" applyFont="1" applyAlignment="1">
      <alignment horizontal="left" vertical="center"/>
    </xf>
    <xf numFmtId="0" fontId="32" fillId="19" borderId="57" xfId="0" applyFont="1" applyFill="1" applyBorder="1" applyAlignment="1">
      <alignment horizontal="center" vertical="center" wrapText="1"/>
    </xf>
    <xf numFmtId="0" fontId="0" fillId="21" borderId="28" xfId="0" applyFill="1" applyBorder="1" applyAlignment="1">
      <alignment horizontal="center" vertical="center" wrapText="1"/>
    </xf>
    <xf numFmtId="0" fontId="34" fillId="21" borderId="48" xfId="0" applyFont="1" applyFill="1" applyBorder="1" applyAlignment="1">
      <alignment horizontal="center" vertical="center" wrapText="1"/>
    </xf>
    <xf numFmtId="0" fontId="32" fillId="12" borderId="51" xfId="0" applyFont="1" applyFill="1" applyBorder="1" applyAlignment="1">
      <alignment horizontal="center" vertical="center"/>
    </xf>
    <xf numFmtId="0" fontId="38" fillId="0" borderId="0" xfId="0" applyFont="1" applyAlignment="1">
      <alignment horizontal="center" vertical="center"/>
    </xf>
    <xf numFmtId="0" fontId="38" fillId="0" borderId="0" xfId="0" applyFont="1" applyAlignment="1">
      <alignment horizontal="left" vertical="center"/>
    </xf>
    <xf numFmtId="0" fontId="0" fillId="0" borderId="49" xfId="0" applyFont="1" applyBorder="1" applyAlignment="1">
      <alignment horizontal="center" vertical="center"/>
    </xf>
    <xf numFmtId="0" fontId="0" fillId="0" borderId="49" xfId="0" applyFont="1" applyBorder="1" applyAlignment="1">
      <alignment horizontal="center" vertical="center"/>
    </xf>
    <xf numFmtId="0" fontId="0" fillId="22" borderId="51" xfId="0" applyFont="1" applyFill="1" applyBorder="1" applyAlignment="1">
      <alignment horizontal="center" vertical="center"/>
    </xf>
    <xf numFmtId="0" fontId="0" fillId="7" borderId="51" xfId="0" applyFont="1" applyFill="1" applyBorder="1" applyAlignment="1">
      <alignment horizontal="center" vertical="center"/>
    </xf>
    <xf numFmtId="0" fontId="0" fillId="13" borderId="48" xfId="0" applyFont="1" applyFill="1" applyBorder="1" applyAlignment="1">
      <alignment horizontal="center" vertical="center"/>
    </xf>
    <xf numFmtId="9" fontId="30" fillId="0" borderId="0" xfId="0" applyNumberFormat="1" applyFont="1" applyAlignment="1">
      <alignment horizontal="center" vertical="center"/>
    </xf>
    <xf numFmtId="9" fontId="27" fillId="0" borderId="0" xfId="0" applyNumberFormat="1" applyFont="1" applyBorder="1" applyAlignment="1">
      <alignment vertical="center"/>
    </xf>
    <xf numFmtId="0" fontId="27" fillId="0" borderId="28" xfId="0" applyFont="1" applyBorder="1" applyAlignment="1">
      <alignment horizontal="center" vertical="center" wrapText="1"/>
    </xf>
    <xf numFmtId="9" fontId="27" fillId="0" borderId="0" xfId="0" applyNumberFormat="1" applyFont="1"/>
    <xf numFmtId="10" fontId="27" fillId="0" borderId="0" xfId="0" applyNumberFormat="1" applyFont="1"/>
    <xf numFmtId="0" fontId="25" fillId="24" borderId="28" xfId="1" applyFill="1" applyBorder="1" applyAlignment="1">
      <alignment vertical="center" wrapText="1"/>
    </xf>
    <xf numFmtId="0" fontId="20" fillId="24" borderId="49" xfId="1" applyFont="1" applyFill="1" applyBorder="1" applyAlignment="1">
      <alignment horizontal="center" vertical="center" wrapText="1"/>
    </xf>
    <xf numFmtId="0" fontId="0" fillId="24" borderId="28" xfId="0" applyFill="1" applyBorder="1" applyAlignment="1">
      <alignment vertical="center" wrapText="1"/>
    </xf>
    <xf numFmtId="0" fontId="36" fillId="24" borderId="28" xfId="0" applyFont="1" applyFill="1" applyBorder="1" applyAlignment="1">
      <alignment horizontal="center" vertical="center" wrapText="1"/>
    </xf>
    <xf numFmtId="9" fontId="27" fillId="0" borderId="0" xfId="0" applyNumberFormat="1" applyFont="1" applyAlignment="1">
      <alignment horizontal="center" vertical="center"/>
    </xf>
    <xf numFmtId="0" fontId="27" fillId="24" borderId="48" xfId="0" applyFont="1" applyFill="1" applyBorder="1" applyAlignment="1">
      <alignment horizontal="center" vertical="top"/>
    </xf>
    <xf numFmtId="9" fontId="27" fillId="0" borderId="0" xfId="0" applyNumberFormat="1" applyFont="1" applyBorder="1" applyAlignment="1">
      <alignment horizontal="center" vertical="center"/>
    </xf>
    <xf numFmtId="0" fontId="39" fillId="24" borderId="49" xfId="1" applyFont="1" applyFill="1" applyBorder="1" applyAlignment="1">
      <alignment horizontal="center" vertical="center" wrapText="1"/>
    </xf>
    <xf numFmtId="0" fontId="37" fillId="24" borderId="28" xfId="1" applyFont="1" applyFill="1" applyBorder="1" applyAlignment="1">
      <alignment horizontal="left" vertical="top" wrapText="1"/>
    </xf>
    <xf numFmtId="0" fontId="25" fillId="24" borderId="49" xfId="1" applyFill="1" applyBorder="1" applyAlignment="1">
      <alignment vertical="center" wrapText="1"/>
    </xf>
    <xf numFmtId="0" fontId="39" fillId="24" borderId="49" xfId="1" applyFont="1" applyFill="1" applyBorder="1" applyAlignment="1">
      <alignment horizontal="center" vertical="top" wrapText="1"/>
    </xf>
    <xf numFmtId="0" fontId="0" fillId="24" borderId="28" xfId="0" applyFill="1" applyBorder="1" applyAlignment="1">
      <alignment horizontal="center"/>
    </xf>
    <xf numFmtId="0" fontId="40" fillId="24" borderId="49" xfId="1" applyFont="1" applyFill="1" applyBorder="1" applyAlignment="1">
      <alignment horizontal="left" vertical="top" wrapText="1"/>
    </xf>
    <xf numFmtId="0" fontId="3" fillId="0" borderId="0" xfId="0" applyFont="1" applyAlignment="1">
      <alignment horizontal="center" vertical="center" wrapText="1"/>
    </xf>
    <xf numFmtId="0" fontId="28" fillId="2" borderId="28" xfId="0" applyFont="1" applyFill="1" applyBorder="1" applyAlignment="1">
      <alignment horizontal="center" vertical="center" wrapText="1"/>
    </xf>
    <xf numFmtId="16" fontId="27" fillId="21" borderId="52" xfId="0" applyNumberFormat="1" applyFont="1" applyFill="1" applyBorder="1" applyAlignment="1">
      <alignment horizontal="center" vertical="center"/>
    </xf>
    <xf numFmtId="0" fontId="34" fillId="21" borderId="28" xfId="0" applyFont="1" applyFill="1" applyBorder="1" applyAlignment="1">
      <alignment horizontal="center" vertical="center" wrapText="1"/>
    </xf>
    <xf numFmtId="0" fontId="0" fillId="21" borderId="48" xfId="0" applyFill="1" applyBorder="1" applyAlignment="1">
      <alignment horizontal="center" vertical="center" wrapText="1"/>
    </xf>
    <xf numFmtId="0" fontId="27" fillId="24" borderId="49" xfId="0" applyFont="1" applyFill="1" applyBorder="1" applyAlignment="1">
      <alignment horizontal="left" vertical="top"/>
    </xf>
    <xf numFmtId="0" fontId="34" fillId="24" borderId="28" xfId="0" applyFont="1" applyFill="1" applyBorder="1" applyAlignment="1">
      <alignment horizontal="center" vertical="center" wrapText="1"/>
    </xf>
    <xf numFmtId="0" fontId="0" fillId="24" borderId="48" xfId="0" applyFill="1" applyBorder="1" applyAlignment="1">
      <alignment horizontal="center" vertical="center" wrapText="1"/>
    </xf>
    <xf numFmtId="0" fontId="36" fillId="2" borderId="48" xfId="0" applyFont="1" applyFill="1" applyBorder="1" applyAlignment="1">
      <alignment horizontal="center" vertical="center" wrapText="1"/>
    </xf>
    <xf numFmtId="0" fontId="0" fillId="1" borderId="0" xfId="0" applyFill="1"/>
    <xf numFmtId="0" fontId="0" fillId="1" borderId="0" xfId="0" applyFill="1" applyAlignment="1">
      <alignment horizontal="center"/>
    </xf>
    <xf numFmtId="166" fontId="14" fillId="3" borderId="49" xfId="0" applyNumberFormat="1" applyFont="1" applyFill="1" applyBorder="1" applyAlignment="1">
      <alignment horizontal="center" vertical="center"/>
    </xf>
    <xf numFmtId="166" fontId="7" fillId="3" borderId="49" xfId="0" applyNumberFormat="1" applyFont="1" applyFill="1" applyBorder="1" applyAlignment="1">
      <alignment horizontal="center" vertical="center"/>
    </xf>
    <xf numFmtId="166" fontId="7" fillId="18" borderId="49" xfId="0" applyNumberFormat="1" applyFont="1" applyFill="1" applyBorder="1" applyAlignment="1">
      <alignment horizontal="center" vertical="center"/>
    </xf>
    <xf numFmtId="0" fontId="18" fillId="12" borderId="50" xfId="0" applyFont="1" applyFill="1" applyBorder="1" applyAlignment="1">
      <alignment horizontal="center" vertical="center" wrapText="1"/>
    </xf>
    <xf numFmtId="0" fontId="6" fillId="12" borderId="50" xfId="0" applyFont="1" applyFill="1" applyBorder="1" applyAlignment="1">
      <alignment horizontal="center" vertical="center"/>
    </xf>
    <xf numFmtId="0" fontId="1" fillId="2" borderId="58" xfId="0" applyFont="1" applyFill="1" applyBorder="1" applyAlignment="1">
      <alignment horizontal="center" vertical="center"/>
    </xf>
    <xf numFmtId="0" fontId="0" fillId="15" borderId="58" xfId="0" applyFill="1" applyBorder="1" applyAlignment="1">
      <alignment horizontal="center" vertical="center"/>
    </xf>
    <xf numFmtId="0" fontId="0" fillId="0" borderId="58" xfId="0" applyBorder="1" applyAlignment="1">
      <alignment horizontal="center" vertical="center"/>
    </xf>
    <xf numFmtId="0" fontId="0" fillId="18" borderId="58" xfId="0" applyFill="1" applyBorder="1" applyAlignment="1">
      <alignment horizontal="center" vertical="center"/>
    </xf>
    <xf numFmtId="0" fontId="18" fillId="12" borderId="49" xfId="0" applyFont="1" applyFill="1" applyBorder="1" applyAlignment="1">
      <alignment horizontal="center" vertical="center"/>
    </xf>
    <xf numFmtId="0" fontId="6" fillId="12" borderId="49" xfId="0" applyFont="1" applyFill="1" applyBorder="1" applyAlignment="1">
      <alignment horizontal="center" vertical="center"/>
    </xf>
    <xf numFmtId="0" fontId="6" fillId="18" borderId="49" xfId="0" applyFont="1" applyFill="1" applyBorder="1" applyAlignment="1">
      <alignment horizontal="center" vertical="center"/>
    </xf>
    <xf numFmtId="0" fontId="14" fillId="3" borderId="50" xfId="0" applyFont="1" applyFill="1" applyBorder="1" applyAlignment="1">
      <alignment horizontal="center" vertical="center"/>
    </xf>
    <xf numFmtId="0" fontId="7" fillId="3" borderId="50" xfId="0" applyFont="1" applyFill="1" applyBorder="1" applyAlignment="1">
      <alignment horizontal="center" vertical="center"/>
    </xf>
    <xf numFmtId="0" fontId="1" fillId="15" borderId="58" xfId="0" applyFont="1" applyFill="1" applyBorder="1" applyAlignment="1">
      <alignment horizontal="center" vertical="center"/>
    </xf>
    <xf numFmtId="16" fontId="20" fillId="0" borderId="0" xfId="0" applyNumberFormat="1" applyFont="1"/>
    <xf numFmtId="16" fontId="20" fillId="0" borderId="0" xfId="0" applyNumberFormat="1" applyFont="1" applyBorder="1"/>
    <xf numFmtId="0" fontId="40" fillId="24" borderId="28" xfId="1" applyFont="1" applyFill="1" applyBorder="1" applyAlignment="1">
      <alignment horizontal="left" vertical="top" wrapText="1"/>
    </xf>
    <xf numFmtId="0" fontId="0" fillId="2" borderId="50" xfId="0" applyFill="1" applyBorder="1" applyAlignment="1">
      <alignment horizontal="center" vertical="center"/>
    </xf>
    <xf numFmtId="0" fontId="0" fillId="30" borderId="30" xfId="0" applyFill="1" applyBorder="1" applyAlignment="1">
      <alignment horizontal="center" vertical="center"/>
    </xf>
    <xf numFmtId="0" fontId="18" fillId="12" borderId="50" xfId="0" applyFont="1" applyFill="1" applyBorder="1" applyAlignment="1">
      <alignment horizontal="center" vertical="center"/>
    </xf>
    <xf numFmtId="0" fontId="0" fillId="25" borderId="28" xfId="0" applyFill="1" applyBorder="1" applyAlignment="1">
      <alignment horizontal="center" vertical="center"/>
    </xf>
    <xf numFmtId="0" fontId="2" fillId="8" borderId="8" xfId="0" applyFont="1" applyFill="1" applyBorder="1" applyAlignment="1">
      <alignment horizontal="center"/>
    </xf>
    <xf numFmtId="0" fontId="2" fillId="1" borderId="29" xfId="0" applyFont="1" applyFill="1" applyBorder="1"/>
    <xf numFmtId="0" fontId="2" fillId="8" borderId="9" xfId="0" applyFont="1" applyFill="1" applyBorder="1" applyAlignment="1">
      <alignment horizontal="center"/>
    </xf>
    <xf numFmtId="0" fontId="2" fillId="8" borderId="10" xfId="0" applyFont="1" applyFill="1" applyBorder="1" applyAlignment="1">
      <alignment horizontal="center"/>
    </xf>
    <xf numFmtId="0" fontId="27" fillId="8" borderId="8" xfId="0" applyFont="1" applyFill="1" applyBorder="1" applyAlignment="1">
      <alignment horizontal="center" vertical="center" wrapText="1"/>
    </xf>
    <xf numFmtId="0" fontId="27" fillId="8" borderId="13" xfId="0" applyFont="1" applyFill="1" applyBorder="1" applyAlignment="1">
      <alignment horizontal="center" vertical="center" wrapText="1"/>
    </xf>
    <xf numFmtId="9" fontId="41" fillId="8" borderId="35" xfId="0" applyNumberFormat="1" applyFont="1" applyFill="1" applyBorder="1" applyAlignment="1">
      <alignment horizontal="center" vertical="center"/>
    </xf>
    <xf numFmtId="0" fontId="41" fillId="1" borderId="29" xfId="0" applyFont="1" applyFill="1" applyBorder="1" applyAlignment="1">
      <alignment horizontal="center"/>
    </xf>
    <xf numFmtId="9" fontId="41" fillId="8" borderId="14" xfId="0" applyNumberFormat="1" applyFont="1" applyFill="1" applyBorder="1" applyAlignment="1">
      <alignment horizontal="center" vertical="center"/>
    </xf>
    <xf numFmtId="0" fontId="41" fillId="1" borderId="32" xfId="0" applyFont="1" applyFill="1" applyBorder="1" applyAlignment="1">
      <alignment horizontal="center"/>
    </xf>
    <xf numFmtId="0" fontId="0" fillId="26" borderId="59" xfId="0" applyFont="1" applyFill="1" applyBorder="1" applyAlignment="1">
      <alignment horizontal="center"/>
    </xf>
    <xf numFmtId="0" fontId="0" fillId="26" borderId="4" xfId="0" applyFont="1" applyFill="1" applyBorder="1" applyAlignment="1">
      <alignment horizontal="center"/>
    </xf>
    <xf numFmtId="0" fontId="0" fillId="27" borderId="4" xfId="0" applyFont="1" applyFill="1" applyBorder="1" applyAlignment="1">
      <alignment horizontal="center"/>
    </xf>
    <xf numFmtId="0" fontId="0" fillId="28" borderId="4" xfId="0" applyFont="1" applyFill="1" applyBorder="1" applyAlignment="1">
      <alignment horizontal="center"/>
    </xf>
    <xf numFmtId="0" fontId="0" fillId="28" borderId="31" xfId="0" applyFont="1" applyFill="1" applyBorder="1" applyAlignment="1">
      <alignment horizontal="center"/>
    </xf>
    <xf numFmtId="9" fontId="41" fillId="8" borderId="15" xfId="0" applyNumberFormat="1" applyFont="1" applyFill="1" applyBorder="1" applyAlignment="1">
      <alignment horizontal="center" vertical="center"/>
    </xf>
    <xf numFmtId="9" fontId="41" fillId="8" borderId="9" xfId="0" applyNumberFormat="1" applyFont="1" applyFill="1" applyBorder="1" applyAlignment="1">
      <alignment horizontal="center" vertical="center"/>
    </xf>
    <xf numFmtId="9" fontId="41" fillId="8" borderId="10" xfId="0" applyNumberFormat="1" applyFont="1" applyFill="1" applyBorder="1" applyAlignment="1">
      <alignment horizontal="center" vertical="center"/>
    </xf>
    <xf numFmtId="0" fontId="0" fillId="8" borderId="1" xfId="0" applyFill="1" applyBorder="1"/>
    <xf numFmtId="0" fontId="0" fillId="8" borderId="1" xfId="0" applyFill="1" applyBorder="1" applyAlignment="1">
      <alignment horizontal="center" vertical="center"/>
    </xf>
    <xf numFmtId="9" fontId="0" fillId="8" borderId="1" xfId="0" applyNumberFormat="1" applyFill="1" applyBorder="1" applyAlignment="1">
      <alignment horizontal="center" vertical="center"/>
    </xf>
    <xf numFmtId="0" fontId="23" fillId="0" borderId="21" xfId="0" applyFont="1" applyBorder="1" applyAlignment="1">
      <alignment horizontal="center" vertical="center"/>
    </xf>
    <xf numFmtId="0" fontId="23" fillId="0" borderId="21" xfId="0" applyFont="1" applyBorder="1" applyAlignment="1">
      <alignment horizontal="center" vertical="center" wrapText="1"/>
    </xf>
    <xf numFmtId="0" fontId="23" fillId="0" borderId="1" xfId="0" applyFont="1" applyBorder="1" applyAlignment="1">
      <alignment horizontal="center" vertical="center" wrapText="1"/>
    </xf>
    <xf numFmtId="0" fontId="2" fillId="8" borderId="42" xfId="0" applyFont="1" applyFill="1" applyBorder="1" applyAlignment="1">
      <alignment horizontal="center" vertical="center" wrapText="1"/>
    </xf>
    <xf numFmtId="0" fontId="19" fillId="8" borderId="43" xfId="0" applyFont="1" applyFill="1" applyBorder="1" applyAlignment="1">
      <alignment horizontal="center" vertical="center" wrapText="1"/>
    </xf>
    <xf numFmtId="0" fontId="17" fillId="8" borderId="44" xfId="0" applyFont="1" applyFill="1" applyBorder="1" applyAlignment="1">
      <alignment horizontal="center" vertical="center"/>
    </xf>
    <xf numFmtId="0" fontId="0" fillId="8" borderId="67" xfId="0" applyFill="1" applyBorder="1" applyAlignment="1">
      <alignment horizontal="center" vertical="center"/>
    </xf>
    <xf numFmtId="0" fontId="2" fillId="8" borderId="66" xfId="0" applyFont="1" applyFill="1" applyBorder="1" applyAlignment="1">
      <alignment horizontal="center" vertical="center" wrapText="1"/>
    </xf>
    <xf numFmtId="0" fontId="17" fillId="8" borderId="68" xfId="0" applyFont="1" applyFill="1" applyBorder="1" applyAlignment="1">
      <alignment horizontal="center" vertical="center"/>
    </xf>
    <xf numFmtId="0" fontId="2" fillId="8" borderId="45" xfId="0" applyFont="1" applyFill="1" applyBorder="1" applyAlignment="1">
      <alignment horizontal="center" vertical="center" wrapText="1"/>
    </xf>
    <xf numFmtId="0" fontId="19" fillId="8" borderId="46" xfId="0" applyFont="1" applyFill="1" applyBorder="1" applyAlignment="1">
      <alignment horizontal="center" vertical="center" wrapText="1"/>
    </xf>
    <xf numFmtId="0" fontId="17" fillId="8" borderId="47" xfId="0" applyFont="1" applyFill="1" applyBorder="1" applyAlignment="1">
      <alignment horizontal="center" vertical="center"/>
    </xf>
    <xf numFmtId="0" fontId="7" fillId="8" borderId="60" xfId="0" applyFont="1" applyFill="1" applyBorder="1" applyAlignment="1">
      <alignment horizontal="center" vertical="center"/>
    </xf>
    <xf numFmtId="0" fontId="19" fillId="8" borderId="43" xfId="0" applyFont="1" applyFill="1" applyBorder="1" applyAlignment="1">
      <alignment horizontal="center" vertical="center"/>
    </xf>
    <xf numFmtId="0" fontId="7" fillId="8" borderId="70" xfId="0" applyFont="1" applyFill="1" applyBorder="1" applyAlignment="1">
      <alignment horizontal="center" vertical="center"/>
    </xf>
    <xf numFmtId="0" fontId="19" fillId="8" borderId="46" xfId="0" applyFont="1" applyFill="1" applyBorder="1" applyAlignment="1">
      <alignment horizontal="center" vertical="center"/>
    </xf>
    <xf numFmtId="0" fontId="2" fillId="0" borderId="63" xfId="0" applyFont="1" applyBorder="1" applyAlignment="1">
      <alignment horizontal="left" vertical="center" wrapText="1"/>
    </xf>
    <xf numFmtId="165" fontId="12" fillId="6" borderId="84" xfId="0" applyNumberFormat="1" applyFont="1" applyFill="1" applyBorder="1"/>
    <xf numFmtId="0" fontId="2" fillId="0" borderId="65" xfId="0" applyFont="1" applyBorder="1" applyAlignment="1">
      <alignment horizontal="right" vertical="center" wrapText="1"/>
    </xf>
    <xf numFmtId="0" fontId="0" fillId="6" borderId="86" xfId="0" applyFill="1" applyBorder="1"/>
    <xf numFmtId="0" fontId="6" fillId="0" borderId="66" xfId="0" applyFont="1" applyBorder="1" applyAlignment="1">
      <alignment horizontal="left" vertical="center" wrapText="1"/>
    </xf>
    <xf numFmtId="0" fontId="0" fillId="0" borderId="66" xfId="0" applyFont="1" applyBorder="1" applyAlignment="1">
      <alignment horizontal="center" vertical="center" wrapText="1"/>
    </xf>
    <xf numFmtId="0" fontId="6" fillId="0" borderId="66" xfId="0" applyFont="1" applyBorder="1" applyAlignment="1">
      <alignment horizontal="center" vertical="center" wrapText="1"/>
    </xf>
    <xf numFmtId="0" fontId="0" fillId="0" borderId="45" xfId="0" applyFont="1" applyBorder="1" applyAlignment="1">
      <alignment horizontal="center" vertical="center" wrapText="1"/>
    </xf>
    <xf numFmtId="0" fontId="0" fillId="6" borderId="93" xfId="0" applyFill="1" applyBorder="1"/>
    <xf numFmtId="0" fontId="0" fillId="0" borderId="66" xfId="0" applyFont="1" applyBorder="1" applyAlignment="1">
      <alignment horizontal="left" vertical="center" wrapText="1"/>
    </xf>
    <xf numFmtId="0" fontId="0" fillId="0" borderId="45" xfId="0" applyFont="1" applyBorder="1" applyAlignment="1">
      <alignment horizontal="left" vertical="center" wrapText="1"/>
    </xf>
    <xf numFmtId="0" fontId="0" fillId="31" borderId="86" xfId="0" applyFill="1" applyBorder="1"/>
    <xf numFmtId="0" fontId="0" fillId="8" borderId="66" xfId="0" applyFill="1" applyBorder="1" applyAlignment="1">
      <alignment horizontal="center" vertical="center"/>
    </xf>
    <xf numFmtId="0" fontId="0" fillId="22" borderId="66" xfId="0" applyFill="1" applyBorder="1" applyAlignment="1">
      <alignment horizontal="center" vertical="center"/>
    </xf>
    <xf numFmtId="0" fontId="0" fillId="7" borderId="66" xfId="0" applyFill="1" applyBorder="1" applyAlignment="1">
      <alignment horizontal="center" vertical="center"/>
    </xf>
    <xf numFmtId="0" fontId="0" fillId="13" borderId="66" xfId="0" applyFill="1" applyBorder="1" applyAlignment="1">
      <alignment horizontal="center" vertical="center"/>
    </xf>
    <xf numFmtId="0" fontId="0" fillId="13" borderId="45" xfId="0" applyFill="1" applyBorder="1" applyAlignment="1">
      <alignment horizontal="center" vertical="center"/>
    </xf>
    <xf numFmtId="9" fontId="0" fillId="8" borderId="46" xfId="0" applyNumberFormat="1" applyFill="1" applyBorder="1" applyAlignment="1">
      <alignment horizontal="center" vertical="center"/>
    </xf>
    <xf numFmtId="0" fontId="0" fillId="8" borderId="68" xfId="0" applyFill="1" applyBorder="1" applyAlignment="1">
      <alignment horizontal="center" vertical="center"/>
    </xf>
    <xf numFmtId="0" fontId="0" fillId="22" borderId="68" xfId="0" applyFill="1" applyBorder="1" applyAlignment="1">
      <alignment horizontal="center" vertical="center"/>
    </xf>
    <xf numFmtId="0" fontId="0" fillId="7" borderId="68" xfId="0" applyFill="1" applyBorder="1" applyAlignment="1">
      <alignment horizontal="center" vertical="center"/>
    </xf>
    <xf numFmtId="0" fontId="0" fillId="13" borderId="68" xfId="0" applyFill="1" applyBorder="1" applyAlignment="1">
      <alignment horizontal="center" vertical="center"/>
    </xf>
    <xf numFmtId="9" fontId="0" fillId="0" borderId="46" xfId="0" applyNumberFormat="1" applyBorder="1" applyAlignment="1">
      <alignment horizontal="center" vertical="center"/>
    </xf>
    <xf numFmtId="0" fontId="0" fillId="13" borderId="47" xfId="0" applyFill="1" applyBorder="1" applyAlignment="1">
      <alignment horizontal="center" vertical="center"/>
    </xf>
    <xf numFmtId="9" fontId="0" fillId="8" borderId="90" xfId="0" applyNumberFormat="1" applyFill="1" applyBorder="1" applyAlignment="1">
      <alignment horizontal="center" vertical="center"/>
    </xf>
    <xf numFmtId="0" fontId="0" fillId="6" borderId="93" xfId="0" applyFill="1" applyBorder="1" applyAlignment="1">
      <alignment horizontal="center" vertical="center"/>
    </xf>
    <xf numFmtId="165" fontId="12" fillId="9" borderId="84" xfId="0" applyNumberFormat="1" applyFont="1" applyFill="1" applyBorder="1"/>
    <xf numFmtId="0" fontId="23" fillId="0" borderId="74" xfId="0" applyFont="1" applyBorder="1" applyAlignment="1">
      <alignment horizontal="center" vertical="center"/>
    </xf>
    <xf numFmtId="0" fontId="6" fillId="8" borderId="44" xfId="0" applyFont="1" applyFill="1" applyBorder="1" applyAlignment="1">
      <alignment horizontal="right" vertical="center" wrapText="1"/>
    </xf>
    <xf numFmtId="9" fontId="0" fillId="0" borderId="4" xfId="0" applyNumberFormat="1" applyBorder="1" applyAlignment="1">
      <alignment horizontal="center" vertical="center"/>
    </xf>
    <xf numFmtId="9" fontId="0" fillId="0" borderId="92" xfId="0" applyNumberFormat="1" applyBorder="1" applyAlignment="1">
      <alignment horizontal="center" vertical="center"/>
    </xf>
    <xf numFmtId="0" fontId="6" fillId="8" borderId="42" xfId="0" applyFont="1" applyFill="1" applyBorder="1" applyAlignment="1">
      <alignment horizontal="left" vertical="center" wrapText="1"/>
    </xf>
    <xf numFmtId="0" fontId="23" fillId="0" borderId="72" xfId="0" applyFont="1" applyBorder="1" applyAlignment="1">
      <alignment horizontal="center" vertical="center"/>
    </xf>
    <xf numFmtId="0" fontId="2" fillId="32" borderId="42" xfId="0" applyFont="1" applyFill="1" applyBorder="1" applyAlignment="1">
      <alignment horizontal="left" vertical="center" wrapText="1"/>
    </xf>
    <xf numFmtId="0" fontId="3" fillId="32" borderId="74" xfId="0" applyFont="1" applyFill="1" applyBorder="1" applyAlignment="1">
      <alignment horizontal="center" vertical="center"/>
    </xf>
    <xf numFmtId="0" fontId="3" fillId="32" borderId="21" xfId="0" applyFont="1" applyFill="1" applyBorder="1" applyAlignment="1">
      <alignment horizontal="center" vertical="center"/>
    </xf>
    <xf numFmtId="0" fontId="3" fillId="32" borderId="1" xfId="0" applyFont="1" applyFill="1" applyBorder="1" applyAlignment="1">
      <alignment horizontal="center" vertical="center"/>
    </xf>
    <xf numFmtId="0" fontId="3" fillId="32" borderId="95" xfId="0" applyFont="1" applyFill="1" applyBorder="1" applyAlignment="1">
      <alignment horizontal="center" vertical="center"/>
    </xf>
    <xf numFmtId="0" fontId="2" fillId="32" borderId="44" xfId="0" applyFont="1" applyFill="1" applyBorder="1" applyAlignment="1">
      <alignment horizontal="right" vertical="center" wrapText="1"/>
    </xf>
    <xf numFmtId="0" fontId="23" fillId="0" borderId="96" xfId="0" applyFont="1" applyBorder="1" applyAlignment="1">
      <alignment horizontal="center" vertical="center"/>
    </xf>
    <xf numFmtId="0" fontId="0" fillId="0" borderId="66" xfId="0" applyBorder="1" applyAlignment="1">
      <alignment horizontal="center" vertical="center"/>
    </xf>
    <xf numFmtId="9" fontId="0" fillId="0" borderId="66" xfId="0" applyNumberFormat="1" applyBorder="1" applyAlignment="1">
      <alignment horizontal="center" vertical="center"/>
    </xf>
    <xf numFmtId="9" fontId="0" fillId="0" borderId="45" xfId="0" applyNumberFormat="1" applyBorder="1" applyAlignment="1">
      <alignment horizontal="center" vertical="center"/>
    </xf>
    <xf numFmtId="14" fontId="21" fillId="0" borderId="0" xfId="0" applyNumberFormat="1" applyFont="1"/>
    <xf numFmtId="2" fontId="21" fillId="0" borderId="0" xfId="0" applyNumberFormat="1" applyFont="1"/>
    <xf numFmtId="9" fontId="0" fillId="8" borderId="1" xfId="0" applyNumberFormat="1" applyFill="1" applyBorder="1" applyAlignment="1">
      <alignment horizontal="center"/>
    </xf>
    <xf numFmtId="0" fontId="0" fillId="8" borderId="2" xfId="0" applyFill="1" applyBorder="1" applyAlignment="1">
      <alignment horizontal="right" vertical="center"/>
    </xf>
    <xf numFmtId="49" fontId="0" fillId="8" borderId="2" xfId="0" applyNumberFormat="1" applyFill="1" applyBorder="1" applyAlignment="1">
      <alignment horizontal="right" vertical="center"/>
    </xf>
    <xf numFmtId="0" fontId="0" fillId="8" borderId="4" xfId="0" applyFill="1" applyBorder="1" applyAlignment="1">
      <alignment horizontal="left" vertical="center"/>
    </xf>
    <xf numFmtId="49" fontId="0" fillId="8" borderId="4" xfId="0" applyNumberFormat="1" applyFill="1" applyBorder="1" applyAlignment="1">
      <alignment horizontal="left" vertical="center"/>
    </xf>
    <xf numFmtId="0" fontId="0" fillId="32" borderId="2" xfId="0" applyFill="1" applyBorder="1" applyAlignment="1">
      <alignment horizontal="center" vertical="center"/>
    </xf>
    <xf numFmtId="0" fontId="0" fillId="32" borderId="3" xfId="0" applyFill="1" applyBorder="1" applyAlignment="1">
      <alignment horizontal="center" vertical="center"/>
    </xf>
    <xf numFmtId="0" fontId="0" fillId="32" borderId="4" xfId="0" applyFill="1" applyBorder="1" applyAlignment="1">
      <alignment vertical="center"/>
    </xf>
    <xf numFmtId="0" fontId="3" fillId="32" borderId="96" xfId="0" applyFont="1" applyFill="1" applyBorder="1" applyAlignment="1">
      <alignment horizontal="center" vertical="center"/>
    </xf>
    <xf numFmtId="0" fontId="0" fillId="33" borderId="0" xfId="0" applyFill="1"/>
    <xf numFmtId="2" fontId="0" fillId="8" borderId="63" xfId="0" applyNumberFormat="1" applyFill="1" applyBorder="1" applyAlignment="1">
      <alignment horizontal="center" vertical="center"/>
    </xf>
    <xf numFmtId="2" fontId="0" fillId="8" borderId="64" xfId="0" applyNumberFormat="1" applyFill="1" applyBorder="1" applyAlignment="1">
      <alignment horizontal="center" vertical="center"/>
    </xf>
    <xf numFmtId="0" fontId="43" fillId="2" borderId="60" xfId="0" applyFont="1" applyFill="1" applyBorder="1" applyAlignment="1">
      <alignment horizontal="center"/>
    </xf>
    <xf numFmtId="0" fontId="43" fillId="2" borderId="61" xfId="0" applyFont="1" applyFill="1" applyBorder="1" applyAlignment="1">
      <alignment horizontal="center"/>
    </xf>
    <xf numFmtId="0" fontId="43" fillId="2" borderId="62" xfId="0" applyFont="1" applyFill="1" applyBorder="1" applyAlignment="1">
      <alignment horizontal="center"/>
    </xf>
    <xf numFmtId="0" fontId="0" fillId="0" borderId="0" xfId="0" applyAlignment="1">
      <alignment horizontal="center"/>
    </xf>
    <xf numFmtId="0" fontId="0" fillId="11" borderId="42" xfId="0" applyFill="1" applyBorder="1" applyAlignment="1">
      <alignment horizontal="center" vertical="center"/>
    </xf>
    <xf numFmtId="0" fontId="0" fillId="11" borderId="43" xfId="0" applyFill="1" applyBorder="1" applyAlignment="1">
      <alignment horizontal="center" vertical="center"/>
    </xf>
    <xf numFmtId="0" fontId="0" fillId="11" borderId="44" xfId="0" applyFill="1" applyBorder="1" applyAlignment="1">
      <alignment horizontal="center" vertical="center"/>
    </xf>
    <xf numFmtId="0" fontId="0" fillId="11" borderId="45" xfId="0" applyFill="1" applyBorder="1" applyAlignment="1">
      <alignment horizontal="center" vertical="center"/>
    </xf>
    <xf numFmtId="0" fontId="0" fillId="11" borderId="46" xfId="0" applyFill="1" applyBorder="1" applyAlignment="1">
      <alignment horizontal="center" vertical="center"/>
    </xf>
    <xf numFmtId="0" fontId="0" fillId="11" borderId="47" xfId="0" applyFill="1" applyBorder="1" applyAlignment="1">
      <alignment horizontal="center" vertical="center"/>
    </xf>
    <xf numFmtId="0" fontId="0" fillId="8" borderId="1" xfId="0" applyFill="1" applyBorder="1" applyAlignment="1">
      <alignment horizontal="center"/>
    </xf>
    <xf numFmtId="0" fontId="0" fillId="3" borderId="1" xfId="0" applyFill="1" applyBorder="1" applyAlignment="1">
      <alignment horizontal="center"/>
    </xf>
    <xf numFmtId="0" fontId="0" fillId="13" borderId="26" xfId="0" applyFill="1" applyBorder="1" applyAlignment="1">
      <alignment horizontal="center" vertical="center"/>
    </xf>
    <xf numFmtId="0" fontId="0" fillId="13" borderId="37" xfId="0" applyFill="1" applyBorder="1" applyAlignment="1">
      <alignment horizontal="center" vertical="center"/>
    </xf>
    <xf numFmtId="0" fontId="0" fillId="7" borderId="26" xfId="0" applyFill="1" applyBorder="1" applyAlignment="1">
      <alignment horizontal="center" vertical="center"/>
    </xf>
    <xf numFmtId="0" fontId="0" fillId="7" borderId="36" xfId="0" applyFill="1" applyBorder="1" applyAlignment="1">
      <alignment horizontal="center" vertical="center"/>
    </xf>
    <xf numFmtId="0" fontId="0" fillId="22" borderId="34" xfId="0" applyFill="1" applyBorder="1" applyAlignment="1">
      <alignment horizontal="center" vertical="center"/>
    </xf>
    <xf numFmtId="0" fontId="0" fillId="22" borderId="36" xfId="0" applyFill="1" applyBorder="1" applyAlignment="1">
      <alignment horizontal="center" vertical="center"/>
    </xf>
    <xf numFmtId="9" fontId="41" fillId="15" borderId="1" xfId="0" applyNumberFormat="1" applyFont="1" applyFill="1" applyBorder="1" applyAlignment="1">
      <alignment horizontal="center" vertical="center"/>
    </xf>
    <xf numFmtId="9" fontId="41" fillId="15" borderId="14" xfId="0" applyNumberFormat="1" applyFont="1" applyFill="1" applyBorder="1" applyAlignment="1">
      <alignment horizontal="center" vertical="center"/>
    </xf>
    <xf numFmtId="9" fontId="41" fillId="15" borderId="12" xfId="0" applyNumberFormat="1" applyFont="1" applyFill="1" applyBorder="1" applyAlignment="1">
      <alignment horizontal="center" vertical="center"/>
    </xf>
    <xf numFmtId="9" fontId="41" fillId="15" borderId="15" xfId="0" applyNumberFormat="1" applyFont="1" applyFill="1" applyBorder="1" applyAlignment="1">
      <alignment horizontal="center" vertical="center"/>
    </xf>
    <xf numFmtId="2" fontId="0" fillId="8" borderId="65" xfId="0" applyNumberFormat="1" applyFill="1" applyBorder="1" applyAlignment="1">
      <alignment horizontal="center" vertical="center"/>
    </xf>
    <xf numFmtId="0" fontId="0" fillId="8" borderId="46" xfId="0" applyFill="1" applyBorder="1" applyAlignment="1">
      <alignment horizontal="center" vertical="center"/>
    </xf>
    <xf numFmtId="0" fontId="1" fillId="29" borderId="42" xfId="0" applyFont="1" applyFill="1" applyBorder="1" applyAlignment="1">
      <alignment horizontal="center" vertical="center"/>
    </xf>
    <xf numFmtId="0" fontId="1" fillId="29" borderId="43" xfId="0" applyFont="1" applyFill="1" applyBorder="1" applyAlignment="1">
      <alignment horizontal="center" vertical="center"/>
    </xf>
    <xf numFmtId="0" fontId="1" fillId="29" borderId="44" xfId="0" applyFont="1" applyFill="1" applyBorder="1" applyAlignment="1">
      <alignment horizontal="center" vertical="center"/>
    </xf>
    <xf numFmtId="0" fontId="1" fillId="29" borderId="45" xfId="0" applyFont="1" applyFill="1" applyBorder="1" applyAlignment="1">
      <alignment horizontal="center" vertical="center"/>
    </xf>
    <xf numFmtId="0" fontId="1" fillId="29" borderId="46" xfId="0" applyFont="1" applyFill="1" applyBorder="1" applyAlignment="1">
      <alignment horizontal="center" vertical="center"/>
    </xf>
    <xf numFmtId="0" fontId="1" fillId="29" borderId="47" xfId="0" applyFont="1" applyFill="1" applyBorder="1" applyAlignment="1">
      <alignment horizontal="center" vertical="center"/>
    </xf>
    <xf numFmtId="0" fontId="0" fillId="20" borderId="42" xfId="0" applyFill="1" applyBorder="1" applyAlignment="1">
      <alignment horizontal="center" vertical="center" wrapText="1"/>
    </xf>
    <xf numFmtId="0" fontId="0" fillId="20" borderId="43" xfId="0" applyFill="1" applyBorder="1" applyAlignment="1">
      <alignment horizontal="center" vertical="center" wrapText="1"/>
    </xf>
    <xf numFmtId="0" fontId="0" fillId="20" borderId="44" xfId="0" applyFill="1" applyBorder="1" applyAlignment="1">
      <alignment horizontal="center" vertical="center" wrapText="1"/>
    </xf>
    <xf numFmtId="0" fontId="0" fillId="20" borderId="45" xfId="0" applyFill="1" applyBorder="1" applyAlignment="1">
      <alignment horizontal="center" vertical="center" wrapText="1"/>
    </xf>
    <xf numFmtId="0" fontId="0" fillId="20" borderId="46" xfId="0" applyFill="1" applyBorder="1" applyAlignment="1">
      <alignment horizontal="center" vertical="center" wrapText="1"/>
    </xf>
    <xf numFmtId="0" fontId="0" fillId="20" borderId="47" xfId="0" applyFill="1" applyBorder="1" applyAlignment="1">
      <alignment horizontal="center" vertical="center" wrapText="1"/>
    </xf>
    <xf numFmtId="0" fontId="0" fillId="16" borderId="42" xfId="0" applyFill="1" applyBorder="1" applyAlignment="1">
      <alignment horizontal="center" vertical="center"/>
    </xf>
    <xf numFmtId="0" fontId="0" fillId="16" borderId="43" xfId="0" applyFill="1" applyBorder="1" applyAlignment="1">
      <alignment horizontal="center" vertical="center"/>
    </xf>
    <xf numFmtId="0" fontId="0" fillId="16" borderId="44" xfId="0" applyFill="1" applyBorder="1" applyAlignment="1">
      <alignment horizontal="center" vertical="center"/>
    </xf>
    <xf numFmtId="0" fontId="0" fillId="16" borderId="45" xfId="0" applyFill="1" applyBorder="1" applyAlignment="1">
      <alignment horizontal="center" vertical="center"/>
    </xf>
    <xf numFmtId="0" fontId="0" fillId="16" borderId="46" xfId="0" applyFill="1" applyBorder="1" applyAlignment="1">
      <alignment horizontal="center" vertical="center"/>
    </xf>
    <xf numFmtId="0" fontId="0" fillId="16" borderId="47" xfId="0" applyFill="1" applyBorder="1" applyAlignment="1">
      <alignment horizontal="center" vertical="center"/>
    </xf>
    <xf numFmtId="0" fontId="0" fillId="5" borderId="42" xfId="0" applyFill="1" applyBorder="1" applyAlignment="1">
      <alignment horizontal="center" vertical="center"/>
    </xf>
    <xf numFmtId="0" fontId="0" fillId="5" borderId="43" xfId="0" applyFill="1" applyBorder="1" applyAlignment="1">
      <alignment horizontal="center" vertical="center"/>
    </xf>
    <xf numFmtId="0" fontId="0" fillId="5" borderId="66" xfId="0" applyFill="1" applyBorder="1" applyAlignment="1">
      <alignment horizontal="center" vertical="center"/>
    </xf>
    <xf numFmtId="0" fontId="0" fillId="5" borderId="1" xfId="0" applyFill="1" applyBorder="1" applyAlignment="1">
      <alignment horizontal="center" vertical="center"/>
    </xf>
    <xf numFmtId="0" fontId="0" fillId="5" borderId="44" xfId="0" applyFill="1" applyBorder="1" applyAlignment="1">
      <alignment horizontal="center" vertical="center"/>
    </xf>
    <xf numFmtId="0" fontId="0" fillId="5" borderId="68" xfId="0" applyFill="1" applyBorder="1" applyAlignment="1">
      <alignment horizontal="center" vertical="center"/>
    </xf>
    <xf numFmtId="9" fontId="0" fillId="0" borderId="90" xfId="0" applyNumberFormat="1" applyBorder="1" applyAlignment="1">
      <alignment horizontal="center" vertical="center"/>
    </xf>
    <xf numFmtId="9" fontId="0" fillId="0" borderId="91" xfId="0" applyNumberFormat="1" applyBorder="1" applyAlignment="1">
      <alignment horizontal="center" vertical="center"/>
    </xf>
    <xf numFmtId="9" fontId="0" fillId="0" borderId="94" xfId="0" applyNumberForma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89" xfId="0" applyBorder="1" applyAlignment="1">
      <alignment horizontal="center" vertical="center"/>
    </xf>
    <xf numFmtId="9" fontId="0" fillId="0" borderId="1" xfId="0" applyNumberFormat="1" applyBorder="1" applyAlignment="1">
      <alignment horizontal="center" vertical="center"/>
    </xf>
    <xf numFmtId="9" fontId="0" fillId="0" borderId="68" xfId="0" applyNumberFormat="1" applyBorder="1" applyAlignment="1">
      <alignment horizontal="center" vertical="center"/>
    </xf>
    <xf numFmtId="9" fontId="0" fillId="0" borderId="16" xfId="0" applyNumberFormat="1" applyBorder="1" applyAlignment="1">
      <alignment horizontal="center" vertical="center"/>
    </xf>
    <xf numFmtId="0" fontId="0" fillId="0" borderId="17" xfId="0" applyBorder="1" applyAlignment="1">
      <alignment horizontal="center" vertical="center"/>
    </xf>
    <xf numFmtId="0" fontId="0" fillId="0" borderId="87" xfId="0" applyBorder="1" applyAlignment="1">
      <alignment horizontal="center" vertical="center"/>
    </xf>
    <xf numFmtId="9" fontId="0" fillId="0" borderId="92" xfId="0" applyNumberFormat="1" applyBorder="1" applyAlignment="1">
      <alignment horizontal="center" vertical="center"/>
    </xf>
    <xf numFmtId="0" fontId="0" fillId="0" borderId="18" xfId="0" applyBorder="1" applyAlignment="1">
      <alignment horizontal="center" vertical="center"/>
    </xf>
    <xf numFmtId="0" fontId="0" fillId="0" borderId="4" xfId="0" applyBorder="1" applyAlignment="1">
      <alignment horizontal="center" vertical="center"/>
    </xf>
    <xf numFmtId="0" fontId="0" fillId="7" borderId="42" xfId="0" applyFill="1" applyBorder="1" applyAlignment="1">
      <alignment horizontal="center" vertical="center"/>
    </xf>
    <xf numFmtId="0" fontId="0" fillId="7" borderId="43" xfId="0" applyFill="1" applyBorder="1" applyAlignment="1">
      <alignment horizontal="center" vertical="center"/>
    </xf>
    <xf numFmtId="0" fontId="0" fillId="7" borderId="44" xfId="0" applyFill="1" applyBorder="1" applyAlignment="1">
      <alignment horizontal="center" vertical="center"/>
    </xf>
    <xf numFmtId="0" fontId="3" fillId="5" borderId="42"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3" fillId="5" borderId="44" xfId="0" applyFont="1" applyFill="1" applyBorder="1" applyAlignment="1">
      <alignment horizontal="center" vertical="center" wrapText="1"/>
    </xf>
    <xf numFmtId="0" fontId="3" fillId="5" borderId="45" xfId="0" applyFont="1" applyFill="1" applyBorder="1" applyAlignment="1">
      <alignment horizontal="center" vertical="center" wrapText="1"/>
    </xf>
    <xf numFmtId="0" fontId="3" fillId="5" borderId="46" xfId="0" applyFont="1" applyFill="1" applyBorder="1" applyAlignment="1">
      <alignment horizontal="center" vertical="center" wrapText="1"/>
    </xf>
    <xf numFmtId="0" fontId="3" fillId="5" borderId="47" xfId="0" applyFont="1" applyFill="1" applyBorder="1" applyAlignment="1">
      <alignment horizontal="center" vertical="center" wrapText="1"/>
    </xf>
    <xf numFmtId="9" fontId="33" fillId="8" borderId="34" xfId="0" applyNumberFormat="1" applyFont="1" applyFill="1" applyBorder="1" applyAlignment="1">
      <alignment horizontal="center" vertical="center"/>
    </xf>
    <xf numFmtId="9" fontId="33" fillId="8" borderId="29" xfId="0" applyNumberFormat="1" applyFont="1" applyFill="1" applyBorder="1" applyAlignment="1">
      <alignment horizontal="center" vertical="center"/>
    </xf>
    <xf numFmtId="9" fontId="33" fillId="8" borderId="55" xfId="0" applyNumberFormat="1" applyFont="1" applyFill="1" applyBorder="1" applyAlignment="1">
      <alignment horizontal="center" vertical="center"/>
    </xf>
    <xf numFmtId="9" fontId="33" fillId="8" borderId="37" xfId="0" applyNumberFormat="1" applyFont="1" applyFill="1" applyBorder="1" applyAlignment="1">
      <alignment horizontal="center" vertical="center"/>
    </xf>
    <xf numFmtId="9" fontId="33" fillId="8" borderId="32" xfId="0" applyNumberFormat="1" applyFont="1" applyFill="1" applyBorder="1" applyAlignment="1">
      <alignment horizontal="center" vertical="center"/>
    </xf>
    <xf numFmtId="9" fontId="33" fillId="8" borderId="56" xfId="0" applyNumberFormat="1" applyFont="1" applyFill="1" applyBorder="1" applyAlignment="1">
      <alignment horizontal="center" vertical="center"/>
    </xf>
    <xf numFmtId="0" fontId="2" fillId="22" borderId="19" xfId="0" applyFont="1" applyFill="1" applyBorder="1" applyAlignment="1">
      <alignment horizontal="center" vertical="center"/>
    </xf>
    <xf numFmtId="0" fontId="2" fillId="22" borderId="23" xfId="0" applyFont="1" applyFill="1" applyBorder="1" applyAlignment="1">
      <alignment horizontal="center" vertical="center"/>
    </xf>
    <xf numFmtId="0" fontId="2" fillId="22" borderId="20" xfId="0" applyFont="1" applyFill="1" applyBorder="1" applyAlignment="1">
      <alignment horizontal="center" vertical="center"/>
    </xf>
    <xf numFmtId="0" fontId="0" fillId="0" borderId="16" xfId="0" applyBorder="1" applyAlignment="1">
      <alignment horizontal="center" vertical="center"/>
    </xf>
    <xf numFmtId="0" fontId="0" fillId="13" borderId="42" xfId="0" applyFill="1" applyBorder="1" applyAlignment="1">
      <alignment horizontal="center" vertical="center"/>
    </xf>
    <xf numFmtId="0" fontId="0" fillId="13" borderId="43" xfId="0" applyFill="1" applyBorder="1" applyAlignment="1">
      <alignment horizontal="center" vertical="center"/>
    </xf>
    <xf numFmtId="0" fontId="0" fillId="13" borderId="66" xfId="0" applyFill="1" applyBorder="1" applyAlignment="1">
      <alignment horizontal="center" vertical="center"/>
    </xf>
    <xf numFmtId="0" fontId="0" fillId="13" borderId="1" xfId="0" applyFill="1" applyBorder="1" applyAlignment="1">
      <alignment horizontal="center" vertical="center"/>
    </xf>
    <xf numFmtId="0" fontId="0" fillId="13" borderId="44" xfId="0" applyFill="1" applyBorder="1" applyAlignment="1">
      <alignment horizontal="center" vertical="center"/>
    </xf>
    <xf numFmtId="0" fontId="0" fillId="13" borderId="68" xfId="0" applyFill="1" applyBorder="1" applyAlignment="1">
      <alignment horizontal="center" vertical="center"/>
    </xf>
    <xf numFmtId="0" fontId="3" fillId="3" borderId="40" xfId="0" applyFont="1" applyFill="1" applyBorder="1" applyAlignment="1">
      <alignment horizontal="center" vertical="center"/>
    </xf>
    <xf numFmtId="0" fontId="3" fillId="3" borderId="41" xfId="0" applyFont="1" applyFill="1" applyBorder="1" applyAlignment="1">
      <alignment horizontal="center" vertical="center"/>
    </xf>
    <xf numFmtId="0" fontId="0" fillId="10" borderId="42" xfId="0" applyFill="1" applyBorder="1" applyAlignment="1">
      <alignment horizontal="center" vertical="center"/>
    </xf>
    <xf numFmtId="0" fontId="0" fillId="10" borderId="43" xfId="0" applyFill="1" applyBorder="1" applyAlignment="1">
      <alignment horizontal="center" vertical="center"/>
    </xf>
    <xf numFmtId="0" fontId="0" fillId="10" borderId="44" xfId="0" applyFill="1" applyBorder="1" applyAlignment="1">
      <alignment horizontal="center" vertical="center"/>
    </xf>
    <xf numFmtId="0" fontId="0" fillId="10" borderId="66" xfId="0" applyFill="1" applyBorder="1" applyAlignment="1">
      <alignment horizontal="center" vertical="center"/>
    </xf>
    <xf numFmtId="0" fontId="0" fillId="10" borderId="1" xfId="0" applyFill="1" applyBorder="1" applyAlignment="1">
      <alignment horizontal="center" vertical="center"/>
    </xf>
    <xf numFmtId="0" fontId="0" fillId="10" borderId="68" xfId="0" applyFill="1" applyBorder="1" applyAlignment="1">
      <alignment horizontal="center" vertical="center"/>
    </xf>
    <xf numFmtId="0" fontId="6" fillId="0" borderId="66" xfId="0" applyFont="1" applyBorder="1" applyAlignment="1">
      <alignment horizontal="left"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88" xfId="0" applyBorder="1" applyAlignment="1">
      <alignment horizontal="center" vertical="center"/>
    </xf>
    <xf numFmtId="0" fontId="7" fillId="8" borderId="16" xfId="0" applyFont="1" applyFill="1" applyBorder="1" applyAlignment="1">
      <alignment horizontal="center" vertical="center"/>
    </xf>
    <xf numFmtId="0" fontId="7" fillId="8" borderId="18" xfId="0" applyFont="1" applyFill="1" applyBorder="1" applyAlignment="1">
      <alignment horizontal="center" vertical="center"/>
    </xf>
    <xf numFmtId="0" fontId="7" fillId="8" borderId="69" xfId="0" applyFont="1" applyFill="1" applyBorder="1" applyAlignment="1">
      <alignment horizontal="center" vertical="center"/>
    </xf>
    <xf numFmtId="0" fontId="23" fillId="8" borderId="69" xfId="0" applyFont="1" applyFill="1" applyBorder="1" applyAlignment="1">
      <alignment horizontal="center" vertical="center"/>
    </xf>
    <xf numFmtId="0" fontId="23" fillId="8" borderId="78" xfId="0" applyFont="1" applyFill="1" applyBorder="1" applyAlignment="1">
      <alignment horizontal="center" vertical="center"/>
    </xf>
    <xf numFmtId="0" fontId="2" fillId="8" borderId="71" xfId="0" applyFont="1" applyFill="1" applyBorder="1" applyAlignment="1">
      <alignment horizontal="center" vertical="center" wrapText="1"/>
    </xf>
    <xf numFmtId="0" fontId="2" fillId="8" borderId="76" xfId="0" applyFont="1" applyFill="1" applyBorder="1" applyAlignment="1">
      <alignment horizontal="center" vertical="center" wrapText="1"/>
    </xf>
    <xf numFmtId="0" fontId="23" fillId="13" borderId="67" xfId="0" applyFont="1" applyFill="1" applyBorder="1" applyAlignment="1">
      <alignment horizontal="center" vertical="center"/>
    </xf>
    <xf numFmtId="0" fontId="23" fillId="13" borderId="82" xfId="0" applyFont="1" applyFill="1" applyBorder="1" applyAlignment="1">
      <alignment horizontal="center" vertical="center"/>
    </xf>
    <xf numFmtId="0" fontId="2" fillId="13" borderId="75" xfId="0" applyFont="1" applyFill="1" applyBorder="1" applyAlignment="1">
      <alignment horizontal="center" vertical="center" wrapText="1"/>
    </xf>
    <xf numFmtId="0" fontId="2" fillId="13" borderId="77" xfId="0" applyFont="1" applyFill="1" applyBorder="1" applyAlignment="1">
      <alignment horizontal="center" vertical="center" wrapText="1"/>
    </xf>
    <xf numFmtId="0" fontId="0" fillId="0" borderId="7" xfId="0" applyBorder="1" applyAlignment="1">
      <alignment horizontal="center" vertical="center"/>
    </xf>
    <xf numFmtId="0" fontId="0" fillId="8" borderId="0" xfId="0" applyFill="1" applyBorder="1" applyAlignment="1">
      <alignment horizontal="right"/>
    </xf>
    <xf numFmtId="0" fontId="3" fillId="8" borderId="21" xfId="0" applyFont="1" applyFill="1" applyBorder="1" applyAlignment="1">
      <alignment horizontal="center" vertical="center"/>
    </xf>
    <xf numFmtId="0" fontId="3" fillId="8" borderId="24" xfId="0" applyFont="1" applyFill="1" applyBorder="1" applyAlignment="1">
      <alignment horizontal="center" vertical="center"/>
    </xf>
    <xf numFmtId="0" fontId="3" fillId="8" borderId="22" xfId="0" applyFont="1" applyFill="1" applyBorder="1" applyAlignment="1">
      <alignment horizontal="center" vertical="center"/>
    </xf>
    <xf numFmtId="0" fontId="0" fillId="7" borderId="40" xfId="0" applyFill="1" applyBorder="1" applyAlignment="1">
      <alignment horizontal="center" vertical="center"/>
    </xf>
    <xf numFmtId="0" fontId="0" fillId="7" borderId="41" xfId="0" applyFill="1" applyBorder="1" applyAlignment="1">
      <alignment horizontal="center" vertical="center"/>
    </xf>
    <xf numFmtId="1" fontId="0" fillId="8" borderId="2" xfId="0" applyNumberFormat="1" applyFill="1" applyBorder="1" applyAlignment="1">
      <alignment horizontal="center" vertical="center"/>
    </xf>
    <xf numFmtId="1" fontId="0" fillId="8" borderId="3" xfId="0" applyNumberFormat="1" applyFill="1" applyBorder="1" applyAlignment="1">
      <alignment horizontal="center" vertical="center"/>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9" fillId="8" borderId="3" xfId="0" applyFont="1" applyFill="1" applyBorder="1" applyAlignment="1">
      <alignment horizontal="center" vertical="center"/>
    </xf>
    <xf numFmtId="0" fontId="9" fillId="8" borderId="4" xfId="0" applyFont="1" applyFill="1" applyBorder="1" applyAlignment="1">
      <alignment horizontal="center" vertical="center"/>
    </xf>
    <xf numFmtId="0" fontId="10" fillId="8" borderId="3" xfId="0" applyFont="1" applyFill="1" applyBorder="1" applyAlignment="1">
      <alignment horizontal="center" vertical="center"/>
    </xf>
    <xf numFmtId="0" fontId="10" fillId="8" borderId="4" xfId="0" applyFont="1" applyFill="1" applyBorder="1" applyAlignment="1">
      <alignment horizontal="center" vertical="center"/>
    </xf>
    <xf numFmtId="0" fontId="0" fillId="8" borderId="2" xfId="0" applyFill="1" applyBorder="1" applyAlignment="1">
      <alignment horizontal="center" vertical="center"/>
    </xf>
    <xf numFmtId="0" fontId="7" fillId="8" borderId="66" xfId="0" applyFont="1" applyFill="1" applyBorder="1" applyAlignment="1">
      <alignment horizontal="center" vertical="center"/>
    </xf>
    <xf numFmtId="0" fontId="7" fillId="8" borderId="1" xfId="0" applyFont="1" applyFill="1" applyBorder="1" applyAlignment="1">
      <alignment horizontal="center" vertical="center"/>
    </xf>
    <xf numFmtId="165" fontId="13" fillId="8" borderId="83" xfId="0" applyNumberFormat="1" applyFont="1" applyFill="1" applyBorder="1" applyAlignment="1">
      <alignment horizontal="center" vertical="center"/>
    </xf>
    <xf numFmtId="165" fontId="13" fillId="8" borderId="84" xfId="0" applyNumberFormat="1" applyFont="1" applyFill="1" applyBorder="1" applyAlignment="1">
      <alignment horizontal="center" vertical="center"/>
    </xf>
    <xf numFmtId="165" fontId="13" fillId="8" borderId="85" xfId="0" applyNumberFormat="1" applyFont="1" applyFill="1" applyBorder="1" applyAlignment="1">
      <alignment horizontal="center" vertical="center"/>
    </xf>
    <xf numFmtId="5" fontId="41" fillId="4" borderId="40" xfId="0" applyNumberFormat="1" applyFont="1" applyFill="1" applyBorder="1" applyAlignment="1">
      <alignment horizontal="center" vertical="center"/>
    </xf>
    <xf numFmtId="5" fontId="41" fillId="4" borderId="41" xfId="0" applyNumberFormat="1" applyFont="1" applyFill="1" applyBorder="1" applyAlignment="1">
      <alignment horizontal="center" vertical="center"/>
    </xf>
    <xf numFmtId="0" fontId="23" fillId="7" borderId="16" xfId="0" applyFont="1" applyFill="1" applyBorder="1" applyAlignment="1">
      <alignment horizontal="center" vertical="center"/>
    </xf>
    <xf numFmtId="0" fontId="23" fillId="7" borderId="18" xfId="0" applyFont="1" applyFill="1" applyBorder="1" applyAlignment="1">
      <alignment horizontal="center" vertical="center"/>
    </xf>
    <xf numFmtId="0" fontId="23" fillId="7" borderId="80" xfId="0" applyFont="1" applyFill="1" applyBorder="1" applyAlignment="1">
      <alignment horizontal="center" vertical="center"/>
    </xf>
    <xf numFmtId="0" fontId="23" fillId="7" borderId="81" xfId="0" applyFont="1" applyFill="1" applyBorder="1" applyAlignment="1">
      <alignment horizontal="center" vertical="center"/>
    </xf>
    <xf numFmtId="0" fontId="2" fillId="7" borderId="73" xfId="0" applyFont="1" applyFill="1" applyBorder="1" applyAlignment="1">
      <alignment horizontal="center" vertical="center" wrapText="1"/>
    </xf>
    <xf numFmtId="0" fontId="2" fillId="7" borderId="74"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23" fillId="10" borderId="21" xfId="0" applyFont="1" applyFill="1" applyBorder="1" applyAlignment="1">
      <alignment horizontal="center" vertical="center"/>
    </xf>
    <xf numFmtId="0" fontId="23" fillId="10" borderId="79" xfId="0" applyFont="1" applyFill="1" applyBorder="1" applyAlignment="1">
      <alignment horizontal="center" vertical="center"/>
    </xf>
    <xf numFmtId="0" fontId="2" fillId="10" borderId="72"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 fillId="7" borderId="19"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20" xfId="0" applyFont="1" applyFill="1" applyBorder="1" applyAlignment="1">
      <alignment horizontal="center" vertical="center"/>
    </xf>
    <xf numFmtId="0" fontId="2" fillId="13" borderId="19" xfId="0" applyFont="1" applyFill="1" applyBorder="1" applyAlignment="1">
      <alignment horizontal="center" vertical="center"/>
    </xf>
    <xf numFmtId="0" fontId="2" fillId="13" borderId="23" xfId="0" applyFont="1" applyFill="1" applyBorder="1" applyAlignment="1">
      <alignment horizontal="center" vertical="center"/>
    </xf>
    <xf numFmtId="0" fontId="2" fillId="13" borderId="20" xfId="0" applyFont="1" applyFill="1" applyBorder="1" applyAlignment="1">
      <alignment horizontal="center" vertical="center"/>
    </xf>
    <xf numFmtId="0" fontId="0" fillId="8" borderId="6" xfId="0" applyFill="1" applyBorder="1" applyAlignment="1">
      <alignment horizontal="center" vertical="center"/>
    </xf>
    <xf numFmtId="0" fontId="0" fillId="8" borderId="7" xfId="0" applyFill="1" applyBorder="1" applyAlignment="1">
      <alignment horizontal="center" vertical="center"/>
    </xf>
    <xf numFmtId="0" fontId="0" fillId="8" borderId="5" xfId="0" applyFill="1" applyBorder="1" applyAlignment="1">
      <alignment horizontal="center" vertical="center"/>
    </xf>
    <xf numFmtId="165" fontId="11" fillId="8" borderId="83" xfId="0" applyNumberFormat="1" applyFont="1" applyFill="1" applyBorder="1" applyAlignment="1">
      <alignment horizontal="center" vertical="center"/>
    </xf>
    <xf numFmtId="165" fontId="11" fillId="8" borderId="84" xfId="0" applyNumberFormat="1" applyFont="1" applyFill="1" applyBorder="1" applyAlignment="1">
      <alignment horizontal="center" vertical="center"/>
    </xf>
    <xf numFmtId="165" fontId="11" fillId="8" borderId="85" xfId="0" applyNumberFormat="1" applyFont="1" applyFill="1" applyBorder="1" applyAlignment="1">
      <alignment horizontal="center" vertical="center"/>
    </xf>
    <xf numFmtId="0" fontId="0" fillId="4" borderId="8" xfId="0" applyFill="1" applyBorder="1" applyAlignment="1">
      <alignment horizontal="center" vertical="center"/>
    </xf>
    <xf numFmtId="0" fontId="0" fillId="4" borderId="9" xfId="0"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 xfId="0" applyFill="1" applyBorder="1" applyAlignment="1">
      <alignment horizontal="center" vertical="center"/>
    </xf>
    <xf numFmtId="0" fontId="0" fillId="4" borderId="12" xfId="0" applyFill="1" applyBorder="1" applyAlignment="1">
      <alignment horizontal="center" vertical="center"/>
    </xf>
    <xf numFmtId="0" fontId="0" fillId="5" borderId="8" xfId="0" applyFill="1" applyBorder="1" applyAlignment="1">
      <alignment horizontal="center" vertical="center"/>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12" xfId="0" applyFill="1" applyBorder="1" applyAlignment="1">
      <alignment horizontal="center" vertical="center"/>
    </xf>
    <xf numFmtId="164" fontId="42" fillId="3" borderId="42" xfId="0" applyNumberFormat="1" applyFont="1" applyFill="1" applyBorder="1" applyAlignment="1">
      <alignment horizontal="center" vertical="center"/>
    </xf>
    <xf numFmtId="164" fontId="42" fillId="3" borderId="43" xfId="0" applyNumberFormat="1" applyFont="1" applyFill="1" applyBorder="1" applyAlignment="1">
      <alignment horizontal="center" vertical="center"/>
    </xf>
    <xf numFmtId="164" fontId="42" fillId="3" borderId="44" xfId="0" applyNumberFormat="1" applyFont="1" applyFill="1" applyBorder="1" applyAlignment="1">
      <alignment horizontal="center" vertical="center"/>
    </xf>
    <xf numFmtId="164" fontId="42" fillId="3" borderId="45" xfId="0" applyNumberFormat="1" applyFont="1" applyFill="1" applyBorder="1" applyAlignment="1">
      <alignment horizontal="center" vertical="center"/>
    </xf>
    <xf numFmtId="164" fontId="42" fillId="3" borderId="46" xfId="0" applyNumberFormat="1" applyFont="1" applyFill="1" applyBorder="1" applyAlignment="1">
      <alignment horizontal="center" vertical="center"/>
    </xf>
    <xf numFmtId="164" fontId="42" fillId="3" borderId="47" xfId="0" applyNumberFormat="1" applyFont="1" applyFill="1" applyBorder="1" applyAlignment="1">
      <alignment horizontal="center" vertical="center"/>
    </xf>
    <xf numFmtId="0" fontId="27" fillId="0" borderId="0" xfId="0" applyFont="1" applyAlignment="1">
      <alignment horizontal="center" vertical="center"/>
    </xf>
    <xf numFmtId="0" fontId="27" fillId="0" borderId="0" xfId="0" applyFont="1" applyBorder="1" applyAlignment="1">
      <alignment horizontal="center" vertical="center"/>
    </xf>
    <xf numFmtId="0" fontId="27" fillId="0" borderId="49" xfId="0" applyFont="1" applyBorder="1" applyAlignment="1">
      <alignment horizontal="center" vertical="center"/>
    </xf>
    <xf numFmtId="0" fontId="27" fillId="0" borderId="54" xfId="0" applyFont="1" applyBorder="1" applyAlignment="1">
      <alignment horizontal="center" vertical="center"/>
    </xf>
    <xf numFmtId="0" fontId="27" fillId="0" borderId="50" xfId="0" applyFont="1" applyBorder="1" applyAlignment="1">
      <alignment horizontal="center" vertical="center"/>
    </xf>
    <xf numFmtId="9" fontId="27" fillId="0" borderId="49" xfId="0" applyNumberFormat="1" applyFont="1" applyBorder="1" applyAlignment="1">
      <alignment horizontal="center" vertical="center"/>
    </xf>
    <xf numFmtId="9" fontId="27" fillId="0" borderId="50" xfId="0" applyNumberFormat="1" applyFont="1" applyBorder="1" applyAlignment="1">
      <alignment horizontal="center" vertical="center"/>
    </xf>
    <xf numFmtId="0" fontId="0" fillId="0" borderId="49" xfId="0" applyFont="1" applyBorder="1" applyAlignment="1">
      <alignment horizontal="center" vertical="center"/>
    </xf>
    <xf numFmtId="0" fontId="0" fillId="0" borderId="50" xfId="0" applyFont="1" applyBorder="1" applyAlignment="1">
      <alignment horizontal="center" vertical="center"/>
    </xf>
    <xf numFmtId="9" fontId="0" fillId="0" borderId="49" xfId="0" applyNumberFormat="1" applyFont="1" applyBorder="1" applyAlignment="1">
      <alignment horizontal="center" vertical="center"/>
    </xf>
    <xf numFmtId="9" fontId="0" fillId="0" borderId="50" xfId="0" applyNumberFormat="1" applyFont="1" applyBorder="1" applyAlignment="1">
      <alignment horizontal="center" vertical="center"/>
    </xf>
    <xf numFmtId="0" fontId="21" fillId="0" borderId="1" xfId="0" applyFont="1" applyBorder="1" applyAlignment="1">
      <alignment horizontal="center" vertical="center"/>
    </xf>
    <xf numFmtId="0" fontId="20" fillId="0" borderId="1" xfId="0" applyFont="1" applyBorder="1" applyAlignment="1">
      <alignment horizontal="center" vertical="center"/>
    </xf>
    <xf numFmtId="49" fontId="21" fillId="0" borderId="1" xfId="0" applyNumberFormat="1" applyFont="1" applyBorder="1" applyAlignment="1">
      <alignment horizontal="center" vertical="center"/>
    </xf>
    <xf numFmtId="1" fontId="21" fillId="0" borderId="1" xfId="0" applyNumberFormat="1" applyFont="1" applyBorder="1" applyAlignment="1">
      <alignment horizontal="center" vertical="center"/>
    </xf>
    <xf numFmtId="0" fontId="21" fillId="0" borderId="1" xfId="0" applyFont="1" applyBorder="1"/>
    <xf numFmtId="0" fontId="20" fillId="0" borderId="1" xfId="0" applyFont="1" applyBorder="1"/>
    <xf numFmtId="164" fontId="21" fillId="0" borderId="1" xfId="0" applyNumberFormat="1" applyFont="1" applyBorder="1" applyAlignment="1">
      <alignment horizontal="center" vertical="center"/>
    </xf>
    <xf numFmtId="0" fontId="0" fillId="34" borderId="0" xfId="0" applyFill="1"/>
    <xf numFmtId="0" fontId="0" fillId="3" borderId="97" xfId="0" applyFill="1" applyBorder="1"/>
    <xf numFmtId="0" fontId="0" fillId="3" borderId="97" xfId="0" applyFill="1" applyBorder="1" applyAlignment="1">
      <alignment horizontal="right"/>
    </xf>
    <xf numFmtId="0" fontId="7" fillId="3" borderId="66" xfId="0" applyFont="1" applyFill="1" applyBorder="1" applyAlignment="1">
      <alignment horizontal="center" vertical="center"/>
    </xf>
    <xf numFmtId="0" fontId="7" fillId="3" borderId="43" xfId="0" applyFont="1" applyFill="1" applyBorder="1" applyAlignment="1">
      <alignment horizontal="center" vertical="center"/>
    </xf>
    <xf numFmtId="0" fontId="7" fillId="3" borderId="86" xfId="0" applyFont="1" applyFill="1" applyBorder="1" applyAlignment="1">
      <alignment horizontal="center" vertical="center"/>
    </xf>
    <xf numFmtId="0" fontId="7" fillId="3" borderId="42" xfId="0" applyFont="1" applyFill="1" applyBorder="1" applyAlignment="1">
      <alignment horizontal="center" vertical="center"/>
    </xf>
    <xf numFmtId="0" fontId="7" fillId="3" borderId="68" xfId="0" applyFont="1" applyFill="1" applyBorder="1" applyAlignment="1">
      <alignment horizontal="center" vertical="center"/>
    </xf>
    <xf numFmtId="0" fontId="0" fillId="3" borderId="66" xfId="0" applyFill="1" applyBorder="1" applyAlignment="1">
      <alignment horizontal="center" vertical="center"/>
    </xf>
    <xf numFmtId="0" fontId="0" fillId="3" borderId="0" xfId="0" applyFill="1" applyBorder="1" applyAlignment="1">
      <alignment horizontal="center" vertical="center"/>
    </xf>
    <xf numFmtId="0" fontId="0" fillId="3" borderId="68" xfId="0" applyFill="1" applyBorder="1" applyAlignment="1">
      <alignment horizontal="center" vertical="center"/>
    </xf>
    <xf numFmtId="0" fontId="0" fillId="3" borderId="45" xfId="0" applyFill="1" applyBorder="1" applyAlignment="1">
      <alignment horizontal="center" vertical="center"/>
    </xf>
    <xf numFmtId="0" fontId="0" fillId="3" borderId="46" xfId="0" applyFill="1" applyBorder="1" applyAlignment="1">
      <alignment horizontal="center" vertical="center"/>
    </xf>
    <xf numFmtId="0" fontId="0" fillId="3" borderId="93" xfId="0" applyFill="1" applyBorder="1" applyAlignment="1">
      <alignment horizontal="center" vertical="center"/>
    </xf>
    <xf numFmtId="0" fontId="0" fillId="3" borderId="47" xfId="0" applyFill="1" applyBorder="1" applyAlignment="1">
      <alignment horizontal="center" vertical="center"/>
    </xf>
  </cellXfs>
  <cellStyles count="2">
    <cellStyle name="Lien hypertexte" xfId="1" builtinId="8"/>
    <cellStyle name="Normal" xfId="0" builtinId="0"/>
  </cellStyles>
  <dxfs count="12596">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ont>
        <color theme="0" tint="-0.14996795556505021"/>
      </font>
    </dxf>
    <dxf>
      <font>
        <color theme="0" tint="-0.14996795556505021"/>
      </font>
    </dxf>
    <dxf>
      <font>
        <color theme="0" tint="-0.14996795556505021"/>
      </font>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FF0000"/>
        </patternFill>
      </fill>
    </dxf>
    <dxf>
      <fill>
        <patternFill>
          <bgColor rgb="FF00B0F0"/>
        </patternFill>
      </fill>
    </dxf>
    <dxf>
      <fill>
        <patternFill>
          <bgColor rgb="FF92D050"/>
        </patternFill>
      </fill>
    </dxf>
    <dxf>
      <font>
        <b/>
        <i val="0"/>
        <color rgb="FF00B050"/>
      </font>
    </dxf>
    <dxf>
      <font>
        <b/>
        <i val="0"/>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color rgb="FF00B050"/>
      </font>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b/>
        <i val="0"/>
      </font>
    </dxf>
    <dxf>
      <font>
        <color theme="0" tint="-0.14996795556505021"/>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ont>
        <b/>
        <i val="0"/>
      </font>
    </dxf>
    <dxf>
      <font>
        <color theme="0" tint="-0.14996795556505021"/>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b/>
        <i val="0"/>
      </font>
    </dxf>
    <dxf>
      <fill>
        <patternFill>
          <bgColor rgb="FF00B0F0"/>
        </patternFill>
      </fill>
    </dxf>
    <dxf>
      <fill>
        <patternFill>
          <bgColor rgb="FF92D050"/>
        </patternFill>
      </fill>
    </dxf>
    <dxf>
      <font>
        <color theme="0" tint="-0.14996795556505021"/>
      </font>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FF0000"/>
        </patternFill>
      </fill>
    </dxf>
    <dxf>
      <font>
        <b/>
        <i val="0"/>
        <color rgb="FF00B050"/>
      </font>
    </dxf>
    <dxf>
      <fill>
        <patternFill>
          <bgColor rgb="FF00B0F0"/>
        </patternFill>
      </fill>
    </dxf>
    <dxf>
      <fill>
        <patternFill>
          <bgColor rgb="FF92D050"/>
        </patternFill>
      </fill>
    </dxf>
    <dxf>
      <font>
        <color theme="0" tint="-0.14996795556505021"/>
      </font>
    </dxf>
    <dxf>
      <font>
        <color theme="0" tint="-0.14996795556505021"/>
      </font>
    </dxf>
    <dxf>
      <font>
        <b/>
        <i val="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theme="0" tint="-0.14996795556505021"/>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b/>
        <i val="0"/>
        <color rgb="FF00B050"/>
      </font>
    </dxf>
    <dxf>
      <font>
        <b/>
        <i val="0"/>
        <color rgb="FFC00000"/>
      </font>
    </dxf>
    <dxf>
      <fill>
        <patternFill>
          <bgColor rgb="FFFFFF00"/>
        </patternFill>
      </fill>
    </dxf>
    <dxf>
      <fill>
        <patternFill>
          <bgColor rgb="FF00FFFF"/>
        </patternFill>
      </fill>
    </dxf>
    <dxf>
      <font>
        <b/>
        <i val="0"/>
        <color rgb="FFC00000"/>
      </font>
      <fill>
        <patternFill>
          <bgColor theme="0"/>
        </patternFill>
      </fill>
    </dxf>
    <dxf>
      <font>
        <b/>
        <i val="0"/>
        <color rgb="FF00B050"/>
      </font>
      <fill>
        <patternFill>
          <bgColor theme="0"/>
        </patternFill>
      </fill>
    </dxf>
    <dxf>
      <font>
        <b/>
        <i val="0"/>
        <color rgb="FF00B050"/>
      </font>
    </dxf>
    <dxf>
      <font>
        <b/>
        <i val="0"/>
        <color rgb="FFC00000"/>
      </font>
    </dxf>
    <dxf>
      <font>
        <b/>
        <i val="0"/>
        <color rgb="FF00B050"/>
      </font>
    </dxf>
    <dxf>
      <font>
        <b/>
        <i val="0"/>
        <color rgb="FFC00000"/>
      </font>
    </dxf>
    <dxf>
      <font>
        <b/>
        <i val="0"/>
        <color rgb="FF00B050"/>
      </font>
    </dxf>
    <dxf>
      <font>
        <b/>
        <i val="0"/>
        <color theme="5" tint="-0.24994659260841701"/>
      </font>
    </dxf>
    <dxf>
      <font>
        <b/>
        <i val="0"/>
        <color rgb="FFFF0000"/>
      </font>
    </dxf>
    <dxf>
      <font>
        <b/>
        <i val="0"/>
        <color rgb="FF00B050"/>
      </font>
    </dxf>
    <dxf>
      <font>
        <b/>
        <i val="0"/>
        <color theme="5" tint="-0.24994659260841701"/>
      </font>
    </dxf>
    <dxf>
      <font>
        <b/>
        <i val="0"/>
        <color rgb="FFFF0000"/>
      </font>
    </dxf>
    <dxf>
      <font>
        <b/>
        <i val="0"/>
        <color rgb="FF00B050"/>
      </font>
    </dxf>
    <dxf>
      <font>
        <b/>
        <i val="0"/>
        <color theme="5" tint="-0.24994659260841701"/>
      </font>
    </dxf>
    <dxf>
      <font>
        <b/>
        <i val="0"/>
        <color rgb="FFFF0000"/>
      </font>
    </dxf>
    <dxf>
      <font>
        <b/>
        <i val="0"/>
        <color rgb="FF00B050"/>
      </font>
    </dxf>
    <dxf>
      <font>
        <b/>
        <i val="0"/>
        <color theme="5" tint="-0.24994659260841701"/>
      </font>
    </dxf>
    <dxf>
      <font>
        <b/>
        <i val="0"/>
        <color rgb="FFFF0000"/>
      </font>
    </dxf>
    <dxf>
      <font>
        <b/>
        <i val="0"/>
        <color rgb="FF00B050"/>
      </font>
    </dxf>
    <dxf>
      <font>
        <b/>
        <i val="0"/>
        <color theme="5" tint="-0.24994659260841701"/>
      </font>
    </dxf>
    <dxf>
      <font>
        <b/>
        <i val="0"/>
        <color rgb="FFFF0000"/>
      </font>
    </dxf>
    <dxf>
      <font>
        <b/>
        <i val="0"/>
        <color rgb="FF00B050"/>
      </font>
    </dxf>
    <dxf>
      <font>
        <b/>
        <i val="0"/>
        <color theme="5" tint="-0.24994659260841701"/>
      </font>
    </dxf>
    <dxf>
      <font>
        <b/>
        <i val="0"/>
        <color rgb="FFFF0000"/>
      </font>
    </dxf>
    <dxf>
      <font>
        <color theme="0"/>
      </font>
    </dxf>
    <dxf>
      <fill>
        <patternFill>
          <bgColor rgb="FFFFFF00"/>
        </patternFill>
      </fill>
    </dxf>
    <dxf>
      <fill>
        <patternFill>
          <bgColor rgb="FF00FFFF"/>
        </patternFill>
      </fill>
    </dxf>
    <dxf>
      <font>
        <color auto="1"/>
      </font>
      <fill>
        <patternFill>
          <bgColor rgb="FF00FF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00B050"/>
        </patternFill>
      </fill>
    </dxf>
    <dxf>
      <font>
        <b/>
        <i val="0"/>
      </font>
      <fill>
        <patternFill>
          <bgColor rgb="FF00B050"/>
        </patternFill>
      </fill>
    </dxf>
    <dxf>
      <fill>
        <patternFill>
          <bgColor rgb="FFFFFF00"/>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s>
  <tableStyles count="0" defaultTableStyle="TableStyleMedium2" defaultPivotStyle="PivotStyleLight16"/>
  <colors>
    <mruColors>
      <color rgb="FF00FFFF"/>
      <color rgb="FF00FF00"/>
      <color rgb="FFD4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0</xdr:row>
      <xdr:rowOff>238125</xdr:rowOff>
    </xdr:from>
    <xdr:to>
      <xdr:col>3</xdr:col>
      <xdr:colOff>47625</xdr:colOff>
      <xdr:row>14</xdr:row>
      <xdr:rowOff>314327</xdr:rowOff>
    </xdr:to>
    <xdr:pic>
      <xdr:nvPicPr>
        <xdr:cNvPr id="2" name="Image 1"/>
        <xdr:cNvPicPr>
          <a:picLocks noChangeAspect="1"/>
        </xdr:cNvPicPr>
      </xdr:nvPicPr>
      <xdr:blipFill rotWithShape="1">
        <a:blip xmlns:r="http://schemas.openxmlformats.org/officeDocument/2006/relationships" r:embed="rId1"/>
        <a:srcRect l="33702" t="30096" r="49421" b="25731"/>
        <a:stretch/>
      </xdr:blipFill>
      <xdr:spPr>
        <a:xfrm>
          <a:off x="447675" y="238125"/>
          <a:ext cx="2057400" cy="3028952"/>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xdr:spPr>
    </xdr:pic>
    <xdr:clientData/>
  </xdr:twoCellAnchor>
  <xdr:twoCellAnchor editAs="oneCell">
    <xdr:from>
      <xdr:col>9</xdr:col>
      <xdr:colOff>342899</xdr:colOff>
      <xdr:row>1</xdr:row>
      <xdr:rowOff>95249</xdr:rowOff>
    </xdr:from>
    <xdr:to>
      <xdr:col>12</xdr:col>
      <xdr:colOff>542297</xdr:colOff>
      <xdr:row>14</xdr:row>
      <xdr:rowOff>66674</xdr:rowOff>
    </xdr:to>
    <xdr:pic>
      <xdr:nvPicPr>
        <xdr:cNvPr id="3" name="Image 2"/>
        <xdr:cNvPicPr>
          <a:picLocks noChangeAspect="1"/>
        </xdr:cNvPicPr>
      </xdr:nvPicPr>
      <xdr:blipFill rotWithShape="1">
        <a:blip xmlns:r="http://schemas.openxmlformats.org/officeDocument/2006/relationships" r:embed="rId2"/>
        <a:srcRect l="10470" t="34356" r="68955" b="30455"/>
        <a:stretch/>
      </xdr:blipFill>
      <xdr:spPr>
        <a:xfrm>
          <a:off x="7038974" y="380999"/>
          <a:ext cx="2742573" cy="2638425"/>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19050</xdr:colOff>
      <xdr:row>4</xdr:row>
      <xdr:rowOff>76200</xdr:rowOff>
    </xdr:to>
    <xdr:pic>
      <xdr:nvPicPr>
        <xdr:cNvPr id="2" name="Image 1" descr="Logo de LY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78105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761552</xdr:colOff>
      <xdr:row>4</xdr:row>
      <xdr:rowOff>56030</xdr:rowOff>
    </xdr:to>
    <xdr:pic>
      <xdr:nvPicPr>
        <xdr:cNvPr id="2" name="Image 1" descr="Logo de MARSEILL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883"/>
          <a:ext cx="761552"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57150</xdr:colOff>
      <xdr:row>4</xdr:row>
      <xdr:rowOff>114300</xdr:rowOff>
    </xdr:to>
    <xdr:pic>
      <xdr:nvPicPr>
        <xdr:cNvPr id="2" name="Image 1" descr="Logo de METZ"/>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xdr:col>
      <xdr:colOff>95250</xdr:colOff>
      <xdr:row>4</xdr:row>
      <xdr:rowOff>171450</xdr:rowOff>
    </xdr:to>
    <xdr:pic>
      <xdr:nvPicPr>
        <xdr:cNvPr id="2" name="Image 1" descr="Logo de MONAC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975"/>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0</xdr:col>
      <xdr:colOff>752475</xdr:colOff>
      <xdr:row>4</xdr:row>
      <xdr:rowOff>14007</xdr:rowOff>
    </xdr:to>
    <xdr:pic>
      <xdr:nvPicPr>
        <xdr:cNvPr id="2" name="Image 1" descr="Logo de MONTPELLI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752475" cy="753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67235</xdr:colOff>
      <xdr:row>4</xdr:row>
      <xdr:rowOff>124469</xdr:rowOff>
    </xdr:to>
    <xdr:pic>
      <xdr:nvPicPr>
        <xdr:cNvPr id="2" name="Image 1" descr="Logo de NANCY"/>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882"/>
          <a:ext cx="829235" cy="830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4</xdr:row>
      <xdr:rowOff>57150</xdr:rowOff>
    </xdr:to>
    <xdr:pic>
      <xdr:nvPicPr>
        <xdr:cNvPr id="2" name="Image 1" descr="Logo de NANTE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441</xdr:row>
      <xdr:rowOff>0</xdr:rowOff>
    </xdr:from>
    <xdr:to>
      <xdr:col>9</xdr:col>
      <xdr:colOff>59391</xdr:colOff>
      <xdr:row>444</xdr:row>
      <xdr:rowOff>171450</xdr:rowOff>
    </xdr:to>
    <xdr:pic>
      <xdr:nvPicPr>
        <xdr:cNvPr id="30" name="Image 29" descr="Logo de NIC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73588" y="25325294"/>
          <a:ext cx="74295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0</xdr:col>
      <xdr:colOff>723901</xdr:colOff>
      <xdr:row>4</xdr:row>
      <xdr:rowOff>127907</xdr:rowOff>
    </xdr:to>
    <xdr:pic>
      <xdr:nvPicPr>
        <xdr:cNvPr id="5" name="Image 4" descr="Logo de NIC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61925"/>
          <a:ext cx="723900" cy="832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57150</xdr:colOff>
      <xdr:row>4</xdr:row>
      <xdr:rowOff>114300</xdr:rowOff>
    </xdr:to>
    <xdr:pic>
      <xdr:nvPicPr>
        <xdr:cNvPr id="4" name="Image 3" descr="Logo de PARIS-S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752475</xdr:colOff>
      <xdr:row>4</xdr:row>
      <xdr:rowOff>47625</xdr:rowOff>
    </xdr:to>
    <xdr:pic>
      <xdr:nvPicPr>
        <xdr:cNvPr id="2" name="Image 1" descr="Logo de RENNE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7524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100854</xdr:rowOff>
    </xdr:from>
    <xdr:to>
      <xdr:col>0</xdr:col>
      <xdr:colOff>752475</xdr:colOff>
      <xdr:row>5</xdr:row>
      <xdr:rowOff>1</xdr:rowOff>
    </xdr:to>
    <xdr:pic>
      <xdr:nvPicPr>
        <xdr:cNvPr id="100" name="Image 99" descr="Logo de ANGER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7736"/>
          <a:ext cx="75247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19050</xdr:colOff>
      <xdr:row>4</xdr:row>
      <xdr:rowOff>76200</xdr:rowOff>
    </xdr:to>
    <xdr:pic>
      <xdr:nvPicPr>
        <xdr:cNvPr id="2" name="Image 1" descr="Logo de SAINT-�TIENN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78105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733425</xdr:colOff>
      <xdr:row>4</xdr:row>
      <xdr:rowOff>28575</xdr:rowOff>
    </xdr:to>
    <xdr:pic>
      <xdr:nvPicPr>
        <xdr:cNvPr id="2" name="Image 1" descr="Logo de TOULOUS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733425"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xdr:col>
      <xdr:colOff>27214</xdr:colOff>
      <xdr:row>4</xdr:row>
      <xdr:rowOff>124621</xdr:rowOff>
    </xdr:to>
    <xdr:pic>
      <xdr:nvPicPr>
        <xdr:cNvPr id="3" name="Image 2" descr="Logo de BAST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5932"/>
          <a:ext cx="789214" cy="777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38100</xdr:colOff>
      <xdr:row>4</xdr:row>
      <xdr:rowOff>95250</xdr:rowOff>
    </xdr:to>
    <xdr:pic>
      <xdr:nvPicPr>
        <xdr:cNvPr id="5" name="Image 4" descr="Logo de BORDEAUX"/>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8001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109480</xdr:colOff>
      <xdr:row>4</xdr:row>
      <xdr:rowOff>163286</xdr:rowOff>
    </xdr:to>
    <xdr:pic>
      <xdr:nvPicPr>
        <xdr:cNvPr id="3" name="Image 2" descr="Logo de CA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3286"/>
          <a:ext cx="871480" cy="87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41395</xdr:colOff>
      <xdr:row>4</xdr:row>
      <xdr:rowOff>95250</xdr:rowOff>
    </xdr:to>
    <xdr:pic>
      <xdr:nvPicPr>
        <xdr:cNvPr id="2" name="Image 1" descr="Logo de DIJ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3286"/>
          <a:ext cx="803395" cy="802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11206</xdr:colOff>
      <xdr:row>0</xdr:row>
      <xdr:rowOff>54347</xdr:rowOff>
    </xdr:from>
    <xdr:to>
      <xdr:col>0</xdr:col>
      <xdr:colOff>735106</xdr:colOff>
      <xdr:row>3</xdr:row>
      <xdr:rowOff>230280</xdr:rowOff>
    </xdr:to>
    <xdr:pic>
      <xdr:nvPicPr>
        <xdr:cNvPr id="2" name="Image 1" descr="Logo de GUINGAM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6" y="54347"/>
          <a:ext cx="723900" cy="725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1</xdr:row>
      <xdr:rowOff>17368</xdr:rowOff>
    </xdr:from>
    <xdr:to>
      <xdr:col>1</xdr:col>
      <xdr:colOff>11207</xdr:colOff>
      <xdr:row>4</xdr:row>
      <xdr:rowOff>85625</xdr:rowOff>
    </xdr:to>
    <xdr:pic>
      <xdr:nvPicPr>
        <xdr:cNvPr id="2" name="Image 1" descr="Logo de LILL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74250"/>
          <a:ext cx="773206" cy="774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xdr:col>
      <xdr:colOff>19050</xdr:colOff>
      <xdr:row>4</xdr:row>
      <xdr:rowOff>123825</xdr:rowOff>
    </xdr:to>
    <xdr:pic>
      <xdr:nvPicPr>
        <xdr:cNvPr id="2" name="Image 1" descr="Logo de LORIE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9550"/>
          <a:ext cx="78105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DOUC~1/AppData/Local/Temp/Formule%20matriciel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IDOUC~1/AppData/Local/Temp/Question%20Excel.%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sultats"/>
      <sheetName val="TABLE"/>
    </sheetNames>
    <sheetDataSet>
      <sheetData sheetId="0" refreshError="1"/>
      <sheetData sheetId="1">
        <row r="2">
          <cell r="A2" t="str">
            <v>Bastia</v>
          </cell>
        </row>
        <row r="3">
          <cell r="A3" t="str">
            <v>Monaco</v>
          </cell>
        </row>
        <row r="4">
          <cell r="A4" t="str">
            <v>Bordeaux</v>
          </cell>
        </row>
        <row r="5">
          <cell r="A5" t="str">
            <v>Caen</v>
          </cell>
        </row>
        <row r="6">
          <cell r="A6" t="str">
            <v>Dijon</v>
          </cell>
        </row>
        <row r="7">
          <cell r="A7" t="str">
            <v>Metz</v>
          </cell>
        </row>
        <row r="8">
          <cell r="A8" t="str">
            <v>Montpellier</v>
          </cell>
        </row>
        <row r="9">
          <cell r="A9" t="str">
            <v>Marseille</v>
          </cell>
        </row>
        <row r="10">
          <cell r="A10" t="str">
            <v>Nancy</v>
          </cell>
        </row>
        <row r="11">
          <cell r="A11" t="str">
            <v>Nice</v>
          </cell>
        </row>
        <row r="12">
          <cell r="A12" t="str">
            <v>Lyon</v>
          </cell>
        </row>
        <row r="13">
          <cell r="A13" t="str">
            <v>Angers</v>
          </cell>
        </row>
        <row r="14">
          <cell r="A14" t="str">
            <v>Lille</v>
          </cell>
        </row>
        <row r="15">
          <cell r="A15" t="str">
            <v>Lorient</v>
          </cell>
        </row>
        <row r="16">
          <cell r="A16" t="str">
            <v>Nantes</v>
          </cell>
        </row>
        <row r="17">
          <cell r="A17" t="str">
            <v>Rennes</v>
          </cell>
        </row>
        <row r="18">
          <cell r="A18" t="str">
            <v>Toulouse</v>
          </cell>
        </row>
        <row r="19">
          <cell r="A19" t="str">
            <v>Guingamp</v>
          </cell>
        </row>
        <row r="20">
          <cell r="A20" t="str">
            <v>PSG</v>
          </cell>
        </row>
        <row r="21">
          <cell r="A21" t="str">
            <v>St Etienne</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s>
    <sheetDataSet>
      <sheetData sheetId="0">
        <row r="1">
          <cell r="S1" t="str">
            <v>liste</v>
          </cell>
        </row>
        <row r="2">
          <cell r="S2" t="str">
            <v>Angers</v>
          </cell>
        </row>
        <row r="3">
          <cell r="S3" t="str">
            <v>Bastia</v>
          </cell>
        </row>
        <row r="4">
          <cell r="S4" t="str">
            <v>Bordeaux</v>
          </cell>
        </row>
        <row r="5">
          <cell r="S5" t="str">
            <v>Caen</v>
          </cell>
        </row>
        <row r="6">
          <cell r="S6" t="str">
            <v>Lille</v>
          </cell>
        </row>
        <row r="7">
          <cell r="S7" t="str">
            <v>Dijon</v>
          </cell>
        </row>
        <row r="8">
          <cell r="S8" t="str">
            <v>Guingamp</v>
          </cell>
        </row>
        <row r="9">
          <cell r="S9" t="str">
            <v>Lorient</v>
          </cell>
        </row>
        <row r="10">
          <cell r="S10" t="str">
            <v>Lyon</v>
          </cell>
        </row>
        <row r="11">
          <cell r="S11" t="str">
            <v>Marseille</v>
          </cell>
        </row>
        <row r="12">
          <cell r="S12" t="str">
            <v>Monaco</v>
          </cell>
        </row>
        <row r="13">
          <cell r="S13" t="str">
            <v>Nancy</v>
          </cell>
        </row>
        <row r="14">
          <cell r="S14" t="str">
            <v>Montpellier</v>
          </cell>
        </row>
        <row r="15">
          <cell r="S15" t="str">
            <v>Metz</v>
          </cell>
        </row>
        <row r="16">
          <cell r="S16" t="str">
            <v>Nantes</v>
          </cell>
        </row>
        <row r="17">
          <cell r="S17" t="str">
            <v>Nice</v>
          </cell>
        </row>
        <row r="18">
          <cell r="S18" t="str">
            <v>PSG</v>
          </cell>
        </row>
        <row r="19">
          <cell r="S19" t="str">
            <v>Rennes</v>
          </cell>
        </row>
        <row r="20">
          <cell r="S20" t="str">
            <v>St Etienne</v>
          </cell>
        </row>
        <row r="21">
          <cell r="S21" t="str">
            <v>Toulouse</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lequipe.fr/Football/FootballFicheEntraineur866.html" TargetMode="External"/><Relationship Id="rId3" Type="http://schemas.openxmlformats.org/officeDocument/2006/relationships/hyperlink" Target="http://www.lequipe.fr/Football/FootballFicheEntraineur3082.html" TargetMode="External"/><Relationship Id="rId7" Type="http://schemas.openxmlformats.org/officeDocument/2006/relationships/hyperlink" Target="http://www.lequipe.fr/Football/FootballFicheEntraineur1256.html" TargetMode="External"/><Relationship Id="rId2" Type="http://schemas.openxmlformats.org/officeDocument/2006/relationships/hyperlink" Target="http://www.lequipe.fr/Football/FootballFicheEntraineur160.html" TargetMode="External"/><Relationship Id="rId1" Type="http://schemas.openxmlformats.org/officeDocument/2006/relationships/hyperlink" Target="http://www.lequipe.fr/Football/FootballFicheEntraineur886.html" TargetMode="External"/><Relationship Id="rId6" Type="http://schemas.openxmlformats.org/officeDocument/2006/relationships/hyperlink" Target="http://www.lequipe.fr/Football/FootballFicheEntraineur416.html" TargetMode="External"/><Relationship Id="rId5" Type="http://schemas.openxmlformats.org/officeDocument/2006/relationships/hyperlink" Target="http://www.lequipe.fr/Football/FootballFicheEntraineur2307.html" TargetMode="External"/><Relationship Id="rId10" Type="http://schemas.openxmlformats.org/officeDocument/2006/relationships/hyperlink" Target="http://www.lequipe.fr/Football/FootballFicheEntraineur4215.html" TargetMode="External"/><Relationship Id="rId4" Type="http://schemas.openxmlformats.org/officeDocument/2006/relationships/hyperlink" Target="http://www.lequipe.fr/Football/FootballFicheEntraineur798.html" TargetMode="External"/><Relationship Id="rId9" Type="http://schemas.openxmlformats.org/officeDocument/2006/relationships/hyperlink" Target="http://www.lequipe.fr/Football/FootballFicheEntraineur1980.html"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www.lequipe.fr/Football/FootballFicheJoueur43880.html" TargetMode="External"/><Relationship Id="rId18" Type="http://schemas.openxmlformats.org/officeDocument/2006/relationships/hyperlink" Target="http://www.lequipe.fr/Football/FootballFicheJoueur10275.html" TargetMode="External"/><Relationship Id="rId26" Type="http://schemas.openxmlformats.org/officeDocument/2006/relationships/hyperlink" Target="http://www.lequipe.fr/Football/FootballFicheJoueur39765.html" TargetMode="External"/><Relationship Id="rId39" Type="http://schemas.openxmlformats.org/officeDocument/2006/relationships/hyperlink" Target="http://www.lequipe.fr/Football/FootballFicheJoueur42594.html" TargetMode="External"/><Relationship Id="rId21" Type="http://schemas.openxmlformats.org/officeDocument/2006/relationships/hyperlink" Target="http://www.lequipe.fr/Football/FootballFicheJoueur56593.html" TargetMode="External"/><Relationship Id="rId34" Type="http://schemas.openxmlformats.org/officeDocument/2006/relationships/hyperlink" Target="http://www.lequipe.fr/Football/FootballFicheJoueur4144.html" TargetMode="External"/><Relationship Id="rId42" Type="http://schemas.openxmlformats.org/officeDocument/2006/relationships/hyperlink" Target="http://www.lequipe.fr/Football/FootballFicheJoueur57626.html" TargetMode="External"/><Relationship Id="rId47" Type="http://schemas.openxmlformats.org/officeDocument/2006/relationships/hyperlink" Target="http://www.lequipe.fr/Football/FootballFicheJoueur49323.html" TargetMode="External"/><Relationship Id="rId50" Type="http://schemas.openxmlformats.org/officeDocument/2006/relationships/hyperlink" Target="http://www.lequipe.fr/Football/FootballFicheJoueur29180.html" TargetMode="External"/><Relationship Id="rId55" Type="http://schemas.openxmlformats.org/officeDocument/2006/relationships/hyperlink" Target="http://www.lequipe.fr/Football/FootballFicheJoueur32433.html" TargetMode="External"/><Relationship Id="rId63" Type="http://schemas.openxmlformats.org/officeDocument/2006/relationships/comments" Target="../comments6.xml"/><Relationship Id="rId7" Type="http://schemas.openxmlformats.org/officeDocument/2006/relationships/hyperlink" Target="http://www.lequipe.fr/Football/FootballFicheJoueur29455.html" TargetMode="External"/><Relationship Id="rId2" Type="http://schemas.openxmlformats.org/officeDocument/2006/relationships/hyperlink" Target="http://www.lequipe.fr/Football/FootballFicheJoueur35283.html" TargetMode="External"/><Relationship Id="rId16" Type="http://schemas.openxmlformats.org/officeDocument/2006/relationships/hyperlink" Target="http://www.lequipe.fr/Football/FootballFicheJoueur36713.html" TargetMode="External"/><Relationship Id="rId29" Type="http://schemas.openxmlformats.org/officeDocument/2006/relationships/hyperlink" Target="http://www.lequipe.fr/Football/FootballFicheJoueur19891.html" TargetMode="External"/><Relationship Id="rId11" Type="http://schemas.openxmlformats.org/officeDocument/2006/relationships/hyperlink" Target="http://www.lequipe.fr/Football/FootballFicheJoueur48614.html" TargetMode="External"/><Relationship Id="rId24" Type="http://schemas.openxmlformats.org/officeDocument/2006/relationships/hyperlink" Target="http://www.lequipe.fr/Football/FootballFicheJoueur57386.html" TargetMode="External"/><Relationship Id="rId32" Type="http://schemas.openxmlformats.org/officeDocument/2006/relationships/hyperlink" Target="http://www.lequipe.fr/Football/FootballFicheJoueur35283.html" TargetMode="External"/><Relationship Id="rId37" Type="http://schemas.openxmlformats.org/officeDocument/2006/relationships/hyperlink" Target="http://www.lequipe.fr/Football/FootballFicheJoueur29455.html" TargetMode="External"/><Relationship Id="rId40" Type="http://schemas.openxmlformats.org/officeDocument/2006/relationships/hyperlink" Target="http://www.lequipe.fr/Football/FootballFicheJoueur19437.html" TargetMode="External"/><Relationship Id="rId45" Type="http://schemas.openxmlformats.org/officeDocument/2006/relationships/hyperlink" Target="http://www.lequipe.fr/Football/FootballFicheJoueur10495.html" TargetMode="External"/><Relationship Id="rId53" Type="http://schemas.openxmlformats.org/officeDocument/2006/relationships/hyperlink" Target="http://www.lequipe.fr/Football/FootballFicheJoueur25443.html" TargetMode="External"/><Relationship Id="rId58" Type="http://schemas.openxmlformats.org/officeDocument/2006/relationships/hyperlink" Target="http://www.lequipe.fr/Football/FootballFicheJoueur48029.html" TargetMode="External"/><Relationship Id="rId5" Type="http://schemas.openxmlformats.org/officeDocument/2006/relationships/hyperlink" Target="http://www.lequipe.fr/Football/FootballFicheJoueur44579.html" TargetMode="External"/><Relationship Id="rId61" Type="http://schemas.openxmlformats.org/officeDocument/2006/relationships/drawing" Target="../drawings/drawing6.xml"/><Relationship Id="rId19" Type="http://schemas.openxmlformats.org/officeDocument/2006/relationships/hyperlink" Target="http://www.lequipe.fr/Football/FootballFicheJoueur46032.html" TargetMode="External"/><Relationship Id="rId14" Type="http://schemas.openxmlformats.org/officeDocument/2006/relationships/hyperlink" Target="http://www.lequipe.fr/Football/FootballFicheJoueur52029.html" TargetMode="External"/><Relationship Id="rId22" Type="http://schemas.openxmlformats.org/officeDocument/2006/relationships/hyperlink" Target="http://www.lequipe.fr/Football/FootballFicheJoueur29653.html" TargetMode="External"/><Relationship Id="rId27" Type="http://schemas.openxmlformats.org/officeDocument/2006/relationships/hyperlink" Target="http://www.lequipe.fr/Football/FootballFicheJoueur58586.html" TargetMode="External"/><Relationship Id="rId30" Type="http://schemas.openxmlformats.org/officeDocument/2006/relationships/hyperlink" Target="http://www.lequipe.fr/Football/FootballFicheJoueur35430.html" TargetMode="External"/><Relationship Id="rId35" Type="http://schemas.openxmlformats.org/officeDocument/2006/relationships/hyperlink" Target="http://www.lequipe.fr/Football/FootballFicheJoueur44579.html" TargetMode="External"/><Relationship Id="rId43" Type="http://schemas.openxmlformats.org/officeDocument/2006/relationships/hyperlink" Target="http://www.lequipe.fr/Football/FootballFicheJoueur43880.html" TargetMode="External"/><Relationship Id="rId48" Type="http://schemas.openxmlformats.org/officeDocument/2006/relationships/hyperlink" Target="http://www.lequipe.fr/Football/FootballFicheJoueur10275.html" TargetMode="External"/><Relationship Id="rId56" Type="http://schemas.openxmlformats.org/officeDocument/2006/relationships/hyperlink" Target="http://www.lequipe.fr/Football/FootballFicheJoueur39765.html" TargetMode="External"/><Relationship Id="rId8" Type="http://schemas.openxmlformats.org/officeDocument/2006/relationships/hyperlink" Target="http://www.lequipe.fr/Football/FootballFicheJoueur29480.html" TargetMode="External"/><Relationship Id="rId51" Type="http://schemas.openxmlformats.org/officeDocument/2006/relationships/hyperlink" Target="http://www.lequipe.fr/Football/FootballFicheJoueur56593.html" TargetMode="External"/><Relationship Id="rId3" Type="http://schemas.openxmlformats.org/officeDocument/2006/relationships/hyperlink" Target="http://www.lequipe.fr/Football/FootballFicheJoueur33595.html" TargetMode="External"/><Relationship Id="rId12" Type="http://schemas.openxmlformats.org/officeDocument/2006/relationships/hyperlink" Target="http://www.lequipe.fr/Football/FootballFicheJoueur57626.html" TargetMode="External"/><Relationship Id="rId17" Type="http://schemas.openxmlformats.org/officeDocument/2006/relationships/hyperlink" Target="http://www.lequipe.fr/Football/FootballFicheJoueur49323.html" TargetMode="External"/><Relationship Id="rId25" Type="http://schemas.openxmlformats.org/officeDocument/2006/relationships/hyperlink" Target="http://www.lequipe.fr/Football/FootballFicheJoueur32433.html" TargetMode="External"/><Relationship Id="rId33" Type="http://schemas.openxmlformats.org/officeDocument/2006/relationships/hyperlink" Target="http://www.lequipe.fr/Football/FootballFicheJoueur33595.html" TargetMode="External"/><Relationship Id="rId38" Type="http://schemas.openxmlformats.org/officeDocument/2006/relationships/hyperlink" Target="http://www.lequipe.fr/Football/FootballFicheJoueur29480.html" TargetMode="External"/><Relationship Id="rId46" Type="http://schemas.openxmlformats.org/officeDocument/2006/relationships/hyperlink" Target="http://www.lequipe.fr/Football/FootballFicheJoueur36713.html" TargetMode="External"/><Relationship Id="rId59" Type="http://schemas.openxmlformats.org/officeDocument/2006/relationships/hyperlink" Target="http://www.lequipe.fr/Football/FootballFicheJoueur19891.html" TargetMode="External"/><Relationship Id="rId20" Type="http://schemas.openxmlformats.org/officeDocument/2006/relationships/hyperlink" Target="http://www.lequipe.fr/Football/FootballFicheJoueur29180.html" TargetMode="External"/><Relationship Id="rId41" Type="http://schemas.openxmlformats.org/officeDocument/2006/relationships/hyperlink" Target="http://www.lequipe.fr/Football/FootballFicheJoueur48614.html" TargetMode="External"/><Relationship Id="rId54" Type="http://schemas.openxmlformats.org/officeDocument/2006/relationships/hyperlink" Target="http://www.lequipe.fr/Football/FootballFicheJoueur57386.html" TargetMode="External"/><Relationship Id="rId62" Type="http://schemas.openxmlformats.org/officeDocument/2006/relationships/vmlDrawing" Target="../drawings/vmlDrawing6.vml"/><Relationship Id="rId1" Type="http://schemas.openxmlformats.org/officeDocument/2006/relationships/hyperlink" Target="http://www.lequipe.fr/Football/FootballFicheJoueur36845.html" TargetMode="External"/><Relationship Id="rId6" Type="http://schemas.openxmlformats.org/officeDocument/2006/relationships/hyperlink" Target="http://www.lequipe.fr/Football/FootballFicheJoueur34789.html" TargetMode="External"/><Relationship Id="rId15" Type="http://schemas.openxmlformats.org/officeDocument/2006/relationships/hyperlink" Target="http://www.lequipe.fr/Football/FootballFicheJoueur10495.html" TargetMode="External"/><Relationship Id="rId23" Type="http://schemas.openxmlformats.org/officeDocument/2006/relationships/hyperlink" Target="http://www.lequipe.fr/Football/FootballFicheJoueur25443.html" TargetMode="External"/><Relationship Id="rId28" Type="http://schemas.openxmlformats.org/officeDocument/2006/relationships/hyperlink" Target="http://www.lequipe.fr/Football/FootballFicheJoueur48029.html" TargetMode="External"/><Relationship Id="rId36" Type="http://schemas.openxmlformats.org/officeDocument/2006/relationships/hyperlink" Target="http://www.lequipe.fr/Football/FootballFicheJoueur34789.html" TargetMode="External"/><Relationship Id="rId49" Type="http://schemas.openxmlformats.org/officeDocument/2006/relationships/hyperlink" Target="http://www.lequipe.fr/Football/FootballFicheJoueur46032.html" TargetMode="External"/><Relationship Id="rId57" Type="http://schemas.openxmlformats.org/officeDocument/2006/relationships/hyperlink" Target="http://www.lequipe.fr/Football/FootballFicheJoueur58586.html" TargetMode="External"/><Relationship Id="rId10" Type="http://schemas.openxmlformats.org/officeDocument/2006/relationships/hyperlink" Target="http://www.lequipe.fr/Football/FootballFicheJoueur19437.html" TargetMode="External"/><Relationship Id="rId31" Type="http://schemas.openxmlformats.org/officeDocument/2006/relationships/hyperlink" Target="http://www.lequipe.fr/Football/FootballFicheJoueur36845.html" TargetMode="External"/><Relationship Id="rId44" Type="http://schemas.openxmlformats.org/officeDocument/2006/relationships/hyperlink" Target="http://www.lequipe.fr/Football/FootballFicheJoueur52029.html" TargetMode="External"/><Relationship Id="rId52" Type="http://schemas.openxmlformats.org/officeDocument/2006/relationships/hyperlink" Target="http://www.lequipe.fr/Football/FootballFicheJoueur29653.html" TargetMode="External"/><Relationship Id="rId60" Type="http://schemas.openxmlformats.org/officeDocument/2006/relationships/hyperlink" Target="http://www.lequipe.fr/Football/FootballFicheJoueur35430.html" TargetMode="External"/><Relationship Id="rId4" Type="http://schemas.openxmlformats.org/officeDocument/2006/relationships/hyperlink" Target="http://www.lequipe.fr/Football/FootballFicheJoueur4144.html" TargetMode="External"/><Relationship Id="rId9" Type="http://schemas.openxmlformats.org/officeDocument/2006/relationships/hyperlink" Target="http://www.lequipe.fr/Football/FootballFicheJoueur42594.html"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lequipe.fr/Football/FootballFicheJoueur59233.html" TargetMode="External"/><Relationship Id="rId18" Type="http://schemas.openxmlformats.org/officeDocument/2006/relationships/hyperlink" Target="http://www.lequipe.fr/Football/FootballFicheJoueur55826.html" TargetMode="External"/><Relationship Id="rId26" Type="http://schemas.openxmlformats.org/officeDocument/2006/relationships/hyperlink" Target="http://www.lequipe.fr/Football/FootballFicheJoueur255000000000000000000026374.html" TargetMode="External"/><Relationship Id="rId39" Type="http://schemas.openxmlformats.org/officeDocument/2006/relationships/hyperlink" Target="http://www.lequipe.fr/Football/FootballFicheJoueur58272.html" TargetMode="External"/><Relationship Id="rId21" Type="http://schemas.openxmlformats.org/officeDocument/2006/relationships/hyperlink" Target="http://www.lequipe.fr/Football/FootballFicheJoueur33290.html" TargetMode="External"/><Relationship Id="rId34" Type="http://schemas.openxmlformats.org/officeDocument/2006/relationships/hyperlink" Target="http://www.lequipe.fr/Football/FootballFicheJoueur40459.html" TargetMode="External"/><Relationship Id="rId42" Type="http://schemas.openxmlformats.org/officeDocument/2006/relationships/hyperlink" Target="http://www.lequipe.fr/Football/FootballFicheJoueur59233.html" TargetMode="External"/><Relationship Id="rId47" Type="http://schemas.openxmlformats.org/officeDocument/2006/relationships/hyperlink" Target="http://www.lequipe.fr/Football/FootballFicheJoueur55826.html" TargetMode="External"/><Relationship Id="rId50" Type="http://schemas.openxmlformats.org/officeDocument/2006/relationships/hyperlink" Target="http://www.lequipe.fr/Football/FootballFicheJoueur33290.html" TargetMode="External"/><Relationship Id="rId55" Type="http://schemas.openxmlformats.org/officeDocument/2006/relationships/hyperlink" Target="http://www.lequipe.fr/Football/FootballFicheJoueur255000000000000000000026374.html" TargetMode="External"/><Relationship Id="rId7" Type="http://schemas.openxmlformats.org/officeDocument/2006/relationships/hyperlink" Target="http://www.lequipe.fr/Football/FootballFicheJoueur18717.html" TargetMode="External"/><Relationship Id="rId2" Type="http://schemas.openxmlformats.org/officeDocument/2006/relationships/hyperlink" Target="http://www.lequipe.fr/Football/FootballFicheJoueur48744.html" TargetMode="External"/><Relationship Id="rId16" Type="http://schemas.openxmlformats.org/officeDocument/2006/relationships/hyperlink" Target="http://www.lequipe.fr/Football/FootballFicheJoueur39469.html" TargetMode="External"/><Relationship Id="rId29" Type="http://schemas.openxmlformats.org/officeDocument/2006/relationships/hyperlink" Target="http://www.lequipe.fr/Football/FootballFicheJoueur28557.html" TargetMode="External"/><Relationship Id="rId11" Type="http://schemas.openxmlformats.org/officeDocument/2006/relationships/hyperlink" Target="http://www.lequipe.fr/Football/FootballFicheJoueur23760.html" TargetMode="External"/><Relationship Id="rId24" Type="http://schemas.openxmlformats.org/officeDocument/2006/relationships/hyperlink" Target="http://www.lequipe.fr/Football/FootballFicheJoueur32481.html" TargetMode="External"/><Relationship Id="rId32" Type="http://schemas.openxmlformats.org/officeDocument/2006/relationships/hyperlink" Target="http://www.lequipe.fr/Football/FootballFicheJoueur20417.html" TargetMode="External"/><Relationship Id="rId37" Type="http://schemas.openxmlformats.org/officeDocument/2006/relationships/hyperlink" Target="http://www.lequipe.fr/Football/FootballFicheJoueur58476.html" TargetMode="External"/><Relationship Id="rId40" Type="http://schemas.openxmlformats.org/officeDocument/2006/relationships/hyperlink" Target="http://www.lequipe.fr/Football/FootballFicheJoueur23760.html" TargetMode="External"/><Relationship Id="rId45" Type="http://schemas.openxmlformats.org/officeDocument/2006/relationships/hyperlink" Target="http://www.lequipe.fr/Football/FootballFicheJoueur39469.html" TargetMode="External"/><Relationship Id="rId53" Type="http://schemas.openxmlformats.org/officeDocument/2006/relationships/hyperlink" Target="http://www.lequipe.fr/Football/FootballFicheJoueur32481.html" TargetMode="External"/><Relationship Id="rId58" Type="http://schemas.openxmlformats.org/officeDocument/2006/relationships/hyperlink" Target="http://www.lequipe.fr/Football/FootballFicheJoueur28557.html" TargetMode="External"/><Relationship Id="rId5" Type="http://schemas.openxmlformats.org/officeDocument/2006/relationships/hyperlink" Target="http://www.lequipe.fr/Football/FootballFicheJoueur40459.html" TargetMode="External"/><Relationship Id="rId61" Type="http://schemas.openxmlformats.org/officeDocument/2006/relationships/comments" Target="../comments7.xml"/><Relationship Id="rId19" Type="http://schemas.openxmlformats.org/officeDocument/2006/relationships/hyperlink" Target="http://www.lequipe.fr/Football/FootballFicheJoueur50535.html" TargetMode="External"/><Relationship Id="rId14" Type="http://schemas.openxmlformats.org/officeDocument/2006/relationships/hyperlink" Target="http://www.lequipe.fr/Football/FootballFicheJoueur42442.html" TargetMode="External"/><Relationship Id="rId22" Type="http://schemas.openxmlformats.org/officeDocument/2006/relationships/hyperlink" Target="http://www.lequipe.fr/Football/FootballFicheJoueur70000000000000000000020900.html" TargetMode="External"/><Relationship Id="rId27" Type="http://schemas.openxmlformats.org/officeDocument/2006/relationships/hyperlink" Target="http://www.lequipe.fr/Football/FootballFicheJoueur58981.html" TargetMode="External"/><Relationship Id="rId30" Type="http://schemas.openxmlformats.org/officeDocument/2006/relationships/hyperlink" Target="http://www.lequipe.fr/Football/FootballFicheJoueur56036.html" TargetMode="External"/><Relationship Id="rId35" Type="http://schemas.openxmlformats.org/officeDocument/2006/relationships/hyperlink" Target="http://www.lequipe.fr/Football/FootballFicheJoueur32028.html" TargetMode="External"/><Relationship Id="rId43" Type="http://schemas.openxmlformats.org/officeDocument/2006/relationships/hyperlink" Target="http://www.lequipe.fr/Football/FootballFicheJoueur42442.html" TargetMode="External"/><Relationship Id="rId48" Type="http://schemas.openxmlformats.org/officeDocument/2006/relationships/hyperlink" Target="http://www.lequipe.fr/Football/FootballFicheJoueur50535.html" TargetMode="External"/><Relationship Id="rId56" Type="http://schemas.openxmlformats.org/officeDocument/2006/relationships/hyperlink" Target="http://www.lequipe.fr/Football/FootballFicheJoueur58981.html" TargetMode="External"/><Relationship Id="rId8" Type="http://schemas.openxmlformats.org/officeDocument/2006/relationships/hyperlink" Target="http://www.lequipe.fr/Football/FootballFicheJoueur58476.html" TargetMode="External"/><Relationship Id="rId51" Type="http://schemas.openxmlformats.org/officeDocument/2006/relationships/hyperlink" Target="http://www.lequipe.fr/Football/FootballFicheJoueur70000000000000000000020900.html" TargetMode="External"/><Relationship Id="rId3" Type="http://schemas.openxmlformats.org/officeDocument/2006/relationships/hyperlink" Target="http://www.lequipe.fr/Football/FootballFicheJoueur20417.html" TargetMode="External"/><Relationship Id="rId12" Type="http://schemas.openxmlformats.org/officeDocument/2006/relationships/hyperlink" Target="http://www.lequipe.fr/Football/FootballFicheJoueur44934.html" TargetMode="External"/><Relationship Id="rId17" Type="http://schemas.openxmlformats.org/officeDocument/2006/relationships/hyperlink" Target="http://www.lequipe.fr/Football/FootballFicheJoueur57197.html" TargetMode="External"/><Relationship Id="rId25" Type="http://schemas.openxmlformats.org/officeDocument/2006/relationships/hyperlink" Target="http://www.lequipe.fr/Football/FootballFicheJoueur18966.html" TargetMode="External"/><Relationship Id="rId33" Type="http://schemas.openxmlformats.org/officeDocument/2006/relationships/hyperlink" Target="http://www.lequipe.fr/Football/FootballFicheJoueur35557.html" TargetMode="External"/><Relationship Id="rId38" Type="http://schemas.openxmlformats.org/officeDocument/2006/relationships/hyperlink" Target="http://www.lequipe.fr/Football/FootballFicheJoueur34984.html" TargetMode="External"/><Relationship Id="rId46" Type="http://schemas.openxmlformats.org/officeDocument/2006/relationships/hyperlink" Target="http://www.lequipe.fr/Football/FootballFicheJoueur57197.html" TargetMode="External"/><Relationship Id="rId59" Type="http://schemas.openxmlformats.org/officeDocument/2006/relationships/drawing" Target="../drawings/drawing7.xml"/><Relationship Id="rId20" Type="http://schemas.openxmlformats.org/officeDocument/2006/relationships/hyperlink" Target="http://www.lequipe.fr/Football/FootballFicheJoueur25944.html" TargetMode="External"/><Relationship Id="rId41" Type="http://schemas.openxmlformats.org/officeDocument/2006/relationships/hyperlink" Target="http://www.lequipe.fr/Football/FootballFicheJoueur44934.html" TargetMode="External"/><Relationship Id="rId54" Type="http://schemas.openxmlformats.org/officeDocument/2006/relationships/hyperlink" Target="http://www.lequipe.fr/Football/FootballFicheJoueur18966.html" TargetMode="External"/><Relationship Id="rId1" Type="http://schemas.openxmlformats.org/officeDocument/2006/relationships/hyperlink" Target="http://www.lequipe.fr/Football/FootballFicheJoueur56036.html" TargetMode="External"/><Relationship Id="rId6" Type="http://schemas.openxmlformats.org/officeDocument/2006/relationships/hyperlink" Target="http://www.lequipe.fr/Football/FootballFicheJoueur32028.html" TargetMode="External"/><Relationship Id="rId15" Type="http://schemas.openxmlformats.org/officeDocument/2006/relationships/hyperlink" Target="http://www.lequipe.fr/Football/FootballFicheJoueur21995.html" TargetMode="External"/><Relationship Id="rId23" Type="http://schemas.openxmlformats.org/officeDocument/2006/relationships/hyperlink" Target="http://www.lequipe.fr/Football/FootballFicheJoueur20000000000000000000019869.html" TargetMode="External"/><Relationship Id="rId28" Type="http://schemas.openxmlformats.org/officeDocument/2006/relationships/hyperlink" Target="http://www.lequipe.fr/Football/FootballFicheJoueur50546.html" TargetMode="External"/><Relationship Id="rId36" Type="http://schemas.openxmlformats.org/officeDocument/2006/relationships/hyperlink" Target="http://www.lequipe.fr/Football/FootballFicheJoueur18717.html" TargetMode="External"/><Relationship Id="rId49" Type="http://schemas.openxmlformats.org/officeDocument/2006/relationships/hyperlink" Target="http://www.lequipe.fr/Football/FootballFicheJoueur25944.html" TargetMode="External"/><Relationship Id="rId57" Type="http://schemas.openxmlformats.org/officeDocument/2006/relationships/hyperlink" Target="http://www.lequipe.fr/Football/FootballFicheJoueur50546.html" TargetMode="External"/><Relationship Id="rId10" Type="http://schemas.openxmlformats.org/officeDocument/2006/relationships/hyperlink" Target="http://www.lequipe.fr/Football/FootballFicheJoueur58272.html" TargetMode="External"/><Relationship Id="rId31" Type="http://schemas.openxmlformats.org/officeDocument/2006/relationships/hyperlink" Target="http://www.lequipe.fr/Football/FootballFicheJoueur48744.html" TargetMode="External"/><Relationship Id="rId44" Type="http://schemas.openxmlformats.org/officeDocument/2006/relationships/hyperlink" Target="http://www.lequipe.fr/Football/FootballFicheJoueur21995.html" TargetMode="External"/><Relationship Id="rId52" Type="http://schemas.openxmlformats.org/officeDocument/2006/relationships/hyperlink" Target="http://www.lequipe.fr/Football/FootballFicheJoueur20000000000000000000019869.html" TargetMode="External"/><Relationship Id="rId60" Type="http://schemas.openxmlformats.org/officeDocument/2006/relationships/vmlDrawing" Target="../drawings/vmlDrawing7.vml"/><Relationship Id="rId4" Type="http://schemas.openxmlformats.org/officeDocument/2006/relationships/hyperlink" Target="http://www.lequipe.fr/Football/FootballFicheJoueur35557.html" TargetMode="External"/><Relationship Id="rId9" Type="http://schemas.openxmlformats.org/officeDocument/2006/relationships/hyperlink" Target="http://www.lequipe.fr/Football/FootballFicheJoueur34984.html"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lequipe.fr/Football/FootballFicheJoueur21072.html" TargetMode="External"/><Relationship Id="rId18" Type="http://schemas.openxmlformats.org/officeDocument/2006/relationships/hyperlink" Target="http://www.lequipe.fr/Football/FootballFicheJoueur20254.html" TargetMode="External"/><Relationship Id="rId26" Type="http://schemas.openxmlformats.org/officeDocument/2006/relationships/hyperlink" Target="http://www.lequipe.fr/Football/FootballFicheJoueur22653.html" TargetMode="External"/><Relationship Id="rId39" Type="http://schemas.openxmlformats.org/officeDocument/2006/relationships/hyperlink" Target="http://www.lequipe.fr/Football/FootballFicheJoueur20006.html" TargetMode="External"/><Relationship Id="rId21" Type="http://schemas.openxmlformats.org/officeDocument/2006/relationships/hyperlink" Target="http://www.lequipe.fr/Football/FootballFicheJoueur33800.html" TargetMode="External"/><Relationship Id="rId34" Type="http://schemas.openxmlformats.org/officeDocument/2006/relationships/hyperlink" Target="http://www.lequipe.fr/Football/FootballFicheJoueur41205.html" TargetMode="External"/><Relationship Id="rId42" Type="http://schemas.openxmlformats.org/officeDocument/2006/relationships/hyperlink" Target="http://www.lequipe.fr/Football/FootballFicheJoueur43675.html" TargetMode="External"/><Relationship Id="rId47" Type="http://schemas.openxmlformats.org/officeDocument/2006/relationships/comments" Target="../comments8.xml"/><Relationship Id="rId7" Type="http://schemas.openxmlformats.org/officeDocument/2006/relationships/hyperlink" Target="http://www.lequipe.fr/Football/FootballFicheJoueur32012.html" TargetMode="External"/><Relationship Id="rId2" Type="http://schemas.openxmlformats.org/officeDocument/2006/relationships/hyperlink" Target="http://www.lequipe.fr/Football/FootballFicheJoueur16315.html" TargetMode="External"/><Relationship Id="rId16" Type="http://schemas.openxmlformats.org/officeDocument/2006/relationships/hyperlink" Target="http://www.lequipe.fr/Football/FootballFicheJoueur48360.html" TargetMode="External"/><Relationship Id="rId29" Type="http://schemas.openxmlformats.org/officeDocument/2006/relationships/hyperlink" Target="http://www.lequipe.fr/Football/FootballFicheJoueur32012.html" TargetMode="External"/><Relationship Id="rId1" Type="http://schemas.openxmlformats.org/officeDocument/2006/relationships/hyperlink" Target="http://www.lequipe.fr/Football/FootballFicheJoueur49184.html" TargetMode="External"/><Relationship Id="rId6" Type="http://schemas.openxmlformats.org/officeDocument/2006/relationships/hyperlink" Target="http://www.lequipe.fr/Football/FootballFicheJoueur24319.html" TargetMode="External"/><Relationship Id="rId11" Type="http://schemas.openxmlformats.org/officeDocument/2006/relationships/hyperlink" Target="http://www.lequipe.fr/Football/FootballFicheJoueur28585.html" TargetMode="External"/><Relationship Id="rId24" Type="http://schemas.openxmlformats.org/officeDocument/2006/relationships/hyperlink" Target="http://www.lequipe.fr/Football/FootballFicheJoueur16315.html" TargetMode="External"/><Relationship Id="rId32" Type="http://schemas.openxmlformats.org/officeDocument/2006/relationships/hyperlink" Target="http://www.lequipe.fr/Football/FootballFicheJoueur33447.html" TargetMode="External"/><Relationship Id="rId37" Type="http://schemas.openxmlformats.org/officeDocument/2006/relationships/hyperlink" Target="http://www.lequipe.fr/Football/FootballFicheJoueur59699.html" TargetMode="External"/><Relationship Id="rId40" Type="http://schemas.openxmlformats.org/officeDocument/2006/relationships/hyperlink" Target="http://www.lequipe.fr/Football/FootballFicheJoueur20254.html" TargetMode="External"/><Relationship Id="rId45" Type="http://schemas.openxmlformats.org/officeDocument/2006/relationships/drawing" Target="../drawings/drawing8.xml"/><Relationship Id="rId5" Type="http://schemas.openxmlformats.org/officeDocument/2006/relationships/hyperlink" Target="http://www.lequipe.fr/Football/FootballFicheJoueur16118.html" TargetMode="External"/><Relationship Id="rId15" Type="http://schemas.openxmlformats.org/officeDocument/2006/relationships/hyperlink" Target="http://www.lequipe.fr/Football/FootballFicheJoueur59699.html" TargetMode="External"/><Relationship Id="rId23" Type="http://schemas.openxmlformats.org/officeDocument/2006/relationships/hyperlink" Target="http://www.lequipe.fr/Football/FootballFicheJoueur49184.html" TargetMode="External"/><Relationship Id="rId28" Type="http://schemas.openxmlformats.org/officeDocument/2006/relationships/hyperlink" Target="http://www.lequipe.fr/Football/FootballFicheJoueur24319.html" TargetMode="External"/><Relationship Id="rId36" Type="http://schemas.openxmlformats.org/officeDocument/2006/relationships/hyperlink" Target="http://www.lequipe.fr/Football/FootballFicheJoueur28331.html" TargetMode="External"/><Relationship Id="rId10" Type="http://schemas.openxmlformats.org/officeDocument/2006/relationships/hyperlink" Target="http://www.lequipe.fr/Football/FootballFicheJoueur33447.html" TargetMode="External"/><Relationship Id="rId19" Type="http://schemas.openxmlformats.org/officeDocument/2006/relationships/hyperlink" Target="http://www.lequipe.fr/Football/FootballFicheJoueur27372.html" TargetMode="External"/><Relationship Id="rId31" Type="http://schemas.openxmlformats.org/officeDocument/2006/relationships/hyperlink" Target="http://www.lequipe.fr/Football/FootballFicheJoueur24028.html" TargetMode="External"/><Relationship Id="rId44" Type="http://schemas.openxmlformats.org/officeDocument/2006/relationships/hyperlink" Target="http://www.lequipe.fr/Football/FootballFicheJoueur255000000000000000000026704.html" TargetMode="External"/><Relationship Id="rId4" Type="http://schemas.openxmlformats.org/officeDocument/2006/relationships/hyperlink" Target="http://www.lequipe.fr/Football/FootballFicheJoueur22653.html" TargetMode="External"/><Relationship Id="rId9" Type="http://schemas.openxmlformats.org/officeDocument/2006/relationships/hyperlink" Target="http://www.lequipe.fr/Football/FootballFicheJoueur24028.html" TargetMode="External"/><Relationship Id="rId14" Type="http://schemas.openxmlformats.org/officeDocument/2006/relationships/hyperlink" Target="http://www.lequipe.fr/Football/FootballFicheJoueur28331.html" TargetMode="External"/><Relationship Id="rId22" Type="http://schemas.openxmlformats.org/officeDocument/2006/relationships/hyperlink" Target="http://www.lequipe.fr/Football/FootballFicheJoueur255000000000000000000026704.html" TargetMode="External"/><Relationship Id="rId27" Type="http://schemas.openxmlformats.org/officeDocument/2006/relationships/hyperlink" Target="http://www.lequipe.fr/Football/FootballFicheJoueur16118.html" TargetMode="External"/><Relationship Id="rId30" Type="http://schemas.openxmlformats.org/officeDocument/2006/relationships/hyperlink" Target="http://www.lequipe.fr/Football/FootballFicheJoueur50743.html" TargetMode="External"/><Relationship Id="rId35" Type="http://schemas.openxmlformats.org/officeDocument/2006/relationships/hyperlink" Target="http://www.lequipe.fr/Football/FootballFicheJoueur21072.html" TargetMode="External"/><Relationship Id="rId43" Type="http://schemas.openxmlformats.org/officeDocument/2006/relationships/hyperlink" Target="http://www.lequipe.fr/Football/FootballFicheJoueur33800.html" TargetMode="External"/><Relationship Id="rId8" Type="http://schemas.openxmlformats.org/officeDocument/2006/relationships/hyperlink" Target="http://www.lequipe.fr/Football/FootballFicheJoueur50743.html" TargetMode="External"/><Relationship Id="rId3" Type="http://schemas.openxmlformats.org/officeDocument/2006/relationships/hyperlink" Target="http://www.lequipe.fr/Football/FootballFicheJoueur48037.html" TargetMode="External"/><Relationship Id="rId12" Type="http://schemas.openxmlformats.org/officeDocument/2006/relationships/hyperlink" Target="http://www.lequipe.fr/Football/FootballFicheJoueur41205.html" TargetMode="External"/><Relationship Id="rId17" Type="http://schemas.openxmlformats.org/officeDocument/2006/relationships/hyperlink" Target="http://www.lequipe.fr/Football/FootballFicheJoueur20006.html" TargetMode="External"/><Relationship Id="rId25" Type="http://schemas.openxmlformats.org/officeDocument/2006/relationships/hyperlink" Target="http://www.lequipe.fr/Football/FootballFicheJoueur48037.html" TargetMode="External"/><Relationship Id="rId33" Type="http://schemas.openxmlformats.org/officeDocument/2006/relationships/hyperlink" Target="http://www.lequipe.fr/Football/FootballFicheJoueur28585.html" TargetMode="External"/><Relationship Id="rId38" Type="http://schemas.openxmlformats.org/officeDocument/2006/relationships/hyperlink" Target="http://www.lequipe.fr/Football/FootballFicheJoueur48360.html" TargetMode="External"/><Relationship Id="rId46" Type="http://schemas.openxmlformats.org/officeDocument/2006/relationships/vmlDrawing" Target="../drawings/vmlDrawing8.vml"/><Relationship Id="rId20" Type="http://schemas.openxmlformats.org/officeDocument/2006/relationships/hyperlink" Target="http://www.lequipe.fr/Football/FootballFicheJoueur43675.html" TargetMode="External"/><Relationship Id="rId41" Type="http://schemas.openxmlformats.org/officeDocument/2006/relationships/hyperlink" Target="http://www.lequipe.fr/Football/FootballFicheJoueur27372.html"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www.lequipe.fr/Football/FootballFicheJoueur50975.html" TargetMode="External"/><Relationship Id="rId18" Type="http://schemas.openxmlformats.org/officeDocument/2006/relationships/hyperlink" Target="http://www.lequipe.fr/Football/FootballFicheJoueur27185.html" TargetMode="External"/><Relationship Id="rId26" Type="http://schemas.openxmlformats.org/officeDocument/2006/relationships/hyperlink" Target="http://www.lequipe.fr/Football/FootballFicheJoueur30127.html" TargetMode="External"/><Relationship Id="rId39" Type="http://schemas.openxmlformats.org/officeDocument/2006/relationships/hyperlink" Target="http://www.lequipe.fr/Football/FootballFicheJoueur48524.html" TargetMode="External"/><Relationship Id="rId21" Type="http://schemas.openxmlformats.org/officeDocument/2006/relationships/hyperlink" Target="http://www.lequipe.fr/Football/FootballFicheJoueur46513.html" TargetMode="External"/><Relationship Id="rId34" Type="http://schemas.openxmlformats.org/officeDocument/2006/relationships/hyperlink" Target="http://www.lequipe.fr/Football/FootballFicheJoueur41342.html" TargetMode="External"/><Relationship Id="rId42" Type="http://schemas.openxmlformats.org/officeDocument/2006/relationships/hyperlink" Target="http://www.lequipe.fr/Football/FootballFicheJoueur56940.html" TargetMode="External"/><Relationship Id="rId47" Type="http://schemas.openxmlformats.org/officeDocument/2006/relationships/hyperlink" Target="http://www.lequipe.fr/Football/FootballFicheJoueur30541.html" TargetMode="External"/><Relationship Id="rId50" Type="http://schemas.openxmlformats.org/officeDocument/2006/relationships/hyperlink" Target="http://www.lequipe.fr/Football/FootballFicheJoueur36129.html" TargetMode="External"/><Relationship Id="rId55" Type="http://schemas.openxmlformats.org/officeDocument/2006/relationships/drawing" Target="../drawings/drawing9.xml"/><Relationship Id="rId7" Type="http://schemas.openxmlformats.org/officeDocument/2006/relationships/hyperlink" Target="http://www.lequipe.fr/Football/FootballFicheJoueur41342.html" TargetMode="External"/><Relationship Id="rId2" Type="http://schemas.openxmlformats.org/officeDocument/2006/relationships/hyperlink" Target="http://www.lequipe.fr/Football/FootballFicheJoueur57650.html" TargetMode="External"/><Relationship Id="rId16" Type="http://schemas.openxmlformats.org/officeDocument/2006/relationships/hyperlink" Target="http://www.lequipe.fr/Football/FootballFicheJoueur48882.html" TargetMode="External"/><Relationship Id="rId29" Type="http://schemas.openxmlformats.org/officeDocument/2006/relationships/hyperlink" Target="http://www.lequipe.fr/Football/FootballFicheJoueur57650.html" TargetMode="External"/><Relationship Id="rId11" Type="http://schemas.openxmlformats.org/officeDocument/2006/relationships/hyperlink" Target="http://www.lequipe.fr/Football/FootballFicheJoueur45267.html" TargetMode="External"/><Relationship Id="rId24" Type="http://schemas.openxmlformats.org/officeDocument/2006/relationships/hyperlink" Target="http://www.lequipe.fr/Football/FootballFicheJoueur55111.html" TargetMode="External"/><Relationship Id="rId32" Type="http://schemas.openxmlformats.org/officeDocument/2006/relationships/hyperlink" Target="http://www.lequipe.fr/Football/FootballFicheJoueur33678.html" TargetMode="External"/><Relationship Id="rId37" Type="http://schemas.openxmlformats.org/officeDocument/2006/relationships/hyperlink" Target="http://www.lequipe.fr/Football/FootballFicheJoueur29501.html" TargetMode="External"/><Relationship Id="rId40" Type="http://schemas.openxmlformats.org/officeDocument/2006/relationships/hyperlink" Target="http://www.lequipe.fr/Football/FootballFicheJoueur50975.html" TargetMode="External"/><Relationship Id="rId45" Type="http://schemas.openxmlformats.org/officeDocument/2006/relationships/hyperlink" Target="http://www.lequipe.fr/Football/FootballFicheJoueur27185.html" TargetMode="External"/><Relationship Id="rId53" Type="http://schemas.openxmlformats.org/officeDocument/2006/relationships/hyperlink" Target="http://www.lequipe.fr/Football/FootballFicheJoueur30127.html" TargetMode="External"/><Relationship Id="rId5" Type="http://schemas.openxmlformats.org/officeDocument/2006/relationships/hyperlink" Target="http://www.lequipe.fr/Football/FootballFicheJoueur33678.html" TargetMode="External"/><Relationship Id="rId19" Type="http://schemas.openxmlformats.org/officeDocument/2006/relationships/hyperlink" Target="http://www.lequipe.fr/Football/FootballFicheJoueur20098.html" TargetMode="External"/><Relationship Id="rId4" Type="http://schemas.openxmlformats.org/officeDocument/2006/relationships/hyperlink" Target="http://www.lequipe.fr/Football/FootballFicheJoueur25466.html" TargetMode="External"/><Relationship Id="rId9" Type="http://schemas.openxmlformats.org/officeDocument/2006/relationships/hyperlink" Target="http://www.lequipe.fr/Football/FootballFicheJoueur53752.html" TargetMode="External"/><Relationship Id="rId14" Type="http://schemas.openxmlformats.org/officeDocument/2006/relationships/hyperlink" Target="http://www.lequipe.fr/Football/FootballFicheJoueur38852.html" TargetMode="External"/><Relationship Id="rId22" Type="http://schemas.openxmlformats.org/officeDocument/2006/relationships/hyperlink" Target="http://www.lequipe.fr/Football/FootballFicheJoueur51670.html" TargetMode="External"/><Relationship Id="rId27" Type="http://schemas.openxmlformats.org/officeDocument/2006/relationships/hyperlink" Target="http://www.lequipe.fr/Football/FootballFicheJoueur47957.html" TargetMode="External"/><Relationship Id="rId30" Type="http://schemas.openxmlformats.org/officeDocument/2006/relationships/hyperlink" Target="http://www.lequipe.fr/Football/FootballFicheJoueur36623.html" TargetMode="External"/><Relationship Id="rId35" Type="http://schemas.openxmlformats.org/officeDocument/2006/relationships/hyperlink" Target="http://www.lequipe.fr/Football/FootballFicheJoueur36144.html" TargetMode="External"/><Relationship Id="rId43" Type="http://schemas.openxmlformats.org/officeDocument/2006/relationships/hyperlink" Target="http://www.lequipe.fr/Football/FootballFicheJoueur48882.html" TargetMode="External"/><Relationship Id="rId48" Type="http://schemas.openxmlformats.org/officeDocument/2006/relationships/hyperlink" Target="http://www.lequipe.fr/Football/FootballFicheJoueur46513.html" TargetMode="External"/><Relationship Id="rId56" Type="http://schemas.openxmlformats.org/officeDocument/2006/relationships/vmlDrawing" Target="../drawings/vmlDrawing9.vml"/><Relationship Id="rId8" Type="http://schemas.openxmlformats.org/officeDocument/2006/relationships/hyperlink" Target="http://www.lequipe.fr/Football/FootballFicheJoueur36144.html" TargetMode="External"/><Relationship Id="rId51" Type="http://schemas.openxmlformats.org/officeDocument/2006/relationships/hyperlink" Target="http://www.lequipe.fr/Football/FootballFicheJoueur55111.html" TargetMode="External"/><Relationship Id="rId3" Type="http://schemas.openxmlformats.org/officeDocument/2006/relationships/hyperlink" Target="http://www.lequipe.fr/Football/FootballFicheJoueur36623.html" TargetMode="External"/><Relationship Id="rId12" Type="http://schemas.openxmlformats.org/officeDocument/2006/relationships/hyperlink" Target="http://www.lequipe.fr/Football/FootballFicheJoueur48524.html" TargetMode="External"/><Relationship Id="rId17" Type="http://schemas.openxmlformats.org/officeDocument/2006/relationships/hyperlink" Target="http://www.lequipe.fr/Football/FootballFicheJoueur25105.html" TargetMode="External"/><Relationship Id="rId25" Type="http://schemas.openxmlformats.org/officeDocument/2006/relationships/hyperlink" Target="http://www.lequipe.fr/Football/FootballFicheJoueur55644.html" TargetMode="External"/><Relationship Id="rId33" Type="http://schemas.openxmlformats.org/officeDocument/2006/relationships/hyperlink" Target="http://www.lequipe.fr/Football/FootballFicheJoueur33653.html" TargetMode="External"/><Relationship Id="rId38" Type="http://schemas.openxmlformats.org/officeDocument/2006/relationships/hyperlink" Target="http://www.lequipe.fr/Football/FootballFicheJoueur45267.html" TargetMode="External"/><Relationship Id="rId46" Type="http://schemas.openxmlformats.org/officeDocument/2006/relationships/hyperlink" Target="http://www.lequipe.fr/Football/FootballFicheJoueur20098.html" TargetMode="External"/><Relationship Id="rId20" Type="http://schemas.openxmlformats.org/officeDocument/2006/relationships/hyperlink" Target="http://www.lequipe.fr/Football/FootballFicheJoueur30541.html" TargetMode="External"/><Relationship Id="rId41" Type="http://schemas.openxmlformats.org/officeDocument/2006/relationships/hyperlink" Target="http://www.lequipe.fr/Football/FootballFicheJoueur38852.html" TargetMode="External"/><Relationship Id="rId54" Type="http://schemas.openxmlformats.org/officeDocument/2006/relationships/hyperlink" Target="http://www.lequipe.fr/Football/FootballFicheJoueur47957.html" TargetMode="External"/><Relationship Id="rId1" Type="http://schemas.openxmlformats.org/officeDocument/2006/relationships/hyperlink" Target="http://www.lequipe.fr/Football/FootballFicheJoueur29479.html" TargetMode="External"/><Relationship Id="rId6" Type="http://schemas.openxmlformats.org/officeDocument/2006/relationships/hyperlink" Target="http://www.lequipe.fr/Football/FootballFicheJoueur33653.html" TargetMode="External"/><Relationship Id="rId15" Type="http://schemas.openxmlformats.org/officeDocument/2006/relationships/hyperlink" Target="http://www.lequipe.fr/Football/FootballFicheJoueur56940.html" TargetMode="External"/><Relationship Id="rId23" Type="http://schemas.openxmlformats.org/officeDocument/2006/relationships/hyperlink" Target="http://www.lequipe.fr/Football/FootballFicheJoueur36129.html" TargetMode="External"/><Relationship Id="rId28" Type="http://schemas.openxmlformats.org/officeDocument/2006/relationships/hyperlink" Target="http://www.lequipe.fr/Football/FootballFicheJoueur29479.html" TargetMode="External"/><Relationship Id="rId36" Type="http://schemas.openxmlformats.org/officeDocument/2006/relationships/hyperlink" Target="http://www.lequipe.fr/Football/FootballFicheJoueur53752.html" TargetMode="External"/><Relationship Id="rId49" Type="http://schemas.openxmlformats.org/officeDocument/2006/relationships/hyperlink" Target="http://www.lequipe.fr/Football/FootballFicheJoueur51670.html" TargetMode="External"/><Relationship Id="rId57" Type="http://schemas.openxmlformats.org/officeDocument/2006/relationships/comments" Target="../comments9.xml"/><Relationship Id="rId10" Type="http://schemas.openxmlformats.org/officeDocument/2006/relationships/hyperlink" Target="http://www.lequipe.fr/Football/FootballFicheJoueur29501.html" TargetMode="External"/><Relationship Id="rId31" Type="http://schemas.openxmlformats.org/officeDocument/2006/relationships/hyperlink" Target="http://www.lequipe.fr/Football/FootballFicheJoueur25466.html" TargetMode="External"/><Relationship Id="rId44" Type="http://schemas.openxmlformats.org/officeDocument/2006/relationships/hyperlink" Target="http://www.lequipe.fr/Football/FootballFicheJoueur25105.html" TargetMode="External"/><Relationship Id="rId52" Type="http://schemas.openxmlformats.org/officeDocument/2006/relationships/hyperlink" Target="http://www.lequipe.fr/Football/FootballFicheJoueur55644.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equipe.fr/Football/FootballFicheJoueur32441.html" TargetMode="External"/><Relationship Id="rId21" Type="http://schemas.openxmlformats.org/officeDocument/2006/relationships/hyperlink" Target="http://www.lequipe.fr/Football/FootballFicheJoueur52520.html" TargetMode="External"/><Relationship Id="rId42" Type="http://schemas.openxmlformats.org/officeDocument/2006/relationships/hyperlink" Target="http://www.lequipe.fr/Football/FootballFicheJoueur36627.html" TargetMode="External"/><Relationship Id="rId47" Type="http://schemas.openxmlformats.org/officeDocument/2006/relationships/hyperlink" Target="http://www.lequipe.fr/Football/FootballFicheJoueur52520.html" TargetMode="External"/><Relationship Id="rId63" Type="http://schemas.openxmlformats.org/officeDocument/2006/relationships/hyperlink" Target="http://www.lequipe.fr/Football/FootballFicheJoueur26692.html" TargetMode="External"/><Relationship Id="rId68" Type="http://schemas.openxmlformats.org/officeDocument/2006/relationships/hyperlink" Target="http://www.lequipe.fr/Football/FootballFicheJoueur36627.html" TargetMode="External"/><Relationship Id="rId16" Type="http://schemas.openxmlformats.org/officeDocument/2006/relationships/hyperlink" Target="http://www.lequipe.fr/Football/FootballFicheJoueur36627.html" TargetMode="External"/><Relationship Id="rId11" Type="http://schemas.openxmlformats.org/officeDocument/2006/relationships/hyperlink" Target="http://www.lequipe.fr/Football/FootballFicheJoueur26692.html" TargetMode="External"/><Relationship Id="rId32" Type="http://schemas.openxmlformats.org/officeDocument/2006/relationships/hyperlink" Target="http://www.lequipe.fr/Football/FootballFicheJoueur53320.html" TargetMode="External"/><Relationship Id="rId37" Type="http://schemas.openxmlformats.org/officeDocument/2006/relationships/hyperlink" Target="http://www.lequipe.fr/Football/FootballFicheJoueur26692.html" TargetMode="External"/><Relationship Id="rId53" Type="http://schemas.openxmlformats.org/officeDocument/2006/relationships/hyperlink" Target="http://www.lequipe.fr/Football/FootballFicheJoueur34796.html" TargetMode="External"/><Relationship Id="rId58" Type="http://schemas.openxmlformats.org/officeDocument/2006/relationships/hyperlink" Target="http://www.lequipe.fr/Football/FootballFicheJoueur53320.html" TargetMode="External"/><Relationship Id="rId74" Type="http://schemas.openxmlformats.org/officeDocument/2006/relationships/hyperlink" Target="http://www.lequipe.fr/Football/FootballFicheJoueur45436.html" TargetMode="External"/><Relationship Id="rId79" Type="http://schemas.openxmlformats.org/officeDocument/2006/relationships/drawing" Target="../drawings/drawing10.xml"/><Relationship Id="rId5" Type="http://schemas.openxmlformats.org/officeDocument/2006/relationships/hyperlink" Target="http://www.lequipe.fr/Football/FootballFicheJoueur19303.html" TargetMode="External"/><Relationship Id="rId61" Type="http://schemas.openxmlformats.org/officeDocument/2006/relationships/hyperlink" Target="http://www.lequipe.fr/Football/FootballFicheJoueur29673.html" TargetMode="External"/><Relationship Id="rId19" Type="http://schemas.openxmlformats.org/officeDocument/2006/relationships/hyperlink" Target="http://www.lequipe.fr/Football/FootballFicheJoueur48975.html" TargetMode="External"/><Relationship Id="rId14" Type="http://schemas.openxmlformats.org/officeDocument/2006/relationships/hyperlink" Target="http://www.lequipe.fr/Football/FootballFicheJoueur36628.html" TargetMode="External"/><Relationship Id="rId22" Type="http://schemas.openxmlformats.org/officeDocument/2006/relationships/hyperlink" Target="http://www.lequipe.fr/Football/FootballFicheJoueur45436.html" TargetMode="External"/><Relationship Id="rId27" Type="http://schemas.openxmlformats.org/officeDocument/2006/relationships/hyperlink" Target="http://www.lequipe.fr/Football/FootballFicheJoueur34796.html" TargetMode="External"/><Relationship Id="rId30" Type="http://schemas.openxmlformats.org/officeDocument/2006/relationships/hyperlink" Target="http://www.lequipe.fr/Football/FootballFicheJoueur54738.html" TargetMode="External"/><Relationship Id="rId35" Type="http://schemas.openxmlformats.org/officeDocument/2006/relationships/hyperlink" Target="http://www.lequipe.fr/Football/FootballFicheJoueur29673.html" TargetMode="External"/><Relationship Id="rId43" Type="http://schemas.openxmlformats.org/officeDocument/2006/relationships/hyperlink" Target="http://www.lequipe.fr/Football/FootballFicheJoueur32459.html" TargetMode="External"/><Relationship Id="rId48" Type="http://schemas.openxmlformats.org/officeDocument/2006/relationships/hyperlink" Target="http://www.lequipe.fr/Football/FootballFicheJoueur45436.html" TargetMode="External"/><Relationship Id="rId56" Type="http://schemas.openxmlformats.org/officeDocument/2006/relationships/hyperlink" Target="http://www.lequipe.fr/Football/FootballFicheJoueur54738.html" TargetMode="External"/><Relationship Id="rId64" Type="http://schemas.openxmlformats.org/officeDocument/2006/relationships/hyperlink" Target="http://www.lequipe.fr/Football/FootballFicheJoueur50815.html" TargetMode="External"/><Relationship Id="rId69" Type="http://schemas.openxmlformats.org/officeDocument/2006/relationships/hyperlink" Target="http://www.lequipe.fr/Football/FootballFicheJoueur32459.html" TargetMode="External"/><Relationship Id="rId77" Type="http://schemas.openxmlformats.org/officeDocument/2006/relationships/hyperlink" Target="http://www.lequipe.fr/Football/FootballFicheJoueur46777.html" TargetMode="External"/><Relationship Id="rId8" Type="http://schemas.openxmlformats.org/officeDocument/2006/relationships/hyperlink" Target="http://www.lequipe.fr/Football/FootballFicheJoueur29626.html" TargetMode="External"/><Relationship Id="rId51" Type="http://schemas.openxmlformats.org/officeDocument/2006/relationships/hyperlink" Target="http://www.lequipe.fr/Football/FootballFicheJoueur46777.html" TargetMode="External"/><Relationship Id="rId72" Type="http://schemas.openxmlformats.org/officeDocument/2006/relationships/hyperlink" Target="http://www.lequipe.fr/Football/FootballFicheJoueur56107.html" TargetMode="External"/><Relationship Id="rId80" Type="http://schemas.openxmlformats.org/officeDocument/2006/relationships/vmlDrawing" Target="../drawings/vmlDrawing10.vml"/><Relationship Id="rId3" Type="http://schemas.openxmlformats.org/officeDocument/2006/relationships/hyperlink" Target="http://www.lequipe.fr/Football/FootballFicheJoueur47630.html" TargetMode="External"/><Relationship Id="rId12" Type="http://schemas.openxmlformats.org/officeDocument/2006/relationships/hyperlink" Target="http://www.lequipe.fr/Football/FootballFicheJoueur50815.html" TargetMode="External"/><Relationship Id="rId17" Type="http://schemas.openxmlformats.org/officeDocument/2006/relationships/hyperlink" Target="http://www.lequipe.fr/Football/FootballFicheJoueur32459.html" TargetMode="External"/><Relationship Id="rId25" Type="http://schemas.openxmlformats.org/officeDocument/2006/relationships/hyperlink" Target="http://www.lequipe.fr/Football/FootballFicheJoueur46777.html" TargetMode="External"/><Relationship Id="rId33" Type="http://schemas.openxmlformats.org/officeDocument/2006/relationships/hyperlink" Target="http://www.lequipe.fr/Football/FootballFicheJoueur18902.html" TargetMode="External"/><Relationship Id="rId38" Type="http://schemas.openxmlformats.org/officeDocument/2006/relationships/hyperlink" Target="http://www.lequipe.fr/Football/FootballFicheJoueur50815.html" TargetMode="External"/><Relationship Id="rId46" Type="http://schemas.openxmlformats.org/officeDocument/2006/relationships/hyperlink" Target="http://www.lequipe.fr/Football/FootballFicheJoueur56107.html" TargetMode="External"/><Relationship Id="rId59" Type="http://schemas.openxmlformats.org/officeDocument/2006/relationships/hyperlink" Target="http://www.lequipe.fr/Football/FootballFicheJoueur18902.html" TargetMode="External"/><Relationship Id="rId67" Type="http://schemas.openxmlformats.org/officeDocument/2006/relationships/hyperlink" Target="http://www.lequipe.fr/Football/FootballFicheJoueur30123.html" TargetMode="External"/><Relationship Id="rId20" Type="http://schemas.openxmlformats.org/officeDocument/2006/relationships/hyperlink" Target="http://www.lequipe.fr/Football/FootballFicheJoueur56107.html" TargetMode="External"/><Relationship Id="rId41" Type="http://schemas.openxmlformats.org/officeDocument/2006/relationships/hyperlink" Target="http://www.lequipe.fr/Football/FootballFicheJoueur30123.html" TargetMode="External"/><Relationship Id="rId54" Type="http://schemas.openxmlformats.org/officeDocument/2006/relationships/hyperlink" Target="http://www.lequipe.fr/Football/FootballFicheJoueur33459.html" TargetMode="External"/><Relationship Id="rId62" Type="http://schemas.openxmlformats.org/officeDocument/2006/relationships/hyperlink" Target="http://www.lequipe.fr/Football/FootballFicheJoueur43291.html" TargetMode="External"/><Relationship Id="rId70" Type="http://schemas.openxmlformats.org/officeDocument/2006/relationships/hyperlink" Target="http://www.lequipe.fr/Football/FootballFicheJoueur29251.html" TargetMode="External"/><Relationship Id="rId75" Type="http://schemas.openxmlformats.org/officeDocument/2006/relationships/hyperlink" Target="http://www.lequipe.fr/Football/FootballFicheJoueur55869.html" TargetMode="External"/><Relationship Id="rId1" Type="http://schemas.openxmlformats.org/officeDocument/2006/relationships/hyperlink" Target="http://www.lequipe.fr/Football/FootballFicheJoueur34796.html" TargetMode="External"/><Relationship Id="rId6" Type="http://schemas.openxmlformats.org/officeDocument/2006/relationships/hyperlink" Target="http://www.lequipe.fr/Football/FootballFicheJoueur53320.html" TargetMode="External"/><Relationship Id="rId15" Type="http://schemas.openxmlformats.org/officeDocument/2006/relationships/hyperlink" Target="http://www.lequipe.fr/Football/FootballFicheJoueur30123.html" TargetMode="External"/><Relationship Id="rId23" Type="http://schemas.openxmlformats.org/officeDocument/2006/relationships/hyperlink" Target="http://www.lequipe.fr/Football/FootballFicheJoueur55869.html" TargetMode="External"/><Relationship Id="rId28" Type="http://schemas.openxmlformats.org/officeDocument/2006/relationships/hyperlink" Target="http://www.lequipe.fr/Football/FootballFicheJoueur33459.html" TargetMode="External"/><Relationship Id="rId36" Type="http://schemas.openxmlformats.org/officeDocument/2006/relationships/hyperlink" Target="http://www.lequipe.fr/Football/FootballFicheJoueur43291.html" TargetMode="External"/><Relationship Id="rId49" Type="http://schemas.openxmlformats.org/officeDocument/2006/relationships/hyperlink" Target="http://www.lequipe.fr/Football/FootballFicheJoueur55869.html" TargetMode="External"/><Relationship Id="rId57" Type="http://schemas.openxmlformats.org/officeDocument/2006/relationships/hyperlink" Target="http://www.lequipe.fr/Football/FootballFicheJoueur19303.html" TargetMode="External"/><Relationship Id="rId10" Type="http://schemas.openxmlformats.org/officeDocument/2006/relationships/hyperlink" Target="http://www.lequipe.fr/Football/FootballFicheJoueur43291.html" TargetMode="External"/><Relationship Id="rId31" Type="http://schemas.openxmlformats.org/officeDocument/2006/relationships/hyperlink" Target="http://www.lequipe.fr/Football/FootballFicheJoueur19303.html" TargetMode="External"/><Relationship Id="rId44" Type="http://schemas.openxmlformats.org/officeDocument/2006/relationships/hyperlink" Target="http://www.lequipe.fr/Football/FootballFicheJoueur29251.html" TargetMode="External"/><Relationship Id="rId52" Type="http://schemas.openxmlformats.org/officeDocument/2006/relationships/hyperlink" Target="http://www.lequipe.fr/Football/FootballFicheJoueur32441.html" TargetMode="External"/><Relationship Id="rId60" Type="http://schemas.openxmlformats.org/officeDocument/2006/relationships/hyperlink" Target="http://www.lequipe.fr/Football/FootballFicheJoueur29626.html" TargetMode="External"/><Relationship Id="rId65" Type="http://schemas.openxmlformats.org/officeDocument/2006/relationships/hyperlink" Target="http://www.lequipe.fr/Football/FootballFicheJoueur42702.html" TargetMode="External"/><Relationship Id="rId73" Type="http://schemas.openxmlformats.org/officeDocument/2006/relationships/hyperlink" Target="http://www.lequipe.fr/Football/FootballFicheJoueur52520.html" TargetMode="External"/><Relationship Id="rId78" Type="http://schemas.openxmlformats.org/officeDocument/2006/relationships/hyperlink" Target="http://www.lequipe.fr/Football/FootballFicheJoueur32441.html" TargetMode="External"/><Relationship Id="rId81" Type="http://schemas.openxmlformats.org/officeDocument/2006/relationships/comments" Target="../comments10.xml"/><Relationship Id="rId4" Type="http://schemas.openxmlformats.org/officeDocument/2006/relationships/hyperlink" Target="http://www.lequipe.fr/Football/FootballFicheJoueur54738.html" TargetMode="External"/><Relationship Id="rId9" Type="http://schemas.openxmlformats.org/officeDocument/2006/relationships/hyperlink" Target="http://www.lequipe.fr/Football/FootballFicheJoueur29673.html" TargetMode="External"/><Relationship Id="rId13" Type="http://schemas.openxmlformats.org/officeDocument/2006/relationships/hyperlink" Target="http://www.lequipe.fr/Football/FootballFicheJoueur42702.html" TargetMode="External"/><Relationship Id="rId18" Type="http://schemas.openxmlformats.org/officeDocument/2006/relationships/hyperlink" Target="http://www.lequipe.fr/Football/FootballFicheJoueur29251.html" TargetMode="External"/><Relationship Id="rId39" Type="http://schemas.openxmlformats.org/officeDocument/2006/relationships/hyperlink" Target="http://www.lequipe.fr/Football/FootballFicheJoueur42702.html" TargetMode="External"/><Relationship Id="rId34" Type="http://schemas.openxmlformats.org/officeDocument/2006/relationships/hyperlink" Target="http://www.lequipe.fr/Football/FootballFicheJoueur29626.html" TargetMode="External"/><Relationship Id="rId50" Type="http://schemas.openxmlformats.org/officeDocument/2006/relationships/hyperlink" Target="http://www.lequipe.fr/Football/FootballFicheJoueur20657.html" TargetMode="External"/><Relationship Id="rId55" Type="http://schemas.openxmlformats.org/officeDocument/2006/relationships/hyperlink" Target="http://www.lequipe.fr/Football/FootballFicheJoueur47630.html" TargetMode="External"/><Relationship Id="rId76" Type="http://schemas.openxmlformats.org/officeDocument/2006/relationships/hyperlink" Target="http://www.lequipe.fr/Football/FootballFicheJoueur20657.html" TargetMode="External"/><Relationship Id="rId7" Type="http://schemas.openxmlformats.org/officeDocument/2006/relationships/hyperlink" Target="http://www.lequipe.fr/Football/FootballFicheJoueur18902.html" TargetMode="External"/><Relationship Id="rId71" Type="http://schemas.openxmlformats.org/officeDocument/2006/relationships/hyperlink" Target="http://www.lequipe.fr/Football/FootballFicheJoueur48975.html" TargetMode="External"/><Relationship Id="rId2" Type="http://schemas.openxmlformats.org/officeDocument/2006/relationships/hyperlink" Target="http://www.lequipe.fr/Football/FootballFicheJoueur33459.html" TargetMode="External"/><Relationship Id="rId29" Type="http://schemas.openxmlformats.org/officeDocument/2006/relationships/hyperlink" Target="http://www.lequipe.fr/Football/FootballFicheJoueur47630.html" TargetMode="External"/><Relationship Id="rId24" Type="http://schemas.openxmlformats.org/officeDocument/2006/relationships/hyperlink" Target="http://www.lequipe.fr/Football/FootballFicheJoueur20657.html" TargetMode="External"/><Relationship Id="rId40" Type="http://schemas.openxmlformats.org/officeDocument/2006/relationships/hyperlink" Target="http://www.lequipe.fr/Football/FootballFicheJoueur36628.html" TargetMode="External"/><Relationship Id="rId45" Type="http://schemas.openxmlformats.org/officeDocument/2006/relationships/hyperlink" Target="http://www.lequipe.fr/Football/FootballFicheJoueur48975.html" TargetMode="External"/><Relationship Id="rId66" Type="http://schemas.openxmlformats.org/officeDocument/2006/relationships/hyperlink" Target="http://www.lequipe.fr/Football/FootballFicheJoueur36628.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equipe.fr/Football/FootballFicheJoueur54521.html" TargetMode="External"/><Relationship Id="rId21" Type="http://schemas.openxmlformats.org/officeDocument/2006/relationships/hyperlink" Target="http://www.lequipe.fr/Football/FootballFicheJoueur57198.html" TargetMode="External"/><Relationship Id="rId42" Type="http://schemas.openxmlformats.org/officeDocument/2006/relationships/hyperlink" Target="http://www.lequipe.fr/Football/FootballFicheJoueur24680.html" TargetMode="External"/><Relationship Id="rId47" Type="http://schemas.openxmlformats.org/officeDocument/2006/relationships/hyperlink" Target="http://www.lequipe.fr/Football/FootballFicheJoueur255000000000000000000024633.html" TargetMode="External"/><Relationship Id="rId63" Type="http://schemas.openxmlformats.org/officeDocument/2006/relationships/hyperlink" Target="http://www.lequipe.fr/Football/FootballFicheJoueur40841.html" TargetMode="External"/><Relationship Id="rId68" Type="http://schemas.openxmlformats.org/officeDocument/2006/relationships/hyperlink" Target="http://www.lequipe.fr/Football/FootballFicheJoueur48109.html" TargetMode="External"/><Relationship Id="rId84" Type="http://schemas.openxmlformats.org/officeDocument/2006/relationships/hyperlink" Target="http://www.lequipe.fr/Football/FootballFicheJoueur32809.html" TargetMode="External"/><Relationship Id="rId89" Type="http://schemas.openxmlformats.org/officeDocument/2006/relationships/hyperlink" Target="http://www.lequipe.fr/Football/FootballFicheJoueur19971.html" TargetMode="External"/><Relationship Id="rId16" Type="http://schemas.openxmlformats.org/officeDocument/2006/relationships/hyperlink" Target="http://www.lequipe.fr/Football/FootballFicheJoueur255000000000000000000024919.html" TargetMode="External"/><Relationship Id="rId11" Type="http://schemas.openxmlformats.org/officeDocument/2006/relationships/hyperlink" Target="http://www.lequipe.fr/Football/FootballFicheJoueur44480.html" TargetMode="External"/><Relationship Id="rId32" Type="http://schemas.openxmlformats.org/officeDocument/2006/relationships/hyperlink" Target="http://www.lequipe.fr/Football/FootballFicheJoueur49094.html" TargetMode="External"/><Relationship Id="rId37" Type="http://schemas.openxmlformats.org/officeDocument/2006/relationships/hyperlink" Target="http://www.lequipe.fr/Football/FootballFicheJoueur20691.html" TargetMode="External"/><Relationship Id="rId53" Type="http://schemas.openxmlformats.org/officeDocument/2006/relationships/hyperlink" Target="http://www.lequipe.fr/Football/FootballFicheJoueur57198.html" TargetMode="External"/><Relationship Id="rId58" Type="http://schemas.openxmlformats.org/officeDocument/2006/relationships/hyperlink" Target="http://www.lequipe.fr/Football/FootballFicheJoueur54521.html" TargetMode="External"/><Relationship Id="rId74" Type="http://schemas.openxmlformats.org/officeDocument/2006/relationships/hyperlink" Target="http://www.lequipe.fr/Football/FootballFicheJoueur24680.html" TargetMode="External"/><Relationship Id="rId79" Type="http://schemas.openxmlformats.org/officeDocument/2006/relationships/hyperlink" Target="http://www.lequipe.fr/Football/FootballFicheJoueur255000000000000000000024633.html" TargetMode="External"/><Relationship Id="rId5" Type="http://schemas.openxmlformats.org/officeDocument/2006/relationships/hyperlink" Target="http://www.lequipe.fr/Football/FootballFicheJoueur20691.html" TargetMode="External"/><Relationship Id="rId90" Type="http://schemas.openxmlformats.org/officeDocument/2006/relationships/hyperlink" Target="http://www.lequipe.fr/Football/FootballFicheJoueur54521.html" TargetMode="External"/><Relationship Id="rId95" Type="http://schemas.openxmlformats.org/officeDocument/2006/relationships/hyperlink" Target="http://www.lequipe.fr/Football/FootballFicheJoueur40841.html" TargetMode="External"/><Relationship Id="rId22" Type="http://schemas.openxmlformats.org/officeDocument/2006/relationships/hyperlink" Target="http://www.lequipe.fr/Football/FootballFicheJoueur56377.html" TargetMode="External"/><Relationship Id="rId27" Type="http://schemas.openxmlformats.org/officeDocument/2006/relationships/hyperlink" Target="http://www.lequipe.fr/Football/FootballFicheJoueur58398.html" TargetMode="External"/><Relationship Id="rId43" Type="http://schemas.openxmlformats.org/officeDocument/2006/relationships/hyperlink" Target="http://www.lequipe.fr/Football/FootballFicheJoueur44480.html" TargetMode="External"/><Relationship Id="rId48" Type="http://schemas.openxmlformats.org/officeDocument/2006/relationships/hyperlink" Target="http://www.lequipe.fr/Football/FootballFicheJoueur255000000000000000000024919.html" TargetMode="External"/><Relationship Id="rId64" Type="http://schemas.openxmlformats.org/officeDocument/2006/relationships/hyperlink" Target="http://www.lequipe.fr/Football/FootballFicheJoueur49094.html" TargetMode="External"/><Relationship Id="rId69" Type="http://schemas.openxmlformats.org/officeDocument/2006/relationships/hyperlink" Target="http://www.lequipe.fr/Football/FootballFicheJoueur20691.html" TargetMode="External"/><Relationship Id="rId80" Type="http://schemas.openxmlformats.org/officeDocument/2006/relationships/hyperlink" Target="http://www.lequipe.fr/Football/FootballFicheJoueur255000000000000000000024919.html" TargetMode="External"/><Relationship Id="rId85" Type="http://schemas.openxmlformats.org/officeDocument/2006/relationships/hyperlink" Target="http://www.lequipe.fr/Football/FootballFicheJoueur57198.html" TargetMode="External"/><Relationship Id="rId3" Type="http://schemas.openxmlformats.org/officeDocument/2006/relationships/hyperlink" Target="http://www.lequipe.fr/Football/FootballFicheJoueur10000000000000000000011883.html" TargetMode="External"/><Relationship Id="rId12" Type="http://schemas.openxmlformats.org/officeDocument/2006/relationships/hyperlink" Target="http://www.lequipe.fr/Football/FootballFicheJoueur55797.html" TargetMode="External"/><Relationship Id="rId17" Type="http://schemas.openxmlformats.org/officeDocument/2006/relationships/hyperlink" Target="http://www.lequipe.fr/Football/FootballFicheJoueur21225.html" TargetMode="External"/><Relationship Id="rId25" Type="http://schemas.openxmlformats.org/officeDocument/2006/relationships/hyperlink" Target="http://www.lequipe.fr/Football/FootballFicheJoueur19971.html" TargetMode="External"/><Relationship Id="rId33" Type="http://schemas.openxmlformats.org/officeDocument/2006/relationships/hyperlink" Target="http://www.lequipe.fr/Football/FootballFicheJoueur56942.html" TargetMode="External"/><Relationship Id="rId38" Type="http://schemas.openxmlformats.org/officeDocument/2006/relationships/hyperlink" Target="http://www.lequipe.fr/Football/FootballFicheJoueur58822.html" TargetMode="External"/><Relationship Id="rId46" Type="http://schemas.openxmlformats.org/officeDocument/2006/relationships/hyperlink" Target="http://www.lequipe.fr/Football/FootballFicheJoueur55877.html" TargetMode="External"/><Relationship Id="rId59" Type="http://schemas.openxmlformats.org/officeDocument/2006/relationships/hyperlink" Target="http://www.lequipe.fr/Football/FootballFicheJoueur58398.html" TargetMode="External"/><Relationship Id="rId67" Type="http://schemas.openxmlformats.org/officeDocument/2006/relationships/hyperlink" Target="http://www.lequipe.fr/Football/FootballFicheJoueur10000000000000000000011883.html" TargetMode="External"/><Relationship Id="rId20" Type="http://schemas.openxmlformats.org/officeDocument/2006/relationships/hyperlink" Target="http://www.lequipe.fr/Football/FootballFicheJoueur32809.html" TargetMode="External"/><Relationship Id="rId41" Type="http://schemas.openxmlformats.org/officeDocument/2006/relationships/hyperlink" Target="http://www.lequipe.fr/Football/FootballFicheJoueur43841.html" TargetMode="External"/><Relationship Id="rId54" Type="http://schemas.openxmlformats.org/officeDocument/2006/relationships/hyperlink" Target="http://www.lequipe.fr/Football/FootballFicheJoueur56377.html" TargetMode="External"/><Relationship Id="rId62" Type="http://schemas.openxmlformats.org/officeDocument/2006/relationships/hyperlink" Target="http://www.lequipe.fr/Football/FootballFicheJoueur50864.html" TargetMode="External"/><Relationship Id="rId70" Type="http://schemas.openxmlformats.org/officeDocument/2006/relationships/hyperlink" Target="http://www.lequipe.fr/Football/FootballFicheJoueur58822.html" TargetMode="External"/><Relationship Id="rId75" Type="http://schemas.openxmlformats.org/officeDocument/2006/relationships/hyperlink" Target="http://www.lequipe.fr/Football/FootballFicheJoueur44480.html" TargetMode="External"/><Relationship Id="rId83" Type="http://schemas.openxmlformats.org/officeDocument/2006/relationships/hyperlink" Target="http://www.lequipe.fr/Football/FootballFicheJoueur52507.html" TargetMode="External"/><Relationship Id="rId88" Type="http://schemas.openxmlformats.org/officeDocument/2006/relationships/hyperlink" Target="http://www.lequipe.fr/Football/FootballFicheJoueur26683.html" TargetMode="External"/><Relationship Id="rId91" Type="http://schemas.openxmlformats.org/officeDocument/2006/relationships/hyperlink" Target="http://www.lequipe.fr/Football/FootballFicheJoueur58398.html" TargetMode="External"/><Relationship Id="rId96" Type="http://schemas.openxmlformats.org/officeDocument/2006/relationships/hyperlink" Target="http://www.lequipe.fr/Football/FootballFicheJoueur49094.html" TargetMode="External"/><Relationship Id="rId1" Type="http://schemas.openxmlformats.org/officeDocument/2006/relationships/hyperlink" Target="http://www.lequipe.fr/Football/FootballFicheJoueur56942.html" TargetMode="External"/><Relationship Id="rId6" Type="http://schemas.openxmlformats.org/officeDocument/2006/relationships/hyperlink" Target="http://www.lequipe.fr/Football/FootballFicheJoueur58822.html" TargetMode="External"/><Relationship Id="rId15" Type="http://schemas.openxmlformats.org/officeDocument/2006/relationships/hyperlink" Target="http://www.lequipe.fr/Football/FootballFicheJoueur255000000000000000000024633.html" TargetMode="External"/><Relationship Id="rId23" Type="http://schemas.openxmlformats.org/officeDocument/2006/relationships/hyperlink" Target="http://www.lequipe.fr/Football/FootballFicheJoueur40707.html" TargetMode="External"/><Relationship Id="rId28" Type="http://schemas.openxmlformats.org/officeDocument/2006/relationships/hyperlink" Target="http://www.lequipe.fr/Football/FootballFicheJoueur44214.html" TargetMode="External"/><Relationship Id="rId36" Type="http://schemas.openxmlformats.org/officeDocument/2006/relationships/hyperlink" Target="http://www.lequipe.fr/Football/FootballFicheJoueur48109.html" TargetMode="External"/><Relationship Id="rId49" Type="http://schemas.openxmlformats.org/officeDocument/2006/relationships/hyperlink" Target="http://www.lequipe.fr/Football/FootballFicheJoueur21225.html" TargetMode="External"/><Relationship Id="rId57" Type="http://schemas.openxmlformats.org/officeDocument/2006/relationships/hyperlink" Target="http://www.lequipe.fr/Football/FootballFicheJoueur19971.html" TargetMode="External"/><Relationship Id="rId10" Type="http://schemas.openxmlformats.org/officeDocument/2006/relationships/hyperlink" Target="http://www.lequipe.fr/Football/FootballFicheJoueur24680.html" TargetMode="External"/><Relationship Id="rId31" Type="http://schemas.openxmlformats.org/officeDocument/2006/relationships/hyperlink" Target="http://www.lequipe.fr/Football/FootballFicheJoueur40841.html" TargetMode="External"/><Relationship Id="rId44" Type="http://schemas.openxmlformats.org/officeDocument/2006/relationships/hyperlink" Target="http://www.lequipe.fr/Football/FootballFicheJoueur55797.html" TargetMode="External"/><Relationship Id="rId52" Type="http://schemas.openxmlformats.org/officeDocument/2006/relationships/hyperlink" Target="http://www.lequipe.fr/Football/FootballFicheJoueur32809.html" TargetMode="External"/><Relationship Id="rId60" Type="http://schemas.openxmlformats.org/officeDocument/2006/relationships/hyperlink" Target="http://www.lequipe.fr/Football/FootballFicheJoueur44214.html" TargetMode="External"/><Relationship Id="rId65" Type="http://schemas.openxmlformats.org/officeDocument/2006/relationships/hyperlink" Target="http://www.lequipe.fr/Football/FootballFicheJoueur56942.html" TargetMode="External"/><Relationship Id="rId73" Type="http://schemas.openxmlformats.org/officeDocument/2006/relationships/hyperlink" Target="http://www.lequipe.fr/Football/FootballFicheJoueur43841.html" TargetMode="External"/><Relationship Id="rId78" Type="http://schemas.openxmlformats.org/officeDocument/2006/relationships/hyperlink" Target="http://www.lequipe.fr/Football/FootballFicheJoueur55877.html" TargetMode="External"/><Relationship Id="rId81" Type="http://schemas.openxmlformats.org/officeDocument/2006/relationships/hyperlink" Target="http://www.lequipe.fr/Football/FootballFicheJoueur21225.html" TargetMode="External"/><Relationship Id="rId86" Type="http://schemas.openxmlformats.org/officeDocument/2006/relationships/hyperlink" Target="http://www.lequipe.fr/Football/FootballFicheJoueur56377.html" TargetMode="External"/><Relationship Id="rId94" Type="http://schemas.openxmlformats.org/officeDocument/2006/relationships/hyperlink" Target="http://www.lequipe.fr/Football/FootballFicheJoueur50864.html" TargetMode="External"/><Relationship Id="rId99" Type="http://schemas.openxmlformats.org/officeDocument/2006/relationships/comments" Target="../comments11.xml"/><Relationship Id="rId4" Type="http://schemas.openxmlformats.org/officeDocument/2006/relationships/hyperlink" Target="http://www.lequipe.fr/Football/FootballFicheJoueur48109.html" TargetMode="External"/><Relationship Id="rId9" Type="http://schemas.openxmlformats.org/officeDocument/2006/relationships/hyperlink" Target="http://www.lequipe.fr/Football/FootballFicheJoueur43841.html" TargetMode="External"/><Relationship Id="rId13" Type="http://schemas.openxmlformats.org/officeDocument/2006/relationships/hyperlink" Target="http://www.lequipe.fr/Football/FootballFicheJoueur51823.html" TargetMode="External"/><Relationship Id="rId18" Type="http://schemas.openxmlformats.org/officeDocument/2006/relationships/hyperlink" Target="http://www.lequipe.fr/Football/FootballFicheJoueur20697.html" TargetMode="External"/><Relationship Id="rId39" Type="http://schemas.openxmlformats.org/officeDocument/2006/relationships/hyperlink" Target="http://www.lequipe.fr/Football/FootballFicheJoueur8024.html" TargetMode="External"/><Relationship Id="rId34" Type="http://schemas.openxmlformats.org/officeDocument/2006/relationships/hyperlink" Target="http://www.lequipe.fr/Football/FootballFicheJoueur16115.html" TargetMode="External"/><Relationship Id="rId50" Type="http://schemas.openxmlformats.org/officeDocument/2006/relationships/hyperlink" Target="http://www.lequipe.fr/Football/FootballFicheJoueur20697.html" TargetMode="External"/><Relationship Id="rId55" Type="http://schemas.openxmlformats.org/officeDocument/2006/relationships/hyperlink" Target="http://www.lequipe.fr/Football/FootballFicheJoueur40707.html" TargetMode="External"/><Relationship Id="rId76" Type="http://schemas.openxmlformats.org/officeDocument/2006/relationships/hyperlink" Target="http://www.lequipe.fr/Football/FootballFicheJoueur55797.html" TargetMode="External"/><Relationship Id="rId97" Type="http://schemas.openxmlformats.org/officeDocument/2006/relationships/drawing" Target="../drawings/drawing11.xml"/><Relationship Id="rId7" Type="http://schemas.openxmlformats.org/officeDocument/2006/relationships/hyperlink" Target="http://www.lequipe.fr/Football/FootballFicheJoueur8024.html" TargetMode="External"/><Relationship Id="rId71" Type="http://schemas.openxmlformats.org/officeDocument/2006/relationships/hyperlink" Target="http://www.lequipe.fr/Football/FootballFicheJoueur8024.html" TargetMode="External"/><Relationship Id="rId92" Type="http://schemas.openxmlformats.org/officeDocument/2006/relationships/hyperlink" Target="http://www.lequipe.fr/Football/FootballFicheJoueur44214.html" TargetMode="External"/><Relationship Id="rId2" Type="http://schemas.openxmlformats.org/officeDocument/2006/relationships/hyperlink" Target="http://www.lequipe.fr/Football/FootballFicheJoueur16115.html" TargetMode="External"/><Relationship Id="rId29" Type="http://schemas.openxmlformats.org/officeDocument/2006/relationships/hyperlink" Target="http://www.lequipe.fr/Football/FootballFicheJoueur53380.html" TargetMode="External"/><Relationship Id="rId24" Type="http://schemas.openxmlformats.org/officeDocument/2006/relationships/hyperlink" Target="http://www.lequipe.fr/Football/FootballFicheJoueur26683.html" TargetMode="External"/><Relationship Id="rId40" Type="http://schemas.openxmlformats.org/officeDocument/2006/relationships/hyperlink" Target="http://www.lequipe.fr/Football/FootballFicheJoueur28391.html" TargetMode="External"/><Relationship Id="rId45" Type="http://schemas.openxmlformats.org/officeDocument/2006/relationships/hyperlink" Target="http://www.lequipe.fr/Football/FootballFicheJoueur51823.html" TargetMode="External"/><Relationship Id="rId66" Type="http://schemas.openxmlformats.org/officeDocument/2006/relationships/hyperlink" Target="http://www.lequipe.fr/Football/FootballFicheJoueur16115.html" TargetMode="External"/><Relationship Id="rId87" Type="http://schemas.openxmlformats.org/officeDocument/2006/relationships/hyperlink" Target="http://www.lequipe.fr/Football/FootballFicheJoueur40707.html" TargetMode="External"/><Relationship Id="rId61" Type="http://schemas.openxmlformats.org/officeDocument/2006/relationships/hyperlink" Target="http://www.lequipe.fr/Football/FootballFicheJoueur53380.html" TargetMode="External"/><Relationship Id="rId82" Type="http://schemas.openxmlformats.org/officeDocument/2006/relationships/hyperlink" Target="http://www.lequipe.fr/Football/FootballFicheJoueur20697.html" TargetMode="External"/><Relationship Id="rId19" Type="http://schemas.openxmlformats.org/officeDocument/2006/relationships/hyperlink" Target="http://www.lequipe.fr/Football/FootballFicheJoueur52507.html" TargetMode="External"/><Relationship Id="rId14" Type="http://schemas.openxmlformats.org/officeDocument/2006/relationships/hyperlink" Target="http://www.lequipe.fr/Football/FootballFicheJoueur55877.html" TargetMode="External"/><Relationship Id="rId30" Type="http://schemas.openxmlformats.org/officeDocument/2006/relationships/hyperlink" Target="http://www.lequipe.fr/Football/FootballFicheJoueur50864.html" TargetMode="External"/><Relationship Id="rId35" Type="http://schemas.openxmlformats.org/officeDocument/2006/relationships/hyperlink" Target="http://www.lequipe.fr/Football/FootballFicheJoueur10000000000000000000011883.html" TargetMode="External"/><Relationship Id="rId56" Type="http://schemas.openxmlformats.org/officeDocument/2006/relationships/hyperlink" Target="http://www.lequipe.fr/Football/FootballFicheJoueur26683.html" TargetMode="External"/><Relationship Id="rId77" Type="http://schemas.openxmlformats.org/officeDocument/2006/relationships/hyperlink" Target="http://www.lequipe.fr/Football/FootballFicheJoueur51823.html" TargetMode="External"/><Relationship Id="rId8" Type="http://schemas.openxmlformats.org/officeDocument/2006/relationships/hyperlink" Target="http://www.lequipe.fr/Football/FootballFicheJoueur28391.html" TargetMode="External"/><Relationship Id="rId51" Type="http://schemas.openxmlformats.org/officeDocument/2006/relationships/hyperlink" Target="http://www.lequipe.fr/Football/FootballFicheJoueur52507.html" TargetMode="External"/><Relationship Id="rId72" Type="http://schemas.openxmlformats.org/officeDocument/2006/relationships/hyperlink" Target="http://www.lequipe.fr/Football/FootballFicheJoueur28391.html" TargetMode="External"/><Relationship Id="rId93" Type="http://schemas.openxmlformats.org/officeDocument/2006/relationships/hyperlink" Target="http://www.lequipe.fr/Football/FootballFicheJoueur53380.html" TargetMode="External"/><Relationship Id="rId98"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equipe.fr/Football/FootballFicheJoueur42020.html" TargetMode="External"/><Relationship Id="rId21" Type="http://schemas.openxmlformats.org/officeDocument/2006/relationships/hyperlink" Target="http://www.lequipe.fr/Football/FootballFicheJoueur22003.html" TargetMode="External"/><Relationship Id="rId42" Type="http://schemas.openxmlformats.org/officeDocument/2006/relationships/hyperlink" Target="http://www.lequipe.fr/Football/FootballFicheJoueur47137.html" TargetMode="External"/><Relationship Id="rId47" Type="http://schemas.openxmlformats.org/officeDocument/2006/relationships/hyperlink" Target="http://www.lequipe.fr/Football/FootballFicheJoueur35099.html" TargetMode="External"/><Relationship Id="rId63" Type="http://schemas.openxmlformats.org/officeDocument/2006/relationships/hyperlink" Target="http://www.lequipe.fr/Football/FootballFicheJoueur47979.html" TargetMode="External"/><Relationship Id="rId68" Type="http://schemas.openxmlformats.org/officeDocument/2006/relationships/hyperlink" Target="http://www.lequipe.fr/Football/FootballFicheJoueur50856.html" TargetMode="External"/><Relationship Id="rId84" Type="http://schemas.openxmlformats.org/officeDocument/2006/relationships/hyperlink" Target="http://www.lequipe.fr/Football/FootballFicheJoueur27720.html" TargetMode="External"/><Relationship Id="rId89" Type="http://schemas.openxmlformats.org/officeDocument/2006/relationships/hyperlink" Target="http://www.lequipe.fr/Football/FootballFicheJoueur54331.html" TargetMode="External"/><Relationship Id="rId16" Type="http://schemas.openxmlformats.org/officeDocument/2006/relationships/hyperlink" Target="http://www.lequipe.fr/Football/FootballFicheJoueur35099.html" TargetMode="External"/><Relationship Id="rId11" Type="http://schemas.openxmlformats.org/officeDocument/2006/relationships/hyperlink" Target="http://www.lequipe.fr/Football/FootballFicheJoueur47137.html" TargetMode="External"/><Relationship Id="rId32" Type="http://schemas.openxmlformats.org/officeDocument/2006/relationships/hyperlink" Target="http://www.lequipe.fr/Football/FootballFicheJoueur47979.html" TargetMode="External"/><Relationship Id="rId37" Type="http://schemas.openxmlformats.org/officeDocument/2006/relationships/hyperlink" Target="http://www.lequipe.fr/Football/FootballFicheJoueur50856.html" TargetMode="External"/><Relationship Id="rId53" Type="http://schemas.openxmlformats.org/officeDocument/2006/relationships/hyperlink" Target="http://www.lequipe.fr/Football/FootballFicheJoueur27720.html" TargetMode="External"/><Relationship Id="rId58" Type="http://schemas.openxmlformats.org/officeDocument/2006/relationships/hyperlink" Target="http://www.lequipe.fr/Football/FootballFicheJoueur54331.html" TargetMode="External"/><Relationship Id="rId74" Type="http://schemas.openxmlformats.org/officeDocument/2006/relationships/hyperlink" Target="http://www.lequipe.fr/Football/FootballFicheJoueur30227.html" TargetMode="External"/><Relationship Id="rId79" Type="http://schemas.openxmlformats.org/officeDocument/2006/relationships/hyperlink" Target="http://www.lequipe.fr/Football/FootballFicheJoueur54332.html" TargetMode="External"/><Relationship Id="rId5" Type="http://schemas.openxmlformats.org/officeDocument/2006/relationships/hyperlink" Target="http://www.lequipe.fr/Football/FootballFicheJoueur20267.html" TargetMode="External"/><Relationship Id="rId90" Type="http://schemas.openxmlformats.org/officeDocument/2006/relationships/hyperlink" Target="http://www.lequipe.fr/Football/FootballFicheJoueur23860.html" TargetMode="External"/><Relationship Id="rId95" Type="http://schemas.openxmlformats.org/officeDocument/2006/relationships/vmlDrawing" Target="../drawings/vmlDrawing12.vml"/><Relationship Id="rId22" Type="http://schemas.openxmlformats.org/officeDocument/2006/relationships/hyperlink" Target="http://www.lequipe.fr/Football/FootballFicheJoueur27720.html" TargetMode="External"/><Relationship Id="rId27" Type="http://schemas.openxmlformats.org/officeDocument/2006/relationships/hyperlink" Target="http://www.lequipe.fr/Football/FootballFicheJoueur54331.html" TargetMode="External"/><Relationship Id="rId43" Type="http://schemas.openxmlformats.org/officeDocument/2006/relationships/hyperlink" Target="http://www.lequipe.fr/Football/FootballFicheJoueur30227.html" TargetMode="External"/><Relationship Id="rId48" Type="http://schemas.openxmlformats.org/officeDocument/2006/relationships/hyperlink" Target="http://www.lequipe.fr/Football/FootballFicheJoueur54332.html" TargetMode="External"/><Relationship Id="rId64" Type="http://schemas.openxmlformats.org/officeDocument/2006/relationships/hyperlink" Target="http://www.lequipe.fr/Football/FootballFicheJoueur58943.html" TargetMode="External"/><Relationship Id="rId69" Type="http://schemas.openxmlformats.org/officeDocument/2006/relationships/hyperlink" Target="http://www.lequipe.fr/Football/FootballFicheJoueur60409.html" TargetMode="External"/><Relationship Id="rId8" Type="http://schemas.openxmlformats.org/officeDocument/2006/relationships/hyperlink" Target="http://www.lequipe.fr/Football/FootballFicheJoueur23917.html" TargetMode="External"/><Relationship Id="rId51" Type="http://schemas.openxmlformats.org/officeDocument/2006/relationships/hyperlink" Target="http://www.lequipe.fr/Football/FootballFicheJoueur60410.html" TargetMode="External"/><Relationship Id="rId72" Type="http://schemas.openxmlformats.org/officeDocument/2006/relationships/hyperlink" Target="http://www.lequipe.fr/Football/FootballFicheJoueur46278.html" TargetMode="External"/><Relationship Id="rId80" Type="http://schemas.openxmlformats.org/officeDocument/2006/relationships/hyperlink" Target="http://www.lequipe.fr/Football/FootballFicheJoueur55255.html" TargetMode="External"/><Relationship Id="rId85" Type="http://schemas.openxmlformats.org/officeDocument/2006/relationships/hyperlink" Target="http://www.lequipe.fr/Football/FootballFicheJoueur45598.html" TargetMode="External"/><Relationship Id="rId93" Type="http://schemas.openxmlformats.org/officeDocument/2006/relationships/hyperlink" Target="http://www.lequipe.fr/Football/FootballFicheJoueur44935.html" TargetMode="External"/><Relationship Id="rId3" Type="http://schemas.openxmlformats.org/officeDocument/2006/relationships/hyperlink" Target="http://www.lequipe.fr/Football/FootballFicheJoueur36275.html" TargetMode="External"/><Relationship Id="rId12" Type="http://schemas.openxmlformats.org/officeDocument/2006/relationships/hyperlink" Target="http://www.lequipe.fr/Football/FootballFicheJoueur30227.html" TargetMode="External"/><Relationship Id="rId17" Type="http://schemas.openxmlformats.org/officeDocument/2006/relationships/hyperlink" Target="http://www.lequipe.fr/Football/FootballFicheJoueur54332.html" TargetMode="External"/><Relationship Id="rId25" Type="http://schemas.openxmlformats.org/officeDocument/2006/relationships/hyperlink" Target="http://www.lequipe.fr/Football/FootballFicheJoueur56180.html" TargetMode="External"/><Relationship Id="rId33" Type="http://schemas.openxmlformats.org/officeDocument/2006/relationships/hyperlink" Target="http://www.lequipe.fr/Football/FootballFicheJoueur58943.html" TargetMode="External"/><Relationship Id="rId38" Type="http://schemas.openxmlformats.org/officeDocument/2006/relationships/hyperlink" Target="http://www.lequipe.fr/Football/FootballFicheJoueur60409.html" TargetMode="External"/><Relationship Id="rId46" Type="http://schemas.openxmlformats.org/officeDocument/2006/relationships/hyperlink" Target="http://www.lequipe.fr/Football/FootballFicheJoueur16191.html" TargetMode="External"/><Relationship Id="rId59" Type="http://schemas.openxmlformats.org/officeDocument/2006/relationships/hyperlink" Target="http://www.lequipe.fr/Football/FootballFicheJoueur23860.html" TargetMode="External"/><Relationship Id="rId67" Type="http://schemas.openxmlformats.org/officeDocument/2006/relationships/hyperlink" Target="http://www.lequipe.fr/Football/FootballFicheJoueur20267.html" TargetMode="External"/><Relationship Id="rId20" Type="http://schemas.openxmlformats.org/officeDocument/2006/relationships/hyperlink" Target="http://www.lequipe.fr/Football/FootballFicheJoueur60410.html" TargetMode="External"/><Relationship Id="rId41" Type="http://schemas.openxmlformats.org/officeDocument/2006/relationships/hyperlink" Target="http://www.lequipe.fr/Football/FootballFicheJoueur46278.html" TargetMode="External"/><Relationship Id="rId54" Type="http://schemas.openxmlformats.org/officeDocument/2006/relationships/hyperlink" Target="http://www.lequipe.fr/Football/FootballFicheJoueur45598.html" TargetMode="External"/><Relationship Id="rId62" Type="http://schemas.openxmlformats.org/officeDocument/2006/relationships/hyperlink" Target="http://www.lequipe.fr/Football/FootballFicheJoueur44935.html" TargetMode="External"/><Relationship Id="rId70" Type="http://schemas.openxmlformats.org/officeDocument/2006/relationships/hyperlink" Target="http://www.lequipe.fr/Football/FootballFicheJoueur23917.html" TargetMode="External"/><Relationship Id="rId75" Type="http://schemas.openxmlformats.org/officeDocument/2006/relationships/hyperlink" Target="http://www.lequipe.fr/Football/FootballFicheJoueur16063.html" TargetMode="External"/><Relationship Id="rId83" Type="http://schemas.openxmlformats.org/officeDocument/2006/relationships/hyperlink" Target="http://www.lequipe.fr/Football/FootballFicheJoueur22003.html" TargetMode="External"/><Relationship Id="rId88" Type="http://schemas.openxmlformats.org/officeDocument/2006/relationships/hyperlink" Target="http://www.lequipe.fr/Football/FootballFicheJoueur42020.html" TargetMode="External"/><Relationship Id="rId91" Type="http://schemas.openxmlformats.org/officeDocument/2006/relationships/hyperlink" Target="http://www.lequipe.fr/Football/FootballFicheJoueur43671.html" TargetMode="External"/><Relationship Id="rId96" Type="http://schemas.openxmlformats.org/officeDocument/2006/relationships/comments" Target="../comments12.xml"/><Relationship Id="rId1" Type="http://schemas.openxmlformats.org/officeDocument/2006/relationships/hyperlink" Target="http://www.lequipe.fr/Football/FootballFicheJoueur47979.html" TargetMode="External"/><Relationship Id="rId6" Type="http://schemas.openxmlformats.org/officeDocument/2006/relationships/hyperlink" Target="http://www.lequipe.fr/Football/FootballFicheJoueur50856.html" TargetMode="External"/><Relationship Id="rId15" Type="http://schemas.openxmlformats.org/officeDocument/2006/relationships/hyperlink" Target="http://www.lequipe.fr/Football/FootballFicheJoueur16191.html" TargetMode="External"/><Relationship Id="rId23" Type="http://schemas.openxmlformats.org/officeDocument/2006/relationships/hyperlink" Target="http://www.lequipe.fr/Football/FootballFicheJoueur45598.html" TargetMode="External"/><Relationship Id="rId28" Type="http://schemas.openxmlformats.org/officeDocument/2006/relationships/hyperlink" Target="http://www.lequipe.fr/Football/FootballFicheJoueur23860.html" TargetMode="External"/><Relationship Id="rId36" Type="http://schemas.openxmlformats.org/officeDocument/2006/relationships/hyperlink" Target="http://www.lequipe.fr/Football/FootballFicheJoueur20267.html" TargetMode="External"/><Relationship Id="rId49" Type="http://schemas.openxmlformats.org/officeDocument/2006/relationships/hyperlink" Target="http://www.lequipe.fr/Football/FootballFicheJoueur55255.html" TargetMode="External"/><Relationship Id="rId57" Type="http://schemas.openxmlformats.org/officeDocument/2006/relationships/hyperlink" Target="http://www.lequipe.fr/Football/FootballFicheJoueur42020.html" TargetMode="External"/><Relationship Id="rId10" Type="http://schemas.openxmlformats.org/officeDocument/2006/relationships/hyperlink" Target="http://www.lequipe.fr/Football/FootballFicheJoueur46278.html" TargetMode="External"/><Relationship Id="rId31" Type="http://schemas.openxmlformats.org/officeDocument/2006/relationships/hyperlink" Target="http://www.lequipe.fr/Football/FootballFicheJoueur44935.html" TargetMode="External"/><Relationship Id="rId44" Type="http://schemas.openxmlformats.org/officeDocument/2006/relationships/hyperlink" Target="http://www.lequipe.fr/Football/FootballFicheJoueur16063.html" TargetMode="External"/><Relationship Id="rId52" Type="http://schemas.openxmlformats.org/officeDocument/2006/relationships/hyperlink" Target="http://www.lequipe.fr/Football/FootballFicheJoueur22003.html" TargetMode="External"/><Relationship Id="rId60" Type="http://schemas.openxmlformats.org/officeDocument/2006/relationships/hyperlink" Target="http://www.lequipe.fr/Football/FootballFicheJoueur43671.html" TargetMode="External"/><Relationship Id="rId65" Type="http://schemas.openxmlformats.org/officeDocument/2006/relationships/hyperlink" Target="http://www.lequipe.fr/Football/FootballFicheJoueur36275.html" TargetMode="External"/><Relationship Id="rId73" Type="http://schemas.openxmlformats.org/officeDocument/2006/relationships/hyperlink" Target="http://www.lequipe.fr/Football/FootballFicheJoueur47137.html" TargetMode="External"/><Relationship Id="rId78" Type="http://schemas.openxmlformats.org/officeDocument/2006/relationships/hyperlink" Target="http://www.lequipe.fr/Football/FootballFicheJoueur35099.html" TargetMode="External"/><Relationship Id="rId81" Type="http://schemas.openxmlformats.org/officeDocument/2006/relationships/hyperlink" Target="http://www.lequipe.fr/Football/FootballFicheJoueur70000000000000000000021143.html" TargetMode="External"/><Relationship Id="rId86" Type="http://schemas.openxmlformats.org/officeDocument/2006/relationships/hyperlink" Target="http://www.lequipe.fr/Football/FootballFicheJoueur60408.html" TargetMode="External"/><Relationship Id="rId94" Type="http://schemas.openxmlformats.org/officeDocument/2006/relationships/drawing" Target="../drawings/drawing12.xml"/><Relationship Id="rId4" Type="http://schemas.openxmlformats.org/officeDocument/2006/relationships/hyperlink" Target="http://www.lequipe.fr/Football/FootballFicheJoueur29256.html" TargetMode="External"/><Relationship Id="rId9" Type="http://schemas.openxmlformats.org/officeDocument/2006/relationships/hyperlink" Target="http://www.lequipe.fr/Football/FootballFicheJoueur37271.html" TargetMode="External"/><Relationship Id="rId13" Type="http://schemas.openxmlformats.org/officeDocument/2006/relationships/hyperlink" Target="http://www.lequipe.fr/Football/FootballFicheJoueur16063.html" TargetMode="External"/><Relationship Id="rId18" Type="http://schemas.openxmlformats.org/officeDocument/2006/relationships/hyperlink" Target="http://www.lequipe.fr/Football/FootballFicheJoueur55255.html" TargetMode="External"/><Relationship Id="rId39" Type="http://schemas.openxmlformats.org/officeDocument/2006/relationships/hyperlink" Target="http://www.lequipe.fr/Football/FootballFicheJoueur23917.html" TargetMode="External"/><Relationship Id="rId34" Type="http://schemas.openxmlformats.org/officeDocument/2006/relationships/hyperlink" Target="http://www.lequipe.fr/Football/FootballFicheJoueur36275.html" TargetMode="External"/><Relationship Id="rId50" Type="http://schemas.openxmlformats.org/officeDocument/2006/relationships/hyperlink" Target="http://www.lequipe.fr/Football/FootballFicheJoueur70000000000000000000021143.html" TargetMode="External"/><Relationship Id="rId55" Type="http://schemas.openxmlformats.org/officeDocument/2006/relationships/hyperlink" Target="http://www.lequipe.fr/Football/FootballFicheJoueur60408.html" TargetMode="External"/><Relationship Id="rId76" Type="http://schemas.openxmlformats.org/officeDocument/2006/relationships/hyperlink" Target="http://www.lequipe.fr/Football/FootballFicheJoueur54324.html" TargetMode="External"/><Relationship Id="rId7" Type="http://schemas.openxmlformats.org/officeDocument/2006/relationships/hyperlink" Target="http://www.lequipe.fr/Football/FootballFicheJoueur60409.html" TargetMode="External"/><Relationship Id="rId71" Type="http://schemas.openxmlformats.org/officeDocument/2006/relationships/hyperlink" Target="http://www.lequipe.fr/Football/FootballFicheJoueur37271.html" TargetMode="External"/><Relationship Id="rId92" Type="http://schemas.openxmlformats.org/officeDocument/2006/relationships/hyperlink" Target="http://www.lequipe.fr/Football/FootballFicheJoueur60724.html" TargetMode="External"/><Relationship Id="rId2" Type="http://schemas.openxmlformats.org/officeDocument/2006/relationships/hyperlink" Target="http://www.lequipe.fr/Football/FootballFicheJoueur58943.html" TargetMode="External"/><Relationship Id="rId29" Type="http://schemas.openxmlformats.org/officeDocument/2006/relationships/hyperlink" Target="http://www.lequipe.fr/Football/FootballFicheJoueur43671.html" TargetMode="External"/><Relationship Id="rId24" Type="http://schemas.openxmlformats.org/officeDocument/2006/relationships/hyperlink" Target="http://www.lequipe.fr/Football/FootballFicheJoueur60408.html" TargetMode="External"/><Relationship Id="rId40" Type="http://schemas.openxmlformats.org/officeDocument/2006/relationships/hyperlink" Target="http://www.lequipe.fr/Football/FootballFicheJoueur37271.html" TargetMode="External"/><Relationship Id="rId45" Type="http://schemas.openxmlformats.org/officeDocument/2006/relationships/hyperlink" Target="http://www.lequipe.fr/Football/FootballFicheJoueur54324.html" TargetMode="External"/><Relationship Id="rId66" Type="http://schemas.openxmlformats.org/officeDocument/2006/relationships/hyperlink" Target="http://www.lequipe.fr/Football/FootballFicheJoueur29256.html" TargetMode="External"/><Relationship Id="rId87" Type="http://schemas.openxmlformats.org/officeDocument/2006/relationships/hyperlink" Target="http://www.lequipe.fr/Football/FootballFicheJoueur56180.html" TargetMode="External"/><Relationship Id="rId61" Type="http://schemas.openxmlformats.org/officeDocument/2006/relationships/hyperlink" Target="http://www.lequipe.fr/Football/FootballFicheJoueur60724.html" TargetMode="External"/><Relationship Id="rId82" Type="http://schemas.openxmlformats.org/officeDocument/2006/relationships/hyperlink" Target="http://www.lequipe.fr/Football/FootballFicheJoueur60410.html" TargetMode="External"/><Relationship Id="rId19" Type="http://schemas.openxmlformats.org/officeDocument/2006/relationships/hyperlink" Target="http://www.lequipe.fr/Football/FootballFicheJoueur70000000000000000000021143.html" TargetMode="External"/><Relationship Id="rId14" Type="http://schemas.openxmlformats.org/officeDocument/2006/relationships/hyperlink" Target="http://www.lequipe.fr/Football/FootballFicheJoueur54324.html" TargetMode="External"/><Relationship Id="rId30" Type="http://schemas.openxmlformats.org/officeDocument/2006/relationships/hyperlink" Target="http://www.lequipe.fr/Football/FootballFicheJoueur60724.html" TargetMode="External"/><Relationship Id="rId35" Type="http://schemas.openxmlformats.org/officeDocument/2006/relationships/hyperlink" Target="http://www.lequipe.fr/Football/FootballFicheJoueur29256.html" TargetMode="External"/><Relationship Id="rId56" Type="http://schemas.openxmlformats.org/officeDocument/2006/relationships/hyperlink" Target="http://www.lequipe.fr/Football/FootballFicheJoueur56180.html" TargetMode="External"/><Relationship Id="rId77" Type="http://schemas.openxmlformats.org/officeDocument/2006/relationships/hyperlink" Target="http://www.lequipe.fr/Football/FootballFicheJoueur16191.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equipe.fr/Football/FootballFicheJoueur43460.html" TargetMode="External"/><Relationship Id="rId21" Type="http://schemas.openxmlformats.org/officeDocument/2006/relationships/hyperlink" Target="http://www.lequipe.fr/Football/FootballFicheJoueur56573.html" TargetMode="External"/><Relationship Id="rId42" Type="http://schemas.openxmlformats.org/officeDocument/2006/relationships/hyperlink" Target="http://www.lequipe.fr/Football/FootballFicheJoueur255000000000000000000026125.html" TargetMode="External"/><Relationship Id="rId47" Type="http://schemas.openxmlformats.org/officeDocument/2006/relationships/hyperlink" Target="http://www.lequipe.fr/Football/FootballFicheJoueur56573.html" TargetMode="External"/><Relationship Id="rId63" Type="http://schemas.openxmlformats.org/officeDocument/2006/relationships/hyperlink" Target="http://www.lequipe.fr/Football/FootballFicheJoueur23110.html" TargetMode="External"/><Relationship Id="rId68" Type="http://schemas.openxmlformats.org/officeDocument/2006/relationships/hyperlink" Target="http://www.lequipe.fr/Football/FootballFicheJoueur255000000000000000000026125.html" TargetMode="External"/><Relationship Id="rId16" Type="http://schemas.openxmlformats.org/officeDocument/2006/relationships/hyperlink" Target="http://www.lequipe.fr/Football/FootballFicheJoueur255000000000000000000026125.html" TargetMode="External"/><Relationship Id="rId11" Type="http://schemas.openxmlformats.org/officeDocument/2006/relationships/hyperlink" Target="http://www.lequipe.fr/Football/FootballFicheJoueur23110.html" TargetMode="External"/><Relationship Id="rId32" Type="http://schemas.openxmlformats.org/officeDocument/2006/relationships/hyperlink" Target="http://www.lequipe.fr/Football/FootballFicheJoueur49276.html" TargetMode="External"/><Relationship Id="rId37" Type="http://schemas.openxmlformats.org/officeDocument/2006/relationships/hyperlink" Target="http://www.lequipe.fr/Football/FootballFicheJoueur23110.html" TargetMode="External"/><Relationship Id="rId53" Type="http://schemas.openxmlformats.org/officeDocument/2006/relationships/hyperlink" Target="http://www.lequipe.fr/Football/FootballFicheJoueur59661.html" TargetMode="External"/><Relationship Id="rId58" Type="http://schemas.openxmlformats.org/officeDocument/2006/relationships/hyperlink" Target="http://www.lequipe.fr/Football/FootballFicheJoueur49276.html" TargetMode="External"/><Relationship Id="rId74" Type="http://schemas.openxmlformats.org/officeDocument/2006/relationships/hyperlink" Target="http://www.lequipe.fr/Football/FootballFicheJoueur29318.html" TargetMode="External"/><Relationship Id="rId79" Type="http://schemas.openxmlformats.org/officeDocument/2006/relationships/drawing" Target="../drawings/drawing13.xml"/><Relationship Id="rId5" Type="http://schemas.openxmlformats.org/officeDocument/2006/relationships/hyperlink" Target="http://www.lequipe.fr/Football/FootballFicheJoueur50508.html" TargetMode="External"/><Relationship Id="rId61" Type="http://schemas.openxmlformats.org/officeDocument/2006/relationships/hyperlink" Target="http://www.lequipe.fr/Football/FootballFicheJoueur36917.html" TargetMode="External"/><Relationship Id="rId19" Type="http://schemas.openxmlformats.org/officeDocument/2006/relationships/hyperlink" Target="http://www.lequipe.fr/Football/FootballFicheJoueur52898.html" TargetMode="External"/><Relationship Id="rId14" Type="http://schemas.openxmlformats.org/officeDocument/2006/relationships/hyperlink" Target="http://www.lequipe.fr/Football/FootballFicheJoueur50804.html" TargetMode="External"/><Relationship Id="rId22" Type="http://schemas.openxmlformats.org/officeDocument/2006/relationships/hyperlink" Target="http://www.lequipe.fr/Football/FootballFicheJoueur29318.html" TargetMode="External"/><Relationship Id="rId27" Type="http://schemas.openxmlformats.org/officeDocument/2006/relationships/hyperlink" Target="http://www.lequipe.fr/Football/FootballFicheJoueur59661.html" TargetMode="External"/><Relationship Id="rId30" Type="http://schemas.openxmlformats.org/officeDocument/2006/relationships/hyperlink" Target="http://www.lequipe.fr/Football/FootballFicheJoueur53547.html" TargetMode="External"/><Relationship Id="rId35" Type="http://schemas.openxmlformats.org/officeDocument/2006/relationships/hyperlink" Target="http://www.lequipe.fr/Football/FootballFicheJoueur36917.html" TargetMode="External"/><Relationship Id="rId43" Type="http://schemas.openxmlformats.org/officeDocument/2006/relationships/hyperlink" Target="http://www.lequipe.fr/Football/FootballFicheJoueur44595.html" TargetMode="External"/><Relationship Id="rId48" Type="http://schemas.openxmlformats.org/officeDocument/2006/relationships/hyperlink" Target="http://www.lequipe.fr/Football/FootballFicheJoueur29318.html" TargetMode="External"/><Relationship Id="rId56" Type="http://schemas.openxmlformats.org/officeDocument/2006/relationships/hyperlink" Target="http://www.lequipe.fr/Football/FootballFicheJoueur53547.html" TargetMode="External"/><Relationship Id="rId64" Type="http://schemas.openxmlformats.org/officeDocument/2006/relationships/hyperlink" Target="http://www.lequipe.fr/Football/FootballFicheJoueur36033.html" TargetMode="External"/><Relationship Id="rId69" Type="http://schemas.openxmlformats.org/officeDocument/2006/relationships/hyperlink" Target="http://www.lequipe.fr/Football/FootballFicheJoueur44595.html" TargetMode="External"/><Relationship Id="rId77" Type="http://schemas.openxmlformats.org/officeDocument/2006/relationships/hyperlink" Target="http://www.lequipe.fr/Football/FootballFicheJoueur58221.html" TargetMode="External"/><Relationship Id="rId8" Type="http://schemas.openxmlformats.org/officeDocument/2006/relationships/hyperlink" Target="http://www.lequipe.fr/Football/FootballFicheJoueur51912.html" TargetMode="External"/><Relationship Id="rId51" Type="http://schemas.openxmlformats.org/officeDocument/2006/relationships/hyperlink" Target="http://www.lequipe.fr/Football/FootballFicheJoueur58221.html" TargetMode="External"/><Relationship Id="rId72" Type="http://schemas.openxmlformats.org/officeDocument/2006/relationships/hyperlink" Target="http://www.lequipe.fr/Football/FootballFicheJoueur33103.html" TargetMode="External"/><Relationship Id="rId80" Type="http://schemas.openxmlformats.org/officeDocument/2006/relationships/vmlDrawing" Target="../drawings/vmlDrawing13.vml"/><Relationship Id="rId3" Type="http://schemas.openxmlformats.org/officeDocument/2006/relationships/hyperlink" Target="http://www.lequipe.fr/Football/FootballFicheJoueur39342.html" TargetMode="External"/><Relationship Id="rId12" Type="http://schemas.openxmlformats.org/officeDocument/2006/relationships/hyperlink" Target="http://www.lequipe.fr/Football/FootballFicheJoueur36033.html" TargetMode="External"/><Relationship Id="rId17" Type="http://schemas.openxmlformats.org/officeDocument/2006/relationships/hyperlink" Target="http://www.lequipe.fr/Football/FootballFicheJoueur44595.html" TargetMode="External"/><Relationship Id="rId25" Type="http://schemas.openxmlformats.org/officeDocument/2006/relationships/hyperlink" Target="http://www.lequipe.fr/Football/FootballFicheJoueur58221.html" TargetMode="External"/><Relationship Id="rId33" Type="http://schemas.openxmlformats.org/officeDocument/2006/relationships/hyperlink" Target="http://www.lequipe.fr/Football/FootballFicheJoueur36509.html" TargetMode="External"/><Relationship Id="rId38" Type="http://schemas.openxmlformats.org/officeDocument/2006/relationships/hyperlink" Target="http://www.lequipe.fr/Football/FootballFicheJoueur36033.html" TargetMode="External"/><Relationship Id="rId46" Type="http://schemas.openxmlformats.org/officeDocument/2006/relationships/hyperlink" Target="http://www.lequipe.fr/Football/FootballFicheJoueur33103.html" TargetMode="External"/><Relationship Id="rId59" Type="http://schemas.openxmlformats.org/officeDocument/2006/relationships/hyperlink" Target="http://www.lequipe.fr/Football/FootballFicheJoueur36509.html" TargetMode="External"/><Relationship Id="rId67" Type="http://schemas.openxmlformats.org/officeDocument/2006/relationships/hyperlink" Target="http://www.lequipe.fr/Football/FootballFicheJoueur57274.html" TargetMode="External"/><Relationship Id="rId20" Type="http://schemas.openxmlformats.org/officeDocument/2006/relationships/hyperlink" Target="http://www.lequipe.fr/Football/FootballFicheJoueur33103.html" TargetMode="External"/><Relationship Id="rId41" Type="http://schemas.openxmlformats.org/officeDocument/2006/relationships/hyperlink" Target="http://www.lequipe.fr/Football/FootballFicheJoueur57274.html" TargetMode="External"/><Relationship Id="rId54" Type="http://schemas.openxmlformats.org/officeDocument/2006/relationships/hyperlink" Target="http://www.lequipe.fr/Football/FootballFicheJoueur4287.html" TargetMode="External"/><Relationship Id="rId62" Type="http://schemas.openxmlformats.org/officeDocument/2006/relationships/hyperlink" Target="http://www.lequipe.fr/Football/FootballFicheJoueur52227.html" TargetMode="External"/><Relationship Id="rId70" Type="http://schemas.openxmlformats.org/officeDocument/2006/relationships/hyperlink" Target="http://www.lequipe.fr/Football/FootballFicheJoueur22228.html" TargetMode="External"/><Relationship Id="rId75" Type="http://schemas.openxmlformats.org/officeDocument/2006/relationships/hyperlink" Target="http://www.lequipe.fr/Football/FootballFicheJoueur20221.html" TargetMode="External"/><Relationship Id="rId1" Type="http://schemas.openxmlformats.org/officeDocument/2006/relationships/hyperlink" Target="http://www.lequipe.fr/Football/FootballFicheJoueur59661.html" TargetMode="External"/><Relationship Id="rId6" Type="http://schemas.openxmlformats.org/officeDocument/2006/relationships/hyperlink" Target="http://www.lequipe.fr/Football/FootballFicheJoueur49276.html" TargetMode="External"/><Relationship Id="rId15" Type="http://schemas.openxmlformats.org/officeDocument/2006/relationships/hyperlink" Target="http://www.lequipe.fr/Football/FootballFicheJoueur57274.html" TargetMode="External"/><Relationship Id="rId23" Type="http://schemas.openxmlformats.org/officeDocument/2006/relationships/hyperlink" Target="http://www.lequipe.fr/Football/FootballFicheJoueur20221.html" TargetMode="External"/><Relationship Id="rId28" Type="http://schemas.openxmlformats.org/officeDocument/2006/relationships/hyperlink" Target="http://www.lequipe.fr/Football/FootballFicheJoueur4287.html" TargetMode="External"/><Relationship Id="rId36" Type="http://schemas.openxmlformats.org/officeDocument/2006/relationships/hyperlink" Target="http://www.lequipe.fr/Football/FootballFicheJoueur52227.html" TargetMode="External"/><Relationship Id="rId49" Type="http://schemas.openxmlformats.org/officeDocument/2006/relationships/hyperlink" Target="http://www.lequipe.fr/Football/FootballFicheJoueur20221.html" TargetMode="External"/><Relationship Id="rId57" Type="http://schemas.openxmlformats.org/officeDocument/2006/relationships/hyperlink" Target="http://www.lequipe.fr/Football/FootballFicheJoueur50508.html" TargetMode="External"/><Relationship Id="rId10" Type="http://schemas.openxmlformats.org/officeDocument/2006/relationships/hyperlink" Target="http://www.lequipe.fr/Football/FootballFicheJoueur52227.html" TargetMode="External"/><Relationship Id="rId31" Type="http://schemas.openxmlformats.org/officeDocument/2006/relationships/hyperlink" Target="http://www.lequipe.fr/Football/FootballFicheJoueur50508.html" TargetMode="External"/><Relationship Id="rId44" Type="http://schemas.openxmlformats.org/officeDocument/2006/relationships/hyperlink" Target="http://www.lequipe.fr/Football/FootballFicheJoueur22228.html" TargetMode="External"/><Relationship Id="rId52" Type="http://schemas.openxmlformats.org/officeDocument/2006/relationships/hyperlink" Target="http://www.lequipe.fr/Football/FootballFicheJoueur43460.html" TargetMode="External"/><Relationship Id="rId60" Type="http://schemas.openxmlformats.org/officeDocument/2006/relationships/hyperlink" Target="http://www.lequipe.fr/Football/FootballFicheJoueur51912.html" TargetMode="External"/><Relationship Id="rId65" Type="http://schemas.openxmlformats.org/officeDocument/2006/relationships/hyperlink" Target="http://www.lequipe.fr/Football/FootballFicheJoueur44591.html" TargetMode="External"/><Relationship Id="rId73" Type="http://schemas.openxmlformats.org/officeDocument/2006/relationships/hyperlink" Target="http://www.lequipe.fr/Football/FootballFicheJoueur56573.html" TargetMode="External"/><Relationship Id="rId78" Type="http://schemas.openxmlformats.org/officeDocument/2006/relationships/hyperlink" Target="http://www.lequipe.fr/Football/FootballFicheJoueur43460.html" TargetMode="External"/><Relationship Id="rId81" Type="http://schemas.openxmlformats.org/officeDocument/2006/relationships/comments" Target="../comments13.xml"/><Relationship Id="rId4" Type="http://schemas.openxmlformats.org/officeDocument/2006/relationships/hyperlink" Target="http://www.lequipe.fr/Football/FootballFicheJoueur53547.html" TargetMode="External"/><Relationship Id="rId9" Type="http://schemas.openxmlformats.org/officeDocument/2006/relationships/hyperlink" Target="http://www.lequipe.fr/Football/FootballFicheJoueur36917.html" TargetMode="External"/><Relationship Id="rId13" Type="http://schemas.openxmlformats.org/officeDocument/2006/relationships/hyperlink" Target="http://www.lequipe.fr/Football/FootballFicheJoueur44591.html" TargetMode="External"/><Relationship Id="rId18" Type="http://schemas.openxmlformats.org/officeDocument/2006/relationships/hyperlink" Target="http://www.lequipe.fr/Football/FootballFicheJoueur22228.html" TargetMode="External"/><Relationship Id="rId39" Type="http://schemas.openxmlformats.org/officeDocument/2006/relationships/hyperlink" Target="http://www.lequipe.fr/Football/FootballFicheJoueur44591.html" TargetMode="External"/><Relationship Id="rId34" Type="http://schemas.openxmlformats.org/officeDocument/2006/relationships/hyperlink" Target="http://www.lequipe.fr/Football/FootballFicheJoueur51912.html" TargetMode="External"/><Relationship Id="rId50" Type="http://schemas.openxmlformats.org/officeDocument/2006/relationships/hyperlink" Target="http://www.lequipe.fr/Football/FootballFicheJoueur46750.html" TargetMode="External"/><Relationship Id="rId55" Type="http://schemas.openxmlformats.org/officeDocument/2006/relationships/hyperlink" Target="http://www.lequipe.fr/Football/FootballFicheJoueur39342.html" TargetMode="External"/><Relationship Id="rId76" Type="http://schemas.openxmlformats.org/officeDocument/2006/relationships/hyperlink" Target="http://www.lequipe.fr/Football/FootballFicheJoueur46750.html" TargetMode="External"/><Relationship Id="rId7" Type="http://schemas.openxmlformats.org/officeDocument/2006/relationships/hyperlink" Target="http://www.lequipe.fr/Football/FootballFicheJoueur36509.html" TargetMode="External"/><Relationship Id="rId71" Type="http://schemas.openxmlformats.org/officeDocument/2006/relationships/hyperlink" Target="http://www.lequipe.fr/Football/FootballFicheJoueur52898.html" TargetMode="External"/><Relationship Id="rId2" Type="http://schemas.openxmlformats.org/officeDocument/2006/relationships/hyperlink" Target="http://www.lequipe.fr/Football/FootballFicheJoueur4287.html" TargetMode="External"/><Relationship Id="rId29" Type="http://schemas.openxmlformats.org/officeDocument/2006/relationships/hyperlink" Target="http://www.lequipe.fr/Football/FootballFicheJoueur39342.html" TargetMode="External"/><Relationship Id="rId24" Type="http://schemas.openxmlformats.org/officeDocument/2006/relationships/hyperlink" Target="http://www.lequipe.fr/Football/FootballFicheJoueur46750.html" TargetMode="External"/><Relationship Id="rId40" Type="http://schemas.openxmlformats.org/officeDocument/2006/relationships/hyperlink" Target="http://www.lequipe.fr/Football/FootballFicheJoueur50804.html" TargetMode="External"/><Relationship Id="rId45" Type="http://schemas.openxmlformats.org/officeDocument/2006/relationships/hyperlink" Target="http://www.lequipe.fr/Football/FootballFicheJoueur52898.html" TargetMode="External"/><Relationship Id="rId66" Type="http://schemas.openxmlformats.org/officeDocument/2006/relationships/hyperlink" Target="http://www.lequipe.fr/Football/FootballFicheJoueur50804.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equipe.fr/Football/FootballFicheJoueur20897.html" TargetMode="External"/><Relationship Id="rId21" Type="http://schemas.openxmlformats.org/officeDocument/2006/relationships/hyperlink" Target="http://www.lequipe.fr/Football/FootballFicheJoueur54353.html" TargetMode="External"/><Relationship Id="rId42" Type="http://schemas.openxmlformats.org/officeDocument/2006/relationships/hyperlink" Target="http://www.lequipe.fr/Football/FootballFicheJoueur19436.html" TargetMode="External"/><Relationship Id="rId47" Type="http://schemas.openxmlformats.org/officeDocument/2006/relationships/hyperlink" Target="http://www.lequipe.fr/Football/FootballFicheJoueur29486.html" TargetMode="External"/><Relationship Id="rId63" Type="http://schemas.openxmlformats.org/officeDocument/2006/relationships/hyperlink" Target="http://www.lequipe.fr/Football/FootballFicheJoueur255000000000000000000025406.html" TargetMode="External"/><Relationship Id="rId68" Type="http://schemas.openxmlformats.org/officeDocument/2006/relationships/hyperlink" Target="http://www.lequipe.fr/Football/FootballFicheJoueur60460.html" TargetMode="External"/><Relationship Id="rId16" Type="http://schemas.openxmlformats.org/officeDocument/2006/relationships/hyperlink" Target="http://www.lequipe.fr/Football/FootballFicheJoueur255000000000000000000025947.html" TargetMode="External"/><Relationship Id="rId11" Type="http://schemas.openxmlformats.org/officeDocument/2006/relationships/hyperlink" Target="http://www.lequipe.fr/Football/FootballFicheJoueur39766.html" TargetMode="External"/><Relationship Id="rId24" Type="http://schemas.openxmlformats.org/officeDocument/2006/relationships/hyperlink" Target="http://www.lequipe.fr/Football/FootballFicheJoueur50834.html" TargetMode="External"/><Relationship Id="rId32" Type="http://schemas.openxmlformats.org/officeDocument/2006/relationships/hyperlink" Target="http://www.lequipe.fr/Football/FootballFicheJoueur70000000000000000000020876.html" TargetMode="External"/><Relationship Id="rId37" Type="http://schemas.openxmlformats.org/officeDocument/2006/relationships/hyperlink" Target="http://www.lequipe.fr/Football/FootballFicheJoueur21458.html" TargetMode="External"/><Relationship Id="rId40" Type="http://schemas.openxmlformats.org/officeDocument/2006/relationships/hyperlink" Target="http://www.lequipe.fr/Football/FootballFicheJoueur54356.html" TargetMode="External"/><Relationship Id="rId45" Type="http://schemas.openxmlformats.org/officeDocument/2006/relationships/hyperlink" Target="http://www.lequipe.fr/Football/FootballFicheJoueur58465.html" TargetMode="External"/><Relationship Id="rId53" Type="http://schemas.openxmlformats.org/officeDocument/2006/relationships/hyperlink" Target="http://www.lequipe.fr/Football/FootballFicheJoueur18265.html" TargetMode="External"/><Relationship Id="rId58" Type="http://schemas.openxmlformats.org/officeDocument/2006/relationships/hyperlink" Target="http://www.lequipe.fr/Football/FootballFicheJoueur56280.html" TargetMode="External"/><Relationship Id="rId66" Type="http://schemas.openxmlformats.org/officeDocument/2006/relationships/hyperlink" Target="http://www.lequipe.fr/Football/FootballFicheJoueur255000000000000000000025947.html" TargetMode="External"/><Relationship Id="rId74" Type="http://schemas.openxmlformats.org/officeDocument/2006/relationships/hyperlink" Target="http://www.lequipe.fr/Football/FootballFicheJoueur50834.html" TargetMode="External"/><Relationship Id="rId5" Type="http://schemas.openxmlformats.org/officeDocument/2006/relationships/hyperlink" Target="http://www.lequipe.fr/Football/FootballFicheJoueur35357.html" TargetMode="External"/><Relationship Id="rId61" Type="http://schemas.openxmlformats.org/officeDocument/2006/relationships/hyperlink" Target="http://www.lequipe.fr/Football/FootballFicheJoueur39766.html" TargetMode="External"/><Relationship Id="rId19" Type="http://schemas.openxmlformats.org/officeDocument/2006/relationships/hyperlink" Target="http://www.lequipe.fr/Football/FootballFicheJoueur42018.html" TargetMode="External"/><Relationship Id="rId14" Type="http://schemas.openxmlformats.org/officeDocument/2006/relationships/hyperlink" Target="http://www.lequipe.fr/Football/FootballFicheJoueur60461.html" TargetMode="External"/><Relationship Id="rId22" Type="http://schemas.openxmlformats.org/officeDocument/2006/relationships/hyperlink" Target="http://www.lequipe.fr/Football/FootballFicheJoueur29486.html" TargetMode="External"/><Relationship Id="rId27" Type="http://schemas.openxmlformats.org/officeDocument/2006/relationships/hyperlink" Target="http://www.lequipe.fr/Football/FootballFicheJoueur38503.html" TargetMode="External"/><Relationship Id="rId30" Type="http://schemas.openxmlformats.org/officeDocument/2006/relationships/hyperlink" Target="http://www.lequipe.fr/Football/FootballFicheJoueur35357.html" TargetMode="External"/><Relationship Id="rId35" Type="http://schemas.openxmlformats.org/officeDocument/2006/relationships/hyperlink" Target="http://www.lequipe.fr/Football/FootballFicheJoueur30371.html" TargetMode="External"/><Relationship Id="rId43" Type="http://schemas.openxmlformats.org/officeDocument/2006/relationships/hyperlink" Target="http://www.lequipe.fr/Football/FootballFicheJoueur60460.html" TargetMode="External"/><Relationship Id="rId48" Type="http://schemas.openxmlformats.org/officeDocument/2006/relationships/hyperlink" Target="http://www.lequipe.fr/Football/FootballFicheJoueur20000000000000000000019708.html" TargetMode="External"/><Relationship Id="rId56" Type="http://schemas.openxmlformats.org/officeDocument/2006/relationships/hyperlink" Target="http://www.lequipe.fr/Football/FootballFicheJoueur255000000000000000000025222.html" TargetMode="External"/><Relationship Id="rId64" Type="http://schemas.openxmlformats.org/officeDocument/2006/relationships/hyperlink" Target="http://www.lequipe.fr/Football/FootballFicheJoueur60461.html" TargetMode="External"/><Relationship Id="rId69" Type="http://schemas.openxmlformats.org/officeDocument/2006/relationships/hyperlink" Target="http://www.lequipe.fr/Football/FootballFicheJoueur42018.html" TargetMode="External"/><Relationship Id="rId77" Type="http://schemas.openxmlformats.org/officeDocument/2006/relationships/vmlDrawing" Target="../drawings/vmlDrawing14.vml"/><Relationship Id="rId8" Type="http://schemas.openxmlformats.org/officeDocument/2006/relationships/hyperlink" Target="http://www.lequipe.fr/Football/FootballFicheJoueur56280.html" TargetMode="External"/><Relationship Id="rId51" Type="http://schemas.openxmlformats.org/officeDocument/2006/relationships/hyperlink" Target="http://www.lequipe.fr/Football/FootballFicheJoueur20897.html" TargetMode="External"/><Relationship Id="rId72" Type="http://schemas.openxmlformats.org/officeDocument/2006/relationships/hyperlink" Target="http://www.lequipe.fr/Football/FootballFicheJoueur29486.html" TargetMode="External"/><Relationship Id="rId3" Type="http://schemas.openxmlformats.org/officeDocument/2006/relationships/hyperlink" Target="http://www.lequipe.fr/Football/FootballFicheJoueur18265.html" TargetMode="External"/><Relationship Id="rId12" Type="http://schemas.openxmlformats.org/officeDocument/2006/relationships/hyperlink" Target="http://www.lequipe.fr/Football/FootballFicheJoueur21458.html" TargetMode="External"/><Relationship Id="rId17" Type="http://schemas.openxmlformats.org/officeDocument/2006/relationships/hyperlink" Target="http://www.lequipe.fr/Football/FootballFicheJoueur19436.html" TargetMode="External"/><Relationship Id="rId25" Type="http://schemas.openxmlformats.org/officeDocument/2006/relationships/hyperlink" Target="http://www.lequipe.fr/Football/FootballFicheJoueur57815.html" TargetMode="External"/><Relationship Id="rId33" Type="http://schemas.openxmlformats.org/officeDocument/2006/relationships/hyperlink" Target="http://www.lequipe.fr/Football/FootballFicheJoueur56280.html" TargetMode="External"/><Relationship Id="rId38" Type="http://schemas.openxmlformats.org/officeDocument/2006/relationships/hyperlink" Target="http://www.lequipe.fr/Football/FootballFicheJoueur255000000000000000000025406.html" TargetMode="External"/><Relationship Id="rId46" Type="http://schemas.openxmlformats.org/officeDocument/2006/relationships/hyperlink" Target="http://www.lequipe.fr/Football/FootballFicheJoueur54353.html" TargetMode="External"/><Relationship Id="rId59" Type="http://schemas.openxmlformats.org/officeDocument/2006/relationships/hyperlink" Target="http://www.lequipe.fr/Football/FootballFicheJoueur36408.html" TargetMode="External"/><Relationship Id="rId67" Type="http://schemas.openxmlformats.org/officeDocument/2006/relationships/hyperlink" Target="http://www.lequipe.fr/Football/FootballFicheJoueur19436.html" TargetMode="External"/><Relationship Id="rId20" Type="http://schemas.openxmlformats.org/officeDocument/2006/relationships/hyperlink" Target="http://www.lequipe.fr/Football/FootballFicheJoueur58465.html" TargetMode="External"/><Relationship Id="rId41" Type="http://schemas.openxmlformats.org/officeDocument/2006/relationships/hyperlink" Target="http://www.lequipe.fr/Football/FootballFicheJoueur255000000000000000000025947.html" TargetMode="External"/><Relationship Id="rId54" Type="http://schemas.openxmlformats.org/officeDocument/2006/relationships/hyperlink" Target="http://www.lequipe.fr/Football/FootballFicheJoueur21862.html" TargetMode="External"/><Relationship Id="rId62" Type="http://schemas.openxmlformats.org/officeDocument/2006/relationships/hyperlink" Target="http://www.lequipe.fr/Football/FootballFicheJoueur21458.html" TargetMode="External"/><Relationship Id="rId70" Type="http://schemas.openxmlformats.org/officeDocument/2006/relationships/hyperlink" Target="http://www.lequipe.fr/Football/FootballFicheJoueur58465.html" TargetMode="External"/><Relationship Id="rId75" Type="http://schemas.openxmlformats.org/officeDocument/2006/relationships/hyperlink" Target="http://www.lequipe.fr/Football/FootballFicheJoueur57815.html" TargetMode="External"/><Relationship Id="rId1" Type="http://schemas.openxmlformats.org/officeDocument/2006/relationships/hyperlink" Target="http://www.lequipe.fr/Football/FootballFicheJoueur20897.html" TargetMode="External"/><Relationship Id="rId6" Type="http://schemas.openxmlformats.org/officeDocument/2006/relationships/hyperlink" Target="http://www.lequipe.fr/Football/FootballFicheJoueur255000000000000000000025222.html" TargetMode="External"/><Relationship Id="rId15" Type="http://schemas.openxmlformats.org/officeDocument/2006/relationships/hyperlink" Target="http://www.lequipe.fr/Football/FootballFicheJoueur54356.html" TargetMode="External"/><Relationship Id="rId23" Type="http://schemas.openxmlformats.org/officeDocument/2006/relationships/hyperlink" Target="http://www.lequipe.fr/Football/FootballFicheJoueur20000000000000000000019708.html" TargetMode="External"/><Relationship Id="rId28" Type="http://schemas.openxmlformats.org/officeDocument/2006/relationships/hyperlink" Target="http://www.lequipe.fr/Football/FootballFicheJoueur18265.html" TargetMode="External"/><Relationship Id="rId36" Type="http://schemas.openxmlformats.org/officeDocument/2006/relationships/hyperlink" Target="http://www.lequipe.fr/Football/FootballFicheJoueur39766.html" TargetMode="External"/><Relationship Id="rId49" Type="http://schemas.openxmlformats.org/officeDocument/2006/relationships/hyperlink" Target="http://www.lequipe.fr/Football/FootballFicheJoueur50834.html" TargetMode="External"/><Relationship Id="rId57" Type="http://schemas.openxmlformats.org/officeDocument/2006/relationships/hyperlink" Target="http://www.lequipe.fr/Football/FootballFicheJoueur70000000000000000000020876.html" TargetMode="External"/><Relationship Id="rId10" Type="http://schemas.openxmlformats.org/officeDocument/2006/relationships/hyperlink" Target="http://www.lequipe.fr/Football/FootballFicheJoueur30371.html" TargetMode="External"/><Relationship Id="rId31" Type="http://schemas.openxmlformats.org/officeDocument/2006/relationships/hyperlink" Target="http://www.lequipe.fr/Football/FootballFicheJoueur255000000000000000000025222.html" TargetMode="External"/><Relationship Id="rId44" Type="http://schemas.openxmlformats.org/officeDocument/2006/relationships/hyperlink" Target="http://www.lequipe.fr/Football/FootballFicheJoueur42018.html" TargetMode="External"/><Relationship Id="rId52" Type="http://schemas.openxmlformats.org/officeDocument/2006/relationships/hyperlink" Target="http://www.lequipe.fr/Football/FootballFicheJoueur38503.html" TargetMode="External"/><Relationship Id="rId60" Type="http://schemas.openxmlformats.org/officeDocument/2006/relationships/hyperlink" Target="http://www.lequipe.fr/Football/FootballFicheJoueur30371.html" TargetMode="External"/><Relationship Id="rId65" Type="http://schemas.openxmlformats.org/officeDocument/2006/relationships/hyperlink" Target="http://www.lequipe.fr/Football/FootballFicheJoueur54356.html" TargetMode="External"/><Relationship Id="rId73" Type="http://schemas.openxmlformats.org/officeDocument/2006/relationships/hyperlink" Target="http://www.lequipe.fr/Football/FootballFicheJoueur20000000000000000000019708.html" TargetMode="External"/><Relationship Id="rId78" Type="http://schemas.openxmlformats.org/officeDocument/2006/relationships/comments" Target="../comments14.xml"/><Relationship Id="rId4" Type="http://schemas.openxmlformats.org/officeDocument/2006/relationships/hyperlink" Target="http://www.lequipe.fr/Football/FootballFicheJoueur21862.html" TargetMode="External"/><Relationship Id="rId9" Type="http://schemas.openxmlformats.org/officeDocument/2006/relationships/hyperlink" Target="http://www.lequipe.fr/Football/FootballFicheJoueur36408.html" TargetMode="External"/><Relationship Id="rId13" Type="http://schemas.openxmlformats.org/officeDocument/2006/relationships/hyperlink" Target="http://www.lequipe.fr/Football/FootballFicheJoueur255000000000000000000025406.html" TargetMode="External"/><Relationship Id="rId18" Type="http://schemas.openxmlformats.org/officeDocument/2006/relationships/hyperlink" Target="http://www.lequipe.fr/Football/FootballFicheJoueur60460.html" TargetMode="External"/><Relationship Id="rId39" Type="http://schemas.openxmlformats.org/officeDocument/2006/relationships/hyperlink" Target="http://www.lequipe.fr/Football/FootballFicheJoueur60461.html" TargetMode="External"/><Relationship Id="rId34" Type="http://schemas.openxmlformats.org/officeDocument/2006/relationships/hyperlink" Target="http://www.lequipe.fr/Football/FootballFicheJoueur36408.html" TargetMode="External"/><Relationship Id="rId50" Type="http://schemas.openxmlformats.org/officeDocument/2006/relationships/hyperlink" Target="http://www.lequipe.fr/Football/FootballFicheJoueur57815.html" TargetMode="External"/><Relationship Id="rId55" Type="http://schemas.openxmlformats.org/officeDocument/2006/relationships/hyperlink" Target="http://www.lequipe.fr/Football/FootballFicheJoueur35357.html" TargetMode="External"/><Relationship Id="rId76" Type="http://schemas.openxmlformats.org/officeDocument/2006/relationships/drawing" Target="../drawings/drawing14.xml"/><Relationship Id="rId7" Type="http://schemas.openxmlformats.org/officeDocument/2006/relationships/hyperlink" Target="http://www.lequipe.fr/Football/FootballFicheJoueur70000000000000000000020876.html" TargetMode="External"/><Relationship Id="rId71" Type="http://schemas.openxmlformats.org/officeDocument/2006/relationships/hyperlink" Target="http://www.lequipe.fr/Football/FootballFicheJoueur54353.html" TargetMode="External"/><Relationship Id="rId2" Type="http://schemas.openxmlformats.org/officeDocument/2006/relationships/hyperlink" Target="http://www.lequipe.fr/Football/FootballFicheJoueur38503.html" TargetMode="External"/><Relationship Id="rId29" Type="http://schemas.openxmlformats.org/officeDocument/2006/relationships/hyperlink" Target="http://www.lequipe.fr/Football/FootballFicheJoueur21862.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equipe.fr/Football/FootballFicheJoueur19362.html" TargetMode="External"/><Relationship Id="rId21" Type="http://schemas.openxmlformats.org/officeDocument/2006/relationships/hyperlink" Target="http://www.lequipe.fr/Football/FootballFicheJoueur44978.html" TargetMode="External"/><Relationship Id="rId42" Type="http://schemas.openxmlformats.org/officeDocument/2006/relationships/hyperlink" Target="http://www.lequipe.fr/Football/FootballFicheJoueur28460.html" TargetMode="External"/><Relationship Id="rId47" Type="http://schemas.openxmlformats.org/officeDocument/2006/relationships/hyperlink" Target="http://www.lequipe.fr/Football/FootballFicheJoueur24631.html" TargetMode="External"/><Relationship Id="rId63" Type="http://schemas.openxmlformats.org/officeDocument/2006/relationships/hyperlink" Target="http://www.lequipe.fr/Football/FootballFicheJoueur56594.html" TargetMode="External"/><Relationship Id="rId68" Type="http://schemas.openxmlformats.org/officeDocument/2006/relationships/hyperlink" Target="http://www.lequipe.fr/Football/FootballFicheJoueur10419.html" TargetMode="External"/><Relationship Id="rId84" Type="http://schemas.openxmlformats.org/officeDocument/2006/relationships/comments" Target="../comments15.xml"/><Relationship Id="rId16" Type="http://schemas.openxmlformats.org/officeDocument/2006/relationships/hyperlink" Target="http://www.lequipe.fr/Football/FootballFicheJoueur58907.html" TargetMode="External"/><Relationship Id="rId11" Type="http://schemas.openxmlformats.org/officeDocument/2006/relationships/hyperlink" Target="http://www.lequipe.fr/Football/FootballFicheJoueur27370.html" TargetMode="External"/><Relationship Id="rId32" Type="http://schemas.openxmlformats.org/officeDocument/2006/relationships/hyperlink" Target="http://www.lequipe.fr/Football/FootballFicheJoueur18331.html" TargetMode="External"/><Relationship Id="rId37" Type="http://schemas.openxmlformats.org/officeDocument/2006/relationships/hyperlink" Target="http://www.lequipe.fr/Football/FootballFicheJoueur57083.html" TargetMode="External"/><Relationship Id="rId53" Type="http://schemas.openxmlformats.org/officeDocument/2006/relationships/hyperlink" Target="http://www.lequipe.fr/Football/FootballFicheJoueur19362.html" TargetMode="External"/><Relationship Id="rId58" Type="http://schemas.openxmlformats.org/officeDocument/2006/relationships/hyperlink" Target="http://www.lequipe.fr/Football/FootballFicheJoueur29366.html" TargetMode="External"/><Relationship Id="rId74" Type="http://schemas.openxmlformats.org/officeDocument/2006/relationships/hyperlink" Target="http://www.lequipe.fr/Football/FootballFicheJoueur24631.html" TargetMode="External"/><Relationship Id="rId79" Type="http://schemas.openxmlformats.org/officeDocument/2006/relationships/hyperlink" Target="http://www.lequipe.fr/Football/FootballFicheJoueur36906.html" TargetMode="External"/><Relationship Id="rId5" Type="http://schemas.openxmlformats.org/officeDocument/2006/relationships/hyperlink" Target="http://www.lequipe.fr/Football/FootballFicheJoueur18331.html" TargetMode="External"/><Relationship Id="rId61" Type="http://schemas.openxmlformats.org/officeDocument/2006/relationships/hyperlink" Target="http://www.lequipe.fr/Football/FootballFicheJoueur45596.html" TargetMode="External"/><Relationship Id="rId82" Type="http://schemas.openxmlformats.org/officeDocument/2006/relationships/drawing" Target="../drawings/drawing15.xml"/><Relationship Id="rId19" Type="http://schemas.openxmlformats.org/officeDocument/2006/relationships/hyperlink" Target="http://www.lequipe.fr/Football/FootballFicheJoueur255000000000000000000026869.html" TargetMode="External"/><Relationship Id="rId14" Type="http://schemas.openxmlformats.org/officeDocument/2006/relationships/hyperlink" Target="http://www.lequipe.fr/Football/FootballFicheJoueur10419.html" TargetMode="External"/><Relationship Id="rId22" Type="http://schemas.openxmlformats.org/officeDocument/2006/relationships/hyperlink" Target="http://www.lequipe.fr/Football/FootballFicheJoueur25016.html" TargetMode="External"/><Relationship Id="rId27" Type="http://schemas.openxmlformats.org/officeDocument/2006/relationships/hyperlink" Target="http://www.lequipe.fr/Football/FootballFicheJoueur56043.html" TargetMode="External"/><Relationship Id="rId30" Type="http://schemas.openxmlformats.org/officeDocument/2006/relationships/hyperlink" Target="http://www.lequipe.fr/Football/FootballFicheJoueur40208.html" TargetMode="External"/><Relationship Id="rId35" Type="http://schemas.openxmlformats.org/officeDocument/2006/relationships/hyperlink" Target="http://www.lequipe.fr/Football/FootballFicheJoueur45741.html" TargetMode="External"/><Relationship Id="rId43" Type="http://schemas.openxmlformats.org/officeDocument/2006/relationships/hyperlink" Target="http://www.lequipe.fr/Football/FootballFicheJoueur58907.html" TargetMode="External"/><Relationship Id="rId48" Type="http://schemas.openxmlformats.org/officeDocument/2006/relationships/hyperlink" Target="http://www.lequipe.fr/Football/FootballFicheJoueur44978.html" TargetMode="External"/><Relationship Id="rId56" Type="http://schemas.openxmlformats.org/officeDocument/2006/relationships/hyperlink" Target="http://www.lequipe.fr/Football/FootballFicheJoueur25196.html" TargetMode="External"/><Relationship Id="rId64" Type="http://schemas.openxmlformats.org/officeDocument/2006/relationships/hyperlink" Target="http://www.lequipe.fr/Football/FootballFicheJoueur57083.html" TargetMode="External"/><Relationship Id="rId69" Type="http://schemas.openxmlformats.org/officeDocument/2006/relationships/hyperlink" Target="http://www.lequipe.fr/Football/FootballFicheJoueur28460.html" TargetMode="External"/><Relationship Id="rId77" Type="http://schemas.openxmlformats.org/officeDocument/2006/relationships/hyperlink" Target="http://www.lequipe.fr/Football/FootballFicheJoueur22134.html" TargetMode="External"/><Relationship Id="rId8" Type="http://schemas.openxmlformats.org/officeDocument/2006/relationships/hyperlink" Target="http://www.lequipe.fr/Football/FootballFicheJoueur45741.html" TargetMode="External"/><Relationship Id="rId51" Type="http://schemas.openxmlformats.org/officeDocument/2006/relationships/hyperlink" Target="http://www.lequipe.fr/Football/FootballFicheJoueur7595.html" TargetMode="External"/><Relationship Id="rId72" Type="http://schemas.openxmlformats.org/officeDocument/2006/relationships/hyperlink" Target="http://www.lequipe.fr/Football/FootballFicheJoueur10443.html" TargetMode="External"/><Relationship Id="rId80" Type="http://schemas.openxmlformats.org/officeDocument/2006/relationships/hyperlink" Target="http://www.lequipe.fr/Football/FootballFicheJoueur19362.html" TargetMode="External"/><Relationship Id="rId3" Type="http://schemas.openxmlformats.org/officeDocument/2006/relationships/hyperlink" Target="http://www.lequipe.fr/Football/FootballFicheJoueur40208.html" TargetMode="External"/><Relationship Id="rId12" Type="http://schemas.openxmlformats.org/officeDocument/2006/relationships/hyperlink" Target="http://www.lequipe.fr/Football/FootballFicheJoueur57109.html" TargetMode="External"/><Relationship Id="rId17" Type="http://schemas.openxmlformats.org/officeDocument/2006/relationships/hyperlink" Target="http://www.lequipe.fr/Football/FootballFicheJoueur59808.html" TargetMode="External"/><Relationship Id="rId25" Type="http://schemas.openxmlformats.org/officeDocument/2006/relationships/hyperlink" Target="http://www.lequipe.fr/Football/FootballFicheJoueur36906.html" TargetMode="External"/><Relationship Id="rId33" Type="http://schemas.openxmlformats.org/officeDocument/2006/relationships/hyperlink" Target="http://www.lequipe.fr/Football/FootballFicheJoueur26727.html" TargetMode="External"/><Relationship Id="rId38" Type="http://schemas.openxmlformats.org/officeDocument/2006/relationships/hyperlink" Target="http://www.lequipe.fr/Football/FootballFicheJoueur27370.html" TargetMode="External"/><Relationship Id="rId46" Type="http://schemas.openxmlformats.org/officeDocument/2006/relationships/hyperlink" Target="http://www.lequipe.fr/Football/FootballFicheJoueur255000000000000000000026869.html" TargetMode="External"/><Relationship Id="rId59" Type="http://schemas.openxmlformats.org/officeDocument/2006/relationships/hyperlink" Target="http://www.lequipe.fr/Football/FootballFicheJoueur18331.html" TargetMode="External"/><Relationship Id="rId67" Type="http://schemas.openxmlformats.org/officeDocument/2006/relationships/hyperlink" Target="http://www.lequipe.fr/Football/FootballFicheJoueur42105.html" TargetMode="External"/><Relationship Id="rId20" Type="http://schemas.openxmlformats.org/officeDocument/2006/relationships/hyperlink" Target="http://www.lequipe.fr/Football/FootballFicheJoueur24631.html" TargetMode="External"/><Relationship Id="rId41" Type="http://schemas.openxmlformats.org/officeDocument/2006/relationships/hyperlink" Target="http://www.lequipe.fr/Football/FootballFicheJoueur10419.html" TargetMode="External"/><Relationship Id="rId54" Type="http://schemas.openxmlformats.org/officeDocument/2006/relationships/hyperlink" Target="http://www.lequipe.fr/Football/FootballFicheJoueur56043.html" TargetMode="External"/><Relationship Id="rId62" Type="http://schemas.openxmlformats.org/officeDocument/2006/relationships/hyperlink" Target="http://www.lequipe.fr/Football/FootballFicheJoueur45741.html" TargetMode="External"/><Relationship Id="rId70" Type="http://schemas.openxmlformats.org/officeDocument/2006/relationships/hyperlink" Target="http://www.lequipe.fr/Football/FootballFicheJoueur58907.html" TargetMode="External"/><Relationship Id="rId75" Type="http://schemas.openxmlformats.org/officeDocument/2006/relationships/hyperlink" Target="http://www.lequipe.fr/Football/FootballFicheJoueur44978.html" TargetMode="External"/><Relationship Id="rId83" Type="http://schemas.openxmlformats.org/officeDocument/2006/relationships/vmlDrawing" Target="../drawings/vmlDrawing15.vml"/><Relationship Id="rId1" Type="http://schemas.openxmlformats.org/officeDocument/2006/relationships/hyperlink" Target="http://www.lequipe.fr/Football/FootballFicheJoueur53152.html" TargetMode="External"/><Relationship Id="rId6" Type="http://schemas.openxmlformats.org/officeDocument/2006/relationships/hyperlink" Target="http://www.lequipe.fr/Football/FootballFicheJoueur26727.html" TargetMode="External"/><Relationship Id="rId15" Type="http://schemas.openxmlformats.org/officeDocument/2006/relationships/hyperlink" Target="http://www.lequipe.fr/Football/FootballFicheJoueur28460.html" TargetMode="External"/><Relationship Id="rId23" Type="http://schemas.openxmlformats.org/officeDocument/2006/relationships/hyperlink" Target="http://www.lequipe.fr/Football/FootballFicheJoueur22134.html" TargetMode="External"/><Relationship Id="rId28" Type="http://schemas.openxmlformats.org/officeDocument/2006/relationships/hyperlink" Target="http://www.lequipe.fr/Football/FootballFicheJoueur53152.html" TargetMode="External"/><Relationship Id="rId36" Type="http://schemas.openxmlformats.org/officeDocument/2006/relationships/hyperlink" Target="http://www.lequipe.fr/Football/FootballFicheJoueur56594.html" TargetMode="External"/><Relationship Id="rId49" Type="http://schemas.openxmlformats.org/officeDocument/2006/relationships/hyperlink" Target="http://www.lequipe.fr/Football/FootballFicheJoueur25016.html" TargetMode="External"/><Relationship Id="rId57" Type="http://schemas.openxmlformats.org/officeDocument/2006/relationships/hyperlink" Target="http://www.lequipe.fr/Football/FootballFicheJoueur40208.html" TargetMode="External"/><Relationship Id="rId10" Type="http://schemas.openxmlformats.org/officeDocument/2006/relationships/hyperlink" Target="http://www.lequipe.fr/Football/FootballFicheJoueur57083.html" TargetMode="External"/><Relationship Id="rId31" Type="http://schemas.openxmlformats.org/officeDocument/2006/relationships/hyperlink" Target="http://www.lequipe.fr/Football/FootballFicheJoueur29366.html" TargetMode="External"/><Relationship Id="rId44" Type="http://schemas.openxmlformats.org/officeDocument/2006/relationships/hyperlink" Target="http://www.lequipe.fr/Football/FootballFicheJoueur59808.html" TargetMode="External"/><Relationship Id="rId52" Type="http://schemas.openxmlformats.org/officeDocument/2006/relationships/hyperlink" Target="http://www.lequipe.fr/Football/FootballFicheJoueur36906.html" TargetMode="External"/><Relationship Id="rId60" Type="http://schemas.openxmlformats.org/officeDocument/2006/relationships/hyperlink" Target="http://www.lequipe.fr/Football/FootballFicheJoueur26727.html" TargetMode="External"/><Relationship Id="rId65" Type="http://schemas.openxmlformats.org/officeDocument/2006/relationships/hyperlink" Target="http://www.lequipe.fr/Football/FootballFicheJoueur27370.html" TargetMode="External"/><Relationship Id="rId73" Type="http://schemas.openxmlformats.org/officeDocument/2006/relationships/hyperlink" Target="http://www.lequipe.fr/Football/FootballFicheJoueur255000000000000000000026869.html" TargetMode="External"/><Relationship Id="rId78" Type="http://schemas.openxmlformats.org/officeDocument/2006/relationships/hyperlink" Target="http://www.lequipe.fr/Football/FootballFicheJoueur7595.html" TargetMode="External"/><Relationship Id="rId81" Type="http://schemas.openxmlformats.org/officeDocument/2006/relationships/hyperlink" Target="http://www.lequipe.fr/Football/FootballFicheJoueur56043.html" TargetMode="External"/><Relationship Id="rId4" Type="http://schemas.openxmlformats.org/officeDocument/2006/relationships/hyperlink" Target="http://www.lequipe.fr/Football/FootballFicheJoueur29366.html" TargetMode="External"/><Relationship Id="rId9" Type="http://schemas.openxmlformats.org/officeDocument/2006/relationships/hyperlink" Target="http://www.lequipe.fr/Football/FootballFicheJoueur56594.html" TargetMode="External"/><Relationship Id="rId13" Type="http://schemas.openxmlformats.org/officeDocument/2006/relationships/hyperlink" Target="http://www.lequipe.fr/Football/FootballFicheJoueur42105.html" TargetMode="External"/><Relationship Id="rId18" Type="http://schemas.openxmlformats.org/officeDocument/2006/relationships/hyperlink" Target="http://www.lequipe.fr/Football/FootballFicheJoueur10443.html" TargetMode="External"/><Relationship Id="rId39" Type="http://schemas.openxmlformats.org/officeDocument/2006/relationships/hyperlink" Target="http://www.lequipe.fr/Football/FootballFicheJoueur57109.html" TargetMode="External"/><Relationship Id="rId34" Type="http://schemas.openxmlformats.org/officeDocument/2006/relationships/hyperlink" Target="http://www.lequipe.fr/Football/FootballFicheJoueur45596.html" TargetMode="External"/><Relationship Id="rId50" Type="http://schemas.openxmlformats.org/officeDocument/2006/relationships/hyperlink" Target="http://www.lequipe.fr/Football/FootballFicheJoueur22134.html" TargetMode="External"/><Relationship Id="rId55" Type="http://schemas.openxmlformats.org/officeDocument/2006/relationships/hyperlink" Target="http://www.lequipe.fr/Football/FootballFicheJoueur53152.html" TargetMode="External"/><Relationship Id="rId76" Type="http://schemas.openxmlformats.org/officeDocument/2006/relationships/hyperlink" Target="http://www.lequipe.fr/Football/FootballFicheJoueur25016.html" TargetMode="External"/><Relationship Id="rId7" Type="http://schemas.openxmlformats.org/officeDocument/2006/relationships/hyperlink" Target="http://www.lequipe.fr/Football/FootballFicheJoueur45596.html" TargetMode="External"/><Relationship Id="rId71" Type="http://schemas.openxmlformats.org/officeDocument/2006/relationships/hyperlink" Target="http://www.lequipe.fr/Football/FootballFicheJoueur59808.html" TargetMode="External"/><Relationship Id="rId2" Type="http://schemas.openxmlformats.org/officeDocument/2006/relationships/hyperlink" Target="http://www.lequipe.fr/Football/FootballFicheJoueur25196.html" TargetMode="External"/><Relationship Id="rId29" Type="http://schemas.openxmlformats.org/officeDocument/2006/relationships/hyperlink" Target="http://www.lequipe.fr/Football/FootballFicheJoueur25196.html" TargetMode="External"/><Relationship Id="rId24" Type="http://schemas.openxmlformats.org/officeDocument/2006/relationships/hyperlink" Target="http://www.lequipe.fr/Football/FootballFicheJoueur7595.html" TargetMode="External"/><Relationship Id="rId40" Type="http://schemas.openxmlformats.org/officeDocument/2006/relationships/hyperlink" Target="http://www.lequipe.fr/Football/FootballFicheJoueur42105.html" TargetMode="External"/><Relationship Id="rId45" Type="http://schemas.openxmlformats.org/officeDocument/2006/relationships/hyperlink" Target="http://www.lequipe.fr/Football/FootballFicheJoueur10443.html" TargetMode="External"/><Relationship Id="rId66" Type="http://schemas.openxmlformats.org/officeDocument/2006/relationships/hyperlink" Target="http://www.lequipe.fr/Football/FootballFicheJoueur57109.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6" Type="http://schemas.openxmlformats.org/officeDocument/2006/relationships/hyperlink" Target="http://www.lequipe.fr/Football/FootballFicheJoueur41779.html" TargetMode="External"/><Relationship Id="rId21" Type="http://schemas.openxmlformats.org/officeDocument/2006/relationships/hyperlink" Target="http://www.lequipe.fr/Football/FootballFicheJoueur51548.html" TargetMode="External"/><Relationship Id="rId42" Type="http://schemas.openxmlformats.org/officeDocument/2006/relationships/hyperlink" Target="http://www.lequipe.fr/Football/FootballFicheJoueur59553.html" TargetMode="External"/><Relationship Id="rId47" Type="http://schemas.openxmlformats.org/officeDocument/2006/relationships/hyperlink" Target="http://www.lequipe.fr/Football/FootballFicheJoueur55438.html" TargetMode="External"/><Relationship Id="rId63" Type="http://schemas.openxmlformats.org/officeDocument/2006/relationships/hyperlink" Target="http://www.lequipe.fr/Football/FootballFicheJoueur51371.html" TargetMode="External"/><Relationship Id="rId68" Type="http://schemas.openxmlformats.org/officeDocument/2006/relationships/hyperlink" Target="http://www.lequipe.fr/Football/FootballFicheJoueur36647.html" TargetMode="External"/><Relationship Id="rId84" Type="http://schemas.openxmlformats.org/officeDocument/2006/relationships/hyperlink" Target="http://www.lequipe.fr/Football/FootballFicheJoueur50522.html" TargetMode="External"/><Relationship Id="rId16" Type="http://schemas.openxmlformats.org/officeDocument/2006/relationships/hyperlink" Target="http://www.lequipe.fr/Football/FootballFicheJoueur50987.html" TargetMode="External"/><Relationship Id="rId11" Type="http://schemas.openxmlformats.org/officeDocument/2006/relationships/hyperlink" Target="http://www.lequipe.fr/Football/FootballFicheJoueur37504.html" TargetMode="External"/><Relationship Id="rId32" Type="http://schemas.openxmlformats.org/officeDocument/2006/relationships/hyperlink" Target="http://www.lequipe.fr/Football/FootballFicheJoueur43933.html" TargetMode="External"/><Relationship Id="rId37" Type="http://schemas.openxmlformats.org/officeDocument/2006/relationships/hyperlink" Target="http://www.lequipe.fr/Football/FootballFicheJoueur50844.html" TargetMode="External"/><Relationship Id="rId53" Type="http://schemas.openxmlformats.org/officeDocument/2006/relationships/hyperlink" Target="http://www.lequipe.fr/Football/FootballFicheJoueur41779.html" TargetMode="External"/><Relationship Id="rId58" Type="http://schemas.openxmlformats.org/officeDocument/2006/relationships/hyperlink" Target="http://www.lequipe.fr/Football/FootballFicheJoueur50543.html" TargetMode="External"/><Relationship Id="rId74" Type="http://schemas.openxmlformats.org/officeDocument/2006/relationships/hyperlink" Target="http://www.lequipe.fr/Football/FootballFicheJoueur45063.html" TargetMode="External"/><Relationship Id="rId79" Type="http://schemas.openxmlformats.org/officeDocument/2006/relationships/hyperlink" Target="http://www.lequipe.fr/Football/FootballFicheJoueur52783.html" TargetMode="External"/><Relationship Id="rId5" Type="http://schemas.openxmlformats.org/officeDocument/2006/relationships/hyperlink" Target="http://www.lequipe.fr/Football/FootballFicheJoueur43933.html" TargetMode="External"/><Relationship Id="rId19" Type="http://schemas.openxmlformats.org/officeDocument/2006/relationships/hyperlink" Target="http://www.lequipe.fr/Football/FootballFicheJoueur56708.html" TargetMode="External"/><Relationship Id="rId14" Type="http://schemas.openxmlformats.org/officeDocument/2006/relationships/hyperlink" Target="http://www.lequipe.fr/Football/FootballFicheJoueur27041.html" TargetMode="External"/><Relationship Id="rId22" Type="http://schemas.openxmlformats.org/officeDocument/2006/relationships/hyperlink" Target="http://www.lequipe.fr/Football/FootballFicheJoueur42479.html" TargetMode="External"/><Relationship Id="rId27" Type="http://schemas.openxmlformats.org/officeDocument/2006/relationships/hyperlink" Target="http://www.lequipe.fr/Football/FootballFicheJoueur56285.html" TargetMode="External"/><Relationship Id="rId30" Type="http://schemas.openxmlformats.org/officeDocument/2006/relationships/hyperlink" Target="http://www.lequipe.fr/Football/FootballFicheJoueur255000000000000000000026878.html" TargetMode="External"/><Relationship Id="rId35" Type="http://schemas.openxmlformats.org/officeDocument/2006/relationships/hyperlink" Target="http://www.lequipe.fr/Football/FootballFicheJoueur54474.html" TargetMode="External"/><Relationship Id="rId43" Type="http://schemas.openxmlformats.org/officeDocument/2006/relationships/hyperlink" Target="http://www.lequipe.fr/Football/FootballFicheJoueur50987.html" TargetMode="External"/><Relationship Id="rId48" Type="http://schemas.openxmlformats.org/officeDocument/2006/relationships/hyperlink" Target="http://www.lequipe.fr/Football/FootballFicheJoueur51548.html" TargetMode="External"/><Relationship Id="rId56" Type="http://schemas.openxmlformats.org/officeDocument/2006/relationships/hyperlink" Target="http://www.lequipe.fr/Football/FootballFicheJoueur58053.html" TargetMode="External"/><Relationship Id="rId64" Type="http://schemas.openxmlformats.org/officeDocument/2006/relationships/hyperlink" Target="http://www.lequipe.fr/Football/FootballFicheJoueur58563.html" TargetMode="External"/><Relationship Id="rId69" Type="http://schemas.openxmlformats.org/officeDocument/2006/relationships/hyperlink" Target="http://www.lequipe.fr/Football/FootballFicheJoueur46366.html" TargetMode="External"/><Relationship Id="rId77" Type="http://schemas.openxmlformats.org/officeDocument/2006/relationships/hyperlink" Target="http://www.lequipe.fr/Football/FootballFicheJoueur20255.html" TargetMode="External"/><Relationship Id="rId8" Type="http://schemas.openxmlformats.org/officeDocument/2006/relationships/hyperlink" Target="http://www.lequipe.fr/Football/FootballFicheJoueur54474.html" TargetMode="External"/><Relationship Id="rId51" Type="http://schemas.openxmlformats.org/officeDocument/2006/relationships/hyperlink" Target="http://www.lequipe.fr/Football/FootballFicheJoueur22112.html" TargetMode="External"/><Relationship Id="rId72" Type="http://schemas.openxmlformats.org/officeDocument/2006/relationships/hyperlink" Target="http://www.lequipe.fr/Football/FootballFicheJoueur48786.html" TargetMode="External"/><Relationship Id="rId80" Type="http://schemas.openxmlformats.org/officeDocument/2006/relationships/hyperlink" Target="http://www.lequipe.fr/Football/FootballFicheJoueur5000000000000000000010668.html" TargetMode="External"/><Relationship Id="rId85" Type="http://schemas.openxmlformats.org/officeDocument/2006/relationships/hyperlink" Target="http://www.lequipe.fr/Football/FootballFicheJoueur59550.html" TargetMode="External"/><Relationship Id="rId3" Type="http://schemas.openxmlformats.org/officeDocument/2006/relationships/hyperlink" Target="http://www.lequipe.fr/Football/FootballFicheJoueur255000000000000000000026878.html" TargetMode="External"/><Relationship Id="rId12" Type="http://schemas.openxmlformats.org/officeDocument/2006/relationships/hyperlink" Target="http://www.lequipe.fr/Football/FootballFicheJoueur50842.html" TargetMode="External"/><Relationship Id="rId17" Type="http://schemas.openxmlformats.org/officeDocument/2006/relationships/hyperlink" Target="http://www.lequipe.fr/Football/FootballFicheJoueur27179.html" TargetMode="External"/><Relationship Id="rId25" Type="http://schemas.openxmlformats.org/officeDocument/2006/relationships/hyperlink" Target="http://www.lequipe.fr/Football/FootballFicheJoueur55341.html" TargetMode="External"/><Relationship Id="rId33" Type="http://schemas.openxmlformats.org/officeDocument/2006/relationships/hyperlink" Target="http://www.lequipe.fr/Football/FootballFicheJoueur58217.html" TargetMode="External"/><Relationship Id="rId38" Type="http://schemas.openxmlformats.org/officeDocument/2006/relationships/hyperlink" Target="http://www.lequipe.fr/Football/FootballFicheJoueur37504.html" TargetMode="External"/><Relationship Id="rId46" Type="http://schemas.openxmlformats.org/officeDocument/2006/relationships/hyperlink" Target="http://www.lequipe.fr/Football/FootballFicheJoueur56708.html" TargetMode="External"/><Relationship Id="rId59" Type="http://schemas.openxmlformats.org/officeDocument/2006/relationships/hyperlink" Target="http://www.lequipe.fr/Football/FootballFicheJoueur28563.html" TargetMode="External"/><Relationship Id="rId67" Type="http://schemas.openxmlformats.org/officeDocument/2006/relationships/hyperlink" Target="http://www.lequipe.fr/Football/FootballFicheJoueur50537.html" TargetMode="External"/><Relationship Id="rId20" Type="http://schemas.openxmlformats.org/officeDocument/2006/relationships/hyperlink" Target="http://www.lequipe.fr/Football/FootballFicheJoueur55438.html" TargetMode="External"/><Relationship Id="rId41" Type="http://schemas.openxmlformats.org/officeDocument/2006/relationships/hyperlink" Target="http://www.lequipe.fr/Football/FootballFicheJoueur27041.html" TargetMode="External"/><Relationship Id="rId54" Type="http://schemas.openxmlformats.org/officeDocument/2006/relationships/hyperlink" Target="http://www.lequipe.fr/Football/FootballFicheJoueur56285.html" TargetMode="External"/><Relationship Id="rId62" Type="http://schemas.openxmlformats.org/officeDocument/2006/relationships/hyperlink" Target="http://www.lequipe.fr/Football/FootballFicheJoueur33372.html" TargetMode="External"/><Relationship Id="rId70" Type="http://schemas.openxmlformats.org/officeDocument/2006/relationships/hyperlink" Target="http://www.lequipe.fr/Football/FootballFicheJoueur33061.html" TargetMode="External"/><Relationship Id="rId75" Type="http://schemas.openxmlformats.org/officeDocument/2006/relationships/hyperlink" Target="http://www.lequipe.fr/Football/FootballFicheJoueur47832.html" TargetMode="External"/><Relationship Id="rId83" Type="http://schemas.openxmlformats.org/officeDocument/2006/relationships/hyperlink" Target="http://www.lequipe.fr/Football/FootballFicheJoueur45795.html" TargetMode="External"/><Relationship Id="rId88" Type="http://schemas.openxmlformats.org/officeDocument/2006/relationships/comments" Target="../comments16.xml"/><Relationship Id="rId1" Type="http://schemas.openxmlformats.org/officeDocument/2006/relationships/hyperlink" Target="http://www.lequipe.fr/Football/FootballFicheJoueur48715.html" TargetMode="External"/><Relationship Id="rId6" Type="http://schemas.openxmlformats.org/officeDocument/2006/relationships/hyperlink" Target="http://www.lequipe.fr/Football/FootballFicheJoueur58217.html" TargetMode="External"/><Relationship Id="rId15" Type="http://schemas.openxmlformats.org/officeDocument/2006/relationships/hyperlink" Target="http://www.lequipe.fr/Football/FootballFicheJoueur59553.html" TargetMode="External"/><Relationship Id="rId23" Type="http://schemas.openxmlformats.org/officeDocument/2006/relationships/hyperlink" Target="http://www.lequipe.fr/Football/FootballFicheJoueur54380.html" TargetMode="External"/><Relationship Id="rId28" Type="http://schemas.openxmlformats.org/officeDocument/2006/relationships/hyperlink" Target="http://www.lequipe.fr/Football/FootballFicheJoueur48715.html" TargetMode="External"/><Relationship Id="rId36" Type="http://schemas.openxmlformats.org/officeDocument/2006/relationships/hyperlink" Target="http://www.lequipe.fr/Football/FootballFicheJoueur45466.html" TargetMode="External"/><Relationship Id="rId49" Type="http://schemas.openxmlformats.org/officeDocument/2006/relationships/hyperlink" Target="http://www.lequipe.fr/Football/FootballFicheJoueur42479.html" TargetMode="External"/><Relationship Id="rId57" Type="http://schemas.openxmlformats.org/officeDocument/2006/relationships/hyperlink" Target="http://www.lequipe.fr/Football/FootballFicheJoueur44762.html" TargetMode="External"/><Relationship Id="rId10" Type="http://schemas.openxmlformats.org/officeDocument/2006/relationships/hyperlink" Target="http://www.lequipe.fr/Football/FootballFicheJoueur50844.html" TargetMode="External"/><Relationship Id="rId31" Type="http://schemas.openxmlformats.org/officeDocument/2006/relationships/hyperlink" Target="http://www.lequipe.fr/Football/FootballFicheJoueur50845.html" TargetMode="External"/><Relationship Id="rId44" Type="http://schemas.openxmlformats.org/officeDocument/2006/relationships/hyperlink" Target="http://www.lequipe.fr/Football/FootballFicheJoueur27179.html" TargetMode="External"/><Relationship Id="rId52" Type="http://schemas.openxmlformats.org/officeDocument/2006/relationships/hyperlink" Target="http://www.lequipe.fr/Football/FootballFicheJoueur55341.html" TargetMode="External"/><Relationship Id="rId60" Type="http://schemas.openxmlformats.org/officeDocument/2006/relationships/hyperlink" Target="http://www.lequipe.fr/Football/FootballFicheJoueur47773.html" TargetMode="External"/><Relationship Id="rId65" Type="http://schemas.openxmlformats.org/officeDocument/2006/relationships/hyperlink" Target="http://www.lequipe.fr/Football/FootballFicheJoueur53620.html" TargetMode="External"/><Relationship Id="rId73" Type="http://schemas.openxmlformats.org/officeDocument/2006/relationships/hyperlink" Target="http://www.lequipe.fr/Football/FootballFicheJoueur47542.html" TargetMode="External"/><Relationship Id="rId78" Type="http://schemas.openxmlformats.org/officeDocument/2006/relationships/hyperlink" Target="http://www.lequipe.fr/Football/FootballFicheJoueur56801.html" TargetMode="External"/><Relationship Id="rId81" Type="http://schemas.openxmlformats.org/officeDocument/2006/relationships/hyperlink" Target="http://www.lequipe.fr/Football/FootballFicheJoueur23369.html" TargetMode="External"/><Relationship Id="rId86" Type="http://schemas.openxmlformats.org/officeDocument/2006/relationships/drawing" Target="../drawings/drawing16.xml"/><Relationship Id="rId4" Type="http://schemas.openxmlformats.org/officeDocument/2006/relationships/hyperlink" Target="http://www.lequipe.fr/Football/FootballFicheJoueur50845.html" TargetMode="External"/><Relationship Id="rId9" Type="http://schemas.openxmlformats.org/officeDocument/2006/relationships/hyperlink" Target="http://www.lequipe.fr/Football/FootballFicheJoueur45466.html" TargetMode="External"/><Relationship Id="rId13" Type="http://schemas.openxmlformats.org/officeDocument/2006/relationships/hyperlink" Target="http://www.lequipe.fr/Football/FootballFicheJoueur56264.html" TargetMode="External"/><Relationship Id="rId18" Type="http://schemas.openxmlformats.org/officeDocument/2006/relationships/hyperlink" Target="http://www.lequipe.fr/Football/FootballFicheJoueur28597.html" TargetMode="External"/><Relationship Id="rId39" Type="http://schemas.openxmlformats.org/officeDocument/2006/relationships/hyperlink" Target="http://www.lequipe.fr/Football/FootballFicheJoueur50842.html" TargetMode="External"/><Relationship Id="rId34" Type="http://schemas.openxmlformats.org/officeDocument/2006/relationships/hyperlink" Target="http://www.lequipe.fr/Football/FootballFicheJoueur49187.html" TargetMode="External"/><Relationship Id="rId50" Type="http://schemas.openxmlformats.org/officeDocument/2006/relationships/hyperlink" Target="http://www.lequipe.fr/Football/FootballFicheJoueur54380.html" TargetMode="External"/><Relationship Id="rId55" Type="http://schemas.openxmlformats.org/officeDocument/2006/relationships/hyperlink" Target="http://www.lequipe.fr/Football/FootballFicheJoueur37371.html" TargetMode="External"/><Relationship Id="rId76" Type="http://schemas.openxmlformats.org/officeDocument/2006/relationships/hyperlink" Target="http://www.lequipe.fr/Football/FootballFicheJoueur33120.html" TargetMode="External"/><Relationship Id="rId7" Type="http://schemas.openxmlformats.org/officeDocument/2006/relationships/hyperlink" Target="http://www.lequipe.fr/Football/FootballFicheJoueur49187.html" TargetMode="External"/><Relationship Id="rId71" Type="http://schemas.openxmlformats.org/officeDocument/2006/relationships/hyperlink" Target="http://www.lequipe.fr/Football/FootballFicheJoueur57644.html" TargetMode="External"/><Relationship Id="rId2" Type="http://schemas.openxmlformats.org/officeDocument/2006/relationships/hyperlink" Target="http://www.lequipe.fr/Football/FootballFicheJoueur40576.html" TargetMode="External"/><Relationship Id="rId29" Type="http://schemas.openxmlformats.org/officeDocument/2006/relationships/hyperlink" Target="http://www.lequipe.fr/Football/FootballFicheJoueur40576.html" TargetMode="External"/><Relationship Id="rId24" Type="http://schemas.openxmlformats.org/officeDocument/2006/relationships/hyperlink" Target="http://www.lequipe.fr/Football/FootballFicheJoueur22112.html" TargetMode="External"/><Relationship Id="rId40" Type="http://schemas.openxmlformats.org/officeDocument/2006/relationships/hyperlink" Target="http://www.lequipe.fr/Football/FootballFicheJoueur56264.html" TargetMode="External"/><Relationship Id="rId45" Type="http://schemas.openxmlformats.org/officeDocument/2006/relationships/hyperlink" Target="http://www.lequipe.fr/Football/FootballFicheJoueur28597.html" TargetMode="External"/><Relationship Id="rId66" Type="http://schemas.openxmlformats.org/officeDocument/2006/relationships/hyperlink" Target="http://www.lequipe.fr/Football/FootballFicheJoueur35807.html" TargetMode="External"/><Relationship Id="rId87" Type="http://schemas.openxmlformats.org/officeDocument/2006/relationships/vmlDrawing" Target="../drawings/vmlDrawing16.vml"/><Relationship Id="rId61" Type="http://schemas.openxmlformats.org/officeDocument/2006/relationships/hyperlink" Target="http://www.lequipe.fr/Football/FootballFicheJoueur47973.html" TargetMode="External"/><Relationship Id="rId82" Type="http://schemas.openxmlformats.org/officeDocument/2006/relationships/hyperlink" Target="http://www.lequipe.fr/Football/FootballFicheJoueur20444.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equipe.fr/Football/FootballFicheJoueur5000000000000000000010668.html" TargetMode="External"/><Relationship Id="rId21" Type="http://schemas.openxmlformats.org/officeDocument/2006/relationships/hyperlink" Target="http://www.lequipe.fr/Football/FootballFicheJoueur47832.html" TargetMode="External"/><Relationship Id="rId42" Type="http://schemas.openxmlformats.org/officeDocument/2006/relationships/hyperlink" Target="http://www.lequipe.fr/Football/FootballFicheJoueur53620.html" TargetMode="External"/><Relationship Id="rId47" Type="http://schemas.openxmlformats.org/officeDocument/2006/relationships/hyperlink" Target="http://www.lequipe.fr/Football/FootballFicheJoueur33061.html" TargetMode="External"/><Relationship Id="rId63" Type="http://schemas.openxmlformats.org/officeDocument/2006/relationships/hyperlink" Target="http://www.lequipe.fr/Football/FootballFicheJoueur37371.html" TargetMode="External"/><Relationship Id="rId68" Type="http://schemas.openxmlformats.org/officeDocument/2006/relationships/hyperlink" Target="http://www.lequipe.fr/Football/FootballFicheJoueur47773.html" TargetMode="External"/><Relationship Id="rId84" Type="http://schemas.openxmlformats.org/officeDocument/2006/relationships/hyperlink" Target="http://www.lequipe.fr/Football/FootballFicheJoueur33120.html" TargetMode="External"/><Relationship Id="rId89" Type="http://schemas.openxmlformats.org/officeDocument/2006/relationships/hyperlink" Target="http://www.lequipe.fr/Football/FootballFicheJoueur23369.html" TargetMode="External"/><Relationship Id="rId16" Type="http://schemas.openxmlformats.org/officeDocument/2006/relationships/hyperlink" Target="http://www.lequipe.fr/Football/FootballFicheJoueur33061.html" TargetMode="External"/><Relationship Id="rId11" Type="http://schemas.openxmlformats.org/officeDocument/2006/relationships/hyperlink" Target="http://www.lequipe.fr/Football/FootballFicheJoueur53620.html" TargetMode="External"/><Relationship Id="rId32" Type="http://schemas.openxmlformats.org/officeDocument/2006/relationships/hyperlink" Target="http://www.lequipe.fr/Football/FootballFicheJoueur37371.html" TargetMode="External"/><Relationship Id="rId37" Type="http://schemas.openxmlformats.org/officeDocument/2006/relationships/hyperlink" Target="http://www.lequipe.fr/Football/FootballFicheJoueur47773.html" TargetMode="External"/><Relationship Id="rId53" Type="http://schemas.openxmlformats.org/officeDocument/2006/relationships/hyperlink" Target="http://www.lequipe.fr/Football/FootballFicheJoueur33120.html" TargetMode="External"/><Relationship Id="rId58" Type="http://schemas.openxmlformats.org/officeDocument/2006/relationships/hyperlink" Target="http://www.lequipe.fr/Football/FootballFicheJoueur23369.html" TargetMode="External"/><Relationship Id="rId74" Type="http://schemas.openxmlformats.org/officeDocument/2006/relationships/hyperlink" Target="http://www.lequipe.fr/Football/FootballFicheJoueur35807.html" TargetMode="External"/><Relationship Id="rId79" Type="http://schemas.openxmlformats.org/officeDocument/2006/relationships/hyperlink" Target="http://www.lequipe.fr/Football/FootballFicheJoueur57644.html" TargetMode="External"/><Relationship Id="rId5" Type="http://schemas.openxmlformats.org/officeDocument/2006/relationships/hyperlink" Target="http://www.lequipe.fr/Football/FootballFicheJoueur28563.html" TargetMode="External"/><Relationship Id="rId90" Type="http://schemas.openxmlformats.org/officeDocument/2006/relationships/hyperlink" Target="http://www.lequipe.fr/Football/FootballFicheJoueur20444.html" TargetMode="External"/><Relationship Id="rId95" Type="http://schemas.openxmlformats.org/officeDocument/2006/relationships/drawing" Target="../drawings/drawing17.xml"/><Relationship Id="rId22" Type="http://schemas.openxmlformats.org/officeDocument/2006/relationships/hyperlink" Target="http://www.lequipe.fr/Football/FootballFicheJoueur33120.html" TargetMode="External"/><Relationship Id="rId27" Type="http://schemas.openxmlformats.org/officeDocument/2006/relationships/hyperlink" Target="http://www.lequipe.fr/Football/FootballFicheJoueur23369.html" TargetMode="External"/><Relationship Id="rId43" Type="http://schemas.openxmlformats.org/officeDocument/2006/relationships/hyperlink" Target="http://www.lequipe.fr/Football/FootballFicheJoueur35807.html" TargetMode="External"/><Relationship Id="rId48" Type="http://schemas.openxmlformats.org/officeDocument/2006/relationships/hyperlink" Target="http://www.lequipe.fr/Football/FootballFicheJoueur57644.html" TargetMode="External"/><Relationship Id="rId64" Type="http://schemas.openxmlformats.org/officeDocument/2006/relationships/hyperlink" Target="http://www.lequipe.fr/Football/FootballFicheJoueur58053.html" TargetMode="External"/><Relationship Id="rId69" Type="http://schemas.openxmlformats.org/officeDocument/2006/relationships/hyperlink" Target="http://www.lequipe.fr/Football/FootballFicheJoueur47973.html" TargetMode="External"/><Relationship Id="rId80" Type="http://schemas.openxmlformats.org/officeDocument/2006/relationships/hyperlink" Target="http://www.lequipe.fr/Football/FootballFicheJoueur48786.html" TargetMode="External"/><Relationship Id="rId85" Type="http://schemas.openxmlformats.org/officeDocument/2006/relationships/hyperlink" Target="http://www.lequipe.fr/Football/FootballFicheJoueur20255.html" TargetMode="External"/><Relationship Id="rId3" Type="http://schemas.openxmlformats.org/officeDocument/2006/relationships/hyperlink" Target="http://www.lequipe.fr/Football/FootballFicheJoueur44762.html" TargetMode="External"/><Relationship Id="rId12" Type="http://schemas.openxmlformats.org/officeDocument/2006/relationships/hyperlink" Target="http://www.lequipe.fr/Football/FootballFicheJoueur35807.html" TargetMode="External"/><Relationship Id="rId17" Type="http://schemas.openxmlformats.org/officeDocument/2006/relationships/hyperlink" Target="http://www.lequipe.fr/Football/FootballFicheJoueur57644.html" TargetMode="External"/><Relationship Id="rId25" Type="http://schemas.openxmlformats.org/officeDocument/2006/relationships/hyperlink" Target="http://www.lequipe.fr/Football/FootballFicheJoueur52783.html" TargetMode="External"/><Relationship Id="rId33" Type="http://schemas.openxmlformats.org/officeDocument/2006/relationships/hyperlink" Target="http://www.lequipe.fr/Football/FootballFicheJoueur58053.html" TargetMode="External"/><Relationship Id="rId38" Type="http://schemas.openxmlformats.org/officeDocument/2006/relationships/hyperlink" Target="http://www.lequipe.fr/Football/FootballFicheJoueur47973.html" TargetMode="External"/><Relationship Id="rId46" Type="http://schemas.openxmlformats.org/officeDocument/2006/relationships/hyperlink" Target="http://www.lequipe.fr/Football/FootballFicheJoueur46366.html" TargetMode="External"/><Relationship Id="rId59" Type="http://schemas.openxmlformats.org/officeDocument/2006/relationships/hyperlink" Target="http://www.lequipe.fr/Football/FootballFicheJoueur20444.html" TargetMode="External"/><Relationship Id="rId67" Type="http://schemas.openxmlformats.org/officeDocument/2006/relationships/hyperlink" Target="http://www.lequipe.fr/Football/FootballFicheJoueur28563.html" TargetMode="External"/><Relationship Id="rId20" Type="http://schemas.openxmlformats.org/officeDocument/2006/relationships/hyperlink" Target="http://www.lequipe.fr/Football/FootballFicheJoueur45063.html" TargetMode="External"/><Relationship Id="rId41" Type="http://schemas.openxmlformats.org/officeDocument/2006/relationships/hyperlink" Target="http://www.lequipe.fr/Football/FootballFicheJoueur58563.html" TargetMode="External"/><Relationship Id="rId54" Type="http://schemas.openxmlformats.org/officeDocument/2006/relationships/hyperlink" Target="http://www.lequipe.fr/Football/FootballFicheJoueur20255.html" TargetMode="External"/><Relationship Id="rId62" Type="http://schemas.openxmlformats.org/officeDocument/2006/relationships/hyperlink" Target="http://www.lequipe.fr/Football/FootballFicheJoueur59550.html" TargetMode="External"/><Relationship Id="rId70" Type="http://schemas.openxmlformats.org/officeDocument/2006/relationships/hyperlink" Target="http://www.lequipe.fr/Football/FootballFicheJoueur33372.html" TargetMode="External"/><Relationship Id="rId75" Type="http://schemas.openxmlformats.org/officeDocument/2006/relationships/hyperlink" Target="http://www.lequipe.fr/Football/FootballFicheJoueur50537.html" TargetMode="External"/><Relationship Id="rId83" Type="http://schemas.openxmlformats.org/officeDocument/2006/relationships/hyperlink" Target="http://www.lequipe.fr/Football/FootballFicheJoueur47832.html" TargetMode="External"/><Relationship Id="rId88" Type="http://schemas.openxmlformats.org/officeDocument/2006/relationships/hyperlink" Target="http://www.lequipe.fr/Football/FootballFicheJoueur5000000000000000000010668.html" TargetMode="External"/><Relationship Id="rId91" Type="http://schemas.openxmlformats.org/officeDocument/2006/relationships/hyperlink" Target="http://www.lequipe.fr/Football/FootballFicheJoueur45795.html" TargetMode="External"/><Relationship Id="rId96" Type="http://schemas.openxmlformats.org/officeDocument/2006/relationships/vmlDrawing" Target="../drawings/vmlDrawing17.vml"/><Relationship Id="rId1" Type="http://schemas.openxmlformats.org/officeDocument/2006/relationships/hyperlink" Target="http://www.lequipe.fr/Football/FootballFicheJoueur37371.html" TargetMode="External"/><Relationship Id="rId6" Type="http://schemas.openxmlformats.org/officeDocument/2006/relationships/hyperlink" Target="http://www.lequipe.fr/Football/FootballFicheJoueur47773.html" TargetMode="External"/><Relationship Id="rId15" Type="http://schemas.openxmlformats.org/officeDocument/2006/relationships/hyperlink" Target="http://www.lequipe.fr/Football/FootballFicheJoueur46366.html" TargetMode="External"/><Relationship Id="rId23" Type="http://schemas.openxmlformats.org/officeDocument/2006/relationships/hyperlink" Target="http://www.lequipe.fr/Football/FootballFicheJoueur20255.html" TargetMode="External"/><Relationship Id="rId28" Type="http://schemas.openxmlformats.org/officeDocument/2006/relationships/hyperlink" Target="http://www.lequipe.fr/Football/FootballFicheJoueur20444.html" TargetMode="External"/><Relationship Id="rId36" Type="http://schemas.openxmlformats.org/officeDocument/2006/relationships/hyperlink" Target="http://www.lequipe.fr/Football/FootballFicheJoueur28563.html" TargetMode="External"/><Relationship Id="rId49" Type="http://schemas.openxmlformats.org/officeDocument/2006/relationships/hyperlink" Target="http://www.lequipe.fr/Football/FootballFicheJoueur48786.html" TargetMode="External"/><Relationship Id="rId57" Type="http://schemas.openxmlformats.org/officeDocument/2006/relationships/hyperlink" Target="http://www.lequipe.fr/Football/FootballFicheJoueur5000000000000000000010668.html" TargetMode="External"/><Relationship Id="rId10" Type="http://schemas.openxmlformats.org/officeDocument/2006/relationships/hyperlink" Target="http://www.lequipe.fr/Football/FootballFicheJoueur58563.html" TargetMode="External"/><Relationship Id="rId31" Type="http://schemas.openxmlformats.org/officeDocument/2006/relationships/hyperlink" Target="http://www.lequipe.fr/Football/FootballFicheJoueur59550.html" TargetMode="External"/><Relationship Id="rId44" Type="http://schemas.openxmlformats.org/officeDocument/2006/relationships/hyperlink" Target="http://www.lequipe.fr/Football/FootballFicheJoueur50537.html" TargetMode="External"/><Relationship Id="rId52" Type="http://schemas.openxmlformats.org/officeDocument/2006/relationships/hyperlink" Target="http://www.lequipe.fr/Football/FootballFicheJoueur47832.html" TargetMode="External"/><Relationship Id="rId60" Type="http://schemas.openxmlformats.org/officeDocument/2006/relationships/hyperlink" Target="http://www.lequipe.fr/Football/FootballFicheJoueur45795.html" TargetMode="External"/><Relationship Id="rId65" Type="http://schemas.openxmlformats.org/officeDocument/2006/relationships/hyperlink" Target="http://www.lequipe.fr/Football/FootballFicheJoueur44762.html" TargetMode="External"/><Relationship Id="rId73" Type="http://schemas.openxmlformats.org/officeDocument/2006/relationships/hyperlink" Target="http://www.lequipe.fr/Football/FootballFicheJoueur53620.html" TargetMode="External"/><Relationship Id="rId78" Type="http://schemas.openxmlformats.org/officeDocument/2006/relationships/hyperlink" Target="http://www.lequipe.fr/Football/FootballFicheJoueur33061.html" TargetMode="External"/><Relationship Id="rId81" Type="http://schemas.openxmlformats.org/officeDocument/2006/relationships/hyperlink" Target="http://www.lequipe.fr/Football/FootballFicheJoueur47542.html" TargetMode="External"/><Relationship Id="rId86" Type="http://schemas.openxmlformats.org/officeDocument/2006/relationships/hyperlink" Target="http://www.lequipe.fr/Football/FootballFicheJoueur56801.html" TargetMode="External"/><Relationship Id="rId94" Type="http://schemas.openxmlformats.org/officeDocument/2006/relationships/printerSettings" Target="../printerSettings/printerSettings6.bin"/><Relationship Id="rId4" Type="http://schemas.openxmlformats.org/officeDocument/2006/relationships/hyperlink" Target="http://www.lequipe.fr/Football/FootballFicheJoueur50543.html" TargetMode="External"/><Relationship Id="rId9" Type="http://schemas.openxmlformats.org/officeDocument/2006/relationships/hyperlink" Target="http://www.lequipe.fr/Football/FootballFicheJoueur51371.html" TargetMode="External"/><Relationship Id="rId13" Type="http://schemas.openxmlformats.org/officeDocument/2006/relationships/hyperlink" Target="http://www.lequipe.fr/Football/FootballFicheJoueur50537.html" TargetMode="External"/><Relationship Id="rId18" Type="http://schemas.openxmlformats.org/officeDocument/2006/relationships/hyperlink" Target="http://www.lequipe.fr/Football/FootballFicheJoueur48786.html" TargetMode="External"/><Relationship Id="rId39" Type="http://schemas.openxmlformats.org/officeDocument/2006/relationships/hyperlink" Target="http://www.lequipe.fr/Football/FootballFicheJoueur33372.html" TargetMode="External"/><Relationship Id="rId34" Type="http://schemas.openxmlformats.org/officeDocument/2006/relationships/hyperlink" Target="http://www.lequipe.fr/Football/FootballFicheJoueur44762.html" TargetMode="External"/><Relationship Id="rId50" Type="http://schemas.openxmlformats.org/officeDocument/2006/relationships/hyperlink" Target="http://www.lequipe.fr/Football/FootballFicheJoueur47542.html" TargetMode="External"/><Relationship Id="rId55" Type="http://schemas.openxmlformats.org/officeDocument/2006/relationships/hyperlink" Target="http://www.lequipe.fr/Football/FootballFicheJoueur56801.html" TargetMode="External"/><Relationship Id="rId76" Type="http://schemas.openxmlformats.org/officeDocument/2006/relationships/hyperlink" Target="http://www.lequipe.fr/Football/FootballFicheJoueur36647.html" TargetMode="External"/><Relationship Id="rId97" Type="http://schemas.openxmlformats.org/officeDocument/2006/relationships/comments" Target="../comments17.xml"/><Relationship Id="rId7" Type="http://schemas.openxmlformats.org/officeDocument/2006/relationships/hyperlink" Target="http://www.lequipe.fr/Football/FootballFicheJoueur47973.html" TargetMode="External"/><Relationship Id="rId71" Type="http://schemas.openxmlformats.org/officeDocument/2006/relationships/hyperlink" Target="http://www.lequipe.fr/Football/FootballFicheJoueur51371.html" TargetMode="External"/><Relationship Id="rId92" Type="http://schemas.openxmlformats.org/officeDocument/2006/relationships/hyperlink" Target="http://www.lequipe.fr/Football/FootballFicheJoueur50522.html" TargetMode="External"/><Relationship Id="rId2" Type="http://schemas.openxmlformats.org/officeDocument/2006/relationships/hyperlink" Target="http://www.lequipe.fr/Football/FootballFicheJoueur58053.html" TargetMode="External"/><Relationship Id="rId29" Type="http://schemas.openxmlformats.org/officeDocument/2006/relationships/hyperlink" Target="http://www.lequipe.fr/Football/FootballFicheJoueur45795.html" TargetMode="External"/><Relationship Id="rId24" Type="http://schemas.openxmlformats.org/officeDocument/2006/relationships/hyperlink" Target="http://www.lequipe.fr/Football/FootballFicheJoueur56801.html" TargetMode="External"/><Relationship Id="rId40" Type="http://schemas.openxmlformats.org/officeDocument/2006/relationships/hyperlink" Target="http://www.lequipe.fr/Football/FootballFicheJoueur51371.html" TargetMode="External"/><Relationship Id="rId45" Type="http://schemas.openxmlformats.org/officeDocument/2006/relationships/hyperlink" Target="http://www.lequipe.fr/Football/FootballFicheJoueur36647.html" TargetMode="External"/><Relationship Id="rId66" Type="http://schemas.openxmlformats.org/officeDocument/2006/relationships/hyperlink" Target="http://www.lequipe.fr/Football/FootballFicheJoueur50543.html" TargetMode="External"/><Relationship Id="rId87" Type="http://schemas.openxmlformats.org/officeDocument/2006/relationships/hyperlink" Target="http://www.lequipe.fr/Football/FootballFicheJoueur52783.html" TargetMode="External"/><Relationship Id="rId61" Type="http://schemas.openxmlformats.org/officeDocument/2006/relationships/hyperlink" Target="http://www.lequipe.fr/Football/FootballFicheJoueur50522.html" TargetMode="External"/><Relationship Id="rId82" Type="http://schemas.openxmlformats.org/officeDocument/2006/relationships/hyperlink" Target="http://www.lequipe.fr/Football/FootballFicheJoueur45063.html" TargetMode="External"/><Relationship Id="rId19" Type="http://schemas.openxmlformats.org/officeDocument/2006/relationships/hyperlink" Target="http://www.lequipe.fr/Football/FootballFicheJoueur47542.html" TargetMode="External"/><Relationship Id="rId14" Type="http://schemas.openxmlformats.org/officeDocument/2006/relationships/hyperlink" Target="http://www.lequipe.fr/Football/FootballFicheJoueur36647.html" TargetMode="External"/><Relationship Id="rId30" Type="http://schemas.openxmlformats.org/officeDocument/2006/relationships/hyperlink" Target="http://www.lequipe.fr/Football/FootballFicheJoueur50522.html" TargetMode="External"/><Relationship Id="rId35" Type="http://schemas.openxmlformats.org/officeDocument/2006/relationships/hyperlink" Target="http://www.lequipe.fr/Football/FootballFicheJoueur50543.html" TargetMode="External"/><Relationship Id="rId56" Type="http://schemas.openxmlformats.org/officeDocument/2006/relationships/hyperlink" Target="http://www.lequipe.fr/Football/FootballFicheJoueur52783.html" TargetMode="External"/><Relationship Id="rId77" Type="http://schemas.openxmlformats.org/officeDocument/2006/relationships/hyperlink" Target="http://www.lequipe.fr/Football/FootballFicheJoueur46366.html" TargetMode="External"/><Relationship Id="rId8" Type="http://schemas.openxmlformats.org/officeDocument/2006/relationships/hyperlink" Target="http://www.lequipe.fr/Football/FootballFicheJoueur33372.html" TargetMode="External"/><Relationship Id="rId51" Type="http://schemas.openxmlformats.org/officeDocument/2006/relationships/hyperlink" Target="http://www.lequipe.fr/Football/FootballFicheJoueur45063.html" TargetMode="External"/><Relationship Id="rId72" Type="http://schemas.openxmlformats.org/officeDocument/2006/relationships/hyperlink" Target="http://www.lequipe.fr/Football/FootballFicheJoueur58563.html" TargetMode="External"/><Relationship Id="rId93" Type="http://schemas.openxmlformats.org/officeDocument/2006/relationships/hyperlink" Target="http://www.lequipe.fr/Football/FootballFicheJoueur59550.html" TargetMode="External"/></Relationships>
</file>

<file path=xl/worksheets/_rels/sheet22.xml.rels><?xml version="1.0" encoding="UTF-8" standalone="yes"?>
<Relationships xmlns="http://schemas.openxmlformats.org/package/2006/relationships"><Relationship Id="rId13" Type="http://schemas.openxmlformats.org/officeDocument/2006/relationships/hyperlink" Target="http://www.lequipe.fr/Football/FootballFicheJoueur56234.html" TargetMode="External"/><Relationship Id="rId18" Type="http://schemas.openxmlformats.org/officeDocument/2006/relationships/hyperlink" Target="http://www.lequipe.fr/Football/FootballFicheJoueur57102.html" TargetMode="External"/><Relationship Id="rId26" Type="http://schemas.openxmlformats.org/officeDocument/2006/relationships/hyperlink" Target="http://www.lequipe.fr/Football/FootballFicheJoueur44413.html" TargetMode="External"/><Relationship Id="rId39" Type="http://schemas.openxmlformats.org/officeDocument/2006/relationships/hyperlink" Target="http://www.lequipe.fr/Football/FootballFicheJoueur58317.html" TargetMode="External"/><Relationship Id="rId21" Type="http://schemas.openxmlformats.org/officeDocument/2006/relationships/hyperlink" Target="http://www.lequipe.fr/Football/FootballFicheJoueur45183.html" TargetMode="External"/><Relationship Id="rId34" Type="http://schemas.openxmlformats.org/officeDocument/2006/relationships/hyperlink" Target="http://www.lequipe.fr/Football/FootballFicheJoueur36660.html" TargetMode="External"/><Relationship Id="rId42" Type="http://schemas.openxmlformats.org/officeDocument/2006/relationships/hyperlink" Target="http://www.lequipe.fr/Football/FootballFicheJoueur40953.html" TargetMode="External"/><Relationship Id="rId47" Type="http://schemas.openxmlformats.org/officeDocument/2006/relationships/hyperlink" Target="http://www.lequipe.fr/Football/FootballFicheJoueur45461.html" TargetMode="External"/><Relationship Id="rId50" Type="http://schemas.openxmlformats.org/officeDocument/2006/relationships/hyperlink" Target="http://www.lequipe.fr/Football/FootballFicheJoueur20671.html" TargetMode="External"/><Relationship Id="rId55" Type="http://schemas.openxmlformats.org/officeDocument/2006/relationships/drawing" Target="../drawings/drawing18.xml"/><Relationship Id="rId7" Type="http://schemas.openxmlformats.org/officeDocument/2006/relationships/hyperlink" Target="http://www.lequipe.fr/Football/FootballFicheJoueur36660.html" TargetMode="External"/><Relationship Id="rId2" Type="http://schemas.openxmlformats.org/officeDocument/2006/relationships/hyperlink" Target="http://www.lequipe.fr/Football/FootballFicheJoueur50741.html" TargetMode="External"/><Relationship Id="rId16" Type="http://schemas.openxmlformats.org/officeDocument/2006/relationships/hyperlink" Target="http://www.lequipe.fr/Football/FootballFicheJoueur21898.html" TargetMode="External"/><Relationship Id="rId29" Type="http://schemas.openxmlformats.org/officeDocument/2006/relationships/hyperlink" Target="http://www.lequipe.fr/Football/FootballFicheJoueur50741.html" TargetMode="External"/><Relationship Id="rId11" Type="http://schemas.openxmlformats.org/officeDocument/2006/relationships/hyperlink" Target="http://www.lequipe.fr/Football/FootballFicheJoueur29652.html" TargetMode="External"/><Relationship Id="rId24" Type="http://schemas.openxmlformats.org/officeDocument/2006/relationships/hyperlink" Target="http://www.lequipe.fr/Football/FootballFicheJoueur26337.html" TargetMode="External"/><Relationship Id="rId32" Type="http://schemas.openxmlformats.org/officeDocument/2006/relationships/hyperlink" Target="http://www.lequipe.fr/Football/FootballFicheJoueur58056.html" TargetMode="External"/><Relationship Id="rId37" Type="http://schemas.openxmlformats.org/officeDocument/2006/relationships/hyperlink" Target="http://www.lequipe.fr/Football/FootballFicheJoueur41933.html" TargetMode="External"/><Relationship Id="rId40" Type="http://schemas.openxmlformats.org/officeDocument/2006/relationships/hyperlink" Target="http://www.lequipe.fr/Football/FootballFicheJoueur56234.html" TargetMode="External"/><Relationship Id="rId45" Type="http://schemas.openxmlformats.org/officeDocument/2006/relationships/hyperlink" Target="http://www.lequipe.fr/Football/FootballFicheJoueur57102.html" TargetMode="External"/><Relationship Id="rId53" Type="http://schemas.openxmlformats.org/officeDocument/2006/relationships/hyperlink" Target="http://www.lequipe.fr/Football/FootballFicheJoueur44413.html" TargetMode="External"/><Relationship Id="rId5" Type="http://schemas.openxmlformats.org/officeDocument/2006/relationships/hyperlink" Target="http://www.lequipe.fr/Football/FootballFicheJoueur58056.html" TargetMode="External"/><Relationship Id="rId19" Type="http://schemas.openxmlformats.org/officeDocument/2006/relationships/hyperlink" Target="http://www.lequipe.fr/Football/FootballFicheJoueur33326.html" TargetMode="External"/><Relationship Id="rId4" Type="http://schemas.openxmlformats.org/officeDocument/2006/relationships/hyperlink" Target="http://www.lequipe.fr/Football/FootballFicheJoueur35553.html" TargetMode="External"/><Relationship Id="rId9" Type="http://schemas.openxmlformats.org/officeDocument/2006/relationships/hyperlink" Target="http://www.lequipe.fr/Football/FootballFicheJoueur17268.html" TargetMode="External"/><Relationship Id="rId14" Type="http://schemas.openxmlformats.org/officeDocument/2006/relationships/hyperlink" Target="http://www.lequipe.fr/Football/FootballFicheJoueur32943.html" TargetMode="External"/><Relationship Id="rId22" Type="http://schemas.openxmlformats.org/officeDocument/2006/relationships/hyperlink" Target="http://www.lequipe.fr/Football/FootballFicheJoueur53360.html" TargetMode="External"/><Relationship Id="rId27" Type="http://schemas.openxmlformats.org/officeDocument/2006/relationships/hyperlink" Target="http://www.lequipe.fr/Football/FootballFicheJoueur46819.html" TargetMode="External"/><Relationship Id="rId30" Type="http://schemas.openxmlformats.org/officeDocument/2006/relationships/hyperlink" Target="http://www.lequipe.fr/Football/FootballFicheJoueur36500.html" TargetMode="External"/><Relationship Id="rId35" Type="http://schemas.openxmlformats.org/officeDocument/2006/relationships/hyperlink" Target="http://www.lequipe.fr/Football/FootballFicheJoueur46961.html" TargetMode="External"/><Relationship Id="rId43" Type="http://schemas.openxmlformats.org/officeDocument/2006/relationships/hyperlink" Target="http://www.lequipe.fr/Football/FootballFicheJoueur21898.html" TargetMode="External"/><Relationship Id="rId48" Type="http://schemas.openxmlformats.org/officeDocument/2006/relationships/hyperlink" Target="http://www.lequipe.fr/Football/FootballFicheJoueur45183.html" TargetMode="External"/><Relationship Id="rId56" Type="http://schemas.openxmlformats.org/officeDocument/2006/relationships/vmlDrawing" Target="../drawings/vmlDrawing18.vml"/><Relationship Id="rId8" Type="http://schemas.openxmlformats.org/officeDocument/2006/relationships/hyperlink" Target="http://www.lequipe.fr/Football/FootballFicheJoueur46961.html" TargetMode="External"/><Relationship Id="rId51" Type="http://schemas.openxmlformats.org/officeDocument/2006/relationships/hyperlink" Target="http://www.lequipe.fr/Football/FootballFicheJoueur26337.html" TargetMode="External"/><Relationship Id="rId3" Type="http://schemas.openxmlformats.org/officeDocument/2006/relationships/hyperlink" Target="http://www.lequipe.fr/Football/FootballFicheJoueur36500.html" TargetMode="External"/><Relationship Id="rId12" Type="http://schemas.openxmlformats.org/officeDocument/2006/relationships/hyperlink" Target="http://www.lequipe.fr/Football/FootballFicheJoueur58317.html" TargetMode="External"/><Relationship Id="rId17" Type="http://schemas.openxmlformats.org/officeDocument/2006/relationships/hyperlink" Target="http://www.lequipe.fr/Football/FootballFicheJoueur60000000000000000000020534.html" TargetMode="External"/><Relationship Id="rId25" Type="http://schemas.openxmlformats.org/officeDocument/2006/relationships/hyperlink" Target="http://www.lequipe.fr/Football/FootballFicheJoueur27703.html" TargetMode="External"/><Relationship Id="rId33" Type="http://schemas.openxmlformats.org/officeDocument/2006/relationships/hyperlink" Target="http://www.lequipe.fr/Football/FootballFicheJoueur50744.html" TargetMode="External"/><Relationship Id="rId38" Type="http://schemas.openxmlformats.org/officeDocument/2006/relationships/hyperlink" Target="http://www.lequipe.fr/Football/FootballFicheJoueur29652.html" TargetMode="External"/><Relationship Id="rId46" Type="http://schemas.openxmlformats.org/officeDocument/2006/relationships/hyperlink" Target="http://www.lequipe.fr/Football/FootballFicheJoueur33326.html" TargetMode="External"/><Relationship Id="rId20" Type="http://schemas.openxmlformats.org/officeDocument/2006/relationships/hyperlink" Target="http://www.lequipe.fr/Football/FootballFicheJoueur45461.html" TargetMode="External"/><Relationship Id="rId41" Type="http://schemas.openxmlformats.org/officeDocument/2006/relationships/hyperlink" Target="http://www.lequipe.fr/Football/FootballFicheJoueur32943.html" TargetMode="External"/><Relationship Id="rId54" Type="http://schemas.openxmlformats.org/officeDocument/2006/relationships/hyperlink" Target="http://www.lequipe.fr/Football/FootballFicheJoueur46819.html" TargetMode="External"/><Relationship Id="rId1" Type="http://schemas.openxmlformats.org/officeDocument/2006/relationships/hyperlink" Target="http://www.lequipe.fr/Football/FootballFicheJoueur35846.html" TargetMode="External"/><Relationship Id="rId6" Type="http://schemas.openxmlformats.org/officeDocument/2006/relationships/hyperlink" Target="http://www.lequipe.fr/Football/FootballFicheJoueur50744.html" TargetMode="External"/><Relationship Id="rId15" Type="http://schemas.openxmlformats.org/officeDocument/2006/relationships/hyperlink" Target="http://www.lequipe.fr/Football/FootballFicheJoueur40953.html" TargetMode="External"/><Relationship Id="rId23" Type="http://schemas.openxmlformats.org/officeDocument/2006/relationships/hyperlink" Target="http://www.lequipe.fr/Football/FootballFicheJoueur20671.html" TargetMode="External"/><Relationship Id="rId28" Type="http://schemas.openxmlformats.org/officeDocument/2006/relationships/hyperlink" Target="http://www.lequipe.fr/Football/FootballFicheJoueur35846.html" TargetMode="External"/><Relationship Id="rId36" Type="http://schemas.openxmlformats.org/officeDocument/2006/relationships/hyperlink" Target="http://www.lequipe.fr/Football/FootballFicheJoueur17268.html" TargetMode="External"/><Relationship Id="rId49" Type="http://schemas.openxmlformats.org/officeDocument/2006/relationships/hyperlink" Target="http://www.lequipe.fr/Football/FootballFicheJoueur53360.html" TargetMode="External"/><Relationship Id="rId57" Type="http://schemas.openxmlformats.org/officeDocument/2006/relationships/comments" Target="../comments18.xml"/><Relationship Id="rId10" Type="http://schemas.openxmlformats.org/officeDocument/2006/relationships/hyperlink" Target="http://www.lequipe.fr/Football/FootballFicheJoueur41933.html" TargetMode="External"/><Relationship Id="rId31" Type="http://schemas.openxmlformats.org/officeDocument/2006/relationships/hyperlink" Target="http://www.lequipe.fr/Football/FootballFicheJoueur35553.html" TargetMode="External"/><Relationship Id="rId44" Type="http://schemas.openxmlformats.org/officeDocument/2006/relationships/hyperlink" Target="http://www.lequipe.fr/Football/FootballFicheJoueur60000000000000000000020534.html" TargetMode="External"/><Relationship Id="rId52" Type="http://schemas.openxmlformats.org/officeDocument/2006/relationships/hyperlink" Target="http://www.lequipe.fr/Football/FootballFicheJoueur27703.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equipe.fr/Football/FootballFicheJoueur36991.html" TargetMode="External"/><Relationship Id="rId21" Type="http://schemas.openxmlformats.org/officeDocument/2006/relationships/hyperlink" Target="http://www.lequipe.fr/Football/FootballFicheJoueur49299.html" TargetMode="External"/><Relationship Id="rId42" Type="http://schemas.openxmlformats.org/officeDocument/2006/relationships/hyperlink" Target="http://www.lequipe.fr/Football/FootballFicheJoueur25107.html" TargetMode="External"/><Relationship Id="rId47" Type="http://schemas.openxmlformats.org/officeDocument/2006/relationships/hyperlink" Target="http://www.lequipe.fr/Football/FootballFicheJoueur35518.html" TargetMode="External"/><Relationship Id="rId63" Type="http://schemas.openxmlformats.org/officeDocument/2006/relationships/hyperlink" Target="http://www.lequipe.fr/Football/FootballFicheJoueur255000000000000000000026061.html" TargetMode="External"/><Relationship Id="rId68" Type="http://schemas.openxmlformats.org/officeDocument/2006/relationships/vmlDrawing" Target="../drawings/vmlDrawing19.vml"/><Relationship Id="rId7" Type="http://schemas.openxmlformats.org/officeDocument/2006/relationships/hyperlink" Target="http://www.lequipe.fr/Football/FootballFicheJoueur53433.html" TargetMode="External"/><Relationship Id="rId2" Type="http://schemas.openxmlformats.org/officeDocument/2006/relationships/hyperlink" Target="http://www.lequipe.fr/Football/FootballFicheJoueur55881.html" TargetMode="External"/><Relationship Id="rId16" Type="http://schemas.openxmlformats.org/officeDocument/2006/relationships/hyperlink" Target="http://www.lequipe.fr/Football/FootballFicheJoueur38020.html" TargetMode="External"/><Relationship Id="rId29" Type="http://schemas.openxmlformats.org/officeDocument/2006/relationships/hyperlink" Target="http://www.lequipe.fr/Football/FootballFicheJoueur255000000000000000000025733.html" TargetMode="External"/><Relationship Id="rId11" Type="http://schemas.openxmlformats.org/officeDocument/2006/relationships/hyperlink" Target="http://www.lequipe.fr/Football/FootballFicheJoueur58130.html" TargetMode="External"/><Relationship Id="rId24" Type="http://schemas.openxmlformats.org/officeDocument/2006/relationships/hyperlink" Target="http://www.lequipe.fr/Football/FootballFicheJoueur36022.html" TargetMode="External"/><Relationship Id="rId32" Type="http://schemas.openxmlformats.org/officeDocument/2006/relationships/hyperlink" Target="http://www.lequipe.fr/Football/FootballFicheJoueur48416.html" TargetMode="External"/><Relationship Id="rId37" Type="http://schemas.openxmlformats.org/officeDocument/2006/relationships/hyperlink" Target="http://www.lequipe.fr/Football/FootballFicheJoueur29477.html" TargetMode="External"/><Relationship Id="rId40" Type="http://schemas.openxmlformats.org/officeDocument/2006/relationships/hyperlink" Target="http://www.lequipe.fr/Football/FootballFicheJoueur53433.html" TargetMode="External"/><Relationship Id="rId45" Type="http://schemas.openxmlformats.org/officeDocument/2006/relationships/hyperlink" Target="http://www.lequipe.fr/Football/FootballFicheJoueur58224.html" TargetMode="External"/><Relationship Id="rId53" Type="http://schemas.openxmlformats.org/officeDocument/2006/relationships/hyperlink" Target="http://www.lequipe.fr/Football/FootballFicheJoueur255000000000000000000025257.html" TargetMode="External"/><Relationship Id="rId58" Type="http://schemas.openxmlformats.org/officeDocument/2006/relationships/hyperlink" Target="http://www.lequipe.fr/Football/FootballFicheJoueur57719.html" TargetMode="External"/><Relationship Id="rId66" Type="http://schemas.openxmlformats.org/officeDocument/2006/relationships/hyperlink" Target="http://www.lequipe.fr/Football/FootballFicheJoueur26889.html" TargetMode="External"/><Relationship Id="rId5" Type="http://schemas.openxmlformats.org/officeDocument/2006/relationships/hyperlink" Target="http://www.lequipe.fr/Football/FootballFicheJoueur7989.html" TargetMode="External"/><Relationship Id="rId61" Type="http://schemas.openxmlformats.org/officeDocument/2006/relationships/hyperlink" Target="http://www.lequipe.fr/Football/FootballFicheJoueur60448.html" TargetMode="External"/><Relationship Id="rId19" Type="http://schemas.openxmlformats.org/officeDocument/2006/relationships/hyperlink" Target="http://www.lequipe.fr/Football/FootballFicheJoueur20231.html" TargetMode="External"/><Relationship Id="rId14" Type="http://schemas.openxmlformats.org/officeDocument/2006/relationships/hyperlink" Target="http://www.lequipe.fr/Football/FootballFicheJoueur35518.html" TargetMode="External"/><Relationship Id="rId22" Type="http://schemas.openxmlformats.org/officeDocument/2006/relationships/hyperlink" Target="http://www.lequipe.fr/Football/FootballFicheJoueur58131.html" TargetMode="External"/><Relationship Id="rId27" Type="http://schemas.openxmlformats.org/officeDocument/2006/relationships/hyperlink" Target="http://www.lequipe.fr/Football/FootballFicheJoueur39650.html" TargetMode="External"/><Relationship Id="rId30" Type="http://schemas.openxmlformats.org/officeDocument/2006/relationships/hyperlink" Target="http://www.lequipe.fr/Football/FootballFicheJoueur255000000000000000000026061.html" TargetMode="External"/><Relationship Id="rId35" Type="http://schemas.openxmlformats.org/officeDocument/2006/relationships/hyperlink" Target="http://www.lequipe.fr/Football/FootballFicheJoueur55881.html" TargetMode="External"/><Relationship Id="rId43" Type="http://schemas.openxmlformats.org/officeDocument/2006/relationships/hyperlink" Target="http://www.lequipe.fr/Football/FootballFicheJoueur54680.html" TargetMode="External"/><Relationship Id="rId48" Type="http://schemas.openxmlformats.org/officeDocument/2006/relationships/hyperlink" Target="http://www.lequipe.fr/Football/FootballFicheJoueur37666.html" TargetMode="External"/><Relationship Id="rId56" Type="http://schemas.openxmlformats.org/officeDocument/2006/relationships/hyperlink" Target="http://www.lequipe.fr/Football/FootballFicheJoueur38445.html" TargetMode="External"/><Relationship Id="rId64" Type="http://schemas.openxmlformats.org/officeDocument/2006/relationships/hyperlink" Target="http://www.lequipe.fr/Football/FootballFicheJoueur45009.html" TargetMode="External"/><Relationship Id="rId69" Type="http://schemas.openxmlformats.org/officeDocument/2006/relationships/comments" Target="../comments19.xml"/><Relationship Id="rId8" Type="http://schemas.openxmlformats.org/officeDocument/2006/relationships/hyperlink" Target="http://www.lequipe.fr/Football/FootballFicheJoueur50121.html" TargetMode="External"/><Relationship Id="rId51" Type="http://schemas.openxmlformats.org/officeDocument/2006/relationships/hyperlink" Target="http://www.lequipe.fr/Football/FootballFicheJoueur25696.html" TargetMode="External"/><Relationship Id="rId3" Type="http://schemas.openxmlformats.org/officeDocument/2006/relationships/hyperlink" Target="http://www.lequipe.fr/Football/FootballFicheJoueur40639.html" TargetMode="External"/><Relationship Id="rId12" Type="http://schemas.openxmlformats.org/officeDocument/2006/relationships/hyperlink" Target="http://www.lequipe.fr/Football/FootballFicheJoueur58224.html" TargetMode="External"/><Relationship Id="rId17" Type="http://schemas.openxmlformats.org/officeDocument/2006/relationships/hyperlink" Target="http://www.lequipe.fr/Football/FootballFicheJoueur25022.html" TargetMode="External"/><Relationship Id="rId25" Type="http://schemas.openxmlformats.org/officeDocument/2006/relationships/hyperlink" Target="http://www.lequipe.fr/Football/FootballFicheJoueur57719.html" TargetMode="External"/><Relationship Id="rId33" Type="http://schemas.openxmlformats.org/officeDocument/2006/relationships/hyperlink" Target="http://www.lequipe.fr/Football/FootballFicheJoueur26889.html" TargetMode="External"/><Relationship Id="rId38" Type="http://schemas.openxmlformats.org/officeDocument/2006/relationships/hyperlink" Target="http://www.lequipe.fr/Football/FootballFicheJoueur7989.html" TargetMode="External"/><Relationship Id="rId46" Type="http://schemas.openxmlformats.org/officeDocument/2006/relationships/hyperlink" Target="http://www.lequipe.fr/Football/FootballFicheJoueur48186.html" TargetMode="External"/><Relationship Id="rId59" Type="http://schemas.openxmlformats.org/officeDocument/2006/relationships/hyperlink" Target="http://www.lequipe.fr/Football/FootballFicheJoueur36991.html" TargetMode="External"/><Relationship Id="rId67" Type="http://schemas.openxmlformats.org/officeDocument/2006/relationships/drawing" Target="../drawings/drawing19.xml"/><Relationship Id="rId20" Type="http://schemas.openxmlformats.org/officeDocument/2006/relationships/hyperlink" Target="http://www.lequipe.fr/Football/FootballFicheJoueur255000000000000000000025257.html" TargetMode="External"/><Relationship Id="rId41" Type="http://schemas.openxmlformats.org/officeDocument/2006/relationships/hyperlink" Target="http://www.lequipe.fr/Football/FootballFicheJoueur50121.html" TargetMode="External"/><Relationship Id="rId54" Type="http://schemas.openxmlformats.org/officeDocument/2006/relationships/hyperlink" Target="http://www.lequipe.fr/Football/FootballFicheJoueur49299.html" TargetMode="External"/><Relationship Id="rId62" Type="http://schemas.openxmlformats.org/officeDocument/2006/relationships/hyperlink" Target="http://www.lequipe.fr/Football/FootballFicheJoueur255000000000000000000025733.html" TargetMode="External"/><Relationship Id="rId1" Type="http://schemas.openxmlformats.org/officeDocument/2006/relationships/hyperlink" Target="http://www.lequipe.fr/Football/FootballFicheJoueur20634.html" TargetMode="External"/><Relationship Id="rId6" Type="http://schemas.openxmlformats.org/officeDocument/2006/relationships/hyperlink" Target="http://www.lequipe.fr/Football/FootballFicheJoueur25044.html" TargetMode="External"/><Relationship Id="rId15" Type="http://schemas.openxmlformats.org/officeDocument/2006/relationships/hyperlink" Target="http://www.lequipe.fr/Football/FootballFicheJoueur37666.html" TargetMode="External"/><Relationship Id="rId23" Type="http://schemas.openxmlformats.org/officeDocument/2006/relationships/hyperlink" Target="http://www.lequipe.fr/Football/FootballFicheJoueur38445.html" TargetMode="External"/><Relationship Id="rId28" Type="http://schemas.openxmlformats.org/officeDocument/2006/relationships/hyperlink" Target="http://www.lequipe.fr/Football/FootballFicheJoueur60448.html" TargetMode="External"/><Relationship Id="rId36" Type="http://schemas.openxmlformats.org/officeDocument/2006/relationships/hyperlink" Target="http://www.lequipe.fr/Football/FootballFicheJoueur40639.html" TargetMode="External"/><Relationship Id="rId49" Type="http://schemas.openxmlformats.org/officeDocument/2006/relationships/hyperlink" Target="http://www.lequipe.fr/Football/FootballFicheJoueur38020.html" TargetMode="External"/><Relationship Id="rId57" Type="http://schemas.openxmlformats.org/officeDocument/2006/relationships/hyperlink" Target="http://www.lequipe.fr/Football/FootballFicheJoueur36022.html" TargetMode="External"/><Relationship Id="rId10" Type="http://schemas.openxmlformats.org/officeDocument/2006/relationships/hyperlink" Target="http://www.lequipe.fr/Football/FootballFicheJoueur54680.html" TargetMode="External"/><Relationship Id="rId31" Type="http://schemas.openxmlformats.org/officeDocument/2006/relationships/hyperlink" Target="http://www.lequipe.fr/Football/FootballFicheJoueur45009.html" TargetMode="External"/><Relationship Id="rId44" Type="http://schemas.openxmlformats.org/officeDocument/2006/relationships/hyperlink" Target="http://www.lequipe.fr/Football/FootballFicheJoueur58130.html" TargetMode="External"/><Relationship Id="rId52" Type="http://schemas.openxmlformats.org/officeDocument/2006/relationships/hyperlink" Target="http://www.lequipe.fr/Football/FootballFicheJoueur20231.html" TargetMode="External"/><Relationship Id="rId60" Type="http://schemas.openxmlformats.org/officeDocument/2006/relationships/hyperlink" Target="http://www.lequipe.fr/Football/FootballFicheJoueur39650.html" TargetMode="External"/><Relationship Id="rId65" Type="http://schemas.openxmlformats.org/officeDocument/2006/relationships/hyperlink" Target="http://www.lequipe.fr/Football/FootballFicheJoueur48416.html" TargetMode="External"/><Relationship Id="rId4" Type="http://schemas.openxmlformats.org/officeDocument/2006/relationships/hyperlink" Target="http://www.lequipe.fr/Football/FootballFicheJoueur29477.html" TargetMode="External"/><Relationship Id="rId9" Type="http://schemas.openxmlformats.org/officeDocument/2006/relationships/hyperlink" Target="http://www.lequipe.fr/Football/FootballFicheJoueur25107.html" TargetMode="External"/><Relationship Id="rId13" Type="http://schemas.openxmlformats.org/officeDocument/2006/relationships/hyperlink" Target="http://www.lequipe.fr/Football/FootballFicheJoueur48186.html" TargetMode="External"/><Relationship Id="rId18" Type="http://schemas.openxmlformats.org/officeDocument/2006/relationships/hyperlink" Target="http://www.lequipe.fr/Football/FootballFicheJoueur25696.html" TargetMode="External"/><Relationship Id="rId39" Type="http://schemas.openxmlformats.org/officeDocument/2006/relationships/hyperlink" Target="http://www.lequipe.fr/Football/FootballFicheJoueur25044.html" TargetMode="External"/><Relationship Id="rId34" Type="http://schemas.openxmlformats.org/officeDocument/2006/relationships/hyperlink" Target="http://www.lequipe.fr/Football/FootballFicheJoueur20634.html" TargetMode="External"/><Relationship Id="rId50" Type="http://schemas.openxmlformats.org/officeDocument/2006/relationships/hyperlink" Target="http://www.lequipe.fr/Football/FootballFicheJoueur25022.html" TargetMode="External"/><Relationship Id="rId55" Type="http://schemas.openxmlformats.org/officeDocument/2006/relationships/hyperlink" Target="http://www.lequipe.fr/Football/FootballFicheJoueur58131.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equipe.fr/Football/FootballFicheJoueur43733.html" TargetMode="External"/><Relationship Id="rId21" Type="http://schemas.openxmlformats.org/officeDocument/2006/relationships/hyperlink" Target="http://www.lequipe.fr/Football/FootballFicheJoueur58594.html" TargetMode="External"/><Relationship Id="rId34" Type="http://schemas.openxmlformats.org/officeDocument/2006/relationships/hyperlink" Target="http://www.lequipe.fr/Football/FootballFicheJoueur45664.html" TargetMode="External"/><Relationship Id="rId42" Type="http://schemas.openxmlformats.org/officeDocument/2006/relationships/hyperlink" Target="http://www.lequipe.fr/Football/FootballFicheJoueur20008.html" TargetMode="External"/><Relationship Id="rId47" Type="http://schemas.openxmlformats.org/officeDocument/2006/relationships/hyperlink" Target="http://www.lequipe.fr/Football/FootballFicheJoueur38414.html" TargetMode="External"/><Relationship Id="rId50" Type="http://schemas.openxmlformats.org/officeDocument/2006/relationships/hyperlink" Target="http://www.lequipe.fr/Football/FootballFicheJoueur60902.html" TargetMode="External"/><Relationship Id="rId55" Type="http://schemas.openxmlformats.org/officeDocument/2006/relationships/hyperlink" Target="http://www.lequipe.fr/Football/FootballFicheJoueur46531.html" TargetMode="External"/><Relationship Id="rId63" Type="http://schemas.openxmlformats.org/officeDocument/2006/relationships/drawing" Target="../drawings/drawing20.xml"/><Relationship Id="rId7" Type="http://schemas.openxmlformats.org/officeDocument/2006/relationships/hyperlink" Target="http://www.lequipe.fr/Football/FootballFicheJoueur19312.html" TargetMode="External"/><Relationship Id="rId2" Type="http://schemas.openxmlformats.org/officeDocument/2006/relationships/hyperlink" Target="http://www.lequipe.fr/Football/FootballFicheJoueur22556.html" TargetMode="External"/><Relationship Id="rId16" Type="http://schemas.openxmlformats.org/officeDocument/2006/relationships/hyperlink" Target="http://www.lequipe.fr/Football/FootballFicheJoueur38414.html" TargetMode="External"/><Relationship Id="rId29" Type="http://schemas.openxmlformats.org/officeDocument/2006/relationships/hyperlink" Target="http://www.lequipe.fr/Football/FootballFicheJoueur29553.html" TargetMode="External"/><Relationship Id="rId11" Type="http://schemas.openxmlformats.org/officeDocument/2006/relationships/hyperlink" Target="http://www.lequipe.fr/Football/FootballFicheJoueur20008.html" TargetMode="External"/><Relationship Id="rId24" Type="http://schemas.openxmlformats.org/officeDocument/2006/relationships/hyperlink" Target="http://www.lequipe.fr/Football/FootballFicheJoueur46531.html" TargetMode="External"/><Relationship Id="rId32" Type="http://schemas.openxmlformats.org/officeDocument/2006/relationships/hyperlink" Target="http://www.lequipe.fr/Football/FootballFicheJoueur22556.html" TargetMode="External"/><Relationship Id="rId37" Type="http://schemas.openxmlformats.org/officeDocument/2006/relationships/hyperlink" Target="http://www.lequipe.fr/Football/FootballFicheJoueur19312.html" TargetMode="External"/><Relationship Id="rId40" Type="http://schemas.openxmlformats.org/officeDocument/2006/relationships/hyperlink" Target="http://www.lequipe.fr/Football/FootballFicheJoueur40882.html" TargetMode="External"/><Relationship Id="rId45" Type="http://schemas.openxmlformats.org/officeDocument/2006/relationships/hyperlink" Target="http://www.lequipe.fr/Football/FootballFicheJoueur58040.html" TargetMode="External"/><Relationship Id="rId53" Type="http://schemas.openxmlformats.org/officeDocument/2006/relationships/hyperlink" Target="http://www.lequipe.fr/Football/FootballFicheJoueur26824.html" TargetMode="External"/><Relationship Id="rId58" Type="http://schemas.openxmlformats.org/officeDocument/2006/relationships/hyperlink" Target="http://www.lequipe.fr/Football/FootballFicheJoueur25109.html" TargetMode="External"/><Relationship Id="rId5" Type="http://schemas.openxmlformats.org/officeDocument/2006/relationships/hyperlink" Target="http://www.lequipe.fr/Football/FootballFicheJoueur27374.html" TargetMode="External"/><Relationship Id="rId61" Type="http://schemas.openxmlformats.org/officeDocument/2006/relationships/hyperlink" Target="http://www.lequipe.fr/Football/FootballFicheJoueur45731.html" TargetMode="External"/><Relationship Id="rId19" Type="http://schemas.openxmlformats.org/officeDocument/2006/relationships/hyperlink" Target="http://www.lequipe.fr/Football/FootballFicheJoueur60902.html" TargetMode="External"/><Relationship Id="rId14" Type="http://schemas.openxmlformats.org/officeDocument/2006/relationships/hyperlink" Target="http://www.lequipe.fr/Football/FootballFicheJoueur58040.html" TargetMode="External"/><Relationship Id="rId22" Type="http://schemas.openxmlformats.org/officeDocument/2006/relationships/hyperlink" Target="http://www.lequipe.fr/Football/FootballFicheJoueur26824.html" TargetMode="External"/><Relationship Id="rId27" Type="http://schemas.openxmlformats.org/officeDocument/2006/relationships/hyperlink" Target="http://www.lequipe.fr/Football/FootballFicheJoueur25109.html" TargetMode="External"/><Relationship Id="rId30" Type="http://schemas.openxmlformats.org/officeDocument/2006/relationships/hyperlink" Target="http://www.lequipe.fr/Football/FootballFicheJoueur45731.html" TargetMode="External"/><Relationship Id="rId35" Type="http://schemas.openxmlformats.org/officeDocument/2006/relationships/hyperlink" Target="http://www.lequipe.fr/Football/FootballFicheJoueur27374.html" TargetMode="External"/><Relationship Id="rId43" Type="http://schemas.openxmlformats.org/officeDocument/2006/relationships/hyperlink" Target="http://www.lequipe.fr/Football/FootballFicheJoueur36513.html" TargetMode="External"/><Relationship Id="rId48" Type="http://schemas.openxmlformats.org/officeDocument/2006/relationships/hyperlink" Target="http://www.lequipe.fr/Football/FootballFicheJoueur27098.html" TargetMode="External"/><Relationship Id="rId56" Type="http://schemas.openxmlformats.org/officeDocument/2006/relationships/hyperlink" Target="http://www.lequipe.fr/Football/FootballFicheJoueur41180.html" TargetMode="External"/><Relationship Id="rId64" Type="http://schemas.openxmlformats.org/officeDocument/2006/relationships/vmlDrawing" Target="../drawings/vmlDrawing20.vml"/><Relationship Id="rId8" Type="http://schemas.openxmlformats.org/officeDocument/2006/relationships/hyperlink" Target="http://www.lequipe.fr/Football/FootballFicheJoueur33828.html" TargetMode="External"/><Relationship Id="rId51" Type="http://schemas.openxmlformats.org/officeDocument/2006/relationships/hyperlink" Target="http://www.lequipe.fr/Football/FootballFicheJoueur33692.html" TargetMode="External"/><Relationship Id="rId3" Type="http://schemas.openxmlformats.org/officeDocument/2006/relationships/hyperlink" Target="http://www.lequipe.fr/Football/FootballFicheJoueur22155.html" TargetMode="External"/><Relationship Id="rId12" Type="http://schemas.openxmlformats.org/officeDocument/2006/relationships/hyperlink" Target="http://www.lequipe.fr/Football/FootballFicheJoueur36513.html" TargetMode="External"/><Relationship Id="rId17" Type="http://schemas.openxmlformats.org/officeDocument/2006/relationships/hyperlink" Target="http://www.lequipe.fr/Football/FootballFicheJoueur27098.html" TargetMode="External"/><Relationship Id="rId25" Type="http://schemas.openxmlformats.org/officeDocument/2006/relationships/hyperlink" Target="http://www.lequipe.fr/Football/FootballFicheJoueur41180.html" TargetMode="External"/><Relationship Id="rId33" Type="http://schemas.openxmlformats.org/officeDocument/2006/relationships/hyperlink" Target="http://www.lequipe.fr/Football/FootballFicheJoueur22155.html" TargetMode="External"/><Relationship Id="rId38" Type="http://schemas.openxmlformats.org/officeDocument/2006/relationships/hyperlink" Target="http://www.lequipe.fr/Football/FootballFicheJoueur58425.html" TargetMode="External"/><Relationship Id="rId46" Type="http://schemas.openxmlformats.org/officeDocument/2006/relationships/hyperlink" Target="http://www.lequipe.fr/Football/FootballFicheJoueur26057.html" TargetMode="External"/><Relationship Id="rId59" Type="http://schemas.openxmlformats.org/officeDocument/2006/relationships/hyperlink" Target="http://www.lequipe.fr/Football/FootballFicheJoueur56083.html" TargetMode="External"/><Relationship Id="rId20" Type="http://schemas.openxmlformats.org/officeDocument/2006/relationships/hyperlink" Target="http://www.lequipe.fr/Football/FootballFicheJoueur33692.html" TargetMode="External"/><Relationship Id="rId41" Type="http://schemas.openxmlformats.org/officeDocument/2006/relationships/hyperlink" Target="http://www.lequipe.fr/Football/FootballFicheJoueur30211.html" TargetMode="External"/><Relationship Id="rId54" Type="http://schemas.openxmlformats.org/officeDocument/2006/relationships/hyperlink" Target="http://www.lequipe.fr/Football/FootballFicheJoueur47328.html" TargetMode="External"/><Relationship Id="rId62" Type="http://schemas.openxmlformats.org/officeDocument/2006/relationships/hyperlink" Target="http://www.lequipe.fr/Football/FootballFicheJoueur58425.html" TargetMode="External"/><Relationship Id="rId1" Type="http://schemas.openxmlformats.org/officeDocument/2006/relationships/hyperlink" Target="http://www.lequipe.fr/Football/FootballFicheJoueur58593.html" TargetMode="External"/><Relationship Id="rId6" Type="http://schemas.openxmlformats.org/officeDocument/2006/relationships/hyperlink" Target="http://www.lequipe.fr/Football/FootballFicheJoueur36237.html" TargetMode="External"/><Relationship Id="rId15" Type="http://schemas.openxmlformats.org/officeDocument/2006/relationships/hyperlink" Target="http://www.lequipe.fr/Football/FootballFicheJoueur26057.html" TargetMode="External"/><Relationship Id="rId23" Type="http://schemas.openxmlformats.org/officeDocument/2006/relationships/hyperlink" Target="http://www.lequipe.fr/Football/FootballFicheJoueur47328.html" TargetMode="External"/><Relationship Id="rId28" Type="http://schemas.openxmlformats.org/officeDocument/2006/relationships/hyperlink" Target="http://www.lequipe.fr/Football/FootballFicheJoueur56083.html" TargetMode="External"/><Relationship Id="rId36" Type="http://schemas.openxmlformats.org/officeDocument/2006/relationships/hyperlink" Target="http://www.lequipe.fr/Football/FootballFicheJoueur36237.html" TargetMode="External"/><Relationship Id="rId49" Type="http://schemas.openxmlformats.org/officeDocument/2006/relationships/hyperlink" Target="http://www.lequipe.fr/Football/FootballFicheJoueur60701.html" TargetMode="External"/><Relationship Id="rId57" Type="http://schemas.openxmlformats.org/officeDocument/2006/relationships/hyperlink" Target="http://www.lequipe.fr/Football/FootballFicheJoueur43733.html" TargetMode="External"/><Relationship Id="rId10" Type="http://schemas.openxmlformats.org/officeDocument/2006/relationships/hyperlink" Target="http://www.lequipe.fr/Football/FootballFicheJoueur30211.html" TargetMode="External"/><Relationship Id="rId31" Type="http://schemas.openxmlformats.org/officeDocument/2006/relationships/hyperlink" Target="http://www.lequipe.fr/Football/FootballFicheJoueur58593.html" TargetMode="External"/><Relationship Id="rId44" Type="http://schemas.openxmlformats.org/officeDocument/2006/relationships/hyperlink" Target="http://www.lequipe.fr/Football/FootballFicheJoueur36364.html" TargetMode="External"/><Relationship Id="rId52" Type="http://schemas.openxmlformats.org/officeDocument/2006/relationships/hyperlink" Target="http://www.lequipe.fr/Football/FootballFicheJoueur58594.html" TargetMode="External"/><Relationship Id="rId60" Type="http://schemas.openxmlformats.org/officeDocument/2006/relationships/hyperlink" Target="http://www.lequipe.fr/Football/FootballFicheJoueur29553.html" TargetMode="External"/><Relationship Id="rId65" Type="http://schemas.openxmlformats.org/officeDocument/2006/relationships/comments" Target="../comments20.xml"/><Relationship Id="rId4" Type="http://schemas.openxmlformats.org/officeDocument/2006/relationships/hyperlink" Target="http://www.lequipe.fr/Football/FootballFicheJoueur45664.html" TargetMode="External"/><Relationship Id="rId9" Type="http://schemas.openxmlformats.org/officeDocument/2006/relationships/hyperlink" Target="http://www.lequipe.fr/Football/FootballFicheJoueur40882.html" TargetMode="External"/><Relationship Id="rId13" Type="http://schemas.openxmlformats.org/officeDocument/2006/relationships/hyperlink" Target="http://www.lequipe.fr/Football/FootballFicheJoueur36364.html" TargetMode="External"/><Relationship Id="rId18" Type="http://schemas.openxmlformats.org/officeDocument/2006/relationships/hyperlink" Target="http://www.lequipe.fr/Football/FootballFicheJoueur60701.html" TargetMode="External"/><Relationship Id="rId39" Type="http://schemas.openxmlformats.org/officeDocument/2006/relationships/hyperlink" Target="http://www.lequipe.fr/Football/FootballFicheJoueur33828.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equipe.fr/Football/FootballFicheJoueur58390.html" TargetMode="External"/><Relationship Id="rId21" Type="http://schemas.openxmlformats.org/officeDocument/2006/relationships/hyperlink" Target="http://www.lequipe.fr/Football/FootballFicheJoueur47953.html" TargetMode="External"/><Relationship Id="rId34" Type="http://schemas.openxmlformats.org/officeDocument/2006/relationships/hyperlink" Target="http://www.lequipe.fr/Football/FootballFicheJoueur57660.html" TargetMode="External"/><Relationship Id="rId42" Type="http://schemas.openxmlformats.org/officeDocument/2006/relationships/hyperlink" Target="http://www.lequipe.fr/Football/FootballFicheJoueur36655.html" TargetMode="External"/><Relationship Id="rId47" Type="http://schemas.openxmlformats.org/officeDocument/2006/relationships/hyperlink" Target="http://www.lequipe.fr/Football/FootballFicheJoueur53830.html" TargetMode="External"/><Relationship Id="rId50" Type="http://schemas.openxmlformats.org/officeDocument/2006/relationships/hyperlink" Target="http://www.lequipe.fr/Football/FootballFicheJoueur43381.html" TargetMode="External"/><Relationship Id="rId55" Type="http://schemas.openxmlformats.org/officeDocument/2006/relationships/hyperlink" Target="http://www.lequipe.fr/Football/FootballFicheJoueur41798.html" TargetMode="External"/><Relationship Id="rId63" Type="http://schemas.openxmlformats.org/officeDocument/2006/relationships/drawing" Target="../drawings/drawing21.xml"/><Relationship Id="rId7" Type="http://schemas.openxmlformats.org/officeDocument/2006/relationships/hyperlink" Target="http://www.lequipe.fr/Football/FootballFicheJoueur55079.html" TargetMode="External"/><Relationship Id="rId2" Type="http://schemas.openxmlformats.org/officeDocument/2006/relationships/hyperlink" Target="http://www.lequipe.fr/Football/FootballFicheJoueur32543.html" TargetMode="External"/><Relationship Id="rId16" Type="http://schemas.openxmlformats.org/officeDocument/2006/relationships/hyperlink" Target="http://www.lequipe.fr/Football/FootballFicheJoueur53830.html" TargetMode="External"/><Relationship Id="rId29" Type="http://schemas.openxmlformats.org/officeDocument/2006/relationships/hyperlink" Target="http://www.lequipe.fr/Football/FootballFicheJoueur58416.html" TargetMode="External"/><Relationship Id="rId11" Type="http://schemas.openxmlformats.org/officeDocument/2006/relationships/hyperlink" Target="http://www.lequipe.fr/Football/FootballFicheJoueur36655.html" TargetMode="External"/><Relationship Id="rId24" Type="http://schemas.openxmlformats.org/officeDocument/2006/relationships/hyperlink" Target="http://www.lequipe.fr/Football/FootballFicheJoueur41798.html" TargetMode="External"/><Relationship Id="rId32" Type="http://schemas.openxmlformats.org/officeDocument/2006/relationships/hyperlink" Target="http://www.lequipe.fr/Football/FootballFicheJoueur26817.html" TargetMode="External"/><Relationship Id="rId37" Type="http://schemas.openxmlformats.org/officeDocument/2006/relationships/hyperlink" Target="http://www.lequipe.fr/Football/FootballFicheJoueur58582.html" TargetMode="External"/><Relationship Id="rId40" Type="http://schemas.openxmlformats.org/officeDocument/2006/relationships/hyperlink" Target="http://www.lequipe.fr/Football/FootballFicheJoueur7781.html" TargetMode="External"/><Relationship Id="rId45" Type="http://schemas.openxmlformats.org/officeDocument/2006/relationships/hyperlink" Target="http://www.lequipe.fr/Football/FootballFicheJoueur32698.html" TargetMode="External"/><Relationship Id="rId53" Type="http://schemas.openxmlformats.org/officeDocument/2006/relationships/hyperlink" Target="http://www.lequipe.fr/Football/FootballFicheJoueur41441.html" TargetMode="External"/><Relationship Id="rId58" Type="http://schemas.openxmlformats.org/officeDocument/2006/relationships/hyperlink" Target="http://www.lequipe.fr/Football/FootballFicheJoueur58113.html" TargetMode="External"/><Relationship Id="rId5" Type="http://schemas.openxmlformats.org/officeDocument/2006/relationships/hyperlink" Target="http://www.lequipe.fr/Football/FootballFicheJoueur49507.html" TargetMode="External"/><Relationship Id="rId61" Type="http://schemas.openxmlformats.org/officeDocument/2006/relationships/hyperlink" Target="http://www.lequipe.fr/Football/FootballFicheJoueur47847.html" TargetMode="External"/><Relationship Id="rId19" Type="http://schemas.openxmlformats.org/officeDocument/2006/relationships/hyperlink" Target="http://www.lequipe.fr/Football/FootballFicheJoueur43381.html" TargetMode="External"/><Relationship Id="rId14" Type="http://schemas.openxmlformats.org/officeDocument/2006/relationships/hyperlink" Target="http://www.lequipe.fr/Football/FootballFicheJoueur32698.html" TargetMode="External"/><Relationship Id="rId22" Type="http://schemas.openxmlformats.org/officeDocument/2006/relationships/hyperlink" Target="http://www.lequipe.fr/Football/FootballFicheJoueur41441.html" TargetMode="External"/><Relationship Id="rId27" Type="http://schemas.openxmlformats.org/officeDocument/2006/relationships/hyperlink" Target="http://www.lequipe.fr/Football/FootballFicheJoueur58113.html" TargetMode="External"/><Relationship Id="rId30" Type="http://schemas.openxmlformats.org/officeDocument/2006/relationships/hyperlink" Target="http://www.lequipe.fr/Football/FootballFicheJoueur47847.html" TargetMode="External"/><Relationship Id="rId35" Type="http://schemas.openxmlformats.org/officeDocument/2006/relationships/hyperlink" Target="http://www.lequipe.fr/Football/FootballFicheJoueur55929.html" TargetMode="External"/><Relationship Id="rId43" Type="http://schemas.openxmlformats.org/officeDocument/2006/relationships/hyperlink" Target="http://www.lequipe.fr/Football/FootballFicheJoueur58239.html" TargetMode="External"/><Relationship Id="rId48" Type="http://schemas.openxmlformats.org/officeDocument/2006/relationships/hyperlink" Target="http://www.lequipe.fr/Football/FootballFicheJoueur55810.html" TargetMode="External"/><Relationship Id="rId56" Type="http://schemas.openxmlformats.org/officeDocument/2006/relationships/hyperlink" Target="http://www.lequipe.fr/Football/FootballFicheJoueur45180.html" TargetMode="External"/><Relationship Id="rId64" Type="http://schemas.openxmlformats.org/officeDocument/2006/relationships/vmlDrawing" Target="../drawings/vmlDrawing21.vml"/><Relationship Id="rId8" Type="http://schemas.openxmlformats.org/officeDocument/2006/relationships/hyperlink" Target="http://www.lequipe.fr/Football/FootballFicheJoueur57199.html" TargetMode="External"/><Relationship Id="rId51" Type="http://schemas.openxmlformats.org/officeDocument/2006/relationships/hyperlink" Target="http://www.lequipe.fr/Football/FootballFicheJoueur255000000000000000000025193.html" TargetMode="External"/><Relationship Id="rId3" Type="http://schemas.openxmlformats.org/officeDocument/2006/relationships/hyperlink" Target="http://www.lequipe.fr/Football/FootballFicheJoueur57660.html" TargetMode="External"/><Relationship Id="rId12" Type="http://schemas.openxmlformats.org/officeDocument/2006/relationships/hyperlink" Target="http://www.lequipe.fr/Football/FootballFicheJoueur58239.html" TargetMode="External"/><Relationship Id="rId17" Type="http://schemas.openxmlformats.org/officeDocument/2006/relationships/hyperlink" Target="http://www.lequipe.fr/Football/FootballFicheJoueur55810.html" TargetMode="External"/><Relationship Id="rId25" Type="http://schemas.openxmlformats.org/officeDocument/2006/relationships/hyperlink" Target="http://www.lequipe.fr/Football/FootballFicheJoueur45180.html" TargetMode="External"/><Relationship Id="rId33" Type="http://schemas.openxmlformats.org/officeDocument/2006/relationships/hyperlink" Target="http://www.lequipe.fr/Football/FootballFicheJoueur32543.html" TargetMode="External"/><Relationship Id="rId38" Type="http://schemas.openxmlformats.org/officeDocument/2006/relationships/hyperlink" Target="http://www.lequipe.fr/Football/FootballFicheJoueur55079.html" TargetMode="External"/><Relationship Id="rId46" Type="http://schemas.openxmlformats.org/officeDocument/2006/relationships/hyperlink" Target="http://www.lequipe.fr/Football/FootballFicheJoueur58112.html" TargetMode="External"/><Relationship Id="rId59" Type="http://schemas.openxmlformats.org/officeDocument/2006/relationships/hyperlink" Target="http://www.lequipe.fr/Football/FootballFicheJoueur33735.html" TargetMode="External"/><Relationship Id="rId20" Type="http://schemas.openxmlformats.org/officeDocument/2006/relationships/hyperlink" Target="http://www.lequipe.fr/Football/FootballFicheJoueur255000000000000000000025193.html" TargetMode="External"/><Relationship Id="rId41" Type="http://schemas.openxmlformats.org/officeDocument/2006/relationships/hyperlink" Target="http://www.lequipe.fr/Football/FootballFicheJoueur59809.html" TargetMode="External"/><Relationship Id="rId54" Type="http://schemas.openxmlformats.org/officeDocument/2006/relationships/hyperlink" Target="http://www.lequipe.fr/Football/FootballFicheJoueur37440.html" TargetMode="External"/><Relationship Id="rId62" Type="http://schemas.openxmlformats.org/officeDocument/2006/relationships/hyperlink" Target="http://www.lequipe.fr/Football/FootballFicheJoueur58129.html" TargetMode="External"/><Relationship Id="rId1" Type="http://schemas.openxmlformats.org/officeDocument/2006/relationships/hyperlink" Target="http://www.lequipe.fr/Football/FootballFicheJoueur26817.html" TargetMode="External"/><Relationship Id="rId6" Type="http://schemas.openxmlformats.org/officeDocument/2006/relationships/hyperlink" Target="http://www.lequipe.fr/Football/FootballFicheJoueur58582.html" TargetMode="External"/><Relationship Id="rId15" Type="http://schemas.openxmlformats.org/officeDocument/2006/relationships/hyperlink" Target="http://www.lequipe.fr/Football/FootballFicheJoueur58112.html" TargetMode="External"/><Relationship Id="rId23" Type="http://schemas.openxmlformats.org/officeDocument/2006/relationships/hyperlink" Target="http://www.lequipe.fr/Football/FootballFicheJoueur37440.html" TargetMode="External"/><Relationship Id="rId28" Type="http://schemas.openxmlformats.org/officeDocument/2006/relationships/hyperlink" Target="http://www.lequipe.fr/Football/FootballFicheJoueur33735.html" TargetMode="External"/><Relationship Id="rId36" Type="http://schemas.openxmlformats.org/officeDocument/2006/relationships/hyperlink" Target="http://www.lequipe.fr/Football/FootballFicheJoueur49507.html" TargetMode="External"/><Relationship Id="rId49" Type="http://schemas.openxmlformats.org/officeDocument/2006/relationships/hyperlink" Target="http://www.lequipe.fr/Football/FootballFicheJoueur42332.html" TargetMode="External"/><Relationship Id="rId57" Type="http://schemas.openxmlformats.org/officeDocument/2006/relationships/hyperlink" Target="http://www.lequipe.fr/Football/FootballFicheJoueur58390.html" TargetMode="External"/><Relationship Id="rId10" Type="http://schemas.openxmlformats.org/officeDocument/2006/relationships/hyperlink" Target="http://www.lequipe.fr/Football/FootballFicheJoueur59809.html" TargetMode="External"/><Relationship Id="rId31" Type="http://schemas.openxmlformats.org/officeDocument/2006/relationships/hyperlink" Target="http://www.lequipe.fr/Football/FootballFicheJoueur58129.html" TargetMode="External"/><Relationship Id="rId44" Type="http://schemas.openxmlformats.org/officeDocument/2006/relationships/hyperlink" Target="http://www.lequipe.fr/Football/FootballFicheJoueur42991.html" TargetMode="External"/><Relationship Id="rId52" Type="http://schemas.openxmlformats.org/officeDocument/2006/relationships/hyperlink" Target="http://www.lequipe.fr/Football/FootballFicheJoueur47953.html" TargetMode="External"/><Relationship Id="rId60" Type="http://schemas.openxmlformats.org/officeDocument/2006/relationships/hyperlink" Target="http://www.lequipe.fr/Football/FootballFicheJoueur58416.html" TargetMode="External"/><Relationship Id="rId65" Type="http://schemas.openxmlformats.org/officeDocument/2006/relationships/comments" Target="../comments21.xml"/><Relationship Id="rId4" Type="http://schemas.openxmlformats.org/officeDocument/2006/relationships/hyperlink" Target="http://www.lequipe.fr/Football/FootballFicheJoueur55929.html" TargetMode="External"/><Relationship Id="rId9" Type="http://schemas.openxmlformats.org/officeDocument/2006/relationships/hyperlink" Target="http://www.lequipe.fr/Football/FootballFicheJoueur7781.html" TargetMode="External"/><Relationship Id="rId13" Type="http://schemas.openxmlformats.org/officeDocument/2006/relationships/hyperlink" Target="http://www.lequipe.fr/Football/FootballFicheJoueur42991.html" TargetMode="External"/><Relationship Id="rId18" Type="http://schemas.openxmlformats.org/officeDocument/2006/relationships/hyperlink" Target="http://www.lequipe.fr/Football/FootballFicheJoueur42332.html" TargetMode="External"/><Relationship Id="rId39" Type="http://schemas.openxmlformats.org/officeDocument/2006/relationships/hyperlink" Target="http://www.lequipe.fr/Football/FootballFicheJoueur57199.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6" Type="http://schemas.openxmlformats.org/officeDocument/2006/relationships/hyperlink" Target="http://www.lequipe.fr/Football/FootballFicheJoueur45317.html" TargetMode="External"/><Relationship Id="rId21" Type="http://schemas.openxmlformats.org/officeDocument/2006/relationships/hyperlink" Target="http://www.lequipe.fr/Football/FootballFicheJoueur54623.html" TargetMode="External"/><Relationship Id="rId34" Type="http://schemas.openxmlformats.org/officeDocument/2006/relationships/hyperlink" Target="http://www.lequipe.fr/Football/FootballFicheJoueur50523.html" TargetMode="External"/><Relationship Id="rId42" Type="http://schemas.openxmlformats.org/officeDocument/2006/relationships/hyperlink" Target="http://www.lequipe.fr/Football/FootballFicheJoueur46373.html" TargetMode="External"/><Relationship Id="rId47" Type="http://schemas.openxmlformats.org/officeDocument/2006/relationships/hyperlink" Target="http://www.lequipe.fr/Football/FootballFicheJoueur37125.html" TargetMode="External"/><Relationship Id="rId50" Type="http://schemas.openxmlformats.org/officeDocument/2006/relationships/hyperlink" Target="http://www.lequipe.fr/Football/FootballFicheJoueur24586.html" TargetMode="External"/><Relationship Id="rId55" Type="http://schemas.openxmlformats.org/officeDocument/2006/relationships/hyperlink" Target="http://www.lequipe.fr/Football/FootballFicheJoueur51661.html" TargetMode="External"/><Relationship Id="rId63" Type="http://schemas.openxmlformats.org/officeDocument/2006/relationships/hyperlink" Target="http://www.lequipe.fr/Football/FootballFicheJoueur41100.html" TargetMode="External"/><Relationship Id="rId7" Type="http://schemas.openxmlformats.org/officeDocument/2006/relationships/hyperlink" Target="http://www.lequipe.fr/Football/FootballFicheJoueur18378.html" TargetMode="External"/><Relationship Id="rId2" Type="http://schemas.openxmlformats.org/officeDocument/2006/relationships/hyperlink" Target="http://www.lequipe.fr/Football/FootballFicheJoueur50523.html" TargetMode="External"/><Relationship Id="rId16" Type="http://schemas.openxmlformats.org/officeDocument/2006/relationships/hyperlink" Target="http://www.lequipe.fr/Football/FootballFicheJoueur59168.html" TargetMode="External"/><Relationship Id="rId29" Type="http://schemas.openxmlformats.org/officeDocument/2006/relationships/hyperlink" Target="http://www.lequipe.fr/Football/FootballFicheJoueur59549.html" TargetMode="External"/><Relationship Id="rId11" Type="http://schemas.openxmlformats.org/officeDocument/2006/relationships/hyperlink" Target="http://www.lequipe.fr/Football/FootballFicheJoueur48520.html" TargetMode="External"/><Relationship Id="rId24" Type="http://schemas.openxmlformats.org/officeDocument/2006/relationships/hyperlink" Target="http://www.lequipe.fr/Football/FootballFicheJoueur54040.html" TargetMode="External"/><Relationship Id="rId32" Type="http://schemas.openxmlformats.org/officeDocument/2006/relationships/hyperlink" Target="http://www.lequipe.fr/Football/FootballFicheJoueur57121.html" TargetMode="External"/><Relationship Id="rId37" Type="http://schemas.openxmlformats.org/officeDocument/2006/relationships/hyperlink" Target="http://www.lequipe.fr/Football/FootballFicheJoueur26215.html" TargetMode="External"/><Relationship Id="rId40" Type="http://schemas.openxmlformats.org/officeDocument/2006/relationships/hyperlink" Target="http://www.lequipe.fr/Football/FootballFicheJoueur21500.html" TargetMode="External"/><Relationship Id="rId45" Type="http://schemas.openxmlformats.org/officeDocument/2006/relationships/hyperlink" Target="http://www.lequipe.fr/Football/FootballFicheJoueur26892.html" TargetMode="External"/><Relationship Id="rId53" Type="http://schemas.openxmlformats.org/officeDocument/2006/relationships/hyperlink" Target="http://www.lequipe.fr/Football/FootballFicheJoueur54623.html" TargetMode="External"/><Relationship Id="rId58" Type="http://schemas.openxmlformats.org/officeDocument/2006/relationships/hyperlink" Target="http://www.lequipe.fr/Football/FootballFicheJoueur45317.html" TargetMode="External"/><Relationship Id="rId66" Type="http://schemas.openxmlformats.org/officeDocument/2006/relationships/vmlDrawing" Target="../drawings/vmlDrawing2.vml"/><Relationship Id="rId5" Type="http://schemas.openxmlformats.org/officeDocument/2006/relationships/hyperlink" Target="http://www.lequipe.fr/Football/FootballFicheJoueur26215.html" TargetMode="External"/><Relationship Id="rId61" Type="http://schemas.openxmlformats.org/officeDocument/2006/relationships/hyperlink" Target="http://www.lequipe.fr/Football/FootballFicheJoueur59549.html" TargetMode="External"/><Relationship Id="rId19" Type="http://schemas.openxmlformats.org/officeDocument/2006/relationships/hyperlink" Target="http://www.lequipe.fr/Football/FootballFicheJoueur42282.html" TargetMode="External"/><Relationship Id="rId14" Type="http://schemas.openxmlformats.org/officeDocument/2006/relationships/hyperlink" Target="http://www.lequipe.fr/Football/FootballFicheJoueur52700.html" TargetMode="External"/><Relationship Id="rId22" Type="http://schemas.openxmlformats.org/officeDocument/2006/relationships/hyperlink" Target="http://www.lequipe.fr/Football/FootballFicheJoueur26830.html" TargetMode="External"/><Relationship Id="rId27" Type="http://schemas.openxmlformats.org/officeDocument/2006/relationships/hyperlink" Target="http://www.lequipe.fr/Football/FootballFicheJoueur35808.html" TargetMode="External"/><Relationship Id="rId30" Type="http://schemas.openxmlformats.org/officeDocument/2006/relationships/hyperlink" Target="http://www.lequipe.fr/Football/FootballFicheJoueur34758.html" TargetMode="External"/><Relationship Id="rId35" Type="http://schemas.openxmlformats.org/officeDocument/2006/relationships/hyperlink" Target="http://www.lequipe.fr/Football/FootballFicheJoueur41773.html" TargetMode="External"/><Relationship Id="rId43" Type="http://schemas.openxmlformats.org/officeDocument/2006/relationships/hyperlink" Target="http://www.lequipe.fr/Football/FootballFicheJoueur48520.html" TargetMode="External"/><Relationship Id="rId48" Type="http://schemas.openxmlformats.org/officeDocument/2006/relationships/hyperlink" Target="http://www.lequipe.fr/Football/FootballFicheJoueur59168.html" TargetMode="External"/><Relationship Id="rId56" Type="http://schemas.openxmlformats.org/officeDocument/2006/relationships/hyperlink" Target="http://www.lequipe.fr/Football/FootballFicheJoueur54040.html" TargetMode="External"/><Relationship Id="rId64" Type="http://schemas.openxmlformats.org/officeDocument/2006/relationships/hyperlink" Target="http://www.lequipe.fr/Football/FootballFicheJoueur57121.html" TargetMode="External"/><Relationship Id="rId8" Type="http://schemas.openxmlformats.org/officeDocument/2006/relationships/hyperlink" Target="http://www.lequipe.fr/Football/FootballFicheJoueur21500.html" TargetMode="External"/><Relationship Id="rId51" Type="http://schemas.openxmlformats.org/officeDocument/2006/relationships/hyperlink" Target="http://www.lequipe.fr/Football/FootballFicheJoueur42282.html" TargetMode="External"/><Relationship Id="rId3" Type="http://schemas.openxmlformats.org/officeDocument/2006/relationships/hyperlink" Target="http://www.lequipe.fr/Football/FootballFicheJoueur41773.html" TargetMode="External"/><Relationship Id="rId12" Type="http://schemas.openxmlformats.org/officeDocument/2006/relationships/hyperlink" Target="http://www.lequipe.fr/Football/FootballFicheJoueur27254.html" TargetMode="External"/><Relationship Id="rId17" Type="http://schemas.openxmlformats.org/officeDocument/2006/relationships/hyperlink" Target="http://www.lequipe.fr/Football/FootballFicheJoueur29773.html" TargetMode="External"/><Relationship Id="rId25" Type="http://schemas.openxmlformats.org/officeDocument/2006/relationships/hyperlink" Target="http://www.lequipe.fr/Football/FootballFicheJoueur48782.html" TargetMode="External"/><Relationship Id="rId33" Type="http://schemas.openxmlformats.org/officeDocument/2006/relationships/hyperlink" Target="http://www.lequipe.fr/Football/FootballFicheJoueur36512.html" TargetMode="External"/><Relationship Id="rId38" Type="http://schemas.openxmlformats.org/officeDocument/2006/relationships/hyperlink" Target="http://www.lequipe.fr/Football/FootballFicheJoueur32075.html" TargetMode="External"/><Relationship Id="rId46" Type="http://schemas.openxmlformats.org/officeDocument/2006/relationships/hyperlink" Target="http://www.lequipe.fr/Football/FootballFicheJoueur52700.html" TargetMode="External"/><Relationship Id="rId59" Type="http://schemas.openxmlformats.org/officeDocument/2006/relationships/hyperlink" Target="http://www.lequipe.fr/Football/FootballFicheJoueur35808.html" TargetMode="External"/><Relationship Id="rId67" Type="http://schemas.openxmlformats.org/officeDocument/2006/relationships/comments" Target="../comments2.xml"/><Relationship Id="rId20" Type="http://schemas.openxmlformats.org/officeDocument/2006/relationships/hyperlink" Target="http://www.lequipe.fr/Football/FootballFicheJoueur35978.html" TargetMode="External"/><Relationship Id="rId41" Type="http://schemas.openxmlformats.org/officeDocument/2006/relationships/hyperlink" Target="http://www.lequipe.fr/Football/FootballFicheJoueur2715.html" TargetMode="External"/><Relationship Id="rId54" Type="http://schemas.openxmlformats.org/officeDocument/2006/relationships/hyperlink" Target="http://www.lequipe.fr/Football/FootballFicheJoueur26830.html" TargetMode="External"/><Relationship Id="rId62" Type="http://schemas.openxmlformats.org/officeDocument/2006/relationships/hyperlink" Target="http://www.lequipe.fr/Football/FootballFicheJoueur34758.html" TargetMode="External"/><Relationship Id="rId1" Type="http://schemas.openxmlformats.org/officeDocument/2006/relationships/hyperlink" Target="http://www.lequipe.fr/Football/FootballFicheJoueur36512.html" TargetMode="External"/><Relationship Id="rId6" Type="http://schemas.openxmlformats.org/officeDocument/2006/relationships/hyperlink" Target="http://www.lequipe.fr/Football/FootballFicheJoueur32075.html" TargetMode="External"/><Relationship Id="rId15" Type="http://schemas.openxmlformats.org/officeDocument/2006/relationships/hyperlink" Target="http://www.lequipe.fr/Football/FootballFicheJoueur37125.html" TargetMode="External"/><Relationship Id="rId23" Type="http://schemas.openxmlformats.org/officeDocument/2006/relationships/hyperlink" Target="http://www.lequipe.fr/Football/FootballFicheJoueur51661.html" TargetMode="External"/><Relationship Id="rId28" Type="http://schemas.openxmlformats.org/officeDocument/2006/relationships/hyperlink" Target="http://www.lequipe.fr/Football/FootballFicheJoueur32788.html" TargetMode="External"/><Relationship Id="rId36" Type="http://schemas.openxmlformats.org/officeDocument/2006/relationships/hyperlink" Target="http://www.lequipe.fr/Football/FootballFicheJoueur58811.html" TargetMode="External"/><Relationship Id="rId49" Type="http://schemas.openxmlformats.org/officeDocument/2006/relationships/hyperlink" Target="http://www.lequipe.fr/Football/FootballFicheJoueur29773.html" TargetMode="External"/><Relationship Id="rId57" Type="http://schemas.openxmlformats.org/officeDocument/2006/relationships/hyperlink" Target="http://www.lequipe.fr/Football/FootballFicheJoueur48782.html" TargetMode="External"/><Relationship Id="rId10" Type="http://schemas.openxmlformats.org/officeDocument/2006/relationships/hyperlink" Target="http://www.lequipe.fr/Football/FootballFicheJoueur46373.html" TargetMode="External"/><Relationship Id="rId31" Type="http://schemas.openxmlformats.org/officeDocument/2006/relationships/hyperlink" Target="http://www.lequipe.fr/Football/FootballFicheJoueur41100.html" TargetMode="External"/><Relationship Id="rId44" Type="http://schemas.openxmlformats.org/officeDocument/2006/relationships/hyperlink" Target="http://www.lequipe.fr/Football/FootballFicheJoueur27254.html" TargetMode="External"/><Relationship Id="rId52" Type="http://schemas.openxmlformats.org/officeDocument/2006/relationships/hyperlink" Target="http://www.lequipe.fr/Football/FootballFicheJoueur35978.html" TargetMode="External"/><Relationship Id="rId60" Type="http://schemas.openxmlformats.org/officeDocument/2006/relationships/hyperlink" Target="http://www.lequipe.fr/Football/FootballFicheJoueur32788.html" TargetMode="External"/><Relationship Id="rId65" Type="http://schemas.openxmlformats.org/officeDocument/2006/relationships/drawing" Target="../drawings/drawing2.xml"/><Relationship Id="rId4" Type="http://schemas.openxmlformats.org/officeDocument/2006/relationships/hyperlink" Target="http://www.lequipe.fr/Football/FootballFicheJoueur58811.html" TargetMode="External"/><Relationship Id="rId9" Type="http://schemas.openxmlformats.org/officeDocument/2006/relationships/hyperlink" Target="http://www.lequipe.fr/Football/FootballFicheJoueur2715.html" TargetMode="External"/><Relationship Id="rId13" Type="http://schemas.openxmlformats.org/officeDocument/2006/relationships/hyperlink" Target="http://www.lequipe.fr/Football/FootballFicheJoueur26892.html" TargetMode="External"/><Relationship Id="rId18" Type="http://schemas.openxmlformats.org/officeDocument/2006/relationships/hyperlink" Target="http://www.lequipe.fr/Football/FootballFicheJoueur24586.html" TargetMode="External"/><Relationship Id="rId39" Type="http://schemas.openxmlformats.org/officeDocument/2006/relationships/hyperlink" Target="http://www.lequipe.fr/Football/FootballFicheJoueur18378.html"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lequipe.fr/Football/FootballFicheJoueur58216.html" TargetMode="External"/><Relationship Id="rId18" Type="http://schemas.openxmlformats.org/officeDocument/2006/relationships/hyperlink" Target="http://www.lequipe.fr/Football/FootballFicheJoueur60991.html" TargetMode="External"/><Relationship Id="rId26" Type="http://schemas.openxmlformats.org/officeDocument/2006/relationships/hyperlink" Target="http://www.lequipe.fr/Football/FootballFicheJoueur57216.html" TargetMode="External"/><Relationship Id="rId39" Type="http://schemas.openxmlformats.org/officeDocument/2006/relationships/hyperlink" Target="http://www.lequipe.fr/Football/FootballFicheJoueur29281.html" TargetMode="External"/><Relationship Id="rId21" Type="http://schemas.openxmlformats.org/officeDocument/2006/relationships/hyperlink" Target="http://www.lequipe.fr/Football/FootballFicheJoueur21050.html" TargetMode="External"/><Relationship Id="rId34" Type="http://schemas.openxmlformats.org/officeDocument/2006/relationships/hyperlink" Target="http://www.lequipe.fr/Football/FootballFicheJoueur40766.html" TargetMode="External"/><Relationship Id="rId42" Type="http://schemas.openxmlformats.org/officeDocument/2006/relationships/hyperlink" Target="http://www.lequipe.fr/Football/FootballFicheJoueur5000000000000000000010658.html" TargetMode="External"/><Relationship Id="rId47" Type="http://schemas.openxmlformats.org/officeDocument/2006/relationships/hyperlink" Target="http://www.lequipe.fr/Football/FootballFicheJoueur35945.html" TargetMode="External"/><Relationship Id="rId50" Type="http://schemas.openxmlformats.org/officeDocument/2006/relationships/hyperlink" Target="http://www.lequipe.fr/Football/FootballFicheJoueur47946.html" TargetMode="External"/><Relationship Id="rId55" Type="http://schemas.openxmlformats.org/officeDocument/2006/relationships/hyperlink" Target="http://www.lequipe.fr/Football/FootballFicheJoueur38983.html" TargetMode="External"/><Relationship Id="rId63" Type="http://schemas.openxmlformats.org/officeDocument/2006/relationships/vmlDrawing" Target="../drawings/vmlDrawing3.vml"/><Relationship Id="rId7" Type="http://schemas.openxmlformats.org/officeDocument/2006/relationships/hyperlink" Target="http://www.lequipe.fr/Football/FootballFicheJoueur58311.html" TargetMode="External"/><Relationship Id="rId2" Type="http://schemas.openxmlformats.org/officeDocument/2006/relationships/hyperlink" Target="http://www.lequipe.fr/Football/FootballFicheJoueur21014.html" TargetMode="External"/><Relationship Id="rId16" Type="http://schemas.openxmlformats.org/officeDocument/2006/relationships/hyperlink" Target="http://www.lequipe.fr/Football/FootballFicheJoueur10465.html" TargetMode="External"/><Relationship Id="rId29" Type="http://schemas.openxmlformats.org/officeDocument/2006/relationships/hyperlink" Target="http://www.lequipe.fr/Football/FootballFicheJoueur255000000000000000000025417.html" TargetMode="External"/><Relationship Id="rId11" Type="http://schemas.openxmlformats.org/officeDocument/2006/relationships/hyperlink" Target="http://www.lequipe.fr/Football/FootballFicheJoueur30252.html" TargetMode="External"/><Relationship Id="rId24" Type="http://schemas.openxmlformats.org/officeDocument/2006/relationships/hyperlink" Target="http://www.lequipe.fr/Football/FootballFicheJoueur40891.html" TargetMode="External"/><Relationship Id="rId32" Type="http://schemas.openxmlformats.org/officeDocument/2006/relationships/hyperlink" Target="http://www.lequipe.fr/Football/FootballFicheJoueur21014.html" TargetMode="External"/><Relationship Id="rId37" Type="http://schemas.openxmlformats.org/officeDocument/2006/relationships/hyperlink" Target="http://www.lequipe.fr/Football/FootballFicheJoueur58311.html" TargetMode="External"/><Relationship Id="rId40" Type="http://schemas.openxmlformats.org/officeDocument/2006/relationships/hyperlink" Target="http://www.lequipe.fr/Football/FootballFicheJoueur22052.html" TargetMode="External"/><Relationship Id="rId45" Type="http://schemas.openxmlformats.org/officeDocument/2006/relationships/hyperlink" Target="http://www.lequipe.fr/Football/FootballFicheJoueur10000000000000000000012238.html" TargetMode="External"/><Relationship Id="rId53" Type="http://schemas.openxmlformats.org/officeDocument/2006/relationships/hyperlink" Target="http://www.lequipe.fr/Football/FootballFicheJoueur57662.html" TargetMode="External"/><Relationship Id="rId58" Type="http://schemas.openxmlformats.org/officeDocument/2006/relationships/hyperlink" Target="http://www.lequipe.fr/Football/FootballFicheJoueur37431.html" TargetMode="External"/><Relationship Id="rId5" Type="http://schemas.openxmlformats.org/officeDocument/2006/relationships/hyperlink" Target="http://www.lequipe.fr/Football/FootballFicheJoueur55868.html" TargetMode="External"/><Relationship Id="rId61" Type="http://schemas.openxmlformats.org/officeDocument/2006/relationships/printerSettings" Target="../printerSettings/printerSettings4.bin"/><Relationship Id="rId19" Type="http://schemas.openxmlformats.org/officeDocument/2006/relationships/hyperlink" Target="http://www.lequipe.fr/Football/FootballFicheJoueur48801.html" TargetMode="External"/><Relationship Id="rId14" Type="http://schemas.openxmlformats.org/officeDocument/2006/relationships/hyperlink" Target="http://www.lequipe.fr/Football/FootballFicheJoueur45499.html" TargetMode="External"/><Relationship Id="rId22" Type="http://schemas.openxmlformats.org/officeDocument/2006/relationships/hyperlink" Target="http://www.lequipe.fr/Football/FootballFicheJoueur40759.html" TargetMode="External"/><Relationship Id="rId27" Type="http://schemas.openxmlformats.org/officeDocument/2006/relationships/hyperlink" Target="http://www.lequipe.fr/Football/FootballFicheJoueur50597.html" TargetMode="External"/><Relationship Id="rId30" Type="http://schemas.openxmlformats.org/officeDocument/2006/relationships/hyperlink" Target="http://www.lequipe.fr/Football/FootballFicheJoueur49841.html" TargetMode="External"/><Relationship Id="rId35" Type="http://schemas.openxmlformats.org/officeDocument/2006/relationships/hyperlink" Target="http://www.lequipe.fr/Football/FootballFicheJoueur55868.html" TargetMode="External"/><Relationship Id="rId43" Type="http://schemas.openxmlformats.org/officeDocument/2006/relationships/hyperlink" Target="http://www.lequipe.fr/Football/FootballFicheJoueur58216.html" TargetMode="External"/><Relationship Id="rId48" Type="http://schemas.openxmlformats.org/officeDocument/2006/relationships/hyperlink" Target="http://www.lequipe.fr/Football/FootballFicheJoueur60991.html" TargetMode="External"/><Relationship Id="rId56" Type="http://schemas.openxmlformats.org/officeDocument/2006/relationships/hyperlink" Target="http://www.lequipe.fr/Football/FootballFicheJoueur57216.html" TargetMode="External"/><Relationship Id="rId64" Type="http://schemas.openxmlformats.org/officeDocument/2006/relationships/comments" Target="../comments3.xml"/><Relationship Id="rId8" Type="http://schemas.openxmlformats.org/officeDocument/2006/relationships/hyperlink" Target="http://www.lequipe.fr/Football/FootballFicheJoueur47894.html" TargetMode="External"/><Relationship Id="rId51" Type="http://schemas.openxmlformats.org/officeDocument/2006/relationships/hyperlink" Target="http://www.lequipe.fr/Football/FootballFicheJoueur21050.html" TargetMode="External"/><Relationship Id="rId3" Type="http://schemas.openxmlformats.org/officeDocument/2006/relationships/hyperlink" Target="http://www.lequipe.fr/Football/FootballFicheJoueur38168.html" TargetMode="External"/><Relationship Id="rId12" Type="http://schemas.openxmlformats.org/officeDocument/2006/relationships/hyperlink" Target="http://www.lequipe.fr/Football/FootballFicheJoueur5000000000000000000010658.html" TargetMode="External"/><Relationship Id="rId17" Type="http://schemas.openxmlformats.org/officeDocument/2006/relationships/hyperlink" Target="http://www.lequipe.fr/Football/FootballFicheJoueur35945.html" TargetMode="External"/><Relationship Id="rId25" Type="http://schemas.openxmlformats.org/officeDocument/2006/relationships/hyperlink" Target="http://www.lequipe.fr/Football/FootballFicheJoueur38983.html" TargetMode="External"/><Relationship Id="rId33" Type="http://schemas.openxmlformats.org/officeDocument/2006/relationships/hyperlink" Target="http://www.lequipe.fr/Football/FootballFicheJoueur38168.html" TargetMode="External"/><Relationship Id="rId38" Type="http://schemas.openxmlformats.org/officeDocument/2006/relationships/hyperlink" Target="http://www.lequipe.fr/Football/FootballFicheJoueur47894.html" TargetMode="External"/><Relationship Id="rId46" Type="http://schemas.openxmlformats.org/officeDocument/2006/relationships/hyperlink" Target="http://www.lequipe.fr/Football/FootballFicheJoueur10465.html" TargetMode="External"/><Relationship Id="rId59" Type="http://schemas.openxmlformats.org/officeDocument/2006/relationships/hyperlink" Target="http://www.lequipe.fr/Football/FootballFicheJoueur255000000000000000000025417.html" TargetMode="External"/><Relationship Id="rId20" Type="http://schemas.openxmlformats.org/officeDocument/2006/relationships/hyperlink" Target="http://www.lequipe.fr/Football/FootballFicheJoueur47946.html" TargetMode="External"/><Relationship Id="rId41" Type="http://schemas.openxmlformats.org/officeDocument/2006/relationships/hyperlink" Target="http://www.lequipe.fr/Football/FootballFicheJoueur30252.html" TargetMode="External"/><Relationship Id="rId54" Type="http://schemas.openxmlformats.org/officeDocument/2006/relationships/hyperlink" Target="http://www.lequipe.fr/Football/FootballFicheJoueur40891.html" TargetMode="External"/><Relationship Id="rId62" Type="http://schemas.openxmlformats.org/officeDocument/2006/relationships/drawing" Target="../drawings/drawing3.xml"/><Relationship Id="rId1" Type="http://schemas.openxmlformats.org/officeDocument/2006/relationships/hyperlink" Target="http://www.lequipe.fr/Football/FootballFicheJoueur42678.html" TargetMode="External"/><Relationship Id="rId6" Type="http://schemas.openxmlformats.org/officeDocument/2006/relationships/hyperlink" Target="http://www.lequipe.fr/Football/FootballFicheJoueur24587.html" TargetMode="External"/><Relationship Id="rId15" Type="http://schemas.openxmlformats.org/officeDocument/2006/relationships/hyperlink" Target="http://www.lequipe.fr/Football/FootballFicheJoueur10000000000000000000012238.html" TargetMode="External"/><Relationship Id="rId23" Type="http://schemas.openxmlformats.org/officeDocument/2006/relationships/hyperlink" Target="http://www.lequipe.fr/Football/FootballFicheJoueur57662.html" TargetMode="External"/><Relationship Id="rId28" Type="http://schemas.openxmlformats.org/officeDocument/2006/relationships/hyperlink" Target="http://www.lequipe.fr/Football/FootballFicheJoueur37431.html" TargetMode="External"/><Relationship Id="rId36" Type="http://schemas.openxmlformats.org/officeDocument/2006/relationships/hyperlink" Target="http://www.lequipe.fr/Football/FootballFicheJoueur24587.html" TargetMode="External"/><Relationship Id="rId49" Type="http://schemas.openxmlformats.org/officeDocument/2006/relationships/hyperlink" Target="http://www.lequipe.fr/Football/FootballFicheJoueur48801.html" TargetMode="External"/><Relationship Id="rId57" Type="http://schemas.openxmlformats.org/officeDocument/2006/relationships/hyperlink" Target="http://www.lequipe.fr/Football/FootballFicheJoueur50597.html" TargetMode="External"/><Relationship Id="rId10" Type="http://schemas.openxmlformats.org/officeDocument/2006/relationships/hyperlink" Target="http://www.lequipe.fr/Football/FootballFicheJoueur22052.html" TargetMode="External"/><Relationship Id="rId31" Type="http://schemas.openxmlformats.org/officeDocument/2006/relationships/hyperlink" Target="http://www.lequipe.fr/Football/FootballFicheJoueur42678.html" TargetMode="External"/><Relationship Id="rId44" Type="http://schemas.openxmlformats.org/officeDocument/2006/relationships/hyperlink" Target="http://www.lequipe.fr/Football/FootballFicheJoueur45499.html" TargetMode="External"/><Relationship Id="rId52" Type="http://schemas.openxmlformats.org/officeDocument/2006/relationships/hyperlink" Target="http://www.lequipe.fr/Football/FootballFicheJoueur40759.html" TargetMode="External"/><Relationship Id="rId60" Type="http://schemas.openxmlformats.org/officeDocument/2006/relationships/hyperlink" Target="http://www.lequipe.fr/Football/FootballFicheJoueur49841.html" TargetMode="External"/><Relationship Id="rId4" Type="http://schemas.openxmlformats.org/officeDocument/2006/relationships/hyperlink" Target="http://www.lequipe.fr/Football/FootballFicheJoueur40766.html" TargetMode="External"/><Relationship Id="rId9" Type="http://schemas.openxmlformats.org/officeDocument/2006/relationships/hyperlink" Target="http://www.lequipe.fr/Football/FootballFicheJoueur29281.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equipe.fr/Football/FootballFicheJoueur53884.html" TargetMode="External"/><Relationship Id="rId21" Type="http://schemas.openxmlformats.org/officeDocument/2006/relationships/hyperlink" Target="http://www.lequipe.fr/Football/FootballFicheJoueur30130.html" TargetMode="External"/><Relationship Id="rId42" Type="http://schemas.openxmlformats.org/officeDocument/2006/relationships/hyperlink" Target="http://www.lequipe.fr/Football/FootballFicheJoueur57813.html" TargetMode="External"/><Relationship Id="rId47" Type="http://schemas.openxmlformats.org/officeDocument/2006/relationships/hyperlink" Target="http://www.lequipe.fr/Football/FootballFicheJoueur49238.html" TargetMode="External"/><Relationship Id="rId63" Type="http://schemas.openxmlformats.org/officeDocument/2006/relationships/hyperlink" Target="http://www.lequipe.fr/Football/FootballFicheJoueur48586.html" TargetMode="External"/><Relationship Id="rId68" Type="http://schemas.openxmlformats.org/officeDocument/2006/relationships/drawing" Target="../drawings/drawing4.xml"/><Relationship Id="rId7" Type="http://schemas.openxmlformats.org/officeDocument/2006/relationships/hyperlink" Target="http://www.lequipe.fr/Football/FootballFicheJoueur45756.html" TargetMode="External"/><Relationship Id="rId2" Type="http://schemas.openxmlformats.org/officeDocument/2006/relationships/hyperlink" Target="http://www.lequipe.fr/Football/FootballFicheJoueur50205.html" TargetMode="External"/><Relationship Id="rId16" Type="http://schemas.openxmlformats.org/officeDocument/2006/relationships/hyperlink" Target="http://www.lequipe.fr/Football/FootballFicheJoueur51498.html" TargetMode="External"/><Relationship Id="rId29" Type="http://schemas.openxmlformats.org/officeDocument/2006/relationships/hyperlink" Target="http://www.lequipe.fr/Football/FootballFicheJoueur20434.html" TargetMode="External"/><Relationship Id="rId11" Type="http://schemas.openxmlformats.org/officeDocument/2006/relationships/hyperlink" Target="http://www.lequipe.fr/Football/FootballFicheJoueur44971.html" TargetMode="External"/><Relationship Id="rId24" Type="http://schemas.openxmlformats.org/officeDocument/2006/relationships/hyperlink" Target="http://www.lequipe.fr/Football/FootballFicheJoueur50595.html" TargetMode="External"/><Relationship Id="rId32" Type="http://schemas.openxmlformats.org/officeDocument/2006/relationships/hyperlink" Target="http://www.lequipe.fr/Football/FootballFicheJoueur42264.html" TargetMode="External"/><Relationship Id="rId37" Type="http://schemas.openxmlformats.org/officeDocument/2006/relationships/hyperlink" Target="http://www.lequipe.fr/Football/FootballFicheJoueur46297.html" TargetMode="External"/><Relationship Id="rId40" Type="http://schemas.openxmlformats.org/officeDocument/2006/relationships/hyperlink" Target="http://www.lequipe.fr/Football/FootballFicheJoueur45756.html" TargetMode="External"/><Relationship Id="rId45" Type="http://schemas.openxmlformats.org/officeDocument/2006/relationships/hyperlink" Target="http://www.lequipe.fr/Football/FootballFicheJoueur42251.html" TargetMode="External"/><Relationship Id="rId53" Type="http://schemas.openxmlformats.org/officeDocument/2006/relationships/hyperlink" Target="http://www.lequipe.fr/Football/FootballFicheJoueur70000000000000000000020936.html" TargetMode="External"/><Relationship Id="rId58" Type="http://schemas.openxmlformats.org/officeDocument/2006/relationships/hyperlink" Target="http://www.lequipe.fr/Football/FootballFicheJoueur54744.html" TargetMode="External"/><Relationship Id="rId66" Type="http://schemas.openxmlformats.org/officeDocument/2006/relationships/hyperlink" Target="http://www.lequipe.fr/Football/FootballFicheJoueur58936.html" TargetMode="External"/><Relationship Id="rId5" Type="http://schemas.openxmlformats.org/officeDocument/2006/relationships/hyperlink" Target="http://www.lequipe.fr/Football/FootballFicheJoueur34766.html" TargetMode="External"/><Relationship Id="rId61" Type="http://schemas.openxmlformats.org/officeDocument/2006/relationships/hyperlink" Target="http://www.lequipe.fr/Football/FootballFicheJoueur42261.html" TargetMode="External"/><Relationship Id="rId19" Type="http://schemas.openxmlformats.org/officeDocument/2006/relationships/hyperlink" Target="http://www.lequipe.fr/Football/FootballFicheJoueur52668.html" TargetMode="External"/><Relationship Id="rId14" Type="http://schemas.openxmlformats.org/officeDocument/2006/relationships/hyperlink" Target="http://www.lequipe.fr/Football/FootballFicheJoueur49238.html" TargetMode="External"/><Relationship Id="rId22" Type="http://schemas.openxmlformats.org/officeDocument/2006/relationships/hyperlink" Target="http://www.lequipe.fr/Football/FootballFicheJoueur16133.html" TargetMode="External"/><Relationship Id="rId27" Type="http://schemas.openxmlformats.org/officeDocument/2006/relationships/hyperlink" Target="http://www.lequipe.fr/Football/FootballFicheJoueur54416.html" TargetMode="External"/><Relationship Id="rId30" Type="http://schemas.openxmlformats.org/officeDocument/2006/relationships/hyperlink" Target="http://www.lequipe.fr/Football/FootballFicheJoueur48586.html" TargetMode="External"/><Relationship Id="rId35" Type="http://schemas.openxmlformats.org/officeDocument/2006/relationships/hyperlink" Target="http://www.lequipe.fr/Football/FootballFicheJoueur50205.html" TargetMode="External"/><Relationship Id="rId43" Type="http://schemas.openxmlformats.org/officeDocument/2006/relationships/hyperlink" Target="http://www.lequipe.fr/Football/FootballFicheJoueur255000000000000000000025391.html" TargetMode="External"/><Relationship Id="rId48" Type="http://schemas.openxmlformats.org/officeDocument/2006/relationships/hyperlink" Target="http://www.lequipe.fr/Football/FootballFicheJoueur58937.html" TargetMode="External"/><Relationship Id="rId56" Type="http://schemas.openxmlformats.org/officeDocument/2006/relationships/hyperlink" Target="http://www.lequipe.fr/Football/FootballFicheJoueur28596.html" TargetMode="External"/><Relationship Id="rId64" Type="http://schemas.openxmlformats.org/officeDocument/2006/relationships/hyperlink" Target="http://www.lequipe.fr/Football/FootballFicheJoueur55867.html" TargetMode="External"/><Relationship Id="rId69" Type="http://schemas.openxmlformats.org/officeDocument/2006/relationships/vmlDrawing" Target="../drawings/vmlDrawing4.vml"/><Relationship Id="rId8" Type="http://schemas.openxmlformats.org/officeDocument/2006/relationships/hyperlink" Target="http://www.lequipe.fr/Football/FootballFicheJoueur52386.html" TargetMode="External"/><Relationship Id="rId51" Type="http://schemas.openxmlformats.org/officeDocument/2006/relationships/hyperlink" Target="http://www.lequipe.fr/Football/FootballFicheJoueur19810.html" TargetMode="External"/><Relationship Id="rId3" Type="http://schemas.openxmlformats.org/officeDocument/2006/relationships/hyperlink" Target="http://www.lequipe.fr/Football/FootballFicheJoueur9806.html" TargetMode="External"/><Relationship Id="rId12" Type="http://schemas.openxmlformats.org/officeDocument/2006/relationships/hyperlink" Target="http://www.lequipe.fr/Football/FootballFicheJoueur42251.html" TargetMode="External"/><Relationship Id="rId17" Type="http://schemas.openxmlformats.org/officeDocument/2006/relationships/hyperlink" Target="http://www.lequipe.fr/Football/FootballFicheJoueur55824.html" TargetMode="External"/><Relationship Id="rId25" Type="http://schemas.openxmlformats.org/officeDocument/2006/relationships/hyperlink" Target="http://www.lequipe.fr/Football/FootballFicheJoueur54744.html" TargetMode="External"/><Relationship Id="rId33" Type="http://schemas.openxmlformats.org/officeDocument/2006/relationships/hyperlink" Target="http://www.lequipe.fr/Football/FootballFicheJoueur58936.html" TargetMode="External"/><Relationship Id="rId38" Type="http://schemas.openxmlformats.org/officeDocument/2006/relationships/hyperlink" Target="http://www.lequipe.fr/Football/FootballFicheJoueur34766.html" TargetMode="External"/><Relationship Id="rId46" Type="http://schemas.openxmlformats.org/officeDocument/2006/relationships/hyperlink" Target="http://www.lequipe.fr/Football/FootballFicheJoueur40979.html" TargetMode="External"/><Relationship Id="rId59" Type="http://schemas.openxmlformats.org/officeDocument/2006/relationships/hyperlink" Target="http://www.lequipe.fr/Football/FootballFicheJoueur53884.html" TargetMode="External"/><Relationship Id="rId67" Type="http://schemas.openxmlformats.org/officeDocument/2006/relationships/printerSettings" Target="../printerSettings/printerSettings5.bin"/><Relationship Id="rId20" Type="http://schemas.openxmlformats.org/officeDocument/2006/relationships/hyperlink" Target="http://www.lequipe.fr/Football/FootballFicheJoueur70000000000000000000020936.html" TargetMode="External"/><Relationship Id="rId41" Type="http://schemas.openxmlformats.org/officeDocument/2006/relationships/hyperlink" Target="http://www.lequipe.fr/Football/FootballFicheJoueur52386.html" TargetMode="External"/><Relationship Id="rId54" Type="http://schemas.openxmlformats.org/officeDocument/2006/relationships/hyperlink" Target="http://www.lequipe.fr/Football/FootballFicheJoueur30130.html" TargetMode="External"/><Relationship Id="rId62" Type="http://schemas.openxmlformats.org/officeDocument/2006/relationships/hyperlink" Target="http://www.lequipe.fr/Football/FootballFicheJoueur20434.html" TargetMode="External"/><Relationship Id="rId70" Type="http://schemas.openxmlformats.org/officeDocument/2006/relationships/comments" Target="../comments4.xml"/><Relationship Id="rId1" Type="http://schemas.openxmlformats.org/officeDocument/2006/relationships/hyperlink" Target="http://www.lequipe.fr/Football/FootballFicheJoueur53623.html" TargetMode="External"/><Relationship Id="rId6" Type="http://schemas.openxmlformats.org/officeDocument/2006/relationships/hyperlink" Target="http://www.lequipe.fr/Football/FootballFicheJoueur56941.html" TargetMode="External"/><Relationship Id="rId15" Type="http://schemas.openxmlformats.org/officeDocument/2006/relationships/hyperlink" Target="http://www.lequipe.fr/Football/FootballFicheJoueur58937.html" TargetMode="External"/><Relationship Id="rId23" Type="http://schemas.openxmlformats.org/officeDocument/2006/relationships/hyperlink" Target="http://www.lequipe.fr/Football/FootballFicheJoueur28596.html" TargetMode="External"/><Relationship Id="rId28" Type="http://schemas.openxmlformats.org/officeDocument/2006/relationships/hyperlink" Target="http://www.lequipe.fr/Football/FootballFicheJoueur42261.html" TargetMode="External"/><Relationship Id="rId36" Type="http://schemas.openxmlformats.org/officeDocument/2006/relationships/hyperlink" Target="http://www.lequipe.fr/Football/FootballFicheJoueur9806.html" TargetMode="External"/><Relationship Id="rId49" Type="http://schemas.openxmlformats.org/officeDocument/2006/relationships/hyperlink" Target="http://www.lequipe.fr/Football/FootballFicheJoueur51498.html" TargetMode="External"/><Relationship Id="rId57" Type="http://schemas.openxmlformats.org/officeDocument/2006/relationships/hyperlink" Target="http://www.lequipe.fr/Football/FootballFicheJoueur50595.html" TargetMode="External"/><Relationship Id="rId10" Type="http://schemas.openxmlformats.org/officeDocument/2006/relationships/hyperlink" Target="http://www.lequipe.fr/Football/FootballFicheJoueur255000000000000000000025391.html" TargetMode="External"/><Relationship Id="rId31" Type="http://schemas.openxmlformats.org/officeDocument/2006/relationships/hyperlink" Target="http://www.lequipe.fr/Football/FootballFicheJoueur55867.html" TargetMode="External"/><Relationship Id="rId44" Type="http://schemas.openxmlformats.org/officeDocument/2006/relationships/hyperlink" Target="http://www.lequipe.fr/Football/FootballFicheJoueur44971.html" TargetMode="External"/><Relationship Id="rId52" Type="http://schemas.openxmlformats.org/officeDocument/2006/relationships/hyperlink" Target="http://www.lequipe.fr/Football/FootballFicheJoueur52668.html" TargetMode="External"/><Relationship Id="rId60" Type="http://schemas.openxmlformats.org/officeDocument/2006/relationships/hyperlink" Target="http://www.lequipe.fr/Football/FootballFicheJoueur54416.html" TargetMode="External"/><Relationship Id="rId65" Type="http://schemas.openxmlformats.org/officeDocument/2006/relationships/hyperlink" Target="http://www.lequipe.fr/Football/FootballFicheJoueur42264.html" TargetMode="External"/><Relationship Id="rId4" Type="http://schemas.openxmlformats.org/officeDocument/2006/relationships/hyperlink" Target="http://www.lequipe.fr/Football/FootballFicheJoueur46297.html" TargetMode="External"/><Relationship Id="rId9" Type="http://schemas.openxmlformats.org/officeDocument/2006/relationships/hyperlink" Target="http://www.lequipe.fr/Football/FootballFicheJoueur57813.html" TargetMode="External"/><Relationship Id="rId13" Type="http://schemas.openxmlformats.org/officeDocument/2006/relationships/hyperlink" Target="http://www.lequipe.fr/Football/FootballFicheJoueur40979.html" TargetMode="External"/><Relationship Id="rId18" Type="http://schemas.openxmlformats.org/officeDocument/2006/relationships/hyperlink" Target="http://www.lequipe.fr/Football/FootballFicheJoueur19810.html" TargetMode="External"/><Relationship Id="rId39" Type="http://schemas.openxmlformats.org/officeDocument/2006/relationships/hyperlink" Target="http://www.lequipe.fr/Football/FootballFicheJoueur56941.html" TargetMode="External"/><Relationship Id="rId34" Type="http://schemas.openxmlformats.org/officeDocument/2006/relationships/hyperlink" Target="http://www.lequipe.fr/Football/FootballFicheJoueur53623.html" TargetMode="External"/><Relationship Id="rId50" Type="http://schemas.openxmlformats.org/officeDocument/2006/relationships/hyperlink" Target="http://www.lequipe.fr/Football/FootballFicheJoueur55824.html" TargetMode="External"/><Relationship Id="rId55" Type="http://schemas.openxmlformats.org/officeDocument/2006/relationships/hyperlink" Target="http://www.lequipe.fr/Football/FootballFicheJoueur16133.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equipe.fr/Football/FootballFicheJoueur45036.html" TargetMode="External"/><Relationship Id="rId21" Type="http://schemas.openxmlformats.org/officeDocument/2006/relationships/hyperlink" Target="http://www.lequipe.fr/Football/FootballFicheJoueur57721.html" TargetMode="External"/><Relationship Id="rId42" Type="http://schemas.openxmlformats.org/officeDocument/2006/relationships/hyperlink" Target="http://www.lequipe.fr/Football/FootballFicheJoueur19246.html" TargetMode="External"/><Relationship Id="rId47" Type="http://schemas.openxmlformats.org/officeDocument/2006/relationships/hyperlink" Target="http://www.lequipe.fr/Football/FootballFicheJoueur5000000000000000000011231.html" TargetMode="External"/><Relationship Id="rId63" Type="http://schemas.openxmlformats.org/officeDocument/2006/relationships/hyperlink" Target="http://www.lequipe.fr/Football/FootballFicheJoueur29284.html" TargetMode="External"/><Relationship Id="rId68" Type="http://schemas.openxmlformats.org/officeDocument/2006/relationships/hyperlink" Target="http://www.lequipe.fr/Football/FootballFicheJoueur41226.html" TargetMode="External"/><Relationship Id="rId84" Type="http://schemas.openxmlformats.org/officeDocument/2006/relationships/comments" Target="../comments5.xml"/><Relationship Id="rId16" Type="http://schemas.openxmlformats.org/officeDocument/2006/relationships/hyperlink" Target="http://www.lequipe.fr/Football/FootballFicheJoueur49434.html" TargetMode="External"/><Relationship Id="rId11" Type="http://schemas.openxmlformats.org/officeDocument/2006/relationships/hyperlink" Target="http://www.lequipe.fr/Football/FootballFicheJoueur33023.html" TargetMode="External"/><Relationship Id="rId32" Type="http://schemas.openxmlformats.org/officeDocument/2006/relationships/hyperlink" Target="http://www.lequipe.fr/Football/FootballFicheJoueur36429.html" TargetMode="External"/><Relationship Id="rId37" Type="http://schemas.openxmlformats.org/officeDocument/2006/relationships/hyperlink" Target="http://www.lequipe.fr/Football/FootballFicheJoueur5000000000000000000010792.html" TargetMode="External"/><Relationship Id="rId53" Type="http://schemas.openxmlformats.org/officeDocument/2006/relationships/hyperlink" Target="http://www.lequipe.fr/Football/FootballFicheJoueur45036.html" TargetMode="External"/><Relationship Id="rId58" Type="http://schemas.openxmlformats.org/officeDocument/2006/relationships/hyperlink" Target="http://www.lequipe.fr/Football/FootballFicheJoueur40732.html" TargetMode="External"/><Relationship Id="rId74" Type="http://schemas.openxmlformats.org/officeDocument/2006/relationships/hyperlink" Target="http://www.lequipe.fr/Football/FootballFicheJoueur5000000000000000000011231.html" TargetMode="External"/><Relationship Id="rId79" Type="http://schemas.openxmlformats.org/officeDocument/2006/relationships/hyperlink" Target="http://www.lequipe.fr/Football/FootballFicheJoueur27389.html" TargetMode="External"/><Relationship Id="rId5" Type="http://schemas.openxmlformats.org/officeDocument/2006/relationships/hyperlink" Target="http://www.lequipe.fr/Football/FootballFicheJoueur36429.html" TargetMode="External"/><Relationship Id="rId61" Type="http://schemas.openxmlformats.org/officeDocument/2006/relationships/hyperlink" Target="http://www.lequipe.fr/Football/FootballFicheJoueur22379.html" TargetMode="External"/><Relationship Id="rId82" Type="http://schemas.openxmlformats.org/officeDocument/2006/relationships/drawing" Target="../drawings/drawing5.xml"/><Relationship Id="rId19" Type="http://schemas.openxmlformats.org/officeDocument/2006/relationships/hyperlink" Target="http://www.lequipe.fr/Football/FootballFicheJoueur46025.html" TargetMode="External"/><Relationship Id="rId14" Type="http://schemas.openxmlformats.org/officeDocument/2006/relationships/hyperlink" Target="http://www.lequipe.fr/Football/FootballFicheJoueur41226.html" TargetMode="External"/><Relationship Id="rId22" Type="http://schemas.openxmlformats.org/officeDocument/2006/relationships/hyperlink" Target="http://www.lequipe.fr/Football/FootballFicheJoueur255000000000000000000026881.html" TargetMode="External"/><Relationship Id="rId27" Type="http://schemas.openxmlformats.org/officeDocument/2006/relationships/hyperlink" Target="http://www.lequipe.fr/Football/FootballFicheJoueur48645.html" TargetMode="External"/><Relationship Id="rId30" Type="http://schemas.openxmlformats.org/officeDocument/2006/relationships/hyperlink" Target="http://www.lequipe.fr/Football/FootballFicheJoueur6530.html" TargetMode="External"/><Relationship Id="rId35" Type="http://schemas.openxmlformats.org/officeDocument/2006/relationships/hyperlink" Target="http://www.lequipe.fr/Football/FootballFicheJoueur26285.html" TargetMode="External"/><Relationship Id="rId43" Type="http://schemas.openxmlformats.org/officeDocument/2006/relationships/hyperlink" Target="http://www.lequipe.fr/Football/FootballFicheJoueur49434.html" TargetMode="External"/><Relationship Id="rId48" Type="http://schemas.openxmlformats.org/officeDocument/2006/relationships/hyperlink" Target="http://www.lequipe.fr/Football/FootballFicheJoueur57721.html" TargetMode="External"/><Relationship Id="rId56" Type="http://schemas.openxmlformats.org/officeDocument/2006/relationships/hyperlink" Target="http://www.lequipe.fr/Football/FootballFicheJoueur39668.html" TargetMode="External"/><Relationship Id="rId64" Type="http://schemas.openxmlformats.org/officeDocument/2006/relationships/hyperlink" Target="http://www.lequipe.fr/Football/FootballFicheJoueur5000000000000000000010792.html" TargetMode="External"/><Relationship Id="rId69" Type="http://schemas.openxmlformats.org/officeDocument/2006/relationships/hyperlink" Target="http://www.lequipe.fr/Football/FootballFicheJoueur19246.html" TargetMode="External"/><Relationship Id="rId77" Type="http://schemas.openxmlformats.org/officeDocument/2006/relationships/hyperlink" Target="http://www.lequipe.fr/Football/FootballFicheJoueur59603.html" TargetMode="External"/><Relationship Id="rId8" Type="http://schemas.openxmlformats.org/officeDocument/2006/relationships/hyperlink" Target="http://www.lequipe.fr/Football/FootballFicheJoueur26285.html" TargetMode="External"/><Relationship Id="rId51" Type="http://schemas.openxmlformats.org/officeDocument/2006/relationships/hyperlink" Target="http://www.lequipe.fr/Football/FootballFicheJoueur37673.html" TargetMode="External"/><Relationship Id="rId72" Type="http://schemas.openxmlformats.org/officeDocument/2006/relationships/hyperlink" Target="http://www.lequipe.fr/Football/FootballFicheJoueur2796.html" TargetMode="External"/><Relationship Id="rId80" Type="http://schemas.openxmlformats.org/officeDocument/2006/relationships/hyperlink" Target="http://www.lequipe.fr/Football/FootballFicheJoueur45036.html" TargetMode="External"/><Relationship Id="rId3" Type="http://schemas.openxmlformats.org/officeDocument/2006/relationships/hyperlink" Target="http://www.lequipe.fr/Football/FootballFicheJoueur6530.html" TargetMode="External"/><Relationship Id="rId12" Type="http://schemas.openxmlformats.org/officeDocument/2006/relationships/hyperlink" Target="http://www.lequipe.fr/Football/FootballFicheJoueur22797.html" TargetMode="External"/><Relationship Id="rId17" Type="http://schemas.openxmlformats.org/officeDocument/2006/relationships/hyperlink" Target="http://www.lequipe.fr/Football/FootballFicheJoueur58431.html" TargetMode="External"/><Relationship Id="rId25" Type="http://schemas.openxmlformats.org/officeDocument/2006/relationships/hyperlink" Target="http://www.lequipe.fr/Football/FootballFicheJoueur27389.html" TargetMode="External"/><Relationship Id="rId33" Type="http://schemas.openxmlformats.org/officeDocument/2006/relationships/hyperlink" Target="http://www.lequipe.fr/Football/FootballFicheJoueur25928.html" TargetMode="External"/><Relationship Id="rId38" Type="http://schemas.openxmlformats.org/officeDocument/2006/relationships/hyperlink" Target="http://www.lequipe.fr/Football/FootballFicheJoueur33023.html" TargetMode="External"/><Relationship Id="rId46" Type="http://schemas.openxmlformats.org/officeDocument/2006/relationships/hyperlink" Target="http://www.lequipe.fr/Football/FootballFicheJoueur46025.html" TargetMode="External"/><Relationship Id="rId59" Type="http://schemas.openxmlformats.org/officeDocument/2006/relationships/hyperlink" Target="http://www.lequipe.fr/Football/FootballFicheJoueur36429.html" TargetMode="External"/><Relationship Id="rId67" Type="http://schemas.openxmlformats.org/officeDocument/2006/relationships/hyperlink" Target="http://www.lequipe.fr/Football/FootballFicheJoueur255000000000000000000024914.html" TargetMode="External"/><Relationship Id="rId20" Type="http://schemas.openxmlformats.org/officeDocument/2006/relationships/hyperlink" Target="http://www.lequipe.fr/Football/FootballFicheJoueur5000000000000000000011231.html" TargetMode="External"/><Relationship Id="rId41" Type="http://schemas.openxmlformats.org/officeDocument/2006/relationships/hyperlink" Target="http://www.lequipe.fr/Football/FootballFicheJoueur41226.html" TargetMode="External"/><Relationship Id="rId54" Type="http://schemas.openxmlformats.org/officeDocument/2006/relationships/hyperlink" Target="http://www.lequipe.fr/Football/FootballFicheJoueur48645.html" TargetMode="External"/><Relationship Id="rId62" Type="http://schemas.openxmlformats.org/officeDocument/2006/relationships/hyperlink" Target="http://www.lequipe.fr/Football/FootballFicheJoueur26285.html" TargetMode="External"/><Relationship Id="rId70" Type="http://schemas.openxmlformats.org/officeDocument/2006/relationships/hyperlink" Target="http://www.lequipe.fr/Football/FootballFicheJoueur49434.html" TargetMode="External"/><Relationship Id="rId75" Type="http://schemas.openxmlformats.org/officeDocument/2006/relationships/hyperlink" Target="http://www.lequipe.fr/Football/FootballFicheJoueur57721.html" TargetMode="External"/><Relationship Id="rId83" Type="http://schemas.openxmlformats.org/officeDocument/2006/relationships/vmlDrawing" Target="../drawings/vmlDrawing5.vml"/><Relationship Id="rId1" Type="http://schemas.openxmlformats.org/officeDocument/2006/relationships/hyperlink" Target="http://www.lequipe.fr/Football/FootballFicheJoueur27338.html" TargetMode="External"/><Relationship Id="rId6" Type="http://schemas.openxmlformats.org/officeDocument/2006/relationships/hyperlink" Target="http://www.lequipe.fr/Football/FootballFicheJoueur25928.html" TargetMode="External"/><Relationship Id="rId15" Type="http://schemas.openxmlformats.org/officeDocument/2006/relationships/hyperlink" Target="http://www.lequipe.fr/Football/FootballFicheJoueur19246.html" TargetMode="External"/><Relationship Id="rId23" Type="http://schemas.openxmlformats.org/officeDocument/2006/relationships/hyperlink" Target="http://www.lequipe.fr/Football/FootballFicheJoueur59603.html" TargetMode="External"/><Relationship Id="rId28" Type="http://schemas.openxmlformats.org/officeDocument/2006/relationships/hyperlink" Target="http://www.lequipe.fr/Football/FootballFicheJoueur27338.html" TargetMode="External"/><Relationship Id="rId36" Type="http://schemas.openxmlformats.org/officeDocument/2006/relationships/hyperlink" Target="http://www.lequipe.fr/Football/FootballFicheJoueur29284.html" TargetMode="External"/><Relationship Id="rId49" Type="http://schemas.openxmlformats.org/officeDocument/2006/relationships/hyperlink" Target="http://www.lequipe.fr/Football/FootballFicheJoueur255000000000000000000026881.html" TargetMode="External"/><Relationship Id="rId57" Type="http://schemas.openxmlformats.org/officeDocument/2006/relationships/hyperlink" Target="http://www.lequipe.fr/Football/FootballFicheJoueur6530.html" TargetMode="External"/><Relationship Id="rId10" Type="http://schemas.openxmlformats.org/officeDocument/2006/relationships/hyperlink" Target="http://www.lequipe.fr/Football/FootballFicheJoueur5000000000000000000010792.html" TargetMode="External"/><Relationship Id="rId31" Type="http://schemas.openxmlformats.org/officeDocument/2006/relationships/hyperlink" Target="http://www.lequipe.fr/Football/FootballFicheJoueur40732.html" TargetMode="External"/><Relationship Id="rId44" Type="http://schemas.openxmlformats.org/officeDocument/2006/relationships/hyperlink" Target="http://www.lequipe.fr/Football/FootballFicheJoueur58431.html" TargetMode="External"/><Relationship Id="rId52" Type="http://schemas.openxmlformats.org/officeDocument/2006/relationships/hyperlink" Target="http://www.lequipe.fr/Football/FootballFicheJoueur27389.html" TargetMode="External"/><Relationship Id="rId60" Type="http://schemas.openxmlformats.org/officeDocument/2006/relationships/hyperlink" Target="http://www.lequipe.fr/Football/FootballFicheJoueur25928.html" TargetMode="External"/><Relationship Id="rId65" Type="http://schemas.openxmlformats.org/officeDocument/2006/relationships/hyperlink" Target="http://www.lequipe.fr/Football/FootballFicheJoueur33023.html" TargetMode="External"/><Relationship Id="rId73" Type="http://schemas.openxmlformats.org/officeDocument/2006/relationships/hyperlink" Target="http://www.lequipe.fr/Football/FootballFicheJoueur46025.html" TargetMode="External"/><Relationship Id="rId78" Type="http://schemas.openxmlformats.org/officeDocument/2006/relationships/hyperlink" Target="http://www.lequipe.fr/Football/FootballFicheJoueur37673.html" TargetMode="External"/><Relationship Id="rId81" Type="http://schemas.openxmlformats.org/officeDocument/2006/relationships/hyperlink" Target="http://www.lequipe.fr/Football/FootballFicheJoueur48645.html" TargetMode="External"/><Relationship Id="rId4" Type="http://schemas.openxmlformats.org/officeDocument/2006/relationships/hyperlink" Target="http://www.lequipe.fr/Football/FootballFicheJoueur40732.html" TargetMode="External"/><Relationship Id="rId9" Type="http://schemas.openxmlformats.org/officeDocument/2006/relationships/hyperlink" Target="http://www.lequipe.fr/Football/FootballFicheJoueur29284.html" TargetMode="External"/><Relationship Id="rId13" Type="http://schemas.openxmlformats.org/officeDocument/2006/relationships/hyperlink" Target="http://www.lequipe.fr/Football/FootballFicheJoueur255000000000000000000024914.html" TargetMode="External"/><Relationship Id="rId18" Type="http://schemas.openxmlformats.org/officeDocument/2006/relationships/hyperlink" Target="http://www.lequipe.fr/Football/FootballFicheJoueur2796.html" TargetMode="External"/><Relationship Id="rId39" Type="http://schemas.openxmlformats.org/officeDocument/2006/relationships/hyperlink" Target="http://www.lequipe.fr/Football/FootballFicheJoueur22797.html" TargetMode="External"/><Relationship Id="rId34" Type="http://schemas.openxmlformats.org/officeDocument/2006/relationships/hyperlink" Target="http://www.lequipe.fr/Football/FootballFicheJoueur22379.html" TargetMode="External"/><Relationship Id="rId50" Type="http://schemas.openxmlformats.org/officeDocument/2006/relationships/hyperlink" Target="http://www.lequipe.fr/Football/FootballFicheJoueur59603.html" TargetMode="External"/><Relationship Id="rId55" Type="http://schemas.openxmlformats.org/officeDocument/2006/relationships/hyperlink" Target="http://www.lequipe.fr/Football/FootballFicheJoueur27338.html" TargetMode="External"/><Relationship Id="rId76" Type="http://schemas.openxmlformats.org/officeDocument/2006/relationships/hyperlink" Target="http://www.lequipe.fr/Football/FootballFicheJoueur255000000000000000000026881.html" TargetMode="External"/><Relationship Id="rId7" Type="http://schemas.openxmlformats.org/officeDocument/2006/relationships/hyperlink" Target="http://www.lequipe.fr/Football/FootballFicheJoueur22379.html" TargetMode="External"/><Relationship Id="rId71" Type="http://schemas.openxmlformats.org/officeDocument/2006/relationships/hyperlink" Target="http://www.lequipe.fr/Football/FootballFicheJoueur58431.html" TargetMode="External"/><Relationship Id="rId2" Type="http://schemas.openxmlformats.org/officeDocument/2006/relationships/hyperlink" Target="http://www.lequipe.fr/Football/FootballFicheJoueur39668.html" TargetMode="External"/><Relationship Id="rId29" Type="http://schemas.openxmlformats.org/officeDocument/2006/relationships/hyperlink" Target="http://www.lequipe.fr/Football/FootballFicheJoueur39668.html" TargetMode="External"/><Relationship Id="rId24" Type="http://schemas.openxmlformats.org/officeDocument/2006/relationships/hyperlink" Target="http://www.lequipe.fr/Football/FootballFicheJoueur37673.html" TargetMode="External"/><Relationship Id="rId40" Type="http://schemas.openxmlformats.org/officeDocument/2006/relationships/hyperlink" Target="http://www.lequipe.fr/Football/FootballFicheJoueur255000000000000000000024914.html" TargetMode="External"/><Relationship Id="rId45" Type="http://schemas.openxmlformats.org/officeDocument/2006/relationships/hyperlink" Target="http://www.lequipe.fr/Football/FootballFicheJoueur2796.html" TargetMode="External"/><Relationship Id="rId66" Type="http://schemas.openxmlformats.org/officeDocument/2006/relationships/hyperlink" Target="http://www.lequipe.fr/Football/FootballFicheJoueur22797.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C21"/>
  <sheetViews>
    <sheetView workbookViewId="0">
      <selection activeCell="C39" sqref="C39"/>
    </sheetView>
  </sheetViews>
  <sheetFormatPr baseColWidth="10" defaultRowHeight="15" x14ac:dyDescent="0.25"/>
  <cols>
    <col min="2" max="2" width="22.5703125" style="80" bestFit="1" customWidth="1"/>
    <col min="3" max="3" width="11.42578125" style="78"/>
  </cols>
  <sheetData>
    <row r="1" spans="1:3" x14ac:dyDescent="0.25">
      <c r="A1" s="56" t="s">
        <v>81</v>
      </c>
      <c r="B1" s="79" t="s">
        <v>83</v>
      </c>
      <c r="C1" s="57" t="s">
        <v>77</v>
      </c>
    </row>
    <row r="2" spans="1:3" x14ac:dyDescent="0.25">
      <c r="A2" s="54" t="s">
        <v>7</v>
      </c>
      <c r="B2" s="81" t="s">
        <v>84</v>
      </c>
      <c r="C2" s="58" t="s">
        <v>78</v>
      </c>
    </row>
    <row r="3" spans="1:3" x14ac:dyDescent="0.25">
      <c r="A3" s="54" t="s">
        <v>23</v>
      </c>
      <c r="B3" s="81" t="s">
        <v>85</v>
      </c>
      <c r="C3" s="58" t="s">
        <v>78</v>
      </c>
    </row>
    <row r="4" spans="1:3" x14ac:dyDescent="0.25">
      <c r="A4" s="54" t="s">
        <v>8</v>
      </c>
      <c r="B4" s="81" t="s">
        <v>86</v>
      </c>
      <c r="C4" s="58" t="s">
        <v>78</v>
      </c>
    </row>
    <row r="5" spans="1:3" x14ac:dyDescent="0.25">
      <c r="A5" s="54" t="s">
        <v>17</v>
      </c>
      <c r="B5" s="82" t="s">
        <v>100</v>
      </c>
      <c r="C5" s="58" t="s">
        <v>78</v>
      </c>
    </row>
    <row r="6" spans="1:3" x14ac:dyDescent="0.25">
      <c r="A6" s="54" t="s">
        <v>21</v>
      </c>
      <c r="B6" s="81" t="s">
        <v>112</v>
      </c>
      <c r="C6" s="58" t="s">
        <v>78</v>
      </c>
    </row>
    <row r="7" spans="1:3" x14ac:dyDescent="0.25">
      <c r="A7" s="54" t="s">
        <v>18</v>
      </c>
      <c r="B7" s="81" t="s">
        <v>101</v>
      </c>
      <c r="C7" s="58" t="s">
        <v>78</v>
      </c>
    </row>
    <row r="8" spans="1:3" x14ac:dyDescent="0.25">
      <c r="A8" s="54" t="s">
        <v>10</v>
      </c>
      <c r="B8" s="82" t="s">
        <v>99</v>
      </c>
      <c r="C8" s="58" t="s">
        <v>78</v>
      </c>
    </row>
    <row r="9" spans="1:3" x14ac:dyDescent="0.25">
      <c r="A9" s="54" t="s">
        <v>24</v>
      </c>
      <c r="B9" s="81" t="s">
        <v>87</v>
      </c>
      <c r="C9" s="58" t="s">
        <v>78</v>
      </c>
    </row>
    <row r="10" spans="1:3" x14ac:dyDescent="0.25">
      <c r="A10" s="54" t="s">
        <v>14</v>
      </c>
      <c r="B10" s="82" t="s">
        <v>98</v>
      </c>
      <c r="C10" s="58" t="s">
        <v>78</v>
      </c>
    </row>
    <row r="11" spans="1:3" x14ac:dyDescent="0.25">
      <c r="A11" s="54" t="s">
        <v>16</v>
      </c>
      <c r="B11" s="82" t="s">
        <v>97</v>
      </c>
      <c r="C11" s="58" t="s">
        <v>78</v>
      </c>
    </row>
    <row r="12" spans="1:3" x14ac:dyDescent="0.25">
      <c r="A12" s="54" t="s">
        <v>20</v>
      </c>
      <c r="B12" s="81" t="s">
        <v>88</v>
      </c>
      <c r="C12" s="58" t="s">
        <v>78</v>
      </c>
    </row>
    <row r="13" spans="1:3" x14ac:dyDescent="0.25">
      <c r="A13" s="54" t="s">
        <v>19</v>
      </c>
      <c r="B13" s="81" t="s">
        <v>89</v>
      </c>
      <c r="C13" s="58" t="s">
        <v>78</v>
      </c>
    </row>
    <row r="14" spans="1:3" x14ac:dyDescent="0.25">
      <c r="A14" s="54" t="s">
        <v>25</v>
      </c>
      <c r="B14" s="81" t="s">
        <v>90</v>
      </c>
      <c r="C14" s="58" t="s">
        <v>78</v>
      </c>
    </row>
    <row r="15" spans="1:3" x14ac:dyDescent="0.25">
      <c r="A15" s="54" t="s">
        <v>11</v>
      </c>
      <c r="B15" s="82" t="s">
        <v>96</v>
      </c>
      <c r="C15" s="58" t="s">
        <v>78</v>
      </c>
    </row>
    <row r="16" spans="1:3" x14ac:dyDescent="0.25">
      <c r="A16" s="54" t="s">
        <v>13</v>
      </c>
      <c r="B16" s="82" t="s">
        <v>93</v>
      </c>
      <c r="C16" s="58" t="s">
        <v>78</v>
      </c>
    </row>
    <row r="17" spans="1:3" x14ac:dyDescent="0.25">
      <c r="A17" s="54" t="s">
        <v>15</v>
      </c>
      <c r="B17" s="81" t="s">
        <v>91</v>
      </c>
      <c r="C17" s="58" t="s">
        <v>78</v>
      </c>
    </row>
    <row r="18" spans="1:3" x14ac:dyDescent="0.25">
      <c r="A18" s="54" t="s">
        <v>6</v>
      </c>
      <c r="B18" s="82" t="s">
        <v>92</v>
      </c>
      <c r="C18" s="58" t="s">
        <v>78</v>
      </c>
    </row>
    <row r="19" spans="1:3" x14ac:dyDescent="0.25">
      <c r="A19" s="54" t="s">
        <v>12</v>
      </c>
      <c r="B19" s="82" t="s">
        <v>94</v>
      </c>
      <c r="C19" s="58" t="s">
        <v>78</v>
      </c>
    </row>
    <row r="20" spans="1:3" x14ac:dyDescent="0.25">
      <c r="A20" s="54" t="s">
        <v>9</v>
      </c>
      <c r="B20" s="82" t="s">
        <v>102</v>
      </c>
      <c r="C20" s="58" t="s">
        <v>78</v>
      </c>
    </row>
    <row r="21" spans="1:3" x14ac:dyDescent="0.25">
      <c r="A21" s="54" t="s">
        <v>22</v>
      </c>
      <c r="B21" s="82" t="s">
        <v>95</v>
      </c>
      <c r="C21" s="58" t="s">
        <v>78</v>
      </c>
    </row>
  </sheetData>
  <hyperlinks>
    <hyperlink ref="B18" r:id="rId1" display="http://www.lequipe.fr/Football/FootballFicheEntraineur886.html"/>
    <hyperlink ref="B16" r:id="rId2" display="http://www.lequipe.fr/Football/FootballFicheEntraineur160.html"/>
    <hyperlink ref="B19" r:id="rId3" display="http://www.lequipe.fr/Football/FootballFicheEntraineur3082.html"/>
    <hyperlink ref="B20" r:id="rId4" display="http://www.lequipe.fr/Football/FootballFicheEntraineur798.html"/>
    <hyperlink ref="B21" r:id="rId5" display="http://www.lequipe.fr/Football/FootballFicheEntraineur2307.html"/>
    <hyperlink ref="B15" r:id="rId6" display="http://www.lequipe.fr/Football/FootballFicheEntraineur416.html"/>
    <hyperlink ref="B11" r:id="rId7" display="http://www.lequipe.fr/Football/FootballFicheEntraineur1256.html"/>
    <hyperlink ref="B10" r:id="rId8" display="http://www.lequipe.fr/Football/FootballFicheEntraineur866.html"/>
    <hyperlink ref="B8" r:id="rId9" display="http://www.lequipe.fr/Football/FootballFicheEntraineur1980.html"/>
    <hyperlink ref="B5" r:id="rId10" display="http://www.lequipe.fr/Football/FootballFicheEntraineur4215.html"/>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dimension ref="A1:DX420"/>
  <sheetViews>
    <sheetView showGridLines="0" zoomScale="85" zoomScaleNormal="85" workbookViewId="0">
      <selection activeCell="W30" sqref="W30"/>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12</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42595</v>
      </c>
      <c r="O2" s="113">
        <v>42602</v>
      </c>
      <c r="R2" s="113">
        <v>42609</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c r="J3" s="489"/>
      <c r="K3" s="133"/>
      <c r="L3" s="115" t="s">
        <v>12</v>
      </c>
      <c r="O3" s="115" t="s">
        <v>21</v>
      </c>
      <c r="R3" s="115" t="s">
        <v>12</v>
      </c>
      <c r="U3" s="115" t="s">
        <v>22</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20</v>
      </c>
      <c r="M4" s="112" t="s">
        <v>155</v>
      </c>
      <c r="N4" s="111" t="s">
        <v>156</v>
      </c>
      <c r="O4" s="114" t="s">
        <v>12</v>
      </c>
      <c r="P4" s="112" t="s">
        <v>155</v>
      </c>
      <c r="Q4" s="111" t="s">
        <v>156</v>
      </c>
      <c r="R4" s="114" t="s">
        <v>23</v>
      </c>
      <c r="S4" s="112" t="s">
        <v>155</v>
      </c>
      <c r="T4" s="108" t="s">
        <v>156</v>
      </c>
      <c r="U4" s="114" t="s">
        <v>12</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1</v>
      </c>
      <c r="B5" s="174" t="s">
        <v>323</v>
      </c>
      <c r="C5" s="146">
        <v>1</v>
      </c>
      <c r="D5" s="177" t="s">
        <v>113</v>
      </c>
      <c r="E5" s="147">
        <f t="shared" ref="E5:E44" si="0">COUNTIF(L5:XFD5,"Titulaire")</f>
        <v>0</v>
      </c>
      <c r="F5" s="175">
        <f>SUM(L5:XFD5)*-1</f>
        <v>0</v>
      </c>
      <c r="G5" s="147">
        <f t="shared" ref="G5:G44" si="1">COUNTIFS($49:$49,"Victoire",5:5,"Titulaire")</f>
        <v>0</v>
      </c>
      <c r="H5" s="147">
        <f t="shared" ref="H5:H44" si="2">COUNTIFS($49:$49,"Nul",5:5,"Titulaire")</f>
        <v>0</v>
      </c>
      <c r="I5" s="147">
        <f t="shared" ref="I5:I44" si="3">COUNTIFS($49:$49,"Défaite",5:5,"Titulaire")</f>
        <v>0</v>
      </c>
      <c r="J5" s="106">
        <f t="shared" ref="J5:J44" si="4">COUNTIF($L5:$XFD5,"Titulaire")/$J$2</f>
        <v>0</v>
      </c>
      <c r="K5" s="106">
        <f t="shared" ref="K5:K44" si="5">COUNTIF($L5:$XFD5,"Remplaçant")/$J$2</f>
        <v>0</v>
      </c>
      <c r="L5" s="107"/>
      <c r="M5" s="110"/>
      <c r="N5" s="110"/>
      <c r="O5" s="107"/>
      <c r="P5" s="110"/>
      <c r="Q5" s="110"/>
      <c r="R5" s="107"/>
      <c r="S5" s="110"/>
      <c r="T5" s="110"/>
      <c r="U5" s="96"/>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2</v>
      </c>
      <c r="B6" s="174" t="s">
        <v>324</v>
      </c>
      <c r="C6" s="146">
        <v>1</v>
      </c>
      <c r="D6" s="177" t="s">
        <v>113</v>
      </c>
      <c r="E6" s="147">
        <f t="shared" si="0"/>
        <v>0</v>
      </c>
      <c r="F6" s="175">
        <f>SUM(L6:XFD6)*-1</f>
        <v>0</v>
      </c>
      <c r="G6" s="147">
        <f t="shared" si="1"/>
        <v>0</v>
      </c>
      <c r="H6" s="147">
        <f t="shared" si="2"/>
        <v>0</v>
      </c>
      <c r="I6" s="147">
        <f t="shared" si="3"/>
        <v>0</v>
      </c>
      <c r="J6" s="106">
        <f t="shared" si="4"/>
        <v>0</v>
      </c>
      <c r="K6" s="106">
        <f t="shared" si="5"/>
        <v>1</v>
      </c>
      <c r="L6" s="96" t="s">
        <v>122</v>
      </c>
      <c r="M6" s="110"/>
      <c r="N6" s="110"/>
      <c r="O6" s="96" t="s">
        <v>122</v>
      </c>
      <c r="P6" s="110"/>
      <c r="Q6" s="110"/>
      <c r="R6" s="96" t="s">
        <v>122</v>
      </c>
      <c r="S6" s="110"/>
      <c r="T6" s="110"/>
      <c r="U6" s="96" t="s">
        <v>122</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19</v>
      </c>
      <c r="B7" s="174" t="s">
        <v>341</v>
      </c>
      <c r="C7" s="146">
        <v>3</v>
      </c>
      <c r="D7" s="177" t="s">
        <v>116</v>
      </c>
      <c r="E7" s="147">
        <f t="shared" si="0"/>
        <v>0</v>
      </c>
      <c r="F7" s="145">
        <f t="shared" ref="F7:F29" si="6">SUM(L7:XFD7)</f>
        <v>0</v>
      </c>
      <c r="G7" s="147">
        <f t="shared" si="1"/>
        <v>0</v>
      </c>
      <c r="H7" s="147">
        <f t="shared" si="2"/>
        <v>0</v>
      </c>
      <c r="I7" s="147">
        <f t="shared" si="3"/>
        <v>0</v>
      </c>
      <c r="J7" s="106">
        <f t="shared" si="4"/>
        <v>0</v>
      </c>
      <c r="K7" s="106">
        <f t="shared" si="5"/>
        <v>0.25</v>
      </c>
      <c r="L7" s="96" t="s">
        <v>122</v>
      </c>
      <c r="M7" s="110"/>
      <c r="N7" s="110"/>
      <c r="O7" s="96"/>
      <c r="P7" s="110"/>
      <c r="Q7" s="110"/>
      <c r="R7" s="96"/>
      <c r="S7" s="110"/>
      <c r="T7" s="110"/>
      <c r="U7" s="96"/>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10</v>
      </c>
      <c r="B8" s="174" t="s">
        <v>332</v>
      </c>
      <c r="C8" s="146">
        <v>4</v>
      </c>
      <c r="D8" s="177" t="s">
        <v>114</v>
      </c>
      <c r="E8" s="147">
        <f t="shared" si="0"/>
        <v>0</v>
      </c>
      <c r="F8" s="145">
        <f t="shared" si="6"/>
        <v>0</v>
      </c>
      <c r="G8" s="147">
        <f t="shared" si="1"/>
        <v>0</v>
      </c>
      <c r="H8" s="147">
        <f t="shared" si="2"/>
        <v>0</v>
      </c>
      <c r="I8" s="147">
        <f t="shared" si="3"/>
        <v>0</v>
      </c>
      <c r="J8" s="106">
        <f t="shared" si="4"/>
        <v>0</v>
      </c>
      <c r="K8" s="106">
        <f t="shared" si="5"/>
        <v>1</v>
      </c>
      <c r="L8" s="96" t="s">
        <v>122</v>
      </c>
      <c r="M8" s="110"/>
      <c r="N8" s="110"/>
      <c r="O8" s="96" t="s">
        <v>122</v>
      </c>
      <c r="P8" s="110"/>
      <c r="Q8" s="110"/>
      <c r="R8" s="96" t="s">
        <v>122</v>
      </c>
      <c r="S8" s="110"/>
      <c r="T8" s="110"/>
      <c r="U8" s="96" t="s">
        <v>122</v>
      </c>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7</v>
      </c>
      <c r="B9" s="174" t="s">
        <v>329</v>
      </c>
      <c r="C9" s="146">
        <v>5</v>
      </c>
      <c r="D9" s="177" t="s">
        <v>114</v>
      </c>
      <c r="E9" s="147">
        <f t="shared" si="0"/>
        <v>1</v>
      </c>
      <c r="F9" s="145">
        <f t="shared" si="6"/>
        <v>0</v>
      </c>
      <c r="G9" s="147">
        <f t="shared" si="1"/>
        <v>0</v>
      </c>
      <c r="H9" s="147">
        <f t="shared" si="2"/>
        <v>0</v>
      </c>
      <c r="I9" s="147">
        <f t="shared" si="3"/>
        <v>1</v>
      </c>
      <c r="J9" s="106">
        <f t="shared" si="4"/>
        <v>0.25</v>
      </c>
      <c r="K9" s="106">
        <f t="shared" si="5"/>
        <v>0.5</v>
      </c>
      <c r="L9" s="96" t="s">
        <v>121</v>
      </c>
      <c r="M9" s="110"/>
      <c r="N9" s="110"/>
      <c r="O9" s="96" t="s">
        <v>122</v>
      </c>
      <c r="P9" s="110"/>
      <c r="Q9" s="110"/>
      <c r="R9" s="96" t="s">
        <v>122</v>
      </c>
      <c r="S9" s="110"/>
      <c r="T9" s="110"/>
      <c r="U9" s="96"/>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24</v>
      </c>
      <c r="B10" s="174" t="s">
        <v>346</v>
      </c>
      <c r="C10" s="146">
        <v>6</v>
      </c>
      <c r="D10" s="177" t="s">
        <v>116</v>
      </c>
      <c r="E10" s="147">
        <f t="shared" si="0"/>
        <v>0</v>
      </c>
      <c r="F10" s="145">
        <f t="shared" si="6"/>
        <v>0</v>
      </c>
      <c r="G10" s="147">
        <f t="shared" si="1"/>
        <v>0</v>
      </c>
      <c r="H10" s="147">
        <f t="shared" si="2"/>
        <v>0</v>
      </c>
      <c r="I10" s="147">
        <f t="shared" si="3"/>
        <v>0</v>
      </c>
      <c r="J10" s="106">
        <f t="shared" si="4"/>
        <v>0</v>
      </c>
      <c r="K10" s="106">
        <f t="shared" si="5"/>
        <v>0</v>
      </c>
      <c r="L10" s="96"/>
      <c r="M10" s="110"/>
      <c r="N10" s="110"/>
      <c r="O10" s="96"/>
      <c r="P10" s="110"/>
      <c r="Q10" s="110"/>
      <c r="R10" s="96"/>
      <c r="S10" s="110"/>
      <c r="T10" s="110"/>
      <c r="U10" s="96"/>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29</v>
      </c>
      <c r="B11" s="174" t="s">
        <v>351</v>
      </c>
      <c r="C11" s="146">
        <v>7</v>
      </c>
      <c r="D11" s="177" t="s">
        <v>117</v>
      </c>
      <c r="E11" s="147">
        <f t="shared" si="0"/>
        <v>0</v>
      </c>
      <c r="F11" s="145">
        <f t="shared" si="6"/>
        <v>0</v>
      </c>
      <c r="G11" s="147">
        <f t="shared" si="1"/>
        <v>0</v>
      </c>
      <c r="H11" s="147">
        <f t="shared" si="2"/>
        <v>0</v>
      </c>
      <c r="I11" s="147">
        <f t="shared" si="3"/>
        <v>0</v>
      </c>
      <c r="J11" s="106">
        <f t="shared" si="4"/>
        <v>0</v>
      </c>
      <c r="K11" s="106">
        <f t="shared" si="5"/>
        <v>0.5</v>
      </c>
      <c r="L11" s="96" t="s">
        <v>122</v>
      </c>
      <c r="M11" s="110"/>
      <c r="N11" s="110"/>
      <c r="O11" s="96" t="s">
        <v>122</v>
      </c>
      <c r="P11" s="110"/>
      <c r="Q11" s="110"/>
      <c r="R11" s="96"/>
      <c r="S11" s="110"/>
      <c r="T11" s="110"/>
      <c r="U11" s="96"/>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21</v>
      </c>
      <c r="B12" s="174" t="s">
        <v>343</v>
      </c>
      <c r="C12" s="146">
        <v>8</v>
      </c>
      <c r="D12" s="177" t="s">
        <v>116</v>
      </c>
      <c r="E12" s="147">
        <f t="shared" si="0"/>
        <v>0</v>
      </c>
      <c r="F12" s="145">
        <f t="shared" si="6"/>
        <v>1</v>
      </c>
      <c r="G12" s="147">
        <f t="shared" si="1"/>
        <v>0</v>
      </c>
      <c r="H12" s="147">
        <f t="shared" si="2"/>
        <v>0</v>
      </c>
      <c r="I12" s="147">
        <f t="shared" si="3"/>
        <v>0</v>
      </c>
      <c r="J12" s="106">
        <f t="shared" si="4"/>
        <v>0</v>
      </c>
      <c r="K12" s="106">
        <f t="shared" si="5"/>
        <v>0.75</v>
      </c>
      <c r="L12" s="96"/>
      <c r="M12" s="110"/>
      <c r="N12" s="110"/>
      <c r="O12" s="96" t="s">
        <v>122</v>
      </c>
      <c r="P12" s="110"/>
      <c r="Q12" s="110"/>
      <c r="R12" s="96" t="s">
        <v>122</v>
      </c>
      <c r="S12" s="110">
        <v>1</v>
      </c>
      <c r="T12" s="110"/>
      <c r="U12" s="96" t="s">
        <v>122</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28</v>
      </c>
      <c r="B13" s="174" t="s">
        <v>350</v>
      </c>
      <c r="C13" s="146">
        <v>9</v>
      </c>
      <c r="D13" s="177" t="s">
        <v>117</v>
      </c>
      <c r="E13" s="147">
        <f t="shared" si="0"/>
        <v>2</v>
      </c>
      <c r="F13" s="145">
        <f t="shared" si="6"/>
        <v>0</v>
      </c>
      <c r="G13" s="147">
        <f t="shared" si="1"/>
        <v>1</v>
      </c>
      <c r="H13" s="147">
        <f t="shared" si="2"/>
        <v>0</v>
      </c>
      <c r="I13" s="147">
        <f t="shared" si="3"/>
        <v>1</v>
      </c>
      <c r="J13" s="106">
        <f t="shared" si="4"/>
        <v>0.5</v>
      </c>
      <c r="K13" s="106">
        <f t="shared" si="5"/>
        <v>0.25</v>
      </c>
      <c r="L13" s="96" t="s">
        <v>122</v>
      </c>
      <c r="M13" s="110"/>
      <c r="N13" s="110"/>
      <c r="O13" s="96"/>
      <c r="P13" s="110"/>
      <c r="Q13" s="110"/>
      <c r="R13" s="96" t="s">
        <v>121</v>
      </c>
      <c r="S13" s="110"/>
      <c r="T13" s="110"/>
      <c r="U13" s="96" t="s">
        <v>121</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26</v>
      </c>
      <c r="B14" s="174" t="s">
        <v>348</v>
      </c>
      <c r="C14" s="146">
        <v>10</v>
      </c>
      <c r="D14" s="177" t="s">
        <v>117</v>
      </c>
      <c r="E14" s="147">
        <f t="shared" si="0"/>
        <v>0</v>
      </c>
      <c r="F14" s="145">
        <f t="shared" si="6"/>
        <v>0</v>
      </c>
      <c r="G14" s="147">
        <f t="shared" si="1"/>
        <v>0</v>
      </c>
      <c r="H14" s="147">
        <f t="shared" si="2"/>
        <v>0</v>
      </c>
      <c r="I14" s="147">
        <f t="shared" si="3"/>
        <v>0</v>
      </c>
      <c r="J14" s="106">
        <f t="shared" si="4"/>
        <v>0</v>
      </c>
      <c r="K14" s="106">
        <f t="shared" si="5"/>
        <v>0.75</v>
      </c>
      <c r="L14" s="96" t="s">
        <v>122</v>
      </c>
      <c r="M14" s="110"/>
      <c r="N14" s="110"/>
      <c r="O14" s="96" t="s">
        <v>122</v>
      </c>
      <c r="P14" s="110"/>
      <c r="Q14" s="110"/>
      <c r="R14" s="96" t="s">
        <v>122</v>
      </c>
      <c r="S14" s="110"/>
      <c r="T14" s="110"/>
      <c r="U14" s="96"/>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30</v>
      </c>
      <c r="B15" s="174" t="s">
        <v>352</v>
      </c>
      <c r="C15" s="146">
        <v>11</v>
      </c>
      <c r="D15" s="177" t="s">
        <v>117</v>
      </c>
      <c r="E15" s="147">
        <f t="shared" si="0"/>
        <v>4</v>
      </c>
      <c r="F15" s="145">
        <f t="shared" si="6"/>
        <v>1</v>
      </c>
      <c r="G15" s="147">
        <f t="shared" si="1"/>
        <v>1</v>
      </c>
      <c r="H15" s="147">
        <f t="shared" si="2"/>
        <v>0</v>
      </c>
      <c r="I15" s="147">
        <f t="shared" si="3"/>
        <v>3</v>
      </c>
      <c r="J15" s="106">
        <f t="shared" si="4"/>
        <v>1</v>
      </c>
      <c r="K15" s="106">
        <f t="shared" si="5"/>
        <v>0</v>
      </c>
      <c r="L15" s="96" t="s">
        <v>121</v>
      </c>
      <c r="M15" s="110"/>
      <c r="N15" s="110"/>
      <c r="O15" s="96" t="s">
        <v>121</v>
      </c>
      <c r="P15" s="110"/>
      <c r="Q15" s="110"/>
      <c r="R15" s="96" t="s">
        <v>121</v>
      </c>
      <c r="S15" s="110">
        <v>1</v>
      </c>
      <c r="T15" s="110"/>
      <c r="U15" s="96" t="s">
        <v>121</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22</v>
      </c>
      <c r="B16" s="174" t="s">
        <v>344</v>
      </c>
      <c r="C16" s="146">
        <v>13</v>
      </c>
      <c r="D16" s="177" t="s">
        <v>116</v>
      </c>
      <c r="E16" s="147">
        <f t="shared" si="0"/>
        <v>0</v>
      </c>
      <c r="F16" s="145">
        <f t="shared" si="6"/>
        <v>0</v>
      </c>
      <c r="G16" s="147">
        <f t="shared" si="1"/>
        <v>0</v>
      </c>
      <c r="H16" s="147">
        <f t="shared" si="2"/>
        <v>0</v>
      </c>
      <c r="I16" s="147">
        <f t="shared" si="3"/>
        <v>0</v>
      </c>
      <c r="J16" s="106">
        <f t="shared" si="4"/>
        <v>0</v>
      </c>
      <c r="K16" s="106">
        <f t="shared" si="5"/>
        <v>0.25</v>
      </c>
      <c r="L16" s="96"/>
      <c r="M16" s="110"/>
      <c r="N16" s="110"/>
      <c r="O16" s="96"/>
      <c r="P16" s="110"/>
      <c r="Q16" s="110"/>
      <c r="R16" s="96"/>
      <c r="S16" s="110"/>
      <c r="T16" s="110"/>
      <c r="U16" s="96" t="s">
        <v>122</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11</v>
      </c>
      <c r="B17" s="174" t="s">
        <v>333</v>
      </c>
      <c r="C17" s="146">
        <v>14</v>
      </c>
      <c r="D17" s="177" t="s">
        <v>114</v>
      </c>
      <c r="E17" s="147">
        <f t="shared" si="0"/>
        <v>4</v>
      </c>
      <c r="F17" s="145">
        <f t="shared" si="6"/>
        <v>0</v>
      </c>
      <c r="G17" s="147">
        <f t="shared" si="1"/>
        <v>1</v>
      </c>
      <c r="H17" s="147">
        <f t="shared" si="2"/>
        <v>0</v>
      </c>
      <c r="I17" s="147">
        <f t="shared" si="3"/>
        <v>3</v>
      </c>
      <c r="J17" s="106">
        <f t="shared" si="4"/>
        <v>1</v>
      </c>
      <c r="K17" s="106">
        <f t="shared" si="5"/>
        <v>0</v>
      </c>
      <c r="L17" s="96" t="s">
        <v>121</v>
      </c>
      <c r="M17" s="110"/>
      <c r="N17" s="110"/>
      <c r="O17" s="96" t="s">
        <v>121</v>
      </c>
      <c r="P17" s="110"/>
      <c r="Q17" s="110"/>
      <c r="R17" s="96" t="s">
        <v>121</v>
      </c>
      <c r="S17" s="110"/>
      <c r="T17" s="110"/>
      <c r="U17" s="96" t="s">
        <v>121</v>
      </c>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6</v>
      </c>
      <c r="B18" s="174" t="s">
        <v>328</v>
      </c>
      <c r="C18" s="146">
        <v>15</v>
      </c>
      <c r="D18" s="177" t="s">
        <v>114</v>
      </c>
      <c r="E18" s="147">
        <f t="shared" si="0"/>
        <v>0</v>
      </c>
      <c r="F18" s="145">
        <f t="shared" si="6"/>
        <v>0</v>
      </c>
      <c r="G18" s="147">
        <f t="shared" si="1"/>
        <v>0</v>
      </c>
      <c r="H18" s="147">
        <f t="shared" si="2"/>
        <v>0</v>
      </c>
      <c r="I18" s="147">
        <f t="shared" si="3"/>
        <v>0</v>
      </c>
      <c r="J18" s="106">
        <f t="shared" si="4"/>
        <v>0</v>
      </c>
      <c r="K18" s="106">
        <f t="shared" si="5"/>
        <v>0</v>
      </c>
      <c r="L18" s="96"/>
      <c r="M18" s="110"/>
      <c r="N18" s="110"/>
      <c r="O18" s="96"/>
      <c r="P18" s="110"/>
      <c r="Q18" s="110"/>
      <c r="R18" s="96"/>
      <c r="S18" s="110"/>
      <c r="T18" s="110"/>
      <c r="U18" s="96"/>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18</v>
      </c>
      <c r="B19" s="174" t="s">
        <v>340</v>
      </c>
      <c r="C19" s="146">
        <v>15</v>
      </c>
      <c r="D19" s="177" t="s">
        <v>116</v>
      </c>
      <c r="E19" s="147">
        <f t="shared" si="0"/>
        <v>4</v>
      </c>
      <c r="F19" s="145">
        <f t="shared" si="6"/>
        <v>0</v>
      </c>
      <c r="G19" s="147">
        <f t="shared" si="1"/>
        <v>1</v>
      </c>
      <c r="H19" s="147">
        <f t="shared" si="2"/>
        <v>0</v>
      </c>
      <c r="I19" s="147">
        <f t="shared" si="3"/>
        <v>3</v>
      </c>
      <c r="J19" s="106">
        <f t="shared" si="4"/>
        <v>1</v>
      </c>
      <c r="K19" s="106">
        <f t="shared" si="5"/>
        <v>0</v>
      </c>
      <c r="L19" s="96" t="s">
        <v>121</v>
      </c>
      <c r="M19" s="110"/>
      <c r="N19" s="110"/>
      <c r="O19" s="96" t="s">
        <v>121</v>
      </c>
      <c r="P19" s="110"/>
      <c r="Q19" s="110"/>
      <c r="R19" s="96" t="s">
        <v>121</v>
      </c>
      <c r="S19" s="110"/>
      <c r="T19" s="110"/>
      <c r="U19" s="96" t="s">
        <v>121</v>
      </c>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23</v>
      </c>
      <c r="B20" s="174" t="s">
        <v>345</v>
      </c>
      <c r="C20" s="146">
        <v>18</v>
      </c>
      <c r="D20" s="177" t="s">
        <v>116</v>
      </c>
      <c r="E20" s="147">
        <f t="shared" si="0"/>
        <v>4</v>
      </c>
      <c r="F20" s="145">
        <f t="shared" si="6"/>
        <v>2</v>
      </c>
      <c r="G20" s="147">
        <f t="shared" si="1"/>
        <v>1</v>
      </c>
      <c r="H20" s="147">
        <f t="shared" si="2"/>
        <v>0</v>
      </c>
      <c r="I20" s="147">
        <f t="shared" si="3"/>
        <v>3</v>
      </c>
      <c r="J20" s="106">
        <f t="shared" si="4"/>
        <v>1</v>
      </c>
      <c r="K20" s="106">
        <f t="shared" si="5"/>
        <v>0</v>
      </c>
      <c r="L20" s="96" t="s">
        <v>121</v>
      </c>
      <c r="M20" s="110"/>
      <c r="N20" s="110"/>
      <c r="O20" s="96" t="s">
        <v>121</v>
      </c>
      <c r="P20" s="110"/>
      <c r="Q20" s="110"/>
      <c r="R20" s="96" t="s">
        <v>121</v>
      </c>
      <c r="S20" s="110">
        <v>1</v>
      </c>
      <c r="T20" s="110"/>
      <c r="U20" s="96" t="s">
        <v>121</v>
      </c>
      <c r="V20" s="110">
        <v>1</v>
      </c>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12</v>
      </c>
      <c r="B21" s="174" t="s">
        <v>334</v>
      </c>
      <c r="C21" s="146">
        <v>19</v>
      </c>
      <c r="D21" s="177" t="s">
        <v>114</v>
      </c>
      <c r="E21" s="147">
        <f t="shared" si="0"/>
        <v>0</v>
      </c>
      <c r="F21" s="145">
        <f t="shared" si="6"/>
        <v>0</v>
      </c>
      <c r="G21" s="147">
        <f t="shared" si="1"/>
        <v>0</v>
      </c>
      <c r="H21" s="147">
        <f t="shared" si="2"/>
        <v>0</v>
      </c>
      <c r="I21" s="147">
        <f t="shared" si="3"/>
        <v>0</v>
      </c>
      <c r="J21" s="106">
        <f t="shared" si="4"/>
        <v>0</v>
      </c>
      <c r="K21" s="106">
        <f t="shared" si="5"/>
        <v>0</v>
      </c>
      <c r="L21" s="96"/>
      <c r="M21" s="110"/>
      <c r="N21" s="110"/>
      <c r="O21" s="96"/>
      <c r="P21" s="110"/>
      <c r="Q21" s="110"/>
      <c r="R21" s="96"/>
      <c r="S21" s="110"/>
      <c r="T21" s="110"/>
      <c r="U21" s="107"/>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25</v>
      </c>
      <c r="B22" s="174" t="s">
        <v>347</v>
      </c>
      <c r="C22" s="146">
        <v>20</v>
      </c>
      <c r="D22" s="177" t="s">
        <v>117</v>
      </c>
      <c r="E22" s="147">
        <f t="shared" si="0"/>
        <v>4</v>
      </c>
      <c r="F22" s="145">
        <f t="shared" si="6"/>
        <v>0</v>
      </c>
      <c r="G22" s="147">
        <f t="shared" si="1"/>
        <v>1</v>
      </c>
      <c r="H22" s="147">
        <f t="shared" si="2"/>
        <v>0</v>
      </c>
      <c r="I22" s="147">
        <f t="shared" si="3"/>
        <v>3</v>
      </c>
      <c r="J22" s="106">
        <f t="shared" si="4"/>
        <v>1</v>
      </c>
      <c r="K22" s="106">
        <f t="shared" si="5"/>
        <v>0</v>
      </c>
      <c r="L22" s="96" t="s">
        <v>121</v>
      </c>
      <c r="M22" s="110"/>
      <c r="N22" s="110"/>
      <c r="O22" s="96" t="s">
        <v>121</v>
      </c>
      <c r="P22" s="110"/>
      <c r="Q22" s="110"/>
      <c r="R22" s="96" t="s">
        <v>121</v>
      </c>
      <c r="S22" s="110"/>
      <c r="T22" s="110"/>
      <c r="U22" s="96" t="s">
        <v>121</v>
      </c>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5</v>
      </c>
      <c r="B23" s="174" t="s">
        <v>327</v>
      </c>
      <c r="C23" s="146">
        <v>21</v>
      </c>
      <c r="D23" s="177" t="s">
        <v>114</v>
      </c>
      <c r="E23" s="147">
        <f t="shared" si="0"/>
        <v>4</v>
      </c>
      <c r="F23" s="145">
        <f t="shared" si="6"/>
        <v>0</v>
      </c>
      <c r="G23" s="147">
        <f t="shared" si="1"/>
        <v>1</v>
      </c>
      <c r="H23" s="147">
        <f t="shared" si="2"/>
        <v>0</v>
      </c>
      <c r="I23" s="147">
        <f t="shared" si="3"/>
        <v>3</v>
      </c>
      <c r="J23" s="106">
        <f t="shared" si="4"/>
        <v>1</v>
      </c>
      <c r="K23" s="106">
        <f t="shared" si="5"/>
        <v>0</v>
      </c>
      <c r="L23" s="96" t="s">
        <v>121</v>
      </c>
      <c r="M23" s="110"/>
      <c r="N23" s="110"/>
      <c r="O23" s="96" t="s">
        <v>121</v>
      </c>
      <c r="P23" s="110"/>
      <c r="Q23" s="110"/>
      <c r="R23" s="96" t="s">
        <v>121</v>
      </c>
      <c r="S23" s="110"/>
      <c r="T23" s="110"/>
      <c r="U23" s="96" t="s">
        <v>121</v>
      </c>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20</v>
      </c>
      <c r="B24" s="174" t="s">
        <v>342</v>
      </c>
      <c r="C24" s="146">
        <v>22</v>
      </c>
      <c r="D24" s="177" t="s">
        <v>116</v>
      </c>
      <c r="E24" s="147">
        <f t="shared" si="0"/>
        <v>0</v>
      </c>
      <c r="F24" s="145">
        <f t="shared" si="6"/>
        <v>0</v>
      </c>
      <c r="G24" s="147">
        <f t="shared" si="1"/>
        <v>0</v>
      </c>
      <c r="H24" s="147">
        <f t="shared" si="2"/>
        <v>0</v>
      </c>
      <c r="I24" s="147">
        <f t="shared" si="3"/>
        <v>0</v>
      </c>
      <c r="J24" s="106">
        <f t="shared" si="4"/>
        <v>0</v>
      </c>
      <c r="K24" s="106">
        <f t="shared" si="5"/>
        <v>0.75</v>
      </c>
      <c r="L24" s="96" t="s">
        <v>122</v>
      </c>
      <c r="M24" s="110"/>
      <c r="N24" s="110"/>
      <c r="O24" s="96" t="s">
        <v>122</v>
      </c>
      <c r="P24" s="110"/>
      <c r="Q24" s="110"/>
      <c r="R24" s="96" t="s">
        <v>122</v>
      </c>
      <c r="S24" s="110"/>
      <c r="T24" s="110"/>
      <c r="U24" s="96"/>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13</v>
      </c>
      <c r="B25" s="174" t="s">
        <v>335</v>
      </c>
      <c r="C25" s="146">
        <v>23</v>
      </c>
      <c r="D25" s="177" t="s">
        <v>114</v>
      </c>
      <c r="E25" s="147">
        <f t="shared" si="0"/>
        <v>3</v>
      </c>
      <c r="F25" s="145">
        <f t="shared" si="6"/>
        <v>0</v>
      </c>
      <c r="G25" s="147">
        <f t="shared" si="1"/>
        <v>1</v>
      </c>
      <c r="H25" s="147">
        <f t="shared" si="2"/>
        <v>0</v>
      </c>
      <c r="I25" s="147">
        <f t="shared" si="3"/>
        <v>2</v>
      </c>
      <c r="J25" s="106">
        <f t="shared" si="4"/>
        <v>0.75</v>
      </c>
      <c r="K25" s="106">
        <f t="shared" si="5"/>
        <v>0</v>
      </c>
      <c r="L25" s="96"/>
      <c r="M25" s="110"/>
      <c r="N25" s="110"/>
      <c r="O25" s="96" t="s">
        <v>121</v>
      </c>
      <c r="P25" s="110"/>
      <c r="Q25" s="110"/>
      <c r="R25" s="96" t="s">
        <v>121</v>
      </c>
      <c r="S25" s="110"/>
      <c r="T25" s="110"/>
      <c r="U25" s="96" t="s">
        <v>121</v>
      </c>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17</v>
      </c>
      <c r="B26" s="174" t="s">
        <v>339</v>
      </c>
      <c r="C26" s="146">
        <v>24</v>
      </c>
      <c r="D26" s="177" t="s">
        <v>116</v>
      </c>
      <c r="E26" s="147">
        <f t="shared" si="0"/>
        <v>2</v>
      </c>
      <c r="F26" s="145">
        <f t="shared" si="6"/>
        <v>1</v>
      </c>
      <c r="G26" s="147">
        <f t="shared" si="1"/>
        <v>0</v>
      </c>
      <c r="H26" s="147">
        <f t="shared" si="2"/>
        <v>0</v>
      </c>
      <c r="I26" s="147">
        <f t="shared" si="3"/>
        <v>2</v>
      </c>
      <c r="J26" s="106">
        <f t="shared" si="4"/>
        <v>0.5</v>
      </c>
      <c r="K26" s="106">
        <f t="shared" si="5"/>
        <v>0.5</v>
      </c>
      <c r="L26" s="96" t="s">
        <v>121</v>
      </c>
      <c r="M26" s="110"/>
      <c r="N26" s="110"/>
      <c r="O26" s="96" t="s">
        <v>121</v>
      </c>
      <c r="P26" s="110"/>
      <c r="Q26" s="110"/>
      <c r="R26" s="96" t="s">
        <v>122</v>
      </c>
      <c r="S26" s="110">
        <v>1</v>
      </c>
      <c r="T26" s="110"/>
      <c r="U26" s="96" t="s">
        <v>122</v>
      </c>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8</v>
      </c>
      <c r="B27" s="174" t="s">
        <v>330</v>
      </c>
      <c r="C27" s="146">
        <v>25</v>
      </c>
      <c r="D27" s="177" t="s">
        <v>114</v>
      </c>
      <c r="E27" s="147">
        <f t="shared" si="0"/>
        <v>0</v>
      </c>
      <c r="F27" s="145">
        <f t="shared" si="6"/>
        <v>0</v>
      </c>
      <c r="G27" s="147">
        <f t="shared" si="1"/>
        <v>0</v>
      </c>
      <c r="H27" s="147">
        <f t="shared" si="2"/>
        <v>0</v>
      </c>
      <c r="I27" s="147">
        <f t="shared" si="3"/>
        <v>0</v>
      </c>
      <c r="J27" s="106">
        <f t="shared" si="4"/>
        <v>0</v>
      </c>
      <c r="K27" s="106">
        <f t="shared" si="5"/>
        <v>0.25</v>
      </c>
      <c r="L27" s="96"/>
      <c r="M27" s="110"/>
      <c r="N27" s="110"/>
      <c r="O27" s="96"/>
      <c r="P27" s="110"/>
      <c r="Q27" s="110"/>
      <c r="R27" s="96"/>
      <c r="S27" s="110"/>
      <c r="T27" s="110"/>
      <c r="U27" s="96" t="s">
        <v>122</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9</v>
      </c>
      <c r="B28" s="174" t="s">
        <v>331</v>
      </c>
      <c r="C28" s="146">
        <v>26</v>
      </c>
      <c r="D28" s="177" t="s">
        <v>114</v>
      </c>
      <c r="E28" s="147">
        <f t="shared" si="0"/>
        <v>4</v>
      </c>
      <c r="F28" s="145">
        <f t="shared" si="6"/>
        <v>0</v>
      </c>
      <c r="G28" s="147">
        <f t="shared" si="1"/>
        <v>1</v>
      </c>
      <c r="H28" s="147">
        <f t="shared" si="2"/>
        <v>0</v>
      </c>
      <c r="I28" s="147">
        <f t="shared" si="3"/>
        <v>3</v>
      </c>
      <c r="J28" s="106">
        <f t="shared" si="4"/>
        <v>1</v>
      </c>
      <c r="K28" s="106">
        <f t="shared" si="5"/>
        <v>0</v>
      </c>
      <c r="L28" s="96" t="s">
        <v>121</v>
      </c>
      <c r="M28" s="110"/>
      <c r="N28" s="110"/>
      <c r="O28" s="96" t="s">
        <v>121</v>
      </c>
      <c r="P28" s="110"/>
      <c r="Q28" s="110"/>
      <c r="R28" s="96" t="s">
        <v>121</v>
      </c>
      <c r="S28" s="110"/>
      <c r="T28" s="110"/>
      <c r="U28" s="96" t="s">
        <v>121</v>
      </c>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15</v>
      </c>
      <c r="B29" s="174" t="s">
        <v>337</v>
      </c>
      <c r="C29" s="146">
        <v>27</v>
      </c>
      <c r="D29" s="177" t="s">
        <v>114</v>
      </c>
      <c r="E29" s="147">
        <f t="shared" si="0"/>
        <v>4</v>
      </c>
      <c r="F29" s="145">
        <f t="shared" si="6"/>
        <v>0</v>
      </c>
      <c r="G29" s="147">
        <f t="shared" si="1"/>
        <v>1</v>
      </c>
      <c r="H29" s="147">
        <f t="shared" si="2"/>
        <v>0</v>
      </c>
      <c r="I29" s="147">
        <f t="shared" si="3"/>
        <v>3</v>
      </c>
      <c r="J29" s="106">
        <f t="shared" si="4"/>
        <v>1</v>
      </c>
      <c r="K29" s="106">
        <f t="shared" si="5"/>
        <v>0</v>
      </c>
      <c r="L29" s="96" t="s">
        <v>121</v>
      </c>
      <c r="M29" s="110"/>
      <c r="N29" s="110"/>
      <c r="O29" s="96" t="s">
        <v>121</v>
      </c>
      <c r="P29" s="110"/>
      <c r="Q29" s="110"/>
      <c r="R29" s="96" t="s">
        <v>121</v>
      </c>
      <c r="S29" s="110"/>
      <c r="T29" s="110"/>
      <c r="U29" s="96" t="s">
        <v>121</v>
      </c>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3</v>
      </c>
      <c r="B30" s="174" t="s">
        <v>325</v>
      </c>
      <c r="C30" s="146">
        <v>30</v>
      </c>
      <c r="D30" s="177" t="s">
        <v>113</v>
      </c>
      <c r="E30" s="147">
        <f t="shared" si="0"/>
        <v>4</v>
      </c>
      <c r="F30" s="175">
        <f>SUM(L30:XFD30)*-1</f>
        <v>-7</v>
      </c>
      <c r="G30" s="147">
        <f t="shared" si="1"/>
        <v>1</v>
      </c>
      <c r="H30" s="147">
        <f t="shared" si="2"/>
        <v>0</v>
      </c>
      <c r="I30" s="147">
        <f t="shared" si="3"/>
        <v>3</v>
      </c>
      <c r="J30" s="106">
        <f t="shared" si="4"/>
        <v>1</v>
      </c>
      <c r="K30" s="106">
        <f t="shared" si="5"/>
        <v>0</v>
      </c>
      <c r="L30" s="96" t="s">
        <v>121</v>
      </c>
      <c r="M30" s="110"/>
      <c r="N30" s="110">
        <v>1</v>
      </c>
      <c r="O30" s="96" t="s">
        <v>121</v>
      </c>
      <c r="P30" s="110"/>
      <c r="Q30" s="110">
        <v>1</v>
      </c>
      <c r="R30" s="96" t="s">
        <v>121</v>
      </c>
      <c r="S30" s="110"/>
      <c r="T30" s="110">
        <v>2</v>
      </c>
      <c r="U30" s="96" t="s">
        <v>121</v>
      </c>
      <c r="V30" s="110"/>
      <c r="W30" s="110">
        <v>3</v>
      </c>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27</v>
      </c>
      <c r="B31" s="174" t="s">
        <v>349</v>
      </c>
      <c r="C31" s="146"/>
      <c r="D31" s="177" t="s">
        <v>117</v>
      </c>
      <c r="E31" s="147">
        <f t="shared" si="0"/>
        <v>0</v>
      </c>
      <c r="F31" s="145">
        <f>SUM(L31:XFD31)</f>
        <v>0</v>
      </c>
      <c r="G31" s="147">
        <f t="shared" si="1"/>
        <v>0</v>
      </c>
      <c r="H31" s="147">
        <f t="shared" si="2"/>
        <v>0</v>
      </c>
      <c r="I31" s="147">
        <f t="shared" si="3"/>
        <v>0</v>
      </c>
      <c r="J31" s="106">
        <f t="shared" si="4"/>
        <v>0</v>
      </c>
      <c r="K31" s="106">
        <f t="shared" si="5"/>
        <v>0</v>
      </c>
      <c r="L31" s="96"/>
      <c r="M31" s="110"/>
      <c r="N31" s="110"/>
      <c r="O31" s="96"/>
      <c r="P31" s="110"/>
      <c r="Q31" s="110"/>
      <c r="R31" s="96"/>
      <c r="S31" s="110"/>
      <c r="T31" s="110"/>
      <c r="U31" s="107"/>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14</v>
      </c>
      <c r="B32" s="174" t="s">
        <v>336</v>
      </c>
      <c r="C32" s="146"/>
      <c r="D32" s="177" t="s">
        <v>114</v>
      </c>
      <c r="E32" s="147">
        <f t="shared" si="0"/>
        <v>0</v>
      </c>
      <c r="F32" s="145">
        <f>SUM(L32:XFD32)</f>
        <v>0</v>
      </c>
      <c r="G32" s="147">
        <f t="shared" si="1"/>
        <v>0</v>
      </c>
      <c r="H32" s="147">
        <f t="shared" si="2"/>
        <v>0</v>
      </c>
      <c r="I32" s="147">
        <f t="shared" si="3"/>
        <v>0</v>
      </c>
      <c r="J32" s="106">
        <f t="shared" si="4"/>
        <v>0</v>
      </c>
      <c r="K32" s="106">
        <f t="shared" si="5"/>
        <v>0</v>
      </c>
      <c r="L32" s="96"/>
      <c r="M32" s="110"/>
      <c r="N32" s="110"/>
      <c r="O32" s="96"/>
      <c r="P32" s="110"/>
      <c r="Q32" s="110"/>
      <c r="R32" s="96"/>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4</v>
      </c>
      <c r="B33" s="174" t="s">
        <v>326</v>
      </c>
      <c r="C33" s="146"/>
      <c r="D33" s="177" t="s">
        <v>113</v>
      </c>
      <c r="E33" s="147">
        <f t="shared" si="0"/>
        <v>0</v>
      </c>
      <c r="F33" s="175">
        <f>SUM(L33:XFD33)*-1</f>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16</v>
      </c>
      <c r="B34" s="174" t="s">
        <v>338</v>
      </c>
      <c r="C34" s="146">
        <v>17</v>
      </c>
      <c r="D34" s="177" t="s">
        <v>116</v>
      </c>
      <c r="E34" s="147">
        <f t="shared" si="0"/>
        <v>0</v>
      </c>
      <c r="F34" s="175">
        <f t="shared" ref="F34:F44" si="7">SUM(L34:XFD34)</f>
        <v>0</v>
      </c>
      <c r="G34" s="147">
        <f t="shared" si="1"/>
        <v>0</v>
      </c>
      <c r="H34" s="147">
        <f t="shared" si="2"/>
        <v>0</v>
      </c>
      <c r="I34" s="147">
        <f t="shared" si="3"/>
        <v>0</v>
      </c>
      <c r="J34" s="106">
        <f t="shared" si="4"/>
        <v>0</v>
      </c>
      <c r="K34" s="106">
        <f t="shared" si="5"/>
        <v>0.25</v>
      </c>
      <c r="L34" s="96"/>
      <c r="M34" s="110"/>
      <c r="N34" s="110"/>
      <c r="O34" s="96"/>
      <c r="P34" s="110"/>
      <c r="Q34" s="110"/>
      <c r="R34" s="96"/>
      <c r="S34" s="110"/>
      <c r="T34" s="110"/>
      <c r="U34" s="96" t="s">
        <v>122</v>
      </c>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50"/>
      <c r="C35" s="146"/>
      <c r="D35" s="153"/>
      <c r="E35" s="147">
        <f t="shared" si="0"/>
        <v>0</v>
      </c>
      <c r="F35" s="145">
        <f t="shared" si="7"/>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7"/>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7"/>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7"/>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7"/>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7"/>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7"/>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7"/>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7"/>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7"/>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0</v>
      </c>
      <c r="N48" s="119">
        <f>SUM(N5:N45)</f>
        <v>1</v>
      </c>
      <c r="O48" s="117">
        <f>O47+O46</f>
        <v>18</v>
      </c>
      <c r="P48" s="119">
        <f>SUM(P5:P45)</f>
        <v>0</v>
      </c>
      <c r="Q48" s="119">
        <f>SUM(Q5:Q45)</f>
        <v>1</v>
      </c>
      <c r="R48" s="117">
        <f>R47+R46</f>
        <v>18</v>
      </c>
      <c r="S48" s="119">
        <f>SUM(S5:S45)</f>
        <v>4</v>
      </c>
      <c r="T48" s="119">
        <f>SUM(T5:T45)</f>
        <v>2</v>
      </c>
      <c r="U48" s="117">
        <f>U47+U46</f>
        <v>18</v>
      </c>
      <c r="V48" s="119">
        <f>SUM(V5:V45)</f>
        <v>1</v>
      </c>
      <c r="W48" s="119">
        <f>SUM(W5:W45)</f>
        <v>3</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Défaite</v>
      </c>
      <c r="O49" s="110" t="str">
        <f>IF(O48&lt;18,"",IF(P48&lt;Q48,"Défaite",IF(P48=Q48,"Nul",IF(P48&gt;Q48,"Victoire",""))))</f>
        <v>Défaite</v>
      </c>
      <c r="R49" s="110" t="str">
        <f>IF(R48&lt;18,"",IF(S48&lt;T48,"Défaite",IF(S48=T48,"Nul",IF(S48&gt;T48,"Victoire",""))))</f>
        <v>Victoire</v>
      </c>
      <c r="U49" s="110" t="str">
        <f>IF(U48&lt;18,"",IF(V48&lt;W48,"Défaite",IF(V48=W48,"Nul",IF(V48&gt;W48,"Victoire",""))))</f>
        <v>Défaite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323</v>
      </c>
      <c r="C108" s="146">
        <v>1</v>
      </c>
      <c r="D108" s="177" t="s">
        <v>113</v>
      </c>
      <c r="E108" s="159"/>
      <c r="F108" s="120" t="str">
        <f t="shared" ref="F108:F137" si="8">IF((SUMIFS($E$5:$E$105,$B$5:$B$105,$B108))=0,"",(SUMIFS($G$5:$G$105,$B$5:$B$105,$B108))/(SUMIFS($E$5:$E$105,$B$5:$B$105,$B108)))</f>
        <v/>
      </c>
      <c r="G108" s="120" t="str">
        <f t="shared" ref="G108:G137" si="9">IF((SUMIFS($E$5:$E$105,$B$5:$B$105,$B108))=0,"",(SUMIFS($H$5:$H$105,$B$5:$B$105,$B108))/(SUMIFS($E$5:$E$105,$B$5:$B$105,$B108)))</f>
        <v/>
      </c>
      <c r="H108" s="120" t="str">
        <f t="shared" ref="H108:H137" si="10">IF((SUMIFS($E$5:$E$105,$B$5:$B$105,$B108))=0,"",(SUMIFS($I$5:$I$105,$B$5:$B$105,$B108))/(SUMIFS($E$5:$E$105,$B$5:$B$105,$B108)))</f>
        <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324</v>
      </c>
      <c r="C109" s="146">
        <v>1</v>
      </c>
      <c r="D109" s="177" t="s">
        <v>113</v>
      </c>
      <c r="E109" s="159"/>
      <c r="F109" s="120" t="str">
        <f t="shared" si="8"/>
        <v/>
      </c>
      <c r="G109" s="120" t="str">
        <f t="shared" si="9"/>
        <v/>
      </c>
      <c r="H109" s="120" t="str">
        <f t="shared" si="10"/>
        <v/>
      </c>
      <c r="I109" s="126"/>
      <c r="J109" s="126"/>
      <c r="K109" s="126"/>
      <c r="L109" s="94"/>
      <c r="M109" s="135"/>
      <c r="N109" s="134"/>
      <c r="O109" s="134"/>
      <c r="P109" s="134"/>
      <c r="Q109" s="134"/>
      <c r="R109" s="134"/>
      <c r="S109" s="134"/>
      <c r="T109" s="133"/>
      <c r="U109" s="133"/>
      <c r="V109" s="133"/>
      <c r="W109" s="133"/>
      <c r="X109" s="133"/>
      <c r="Y109" s="133"/>
      <c r="Z109" s="133"/>
      <c r="AA109" s="133"/>
      <c r="AB109" s="133"/>
      <c r="AC109" s="133"/>
      <c r="AD109" s="133"/>
      <c r="AE109" s="133"/>
      <c r="AF109" s="133"/>
      <c r="AG109" s="133"/>
      <c r="AH109" s="133"/>
      <c r="AI109" s="133"/>
      <c r="AJ109" s="133"/>
      <c r="DS109" s="132"/>
      <c r="DT109" s="132"/>
      <c r="DU109" s="132"/>
      <c r="DV109" s="132"/>
      <c r="DW109" s="132"/>
    </row>
    <row r="110" spans="1:127" ht="15" customHeight="1" x14ac:dyDescent="0.2">
      <c r="A110" s="110"/>
      <c r="B110" s="174" t="s">
        <v>341</v>
      </c>
      <c r="C110" s="146">
        <v>3</v>
      </c>
      <c r="D110" s="177" t="s">
        <v>116</v>
      </c>
      <c r="E110" s="159"/>
      <c r="F110" s="120" t="str">
        <f t="shared" si="8"/>
        <v/>
      </c>
      <c r="G110" s="120" t="str">
        <f t="shared" si="9"/>
        <v/>
      </c>
      <c r="H110" s="120" t="str">
        <f t="shared" si="10"/>
        <v/>
      </c>
      <c r="I110" s="126"/>
      <c r="J110" s="126"/>
      <c r="K110" s="126"/>
      <c r="L110" s="173"/>
      <c r="M110" s="135"/>
      <c r="N110" s="134"/>
      <c r="O110" s="134"/>
      <c r="P110" s="134"/>
      <c r="Q110" s="134"/>
      <c r="R110" s="134"/>
      <c r="S110" s="134"/>
      <c r="T110" s="133"/>
      <c r="U110" s="125"/>
      <c r="V110" s="125"/>
      <c r="W110" s="125"/>
      <c r="X110" s="125"/>
      <c r="Y110" s="125"/>
      <c r="Z110" s="125"/>
      <c r="AA110" s="125"/>
      <c r="AB110" s="125"/>
      <c r="AC110" s="133"/>
      <c r="AD110" s="133"/>
      <c r="AE110" s="133"/>
      <c r="AF110" s="133"/>
      <c r="AG110" s="133"/>
      <c r="AH110" s="133"/>
      <c r="AI110" s="133"/>
      <c r="AJ110" s="133"/>
      <c r="DS110" s="132"/>
      <c r="DT110" s="132"/>
      <c r="DU110" s="132"/>
      <c r="DV110" s="132"/>
      <c r="DW110" s="132"/>
    </row>
    <row r="111" spans="1:127" ht="15" x14ac:dyDescent="0.2">
      <c r="A111" s="110"/>
      <c r="B111" s="174" t="s">
        <v>332</v>
      </c>
      <c r="C111" s="146">
        <v>4</v>
      </c>
      <c r="D111" s="177" t="s">
        <v>114</v>
      </c>
      <c r="E111" s="159"/>
      <c r="F111" s="120" t="str">
        <f t="shared" si="8"/>
        <v/>
      </c>
      <c r="G111" s="120" t="str">
        <f t="shared" si="9"/>
        <v/>
      </c>
      <c r="H111" s="120" t="str">
        <f t="shared" si="10"/>
        <v/>
      </c>
      <c r="I111" s="126"/>
      <c r="J111" s="126"/>
      <c r="K111" s="126"/>
      <c r="L111" s="94"/>
      <c r="M111" s="135"/>
      <c r="N111" s="134"/>
      <c r="O111" s="134"/>
      <c r="P111" s="134"/>
      <c r="Q111" s="134"/>
      <c r="R111" s="134"/>
      <c r="S111" s="134"/>
      <c r="T111" s="133"/>
      <c r="U111" s="125"/>
      <c r="V111" s="125"/>
      <c r="W111" s="125"/>
      <c r="X111" s="125"/>
      <c r="Y111" s="125"/>
      <c r="Z111" s="125"/>
      <c r="AA111" s="125"/>
      <c r="AB111" s="125"/>
      <c r="AC111" s="125"/>
      <c r="AD111" s="125"/>
      <c r="AE111" s="125"/>
      <c r="AF111" s="125"/>
      <c r="AG111" s="125"/>
      <c r="AH111" s="125"/>
      <c r="AI111" s="125"/>
      <c r="AJ111" s="125"/>
      <c r="DS111" s="132"/>
      <c r="DT111" s="132"/>
      <c r="DU111" s="132"/>
      <c r="DV111" s="132"/>
      <c r="DW111" s="132"/>
    </row>
    <row r="112" spans="1:127" ht="15" x14ac:dyDescent="0.2">
      <c r="A112" s="110"/>
      <c r="B112" s="174" t="s">
        <v>329</v>
      </c>
      <c r="C112" s="146">
        <v>5</v>
      </c>
      <c r="D112" s="177" t="s">
        <v>114</v>
      </c>
      <c r="E112" s="159"/>
      <c r="F112" s="120">
        <f t="shared" si="8"/>
        <v>0</v>
      </c>
      <c r="G112" s="120">
        <f t="shared" si="9"/>
        <v>0</v>
      </c>
      <c r="H112" s="120">
        <f t="shared" si="10"/>
        <v>1</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c r="B113" s="174" t="s">
        <v>346</v>
      </c>
      <c r="C113" s="146">
        <v>6</v>
      </c>
      <c r="D113" s="177" t="s">
        <v>116</v>
      </c>
      <c r="E113" s="159"/>
      <c r="F113" s="120" t="str">
        <f t="shared" si="8"/>
        <v/>
      </c>
      <c r="G113" s="120" t="str">
        <f t="shared" si="9"/>
        <v/>
      </c>
      <c r="H113" s="120" t="str">
        <f t="shared" si="10"/>
        <v/>
      </c>
      <c r="I113" s="126"/>
      <c r="J113" s="126"/>
      <c r="K113" s="126"/>
      <c r="L113" s="94"/>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c r="B114" s="174" t="s">
        <v>351</v>
      </c>
      <c r="C114" s="146">
        <v>7</v>
      </c>
      <c r="D114" s="177" t="s">
        <v>117</v>
      </c>
      <c r="E114" s="159"/>
      <c r="F114" s="120" t="str">
        <f t="shared" si="8"/>
        <v/>
      </c>
      <c r="G114" s="120" t="str">
        <f t="shared" si="9"/>
        <v/>
      </c>
      <c r="H114" s="120" t="str">
        <f t="shared" si="10"/>
        <v/>
      </c>
      <c r="I114" s="126"/>
      <c r="J114" s="126"/>
      <c r="K114" s="126"/>
      <c r="L114" s="94"/>
      <c r="M114" s="135"/>
      <c r="N114" s="134"/>
      <c r="O114" s="134"/>
      <c r="P114" s="134"/>
      <c r="Q114" s="134"/>
      <c r="R114" s="134"/>
      <c r="S114" s="134"/>
      <c r="T114" s="133"/>
      <c r="U114" s="125"/>
      <c r="V114" s="125"/>
      <c r="W114" s="125"/>
      <c r="X114" s="125"/>
      <c r="Y114" s="125"/>
      <c r="Z114" s="125"/>
      <c r="AA114" s="125"/>
      <c r="AB114" s="125"/>
      <c r="AC114" s="133"/>
      <c r="AD114" s="133"/>
      <c r="AE114" s="133"/>
      <c r="AF114" s="133"/>
      <c r="AG114" s="133"/>
      <c r="AH114" s="133"/>
      <c r="AI114" s="133"/>
      <c r="AJ114" s="133"/>
      <c r="DS114" s="132"/>
      <c r="DT114" s="132"/>
      <c r="DU114" s="132"/>
      <c r="DV114" s="132"/>
      <c r="DW114" s="132"/>
    </row>
    <row r="115" spans="1:127" ht="15" x14ac:dyDescent="0.2">
      <c r="A115" s="110"/>
      <c r="B115" s="174" t="s">
        <v>343</v>
      </c>
      <c r="C115" s="146">
        <v>8</v>
      </c>
      <c r="D115" s="177" t="s">
        <v>116</v>
      </c>
      <c r="E115" s="159"/>
      <c r="F115" s="120" t="str">
        <f t="shared" si="8"/>
        <v/>
      </c>
      <c r="G115" s="120" t="str">
        <f t="shared" si="9"/>
        <v/>
      </c>
      <c r="H115" s="120" t="str">
        <f t="shared" si="10"/>
        <v/>
      </c>
      <c r="I115" s="126"/>
      <c r="J115" s="126"/>
      <c r="K115" s="126"/>
      <c r="L115" s="173"/>
      <c r="M115" s="135"/>
      <c r="N115" s="134"/>
      <c r="O115" s="134"/>
      <c r="P115" s="134"/>
      <c r="Q115" s="134"/>
      <c r="R115" s="134"/>
      <c r="S115" s="134"/>
      <c r="T115" s="133"/>
      <c r="U115" s="125"/>
      <c r="V115" s="125"/>
      <c r="W115" s="125"/>
      <c r="X115" s="125"/>
      <c r="Y115" s="125"/>
      <c r="Z115" s="125"/>
      <c r="AA115" s="125"/>
      <c r="AB115" s="125"/>
      <c r="AC115" s="125"/>
      <c r="AD115" s="125"/>
      <c r="AE115" s="125"/>
      <c r="AF115" s="125"/>
      <c r="AG115" s="125"/>
      <c r="AH115" s="125"/>
      <c r="AI115" s="125"/>
      <c r="AJ115" s="125"/>
      <c r="DS115" s="132"/>
      <c r="DT115" s="132"/>
      <c r="DU115" s="132"/>
      <c r="DV115" s="132"/>
      <c r="DW115" s="132"/>
    </row>
    <row r="116" spans="1:127" ht="15" x14ac:dyDescent="0.2">
      <c r="A116" s="110"/>
      <c r="B116" s="174" t="s">
        <v>350</v>
      </c>
      <c r="C116" s="146">
        <v>9</v>
      </c>
      <c r="D116" s="177" t="s">
        <v>117</v>
      </c>
      <c r="E116" s="159"/>
      <c r="F116" s="120">
        <f t="shared" si="8"/>
        <v>0.5</v>
      </c>
      <c r="G116" s="120">
        <f t="shared" si="9"/>
        <v>0</v>
      </c>
      <c r="H116" s="120">
        <f t="shared" si="10"/>
        <v>0.5</v>
      </c>
      <c r="I116" s="126"/>
      <c r="J116" s="126"/>
      <c r="K116" s="126"/>
      <c r="L116" s="94"/>
      <c r="M116" s="135"/>
      <c r="N116" s="134"/>
      <c r="O116" s="134"/>
      <c r="P116" s="134"/>
      <c r="Q116" s="134"/>
      <c r="R116" s="134"/>
      <c r="S116" s="134"/>
      <c r="T116" s="133"/>
      <c r="U116" s="125"/>
      <c r="V116" s="125"/>
      <c r="W116" s="125"/>
      <c r="X116" s="125"/>
      <c r="Y116" s="125"/>
      <c r="Z116" s="125"/>
      <c r="AA116" s="125"/>
      <c r="AB116" s="125"/>
      <c r="AC116" s="133"/>
      <c r="AD116" s="133"/>
      <c r="AE116" s="133"/>
      <c r="AF116" s="133"/>
      <c r="AG116" s="133"/>
      <c r="AH116" s="133"/>
      <c r="AI116" s="133"/>
      <c r="AJ116" s="133"/>
      <c r="DS116" s="132"/>
      <c r="DT116" s="132"/>
      <c r="DU116" s="132"/>
      <c r="DV116" s="132"/>
      <c r="DW116" s="132"/>
    </row>
    <row r="117" spans="1:127" ht="15" x14ac:dyDescent="0.2">
      <c r="A117" s="110"/>
      <c r="B117" s="174" t="s">
        <v>348</v>
      </c>
      <c r="C117" s="146">
        <v>10</v>
      </c>
      <c r="D117" s="177" t="s">
        <v>117</v>
      </c>
      <c r="E117" s="159"/>
      <c r="F117" s="120" t="str">
        <f t="shared" si="8"/>
        <v/>
      </c>
      <c r="G117" s="120" t="str">
        <f t="shared" si="9"/>
        <v/>
      </c>
      <c r="H117" s="120" t="str">
        <f t="shared" si="10"/>
        <v/>
      </c>
      <c r="I117" s="126"/>
      <c r="J117" s="126"/>
      <c r="K117" s="126"/>
      <c r="L117" s="94"/>
      <c r="M117" s="135"/>
      <c r="N117" s="134"/>
      <c r="O117" s="134"/>
      <c r="P117" s="134"/>
      <c r="Q117" s="134"/>
      <c r="R117" s="126"/>
      <c r="S117" s="126"/>
      <c r="T117" s="133"/>
      <c r="U117" s="133"/>
      <c r="V117" s="133"/>
      <c r="W117" s="133"/>
      <c r="X117" s="133"/>
      <c r="Y117" s="133"/>
      <c r="Z117" s="133"/>
      <c r="AA117" s="133"/>
      <c r="AB117" s="133"/>
      <c r="AC117" s="133"/>
      <c r="AD117" s="133"/>
      <c r="AE117" s="133"/>
      <c r="AF117" s="133"/>
      <c r="AG117" s="133"/>
      <c r="AH117" s="133"/>
      <c r="AI117" s="133"/>
      <c r="AJ117" s="133"/>
      <c r="DS117" s="132"/>
      <c r="DT117" s="132"/>
      <c r="DU117" s="132"/>
      <c r="DV117" s="132"/>
      <c r="DW117" s="132"/>
    </row>
    <row r="118" spans="1:127" ht="15" x14ac:dyDescent="0.2">
      <c r="A118" s="110"/>
      <c r="B118" s="174" t="s">
        <v>352</v>
      </c>
      <c r="C118" s="146">
        <v>11</v>
      </c>
      <c r="D118" s="177" t="s">
        <v>117</v>
      </c>
      <c r="E118" s="159"/>
      <c r="F118" s="120">
        <f t="shared" si="8"/>
        <v>0.25</v>
      </c>
      <c r="G118" s="120">
        <f t="shared" si="9"/>
        <v>0</v>
      </c>
      <c r="H118" s="120">
        <f t="shared" si="10"/>
        <v>0.75</v>
      </c>
      <c r="I118" s="126"/>
      <c r="J118" s="126"/>
      <c r="K118" s="126"/>
      <c r="L118" s="94"/>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344</v>
      </c>
      <c r="C119" s="146">
        <v>13</v>
      </c>
      <c r="D119" s="177" t="s">
        <v>116</v>
      </c>
      <c r="E119" s="159"/>
      <c r="F119" s="120" t="str">
        <f t="shared" si="8"/>
        <v/>
      </c>
      <c r="G119" s="120" t="str">
        <f t="shared" si="9"/>
        <v/>
      </c>
      <c r="H119" s="120" t="str">
        <f t="shared" si="10"/>
        <v/>
      </c>
      <c r="I119" s="126"/>
      <c r="J119" s="126"/>
      <c r="K119" s="126"/>
      <c r="L119" s="94"/>
      <c r="M119" s="135"/>
      <c r="N119" s="134"/>
      <c r="O119" s="134"/>
      <c r="P119" s="134"/>
      <c r="Q119" s="134"/>
      <c r="R119" s="134"/>
      <c r="S119" s="134"/>
      <c r="T119" s="133"/>
      <c r="U119" s="125"/>
      <c r="V119" s="125"/>
      <c r="W119" s="125"/>
      <c r="X119" s="125"/>
      <c r="Y119" s="125"/>
      <c r="Z119" s="125"/>
      <c r="AA119" s="125"/>
      <c r="AB119" s="125"/>
      <c r="AC119" s="125"/>
      <c r="AD119" s="125"/>
      <c r="AE119" s="125"/>
      <c r="AF119" s="125"/>
      <c r="AG119" s="125"/>
      <c r="AH119" s="125"/>
      <c r="AI119" s="125"/>
      <c r="AJ119" s="125"/>
      <c r="DS119" s="132"/>
      <c r="DT119" s="132"/>
      <c r="DU119" s="132"/>
      <c r="DV119" s="132"/>
      <c r="DW119" s="132"/>
    </row>
    <row r="120" spans="1:127" ht="15" x14ac:dyDescent="0.2">
      <c r="A120" s="110"/>
      <c r="B120" s="174" t="s">
        <v>333</v>
      </c>
      <c r="C120" s="146">
        <v>14</v>
      </c>
      <c r="D120" s="177" t="s">
        <v>114</v>
      </c>
      <c r="E120" s="159"/>
      <c r="F120" s="120">
        <f t="shared" si="8"/>
        <v>0.25</v>
      </c>
      <c r="G120" s="120">
        <f t="shared" si="9"/>
        <v>0</v>
      </c>
      <c r="H120" s="120">
        <f t="shared" si="10"/>
        <v>0.75</v>
      </c>
      <c r="I120" s="126"/>
      <c r="J120" s="126"/>
      <c r="K120" s="126"/>
      <c r="L120" s="173"/>
      <c r="M120" s="135"/>
      <c r="N120" s="134"/>
      <c r="O120" s="134"/>
      <c r="P120" s="134"/>
      <c r="Q120" s="134"/>
      <c r="R120" s="134"/>
      <c r="S120" s="134"/>
      <c r="T120" s="133"/>
      <c r="U120" s="125"/>
      <c r="V120" s="125"/>
      <c r="W120" s="125"/>
      <c r="X120" s="125"/>
      <c r="Y120" s="125"/>
      <c r="Z120" s="125"/>
      <c r="AA120" s="125"/>
      <c r="AB120" s="125"/>
      <c r="AC120" s="133"/>
      <c r="AD120" s="133"/>
      <c r="AE120" s="133"/>
      <c r="AF120" s="133"/>
      <c r="AG120" s="133"/>
      <c r="AH120" s="133"/>
      <c r="AI120" s="133"/>
      <c r="AJ120" s="133"/>
      <c r="DS120" s="132"/>
      <c r="DT120" s="132"/>
      <c r="DU120" s="132"/>
      <c r="DV120" s="132"/>
      <c r="DW120" s="132"/>
    </row>
    <row r="121" spans="1:127" ht="15" x14ac:dyDescent="0.2">
      <c r="A121" s="110"/>
      <c r="B121" s="174" t="s">
        <v>328</v>
      </c>
      <c r="C121" s="146">
        <v>15</v>
      </c>
      <c r="D121" s="177" t="s">
        <v>114</v>
      </c>
      <c r="E121" s="159"/>
      <c r="F121" s="120" t="str">
        <f t="shared" si="8"/>
        <v/>
      </c>
      <c r="G121" s="120" t="str">
        <f t="shared" si="9"/>
        <v/>
      </c>
      <c r="H121" s="120" t="str">
        <f t="shared" si="10"/>
        <v/>
      </c>
      <c r="I121" s="126"/>
      <c r="J121" s="126"/>
      <c r="K121" s="126"/>
      <c r="L121" s="94"/>
      <c r="M121" s="135"/>
      <c r="N121" s="134"/>
      <c r="O121" s="134"/>
      <c r="P121" s="134"/>
      <c r="Q121" s="134"/>
      <c r="R121" s="134"/>
      <c r="S121" s="134"/>
      <c r="T121" s="133"/>
      <c r="U121" s="125"/>
      <c r="V121" s="125"/>
      <c r="W121" s="125"/>
      <c r="X121" s="125"/>
      <c r="Y121" s="125"/>
      <c r="Z121" s="125"/>
      <c r="AA121" s="125"/>
      <c r="AB121" s="125"/>
      <c r="AC121" s="133"/>
      <c r="AD121" s="133"/>
      <c r="AE121" s="133"/>
      <c r="AF121" s="133"/>
      <c r="AG121" s="133"/>
      <c r="AH121" s="133"/>
      <c r="AI121" s="133"/>
      <c r="AJ121" s="133"/>
      <c r="DS121" s="132"/>
      <c r="DT121" s="132"/>
      <c r="DU121" s="132"/>
      <c r="DV121" s="132"/>
      <c r="DW121" s="132"/>
    </row>
    <row r="122" spans="1:127" ht="15" x14ac:dyDescent="0.2">
      <c r="A122" s="110"/>
      <c r="B122" s="174" t="s">
        <v>340</v>
      </c>
      <c r="C122" s="146">
        <v>15</v>
      </c>
      <c r="D122" s="177" t="s">
        <v>116</v>
      </c>
      <c r="E122" s="159"/>
      <c r="F122" s="120">
        <f t="shared" si="8"/>
        <v>0.25</v>
      </c>
      <c r="G122" s="120">
        <f t="shared" si="9"/>
        <v>0</v>
      </c>
      <c r="H122" s="120">
        <f t="shared" si="10"/>
        <v>0.75</v>
      </c>
      <c r="I122" s="126"/>
      <c r="J122" s="126"/>
      <c r="K122" s="126"/>
      <c r="L122" s="94"/>
      <c r="M122" s="135"/>
      <c r="N122" s="134"/>
      <c r="O122" s="134"/>
      <c r="P122" s="134"/>
      <c r="Q122" s="134"/>
      <c r="R122" s="134"/>
      <c r="S122" s="134"/>
      <c r="T122" s="133"/>
      <c r="U122" s="125"/>
      <c r="V122" s="125"/>
      <c r="W122" s="125"/>
      <c r="X122" s="125"/>
      <c r="Y122" s="125"/>
      <c r="Z122" s="125"/>
      <c r="AA122" s="125"/>
      <c r="AB122" s="125"/>
      <c r="AC122" s="125"/>
      <c r="AD122" s="125"/>
      <c r="AE122" s="125"/>
      <c r="AF122" s="125"/>
      <c r="AG122" s="125"/>
      <c r="AH122" s="125"/>
      <c r="AI122" s="125"/>
      <c r="AJ122" s="125"/>
      <c r="DS122" s="132"/>
      <c r="DT122" s="132"/>
      <c r="DU122" s="132"/>
      <c r="DV122" s="132"/>
      <c r="DW122" s="132"/>
    </row>
    <row r="123" spans="1:127" ht="15" x14ac:dyDescent="0.2">
      <c r="A123" s="110"/>
      <c r="B123" s="174" t="s">
        <v>345</v>
      </c>
      <c r="C123" s="146">
        <v>18</v>
      </c>
      <c r="D123" s="177" t="s">
        <v>116</v>
      </c>
      <c r="E123" s="159"/>
      <c r="F123" s="120">
        <f t="shared" si="8"/>
        <v>0.25</v>
      </c>
      <c r="G123" s="120">
        <f t="shared" si="9"/>
        <v>0</v>
      </c>
      <c r="H123" s="120">
        <f t="shared" si="10"/>
        <v>0.75</v>
      </c>
      <c r="I123" s="126"/>
      <c r="J123" s="126"/>
      <c r="K123" s="126"/>
      <c r="L123" s="94"/>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74" t="s">
        <v>334</v>
      </c>
      <c r="C124" s="146">
        <v>19</v>
      </c>
      <c r="D124" s="177" t="s">
        <v>114</v>
      </c>
      <c r="E124" s="159"/>
      <c r="F124" s="120" t="str">
        <f t="shared" si="8"/>
        <v/>
      </c>
      <c r="G124" s="120" t="str">
        <f t="shared" si="9"/>
        <v/>
      </c>
      <c r="H124" s="120" t="str">
        <f t="shared" si="10"/>
        <v/>
      </c>
      <c r="I124" s="126"/>
      <c r="J124" s="126"/>
      <c r="K124" s="126"/>
      <c r="L124" s="94"/>
      <c r="M124" s="135"/>
      <c r="N124" s="134"/>
      <c r="O124" s="134"/>
      <c r="P124" s="134"/>
      <c r="Q124" s="134"/>
      <c r="R124" s="134"/>
      <c r="S124" s="134"/>
      <c r="T124" s="133"/>
      <c r="U124" s="125"/>
      <c r="V124" s="125"/>
      <c r="W124" s="125"/>
      <c r="X124" s="125"/>
      <c r="Y124" s="125"/>
      <c r="Z124" s="125"/>
      <c r="AA124" s="125"/>
      <c r="AB124" s="125"/>
      <c r="AC124" s="133"/>
      <c r="AD124" s="133"/>
      <c r="AE124" s="133"/>
      <c r="AF124" s="133"/>
      <c r="AG124" s="133"/>
      <c r="AH124" s="133"/>
      <c r="AI124" s="133"/>
      <c r="AJ124" s="133"/>
      <c r="DS124" s="132"/>
      <c r="DT124" s="132"/>
      <c r="DU124" s="132"/>
      <c r="DV124" s="132"/>
      <c r="DW124" s="132"/>
    </row>
    <row r="125" spans="1:127" ht="15" x14ac:dyDescent="0.2">
      <c r="A125" s="110"/>
      <c r="B125" s="174" t="s">
        <v>347</v>
      </c>
      <c r="C125" s="146">
        <v>20</v>
      </c>
      <c r="D125" s="177" t="s">
        <v>117</v>
      </c>
      <c r="E125" s="159"/>
      <c r="F125" s="120">
        <f t="shared" si="8"/>
        <v>0.25</v>
      </c>
      <c r="G125" s="120">
        <f t="shared" si="9"/>
        <v>0</v>
      </c>
      <c r="H125" s="120">
        <f t="shared" si="10"/>
        <v>0.75</v>
      </c>
      <c r="I125" s="126"/>
      <c r="J125" s="126"/>
      <c r="K125" s="126"/>
      <c r="L125" s="94"/>
      <c r="M125" s="135"/>
      <c r="N125" s="134"/>
      <c r="O125" s="134"/>
      <c r="P125" s="134"/>
      <c r="Q125" s="134"/>
      <c r="R125" s="126"/>
      <c r="S125" s="126"/>
      <c r="T125" s="133"/>
      <c r="U125" s="133"/>
      <c r="V125" s="133"/>
      <c r="W125" s="133"/>
      <c r="X125" s="133"/>
      <c r="Y125" s="133"/>
      <c r="Z125" s="133"/>
      <c r="AA125" s="133"/>
      <c r="AB125" s="133"/>
      <c r="AC125" s="133"/>
      <c r="AD125" s="133"/>
      <c r="AE125" s="133"/>
      <c r="AF125" s="133"/>
      <c r="AG125" s="133"/>
      <c r="AH125" s="133"/>
      <c r="AI125" s="133"/>
      <c r="AJ125" s="133"/>
      <c r="DS125" s="132"/>
      <c r="DT125" s="132"/>
      <c r="DU125" s="132"/>
      <c r="DV125" s="132"/>
      <c r="DW125" s="132"/>
    </row>
    <row r="126" spans="1:127" ht="15" x14ac:dyDescent="0.2">
      <c r="A126" s="110"/>
      <c r="B126" s="174" t="s">
        <v>327</v>
      </c>
      <c r="C126" s="146">
        <v>21</v>
      </c>
      <c r="D126" s="177" t="s">
        <v>114</v>
      </c>
      <c r="E126" s="159"/>
      <c r="F126" s="120">
        <f t="shared" si="8"/>
        <v>0.25</v>
      </c>
      <c r="G126" s="120">
        <f t="shared" si="9"/>
        <v>0</v>
      </c>
      <c r="H126" s="120">
        <f t="shared" si="10"/>
        <v>0.75</v>
      </c>
      <c r="I126" s="126"/>
      <c r="J126" s="126"/>
      <c r="K126" s="126"/>
      <c r="L126" s="94"/>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74" t="s">
        <v>342</v>
      </c>
      <c r="C127" s="146">
        <v>22</v>
      </c>
      <c r="D127" s="177" t="s">
        <v>116</v>
      </c>
      <c r="E127" s="159"/>
      <c r="F127" s="120" t="str">
        <f t="shared" si="8"/>
        <v/>
      </c>
      <c r="G127" s="120" t="str">
        <f t="shared" si="9"/>
        <v/>
      </c>
      <c r="H127" s="120" t="str">
        <f t="shared" si="10"/>
        <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335</v>
      </c>
      <c r="C128" s="146">
        <v>23</v>
      </c>
      <c r="D128" s="177" t="s">
        <v>114</v>
      </c>
      <c r="E128" s="159"/>
      <c r="F128" s="120">
        <f t="shared" si="8"/>
        <v>0.33333333333333331</v>
      </c>
      <c r="G128" s="120">
        <f t="shared" si="9"/>
        <v>0</v>
      </c>
      <c r="H128" s="120">
        <f t="shared" si="10"/>
        <v>0.66666666666666663</v>
      </c>
      <c r="I128" s="126"/>
      <c r="J128" s="126"/>
      <c r="K128" s="126"/>
      <c r="L128" s="173"/>
      <c r="M128" s="135"/>
      <c r="N128" s="134"/>
      <c r="O128" s="134"/>
      <c r="P128" s="134"/>
      <c r="Q128" s="134"/>
      <c r="R128" s="134"/>
      <c r="S128" s="134"/>
      <c r="T128" s="133"/>
      <c r="U128" s="125"/>
      <c r="V128" s="125"/>
      <c r="W128" s="125"/>
      <c r="X128" s="125"/>
      <c r="Y128" s="125"/>
      <c r="Z128" s="125"/>
      <c r="AA128" s="125"/>
      <c r="AB128" s="125"/>
      <c r="AC128" s="125"/>
      <c r="AD128" s="125"/>
      <c r="AE128" s="125"/>
      <c r="AF128" s="125"/>
      <c r="AG128" s="125"/>
      <c r="AH128" s="125"/>
      <c r="AI128" s="125"/>
      <c r="AJ128" s="125"/>
      <c r="DS128" s="132"/>
      <c r="DT128" s="132"/>
      <c r="DU128" s="132"/>
      <c r="DV128" s="132"/>
      <c r="DW128" s="132"/>
    </row>
    <row r="129" spans="1:127" ht="15" x14ac:dyDescent="0.2">
      <c r="A129" s="110"/>
      <c r="B129" s="174" t="s">
        <v>339</v>
      </c>
      <c r="C129" s="146">
        <v>24</v>
      </c>
      <c r="D129" s="177" t="s">
        <v>116</v>
      </c>
      <c r="E129" s="159"/>
      <c r="F129" s="120">
        <f t="shared" si="8"/>
        <v>0</v>
      </c>
      <c r="G129" s="120">
        <f t="shared" si="9"/>
        <v>0</v>
      </c>
      <c r="H129" s="120">
        <f t="shared" si="10"/>
        <v>1</v>
      </c>
      <c r="I129" s="126"/>
      <c r="J129" s="126"/>
      <c r="K129" s="126"/>
      <c r="L129" s="94"/>
      <c r="M129" s="135"/>
      <c r="N129" s="134"/>
      <c r="O129" s="134"/>
      <c r="P129" s="134"/>
      <c r="Q129" s="134"/>
      <c r="R129" s="134"/>
      <c r="S129" s="134"/>
      <c r="T129" s="133"/>
      <c r="U129" s="125"/>
      <c r="V129" s="125"/>
      <c r="W129" s="125"/>
      <c r="X129" s="125"/>
      <c r="Y129" s="125"/>
      <c r="Z129" s="125"/>
      <c r="AA129" s="125"/>
      <c r="AB129" s="125"/>
      <c r="AC129" s="125"/>
      <c r="AD129" s="125"/>
      <c r="AE129" s="125"/>
      <c r="AF129" s="125"/>
      <c r="AG129" s="125"/>
      <c r="AH129" s="125"/>
      <c r="AI129" s="125"/>
      <c r="AJ129" s="125"/>
      <c r="DS129" s="132"/>
      <c r="DT129" s="132"/>
      <c r="DU129" s="132"/>
      <c r="DV129" s="132"/>
      <c r="DW129" s="132"/>
    </row>
    <row r="130" spans="1:127" ht="15" x14ac:dyDescent="0.2">
      <c r="A130" s="110"/>
      <c r="B130" s="174" t="s">
        <v>330</v>
      </c>
      <c r="C130" s="146">
        <v>25</v>
      </c>
      <c r="D130" s="177" t="s">
        <v>114</v>
      </c>
      <c r="E130" s="159"/>
      <c r="F130" s="120" t="str">
        <f t="shared" si="8"/>
        <v/>
      </c>
      <c r="G130" s="120" t="str">
        <f t="shared" si="9"/>
        <v/>
      </c>
      <c r="H130" s="120" t="str">
        <f t="shared" si="10"/>
        <v/>
      </c>
      <c r="I130" s="126"/>
      <c r="J130" s="126"/>
      <c r="K130" s="126"/>
      <c r="L130" s="94"/>
      <c r="M130" s="135"/>
      <c r="N130" s="134"/>
      <c r="O130" s="134"/>
      <c r="P130" s="134"/>
      <c r="Q130" s="134"/>
      <c r="R130" s="134"/>
      <c r="S130" s="134"/>
      <c r="T130" s="133"/>
      <c r="U130" s="125"/>
      <c r="V130" s="125"/>
      <c r="W130" s="125"/>
      <c r="X130" s="125"/>
      <c r="Y130" s="125"/>
      <c r="Z130" s="125"/>
      <c r="AA130" s="125"/>
      <c r="AB130" s="125"/>
      <c r="AC130" s="125"/>
      <c r="AD130" s="125"/>
      <c r="AE130" s="125"/>
      <c r="AF130" s="125"/>
      <c r="AG130" s="125"/>
      <c r="AH130" s="125"/>
      <c r="AI130" s="125"/>
      <c r="AJ130" s="125"/>
      <c r="DS130" s="132"/>
      <c r="DT130" s="132"/>
      <c r="DU130" s="132"/>
      <c r="DV130" s="132"/>
      <c r="DW130" s="132"/>
    </row>
    <row r="131" spans="1:127" ht="15" x14ac:dyDescent="0.2">
      <c r="A131" s="110"/>
      <c r="B131" s="174" t="s">
        <v>331</v>
      </c>
      <c r="C131" s="146">
        <v>26</v>
      </c>
      <c r="D131" s="177" t="s">
        <v>114</v>
      </c>
      <c r="E131" s="159"/>
      <c r="F131" s="120">
        <f t="shared" si="8"/>
        <v>0.25</v>
      </c>
      <c r="G131" s="120">
        <f t="shared" si="9"/>
        <v>0</v>
      </c>
      <c r="H131" s="120">
        <f t="shared" si="10"/>
        <v>0.75</v>
      </c>
      <c r="I131" s="126"/>
      <c r="J131" s="126"/>
      <c r="K131" s="126"/>
      <c r="L131" s="94"/>
      <c r="M131" s="135"/>
      <c r="N131" s="134"/>
      <c r="O131" s="134"/>
      <c r="P131" s="134"/>
      <c r="Q131" s="134"/>
      <c r="R131" s="134"/>
      <c r="S131" s="134"/>
      <c r="T131" s="133"/>
      <c r="U131" s="125"/>
      <c r="V131" s="125"/>
      <c r="W131" s="125"/>
      <c r="X131" s="125"/>
      <c r="Y131" s="125"/>
      <c r="Z131" s="125"/>
      <c r="AA131" s="125"/>
      <c r="AB131" s="125"/>
      <c r="AC131" s="125"/>
      <c r="AD131" s="125"/>
      <c r="AE131" s="125"/>
      <c r="AF131" s="125"/>
      <c r="AG131" s="125"/>
      <c r="AH131" s="125"/>
      <c r="AI131" s="125"/>
      <c r="AJ131" s="125"/>
      <c r="DS131" s="132"/>
      <c r="DT131" s="132"/>
      <c r="DU131" s="132"/>
      <c r="DV131" s="132"/>
      <c r="DW131" s="132"/>
    </row>
    <row r="132" spans="1:127" ht="15" x14ac:dyDescent="0.2">
      <c r="A132" s="110"/>
      <c r="B132" s="174" t="s">
        <v>337</v>
      </c>
      <c r="C132" s="146">
        <v>27</v>
      </c>
      <c r="D132" s="177" t="s">
        <v>114</v>
      </c>
      <c r="E132" s="159"/>
      <c r="F132" s="120">
        <f t="shared" si="8"/>
        <v>0.25</v>
      </c>
      <c r="G132" s="120">
        <f t="shared" si="9"/>
        <v>0</v>
      </c>
      <c r="H132" s="120">
        <f t="shared" si="10"/>
        <v>0.75</v>
      </c>
      <c r="I132" s="126"/>
      <c r="J132" s="126"/>
      <c r="K132" s="126"/>
      <c r="L132" s="94"/>
      <c r="M132" s="135"/>
      <c r="N132" s="134"/>
      <c r="O132" s="134"/>
      <c r="P132" s="134"/>
      <c r="Q132" s="134"/>
      <c r="R132" s="134"/>
      <c r="S132" s="134"/>
      <c r="T132" s="133"/>
      <c r="U132" s="125"/>
      <c r="V132" s="125"/>
      <c r="W132" s="125"/>
      <c r="X132" s="125"/>
      <c r="Y132" s="125"/>
      <c r="Z132" s="125"/>
      <c r="AA132" s="125"/>
      <c r="AB132" s="125"/>
      <c r="AC132" s="133"/>
      <c r="AD132" s="133"/>
      <c r="AE132" s="133"/>
      <c r="AF132" s="133"/>
      <c r="AG132" s="133"/>
      <c r="AH132" s="133"/>
      <c r="AI132" s="133"/>
      <c r="AJ132" s="133"/>
      <c r="DS132" s="132"/>
      <c r="DT132" s="132"/>
      <c r="DU132" s="132"/>
      <c r="DV132" s="132"/>
      <c r="DW132" s="132"/>
    </row>
    <row r="133" spans="1:127" ht="15" customHeight="1" x14ac:dyDescent="0.25">
      <c r="A133" s="110"/>
      <c r="B133" s="174" t="s">
        <v>325</v>
      </c>
      <c r="C133" s="146">
        <v>30</v>
      </c>
      <c r="D133" s="177" t="s">
        <v>113</v>
      </c>
      <c r="E133" s="159"/>
      <c r="F133" s="120">
        <f t="shared" si="8"/>
        <v>0.25</v>
      </c>
      <c r="G133" s="120">
        <f t="shared" si="9"/>
        <v>0</v>
      </c>
      <c r="H133" s="120">
        <f t="shared" si="10"/>
        <v>0.75</v>
      </c>
      <c r="I133" s="126"/>
      <c r="J133" s="126"/>
      <c r="K133" s="126"/>
      <c r="L133" s="94"/>
      <c r="M133" s="41"/>
      <c r="N133" s="134"/>
      <c r="O133" s="134"/>
      <c r="P133" s="134"/>
      <c r="Q133" s="134"/>
      <c r="R133" s="134"/>
      <c r="S133" s="134"/>
      <c r="T133" s="133"/>
      <c r="U133" s="133"/>
      <c r="V133" s="133"/>
      <c r="W133" s="133"/>
      <c r="X133" s="133"/>
      <c r="Y133" s="133"/>
      <c r="Z133" s="133"/>
      <c r="AA133" s="133"/>
      <c r="AB133" s="133"/>
      <c r="AC133" s="133"/>
      <c r="AD133" s="133"/>
      <c r="AE133" s="133"/>
      <c r="AF133" s="133"/>
      <c r="AG133" s="133"/>
      <c r="AH133" s="133"/>
      <c r="AI133" s="133"/>
      <c r="AJ133" s="133"/>
      <c r="DS133" s="132"/>
      <c r="DT133" s="132"/>
      <c r="DU133" s="132"/>
      <c r="DV133" s="132"/>
      <c r="DW133" s="132"/>
    </row>
    <row r="134" spans="1:127" ht="15" x14ac:dyDescent="0.2">
      <c r="A134" s="110"/>
      <c r="B134" s="174" t="s">
        <v>326</v>
      </c>
      <c r="C134" s="146"/>
      <c r="D134" s="177" t="s">
        <v>113</v>
      </c>
      <c r="E134" s="159"/>
      <c r="F134" s="120" t="str">
        <f t="shared" si="8"/>
        <v/>
      </c>
      <c r="G134" s="120" t="str">
        <f t="shared" si="9"/>
        <v/>
      </c>
      <c r="H134" s="120" t="str">
        <f t="shared" si="10"/>
        <v/>
      </c>
      <c r="I134" s="126"/>
      <c r="J134" s="126"/>
      <c r="K134" s="126"/>
      <c r="L134" s="94"/>
      <c r="M134" s="135"/>
      <c r="N134" s="134"/>
      <c r="O134" s="134"/>
      <c r="P134" s="134"/>
      <c r="Q134" s="134"/>
      <c r="R134" s="134"/>
      <c r="S134" s="134"/>
      <c r="T134" s="133"/>
      <c r="U134" s="125"/>
      <c r="V134" s="125"/>
      <c r="W134" s="125"/>
      <c r="X134" s="125"/>
      <c r="Y134" s="125"/>
      <c r="Z134" s="125"/>
      <c r="AA134" s="125"/>
      <c r="AB134" s="125"/>
      <c r="AC134" s="133"/>
      <c r="AD134" s="133"/>
      <c r="AE134" s="133"/>
      <c r="AF134" s="133"/>
      <c r="AG134" s="133"/>
      <c r="AH134" s="133"/>
      <c r="AI134" s="133"/>
      <c r="AJ134" s="133"/>
      <c r="DS134" s="132"/>
      <c r="DT134" s="132"/>
      <c r="DU134" s="132"/>
      <c r="DV134" s="132"/>
      <c r="DW134" s="132"/>
    </row>
    <row r="135" spans="1:127" ht="15" x14ac:dyDescent="0.2">
      <c r="A135" s="110"/>
      <c r="B135" s="174" t="s">
        <v>336</v>
      </c>
      <c r="C135" s="146"/>
      <c r="D135" s="177" t="s">
        <v>114</v>
      </c>
      <c r="E135" s="159"/>
      <c r="F135" s="120" t="str">
        <f t="shared" si="8"/>
        <v/>
      </c>
      <c r="G135" s="120" t="str">
        <f t="shared" si="9"/>
        <v/>
      </c>
      <c r="H135" s="120" t="str">
        <f t="shared" si="10"/>
        <v/>
      </c>
      <c r="I135" s="126"/>
      <c r="J135" s="126"/>
      <c r="K135" s="126"/>
      <c r="L135" s="94"/>
      <c r="M135" s="135"/>
      <c r="N135" s="134"/>
      <c r="O135" s="134"/>
      <c r="P135" s="134"/>
      <c r="Q135" s="134"/>
      <c r="R135" s="134"/>
      <c r="S135" s="134"/>
      <c r="T135" s="133"/>
      <c r="U135" s="125"/>
      <c r="V135" s="125"/>
      <c r="W135" s="125"/>
      <c r="X135" s="125"/>
      <c r="Y135" s="125"/>
      <c r="Z135" s="125"/>
      <c r="AA135" s="125"/>
      <c r="AB135" s="125"/>
      <c r="AC135" s="125"/>
      <c r="AD135" s="125"/>
      <c r="AE135" s="125"/>
      <c r="AF135" s="125"/>
      <c r="AG135" s="125"/>
      <c r="AH135" s="125"/>
      <c r="AI135" s="125"/>
      <c r="AJ135" s="125"/>
      <c r="DS135" s="132"/>
      <c r="DT135" s="132"/>
      <c r="DU135" s="132"/>
      <c r="DV135" s="132"/>
      <c r="DW135" s="132"/>
    </row>
    <row r="136" spans="1:127" ht="15" x14ac:dyDescent="0.2">
      <c r="A136" s="110"/>
      <c r="B136" s="174" t="s">
        <v>338</v>
      </c>
      <c r="C136" s="146"/>
      <c r="D136" s="177" t="s">
        <v>116</v>
      </c>
      <c r="E136" s="159"/>
      <c r="F136" s="120" t="str">
        <f t="shared" si="8"/>
        <v/>
      </c>
      <c r="G136" s="120" t="str">
        <f t="shared" si="9"/>
        <v/>
      </c>
      <c r="H136" s="120" t="str">
        <f t="shared" si="10"/>
        <v/>
      </c>
      <c r="I136" s="126"/>
      <c r="J136" s="126"/>
      <c r="K136" s="126"/>
      <c r="L136" s="172"/>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74" t="s">
        <v>349</v>
      </c>
      <c r="C137" s="146"/>
      <c r="D137" s="177" t="s">
        <v>117</v>
      </c>
      <c r="E137" s="159"/>
      <c r="F137" s="120" t="str">
        <f t="shared" si="8"/>
        <v/>
      </c>
      <c r="G137" s="120" t="str">
        <f t="shared" si="9"/>
        <v/>
      </c>
      <c r="H137" s="120" t="str">
        <f t="shared" si="10"/>
        <v/>
      </c>
      <c r="I137" s="126"/>
      <c r="J137" s="126"/>
      <c r="K137" s="126"/>
      <c r="L137" s="94"/>
      <c r="M137" s="135"/>
      <c r="N137" s="134"/>
      <c r="O137" s="134"/>
      <c r="P137" s="134"/>
      <c r="Q137" s="134"/>
      <c r="R137" s="126"/>
      <c r="S137" s="126"/>
      <c r="DS137" s="132"/>
      <c r="DT137" s="132"/>
      <c r="DU137" s="132"/>
      <c r="DV137" s="132"/>
      <c r="DW137" s="132"/>
    </row>
    <row r="138" spans="1:127" ht="15" x14ac:dyDescent="0.2">
      <c r="A138" s="110"/>
      <c r="B138" s="150"/>
      <c r="C138" s="146"/>
      <c r="D138" s="153"/>
      <c r="E138" s="159"/>
      <c r="F138" s="120" t="str">
        <f t="shared" ref="F138:F148" si="11">IF((SUMIFS($E$5:$E$105,$B$5:$B$105,$B138))=0,"",(SUMIFS($G$5:$G$105,$B$5:$B$105,$B138))/(SUMIFS($E$5:$E$105,$B$5:$B$105,$B138)))</f>
        <v/>
      </c>
      <c r="G138" s="120" t="str">
        <f t="shared" ref="G138:G148" si="12">IF((SUMIFS($E$5:$E$105,$B$5:$B$105,$B138))=0,"",(SUMIFS($H$5:$H$105,$B$5:$B$105,$B138))/(SUMIFS($E$5:$E$105,$B$5:$B$105,$B138)))</f>
        <v/>
      </c>
      <c r="H138" s="120" t="str">
        <f t="shared" ref="H138:H148" si="13">IF((SUMIFS($E$5:$E$105,$B$5:$B$105,$B138))=0,"",(SUMIFS($I$5:$I$105,$B$5:$B$105,$B138))/(SUMIFS($E$5:$E$105,$B$5:$B$105,$B138)))</f>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11"/>
        <v/>
      </c>
      <c r="G139" s="120" t="str">
        <f t="shared" si="12"/>
        <v/>
      </c>
      <c r="H139" s="120" t="str">
        <f t="shared" si="13"/>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11"/>
        <v/>
      </c>
      <c r="G140" s="120" t="str">
        <f t="shared" si="12"/>
        <v/>
      </c>
      <c r="H140" s="120" t="str">
        <f t="shared" si="13"/>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1"/>
        <v/>
      </c>
      <c r="G141" s="120" t="str">
        <f t="shared" si="12"/>
        <v/>
      </c>
      <c r="H141" s="120" t="str">
        <f t="shared" si="13"/>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1"/>
        <v/>
      </c>
      <c r="G142" s="120" t="str">
        <f t="shared" si="12"/>
        <v/>
      </c>
      <c r="H142" s="120" t="str">
        <f t="shared" si="13"/>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1"/>
        <v/>
      </c>
      <c r="G143" s="120" t="str">
        <f t="shared" si="12"/>
        <v/>
      </c>
      <c r="H143" s="120" t="str">
        <f t="shared" si="13"/>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1"/>
        <v/>
      </c>
      <c r="G144" s="120" t="str">
        <f t="shared" si="12"/>
        <v/>
      </c>
      <c r="H144" s="120" t="str">
        <f t="shared" si="13"/>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1"/>
        <v/>
      </c>
      <c r="G145" s="120" t="str">
        <f t="shared" si="12"/>
        <v/>
      </c>
      <c r="H145" s="120" t="str">
        <f t="shared" si="13"/>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1"/>
        <v/>
      </c>
      <c r="G146" s="120" t="str">
        <f t="shared" si="12"/>
        <v/>
      </c>
      <c r="H146" s="120" t="str">
        <f t="shared" si="13"/>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1"/>
        <v/>
      </c>
      <c r="G147" s="120" t="str">
        <f t="shared" si="12"/>
        <v/>
      </c>
      <c r="H147" s="120" t="str">
        <f t="shared" si="13"/>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1"/>
        <v/>
      </c>
      <c r="G148" s="120" t="str">
        <f t="shared" si="12"/>
        <v/>
      </c>
      <c r="H148" s="120" t="str">
        <f t="shared" si="13"/>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2:15"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2:15" ht="30" customHeight="1" x14ac:dyDescent="0.2">
      <c r="B418" s="139" t="s">
        <v>233</v>
      </c>
      <c r="C418" s="493">
        <v>0.33</v>
      </c>
      <c r="D418" s="494"/>
      <c r="E418" s="125"/>
      <c r="F418" s="125"/>
      <c r="G418" s="125"/>
      <c r="H418" s="125"/>
      <c r="I418" s="126"/>
      <c r="J418" s="127"/>
      <c r="K418" s="126"/>
    </row>
    <row r="419" spans="2:15" ht="12.75" customHeight="1" x14ac:dyDescent="0.2">
      <c r="B419" s="125"/>
      <c r="C419" s="133"/>
      <c r="D419" s="133"/>
      <c r="E419" s="125"/>
      <c r="F419" s="125"/>
      <c r="G419" s="125"/>
      <c r="H419" s="125"/>
      <c r="I419" s="126"/>
      <c r="J419" s="127"/>
      <c r="K419" s="126"/>
    </row>
    <row r="420" spans="2:15" ht="12.75" customHeight="1" x14ac:dyDescent="0.2">
      <c r="B420" s="125"/>
      <c r="C420" s="133"/>
      <c r="D420" s="133"/>
      <c r="E420" s="125"/>
      <c r="F420" s="125"/>
      <c r="G420" s="125"/>
      <c r="H420" s="125"/>
      <c r="I420" s="126"/>
      <c r="J420" s="126"/>
      <c r="K420" s="126"/>
    </row>
  </sheetData>
  <autoFilter ref="A4:DX4">
    <sortState ref="A5:DX44">
      <sortCondition ref="C4"/>
    </sortState>
  </autoFilter>
  <mergeCells count="8">
    <mergeCell ref="C417:D417"/>
    <mergeCell ref="C418:D418"/>
    <mergeCell ref="J2:J3"/>
    <mergeCell ref="F106:H106"/>
    <mergeCell ref="C413:D413"/>
    <mergeCell ref="C414:D414"/>
    <mergeCell ref="C415:D415"/>
    <mergeCell ref="C416:D416"/>
  </mergeCells>
  <conditionalFormatting sqref="B414 N423:XFD1048576">
    <cfRule type="cellIs" dxfId="9822" priority="285" operator="equal">
      <formula>"Remplaçant"</formula>
    </cfRule>
    <cfRule type="cellIs" dxfId="9821" priority="286"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H105:XFD105 B421:XFD422 B50:XFD104 I106:XFD106 B417:B420 I415:XFD420 A149:H341 I107:K116 B342:XFD410 K412:XFD414 F412:J413 B411 D411:XFD411 B412:D412 E412:E416 B423:M1048576 J31:O48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1:R48 I122:K129 F122:F129 M122:T129 O135:T138 M135:N341 F135:F148 I135:K341 J9:K9 J18:O18 J17:K17 M17:N17 J19:K20 J16:O16 J15:K15 M15:N15 M19:N20 J4:O8 M9:O9 J10:O14 R18 R16 R2:R12 R14">
    <cfRule type="cellIs" dxfId="9820" priority="627" operator="equal">
      <formula>"Remplaçant"</formula>
    </cfRule>
    <cfRule type="cellIs" dxfId="9819" priority="628" operator="equal">
      <formula>"Titulaire"</formula>
    </cfRule>
  </conditionalFormatting>
  <conditionalFormatting sqref="J5:K20 J31:K44">
    <cfRule type="cellIs" dxfId="9818" priority="626" operator="equal">
      <formula>0</formula>
    </cfRule>
  </conditionalFormatting>
  <conditionalFormatting sqref="L1">
    <cfRule type="cellIs" dxfId="9817" priority="624" operator="equal">
      <formula>"Remplaçant"</formula>
    </cfRule>
    <cfRule type="cellIs" dxfId="9816" priority="625" operator="equal">
      <formula>"Titulaire"</formula>
    </cfRule>
  </conditionalFormatting>
  <conditionalFormatting sqref="O1">
    <cfRule type="cellIs" dxfId="9815" priority="622" operator="equal">
      <formula>"Remplaçant"</formula>
    </cfRule>
    <cfRule type="cellIs" dxfId="9814" priority="623" operator="equal">
      <formula>"Titulaire"</formula>
    </cfRule>
  </conditionalFormatting>
  <conditionalFormatting sqref="R1">
    <cfRule type="cellIs" dxfId="9813" priority="620" operator="equal">
      <formula>"Remplaçant"</formula>
    </cfRule>
    <cfRule type="cellIs" dxfId="9812" priority="621" operator="equal">
      <formula>"Titulaire"</formula>
    </cfRule>
  </conditionalFormatting>
  <conditionalFormatting sqref="P5:Q20 P31:Q47">
    <cfRule type="cellIs" dxfId="9811" priority="618" operator="equal">
      <formula>"Remplaçant"</formula>
    </cfRule>
    <cfRule type="cellIs" dxfId="9810" priority="619" operator="equal">
      <formula>"Titulaire"</formula>
    </cfRule>
  </conditionalFormatting>
  <conditionalFormatting sqref="S5:T20 S31:T47">
    <cfRule type="cellIs" dxfId="9809" priority="616" operator="equal">
      <formula>"Remplaçant"</formula>
    </cfRule>
    <cfRule type="cellIs" dxfId="9808" priority="617" operator="equal">
      <formula>"Titulaire"</formula>
    </cfRule>
  </conditionalFormatting>
  <conditionalFormatting sqref="P4:Q4">
    <cfRule type="cellIs" dxfId="9807" priority="614" operator="equal">
      <formula>"Remplaçant"</formula>
    </cfRule>
    <cfRule type="cellIs" dxfId="9806" priority="615" operator="equal">
      <formula>"Titulaire"</formula>
    </cfRule>
  </conditionalFormatting>
  <conditionalFormatting sqref="S4:T4">
    <cfRule type="cellIs" dxfId="9805" priority="612" operator="equal">
      <formula>"Remplaçant"</formula>
    </cfRule>
    <cfRule type="cellIs" dxfId="9804" priority="613" operator="equal">
      <formula>"Titulaire"</formula>
    </cfRule>
  </conditionalFormatting>
  <conditionalFormatting sqref="J5:J20 J31:J44">
    <cfRule type="top10" dxfId="9803" priority="629" rank="11"/>
  </conditionalFormatting>
  <conditionalFormatting sqref="P48:Q48">
    <cfRule type="cellIs" dxfId="9802" priority="610" operator="equal">
      <formula>"Remplaçant"</formula>
    </cfRule>
    <cfRule type="cellIs" dxfId="9801" priority="611" operator="equal">
      <formula>"Titulaire"</formula>
    </cfRule>
  </conditionalFormatting>
  <conditionalFormatting sqref="S48:T48">
    <cfRule type="cellIs" dxfId="9800" priority="608" operator="equal">
      <formula>"Remplaçant"</formula>
    </cfRule>
    <cfRule type="cellIs" dxfId="9799" priority="609" operator="equal">
      <formula>"Titulaire"</formula>
    </cfRule>
  </conditionalFormatting>
  <conditionalFormatting sqref="U2:U4 U18 U31:U33 U35:U48">
    <cfRule type="cellIs" dxfId="9798" priority="606" operator="equal">
      <formula>"Remplaçant"</formula>
    </cfRule>
    <cfRule type="cellIs" dxfId="9797" priority="607" operator="equal">
      <formula>"Titulaire"</formula>
    </cfRule>
  </conditionalFormatting>
  <conditionalFormatting sqref="AG1">
    <cfRule type="cellIs" dxfId="9796" priority="566" operator="equal">
      <formula>"Remplaçant"</formula>
    </cfRule>
    <cfRule type="cellIs" dxfId="9795" priority="567" operator="equal">
      <formula>"Titulaire"</formula>
    </cfRule>
  </conditionalFormatting>
  <conditionalFormatting sqref="V5:W20 V31:W47">
    <cfRule type="cellIs" dxfId="9794" priority="602" operator="equal">
      <formula>"Remplaçant"</formula>
    </cfRule>
    <cfRule type="cellIs" dxfId="9793" priority="603" operator="equal">
      <formula>"Titulaire"</formula>
    </cfRule>
  </conditionalFormatting>
  <conditionalFormatting sqref="V4:W4">
    <cfRule type="cellIs" dxfId="9792" priority="600" operator="equal">
      <formula>"Remplaçant"</formula>
    </cfRule>
    <cfRule type="cellIs" dxfId="9791" priority="601" operator="equal">
      <formula>"Titulaire"</formula>
    </cfRule>
  </conditionalFormatting>
  <conditionalFormatting sqref="V48:W48">
    <cfRule type="cellIs" dxfId="9790" priority="598" operator="equal">
      <formula>"Remplaçant"</formula>
    </cfRule>
    <cfRule type="cellIs" dxfId="9789" priority="599" operator="equal">
      <formula>"Titulaire"</formula>
    </cfRule>
  </conditionalFormatting>
  <conditionalFormatting sqref="R49">
    <cfRule type="cellIs" dxfId="9788" priority="596" operator="equal">
      <formula>"Remplaçant"</formula>
    </cfRule>
    <cfRule type="cellIs" dxfId="9787" priority="597" operator="equal">
      <formula>"Titulaire"</formula>
    </cfRule>
  </conditionalFormatting>
  <conditionalFormatting sqref="O49">
    <cfRule type="cellIs" dxfId="9786" priority="594" operator="equal">
      <formula>"Remplaçant"</formula>
    </cfRule>
    <cfRule type="cellIs" dxfId="9785" priority="595" operator="equal">
      <formula>"Titulaire"</formula>
    </cfRule>
  </conditionalFormatting>
  <conditionalFormatting sqref="L49">
    <cfRule type="cellIs" dxfId="9784" priority="592" operator="equal">
      <formula>"Remplaçant"</formula>
    </cfRule>
    <cfRule type="cellIs" dxfId="9783" priority="593" operator="equal">
      <formula>"Titulaire"</formula>
    </cfRule>
  </conditionalFormatting>
  <conditionalFormatting sqref="X1">
    <cfRule type="cellIs" dxfId="9782" priority="590" operator="equal">
      <formula>"Remplaçant"</formula>
    </cfRule>
    <cfRule type="cellIs" dxfId="9781" priority="591" operator="equal">
      <formula>"Titulaire"</formula>
    </cfRule>
  </conditionalFormatting>
  <conditionalFormatting sqref="Y5:Z20 Y31:Z47">
    <cfRule type="cellIs" dxfId="9780" priority="588" operator="equal">
      <formula>"Remplaçant"</formula>
    </cfRule>
    <cfRule type="cellIs" dxfId="9779" priority="589" operator="equal">
      <formula>"Titulaire"</formula>
    </cfRule>
  </conditionalFormatting>
  <conditionalFormatting sqref="Y4:Z4">
    <cfRule type="cellIs" dxfId="9778" priority="586" operator="equal">
      <formula>"Remplaçant"</formula>
    </cfRule>
    <cfRule type="cellIs" dxfId="9777" priority="587" operator="equal">
      <formula>"Titulaire"</formula>
    </cfRule>
  </conditionalFormatting>
  <conditionalFormatting sqref="Y48:Z48">
    <cfRule type="cellIs" dxfId="9776" priority="584" operator="equal">
      <formula>"Remplaçant"</formula>
    </cfRule>
    <cfRule type="cellIs" dxfId="9775" priority="585" operator="equal">
      <formula>"Titulaire"</formula>
    </cfRule>
  </conditionalFormatting>
  <conditionalFormatting sqref="AA1">
    <cfRule type="cellIs" dxfId="9774" priority="582" operator="equal">
      <formula>"Remplaçant"</formula>
    </cfRule>
    <cfRule type="cellIs" dxfId="9773" priority="583" operator="equal">
      <formula>"Titulaire"</formula>
    </cfRule>
  </conditionalFormatting>
  <conditionalFormatting sqref="AB5:AC20 AB31:AC47">
    <cfRule type="cellIs" dxfId="9772" priority="580" operator="equal">
      <formula>"Remplaçant"</formula>
    </cfRule>
    <cfRule type="cellIs" dxfId="9771" priority="581" operator="equal">
      <formula>"Titulaire"</formula>
    </cfRule>
  </conditionalFormatting>
  <conditionalFormatting sqref="AB4:AC4">
    <cfRule type="cellIs" dxfId="9770" priority="578" operator="equal">
      <formula>"Remplaçant"</formula>
    </cfRule>
    <cfRule type="cellIs" dxfId="9769" priority="579" operator="equal">
      <formula>"Titulaire"</formula>
    </cfRule>
  </conditionalFormatting>
  <conditionalFormatting sqref="AB48:AC48">
    <cfRule type="cellIs" dxfId="9768" priority="576" operator="equal">
      <formula>"Remplaçant"</formula>
    </cfRule>
    <cfRule type="cellIs" dxfId="9767" priority="577" operator="equal">
      <formula>"Titulaire"</formula>
    </cfRule>
  </conditionalFormatting>
  <conditionalFormatting sqref="AD1">
    <cfRule type="cellIs" dxfId="9766" priority="574" operator="equal">
      <formula>"Remplaçant"</formula>
    </cfRule>
    <cfRule type="cellIs" dxfId="9765" priority="575" operator="equal">
      <formula>"Titulaire"</formula>
    </cfRule>
  </conditionalFormatting>
  <conditionalFormatting sqref="AE5:AF20 AE31:AF47">
    <cfRule type="cellIs" dxfId="9764" priority="572" operator="equal">
      <formula>"Remplaçant"</formula>
    </cfRule>
    <cfRule type="cellIs" dxfId="9763" priority="573" operator="equal">
      <formula>"Titulaire"</formula>
    </cfRule>
  </conditionalFormatting>
  <conditionalFormatting sqref="AE4:AF4">
    <cfRule type="cellIs" dxfId="9762" priority="570" operator="equal">
      <formula>"Remplaçant"</formula>
    </cfRule>
    <cfRule type="cellIs" dxfId="9761" priority="571" operator="equal">
      <formula>"Titulaire"</formula>
    </cfRule>
  </conditionalFormatting>
  <conditionalFormatting sqref="AE48:AF48">
    <cfRule type="cellIs" dxfId="9760" priority="568" operator="equal">
      <formula>"Remplaçant"</formula>
    </cfRule>
    <cfRule type="cellIs" dxfId="9759" priority="569" operator="equal">
      <formula>"Titulaire"</formula>
    </cfRule>
  </conditionalFormatting>
  <conditionalFormatting sqref="AH5:AI20 AH31:AI47">
    <cfRule type="cellIs" dxfId="9758" priority="564" operator="equal">
      <formula>"Remplaçant"</formula>
    </cfRule>
    <cfRule type="cellIs" dxfId="9757" priority="565" operator="equal">
      <formula>"Titulaire"</formula>
    </cfRule>
  </conditionalFormatting>
  <conditionalFormatting sqref="AH4:AI4">
    <cfRule type="cellIs" dxfId="9756" priority="562" operator="equal">
      <formula>"Remplaçant"</formula>
    </cfRule>
    <cfRule type="cellIs" dxfId="9755" priority="563" operator="equal">
      <formula>"Titulaire"</formula>
    </cfRule>
  </conditionalFormatting>
  <conditionalFormatting sqref="AH48:AI48">
    <cfRule type="cellIs" dxfId="9754" priority="560" operator="equal">
      <formula>"Remplaçant"</formula>
    </cfRule>
    <cfRule type="cellIs" dxfId="9753" priority="561" operator="equal">
      <formula>"Titulaire"</formula>
    </cfRule>
  </conditionalFormatting>
  <conditionalFormatting sqref="AJ1">
    <cfRule type="cellIs" dxfId="9752" priority="558" operator="equal">
      <formula>"Remplaçant"</formula>
    </cfRule>
    <cfRule type="cellIs" dxfId="9751" priority="559" operator="equal">
      <formula>"Titulaire"</formula>
    </cfRule>
  </conditionalFormatting>
  <conditionalFormatting sqref="AK5:AL20 AK31:AL47">
    <cfRule type="cellIs" dxfId="9750" priority="556" operator="equal">
      <formula>"Remplaçant"</formula>
    </cfRule>
    <cfRule type="cellIs" dxfId="9749" priority="557" operator="equal">
      <formula>"Titulaire"</formula>
    </cfRule>
  </conditionalFormatting>
  <conditionalFormatting sqref="AK4:AL4">
    <cfRule type="cellIs" dxfId="9748" priority="554" operator="equal">
      <formula>"Remplaçant"</formula>
    </cfRule>
    <cfRule type="cellIs" dxfId="9747" priority="555" operator="equal">
      <formula>"Titulaire"</formula>
    </cfRule>
  </conditionalFormatting>
  <conditionalFormatting sqref="AK48:AL48">
    <cfRule type="cellIs" dxfId="9746" priority="552" operator="equal">
      <formula>"Remplaçant"</formula>
    </cfRule>
    <cfRule type="cellIs" dxfId="9745" priority="553" operator="equal">
      <formula>"Titulaire"</formula>
    </cfRule>
  </conditionalFormatting>
  <conditionalFormatting sqref="AM1">
    <cfRule type="cellIs" dxfId="9744" priority="550" operator="equal">
      <formula>"Remplaçant"</formula>
    </cfRule>
    <cfRule type="cellIs" dxfId="9743" priority="551" operator="equal">
      <formula>"Titulaire"</formula>
    </cfRule>
  </conditionalFormatting>
  <conditionalFormatting sqref="AN5:AO20 AN31:AO47">
    <cfRule type="cellIs" dxfId="9742" priority="548" operator="equal">
      <formula>"Remplaçant"</formula>
    </cfRule>
    <cfRule type="cellIs" dxfId="9741" priority="549" operator="equal">
      <formula>"Titulaire"</formula>
    </cfRule>
  </conditionalFormatting>
  <conditionalFormatting sqref="AN4:AO4">
    <cfRule type="cellIs" dxfId="9740" priority="546" operator="equal">
      <formula>"Remplaçant"</formula>
    </cfRule>
    <cfRule type="cellIs" dxfId="9739" priority="547" operator="equal">
      <formula>"Titulaire"</formula>
    </cfRule>
  </conditionalFormatting>
  <conditionalFormatting sqref="AN48:AO48">
    <cfRule type="cellIs" dxfId="9738" priority="544" operator="equal">
      <formula>"Remplaçant"</formula>
    </cfRule>
    <cfRule type="cellIs" dxfId="9737" priority="545" operator="equal">
      <formula>"Titulaire"</formula>
    </cfRule>
  </conditionalFormatting>
  <conditionalFormatting sqref="AP1">
    <cfRule type="cellIs" dxfId="9736" priority="542" operator="equal">
      <formula>"Remplaçant"</formula>
    </cfRule>
    <cfRule type="cellIs" dxfId="9735" priority="543" operator="equal">
      <formula>"Titulaire"</formula>
    </cfRule>
  </conditionalFormatting>
  <conditionalFormatting sqref="AQ5:AR20 AQ31:AR47">
    <cfRule type="cellIs" dxfId="9734" priority="540" operator="equal">
      <formula>"Remplaçant"</formula>
    </cfRule>
    <cfRule type="cellIs" dxfId="9733" priority="541" operator="equal">
      <formula>"Titulaire"</formula>
    </cfRule>
  </conditionalFormatting>
  <conditionalFormatting sqref="AQ4:AR4">
    <cfRule type="cellIs" dxfId="9732" priority="538" operator="equal">
      <formula>"Remplaçant"</formula>
    </cfRule>
    <cfRule type="cellIs" dxfId="9731" priority="539" operator="equal">
      <formula>"Titulaire"</formula>
    </cfRule>
  </conditionalFormatting>
  <conditionalFormatting sqref="AQ48:AR48">
    <cfRule type="cellIs" dxfId="9730" priority="536" operator="equal">
      <formula>"Remplaçant"</formula>
    </cfRule>
    <cfRule type="cellIs" dxfId="9729" priority="537" operator="equal">
      <formula>"Titulaire"</formula>
    </cfRule>
  </conditionalFormatting>
  <conditionalFormatting sqref="AS1">
    <cfRule type="cellIs" dxfId="9728" priority="534" operator="equal">
      <formula>"Remplaçant"</formula>
    </cfRule>
    <cfRule type="cellIs" dxfId="9727" priority="535" operator="equal">
      <formula>"Titulaire"</formula>
    </cfRule>
  </conditionalFormatting>
  <conditionalFormatting sqref="AT5:AU20 AT31:AU47">
    <cfRule type="cellIs" dxfId="9726" priority="532" operator="equal">
      <formula>"Remplaçant"</formula>
    </cfRule>
    <cfRule type="cellIs" dxfId="9725" priority="533" operator="equal">
      <formula>"Titulaire"</formula>
    </cfRule>
  </conditionalFormatting>
  <conditionalFormatting sqref="AT4:AU4">
    <cfRule type="cellIs" dxfId="9724" priority="530" operator="equal">
      <formula>"Remplaçant"</formula>
    </cfRule>
    <cfRule type="cellIs" dxfId="9723" priority="531" operator="equal">
      <formula>"Titulaire"</formula>
    </cfRule>
  </conditionalFormatting>
  <conditionalFormatting sqref="AT48:AU48">
    <cfRule type="cellIs" dxfId="9722" priority="528" operator="equal">
      <formula>"Remplaçant"</formula>
    </cfRule>
    <cfRule type="cellIs" dxfId="9721" priority="529" operator="equal">
      <formula>"Titulaire"</formula>
    </cfRule>
  </conditionalFormatting>
  <conditionalFormatting sqref="AV1">
    <cfRule type="cellIs" dxfId="9720" priority="526" operator="equal">
      <formula>"Remplaçant"</formula>
    </cfRule>
    <cfRule type="cellIs" dxfId="9719" priority="527" operator="equal">
      <formula>"Titulaire"</formula>
    </cfRule>
  </conditionalFormatting>
  <conditionalFormatting sqref="AW5:AX20 AW31:AX47">
    <cfRule type="cellIs" dxfId="9718" priority="524" operator="equal">
      <formula>"Remplaçant"</formula>
    </cfRule>
    <cfRule type="cellIs" dxfId="9717" priority="525" operator="equal">
      <formula>"Titulaire"</formula>
    </cfRule>
  </conditionalFormatting>
  <conditionalFormatting sqref="AW4:AX4">
    <cfRule type="cellIs" dxfId="9716" priority="522" operator="equal">
      <formula>"Remplaçant"</formula>
    </cfRule>
    <cfRule type="cellIs" dxfId="9715" priority="523" operator="equal">
      <formula>"Titulaire"</formula>
    </cfRule>
  </conditionalFormatting>
  <conditionalFormatting sqref="AW48:AX48">
    <cfRule type="cellIs" dxfId="9714" priority="520" operator="equal">
      <formula>"Remplaçant"</formula>
    </cfRule>
    <cfRule type="cellIs" dxfId="9713" priority="521" operator="equal">
      <formula>"Titulaire"</formula>
    </cfRule>
  </conditionalFormatting>
  <conditionalFormatting sqref="AY1">
    <cfRule type="cellIs" dxfId="9712" priority="518" operator="equal">
      <formula>"Remplaçant"</formula>
    </cfRule>
    <cfRule type="cellIs" dxfId="9711" priority="519" operator="equal">
      <formula>"Titulaire"</formula>
    </cfRule>
  </conditionalFormatting>
  <conditionalFormatting sqref="AZ5:BA20 AZ31:BA47">
    <cfRule type="cellIs" dxfId="9710" priority="516" operator="equal">
      <formula>"Remplaçant"</formula>
    </cfRule>
    <cfRule type="cellIs" dxfId="9709" priority="517" operator="equal">
      <formula>"Titulaire"</formula>
    </cfRule>
  </conditionalFormatting>
  <conditionalFormatting sqref="AZ4:BA4">
    <cfRule type="cellIs" dxfId="9708" priority="514" operator="equal">
      <formula>"Remplaçant"</formula>
    </cfRule>
    <cfRule type="cellIs" dxfId="9707" priority="515" operator="equal">
      <formula>"Titulaire"</formula>
    </cfRule>
  </conditionalFormatting>
  <conditionalFormatting sqref="AZ48:BA48">
    <cfRule type="cellIs" dxfId="9706" priority="512" operator="equal">
      <formula>"Remplaçant"</formula>
    </cfRule>
    <cfRule type="cellIs" dxfId="9705" priority="513" operator="equal">
      <formula>"Titulaire"</formula>
    </cfRule>
  </conditionalFormatting>
  <conditionalFormatting sqref="BB1">
    <cfRule type="cellIs" dxfId="9704" priority="510" operator="equal">
      <formula>"Remplaçant"</formula>
    </cfRule>
    <cfRule type="cellIs" dxfId="9703" priority="511" operator="equal">
      <formula>"Titulaire"</formula>
    </cfRule>
  </conditionalFormatting>
  <conditionalFormatting sqref="BC5:BD20 BC31:BD47">
    <cfRule type="cellIs" dxfId="9702" priority="508" operator="equal">
      <formula>"Remplaçant"</formula>
    </cfRule>
    <cfRule type="cellIs" dxfId="9701" priority="509" operator="equal">
      <formula>"Titulaire"</formula>
    </cfRule>
  </conditionalFormatting>
  <conditionalFormatting sqref="BC4:BD4">
    <cfRule type="cellIs" dxfId="9700" priority="506" operator="equal">
      <formula>"Remplaçant"</formula>
    </cfRule>
    <cfRule type="cellIs" dxfId="9699" priority="507" operator="equal">
      <formula>"Titulaire"</formula>
    </cfRule>
  </conditionalFormatting>
  <conditionalFormatting sqref="BC48:BD48">
    <cfRule type="cellIs" dxfId="9698" priority="504" operator="equal">
      <formula>"Remplaçant"</formula>
    </cfRule>
    <cfRule type="cellIs" dxfId="9697" priority="505" operator="equal">
      <formula>"Titulaire"</formula>
    </cfRule>
  </conditionalFormatting>
  <conditionalFormatting sqref="BE1">
    <cfRule type="cellIs" dxfId="9696" priority="502" operator="equal">
      <formula>"Remplaçant"</formula>
    </cfRule>
    <cfRule type="cellIs" dxfId="9695" priority="503" operator="equal">
      <formula>"Titulaire"</formula>
    </cfRule>
  </conditionalFormatting>
  <conditionalFormatting sqref="BF5:BG20 BF31:BG47">
    <cfRule type="cellIs" dxfId="9694" priority="500" operator="equal">
      <formula>"Remplaçant"</formula>
    </cfRule>
    <cfRule type="cellIs" dxfId="9693" priority="501" operator="equal">
      <formula>"Titulaire"</formula>
    </cfRule>
  </conditionalFormatting>
  <conditionalFormatting sqref="BF4:BG4">
    <cfRule type="cellIs" dxfId="9692" priority="498" operator="equal">
      <formula>"Remplaçant"</formula>
    </cfRule>
    <cfRule type="cellIs" dxfId="9691" priority="499" operator="equal">
      <formula>"Titulaire"</formula>
    </cfRule>
  </conditionalFormatting>
  <conditionalFormatting sqref="BF48:BG48">
    <cfRule type="cellIs" dxfId="9690" priority="496" operator="equal">
      <formula>"Remplaçant"</formula>
    </cfRule>
    <cfRule type="cellIs" dxfId="9689" priority="497" operator="equal">
      <formula>"Titulaire"</formula>
    </cfRule>
  </conditionalFormatting>
  <conditionalFormatting sqref="BH1">
    <cfRule type="cellIs" dxfId="9688" priority="494" operator="equal">
      <formula>"Remplaçant"</formula>
    </cfRule>
    <cfRule type="cellIs" dxfId="9687" priority="495" operator="equal">
      <formula>"Titulaire"</formula>
    </cfRule>
  </conditionalFormatting>
  <conditionalFormatting sqref="BI5:BJ20 BI31:BJ47">
    <cfRule type="cellIs" dxfId="9686" priority="492" operator="equal">
      <formula>"Remplaçant"</formula>
    </cfRule>
    <cfRule type="cellIs" dxfId="9685" priority="493" operator="equal">
      <formula>"Titulaire"</formula>
    </cfRule>
  </conditionalFormatting>
  <conditionalFormatting sqref="BI4:BJ4">
    <cfRule type="cellIs" dxfId="9684" priority="490" operator="equal">
      <formula>"Remplaçant"</formula>
    </cfRule>
    <cfRule type="cellIs" dxfId="9683" priority="491" operator="equal">
      <formula>"Titulaire"</formula>
    </cfRule>
  </conditionalFormatting>
  <conditionalFormatting sqref="BI48:BJ48">
    <cfRule type="cellIs" dxfId="9682" priority="488" operator="equal">
      <formula>"Remplaçant"</formula>
    </cfRule>
    <cfRule type="cellIs" dxfId="9681" priority="489" operator="equal">
      <formula>"Titulaire"</formula>
    </cfRule>
  </conditionalFormatting>
  <conditionalFormatting sqref="BK1">
    <cfRule type="cellIs" dxfId="9680" priority="486" operator="equal">
      <formula>"Remplaçant"</formula>
    </cfRule>
    <cfRule type="cellIs" dxfId="9679" priority="487" operator="equal">
      <formula>"Titulaire"</formula>
    </cfRule>
  </conditionalFormatting>
  <conditionalFormatting sqref="BL5:BM20 BL31:BM47">
    <cfRule type="cellIs" dxfId="9678" priority="484" operator="equal">
      <formula>"Remplaçant"</formula>
    </cfRule>
    <cfRule type="cellIs" dxfId="9677" priority="485" operator="equal">
      <formula>"Titulaire"</formula>
    </cfRule>
  </conditionalFormatting>
  <conditionalFormatting sqref="BL4:BM4">
    <cfRule type="cellIs" dxfId="9676" priority="482" operator="equal">
      <formula>"Remplaçant"</formula>
    </cfRule>
    <cfRule type="cellIs" dxfId="9675" priority="483" operator="equal">
      <formula>"Titulaire"</formula>
    </cfRule>
  </conditionalFormatting>
  <conditionalFormatting sqref="BL48:BM48">
    <cfRule type="cellIs" dxfId="9674" priority="480" operator="equal">
      <formula>"Remplaçant"</formula>
    </cfRule>
    <cfRule type="cellIs" dxfId="9673" priority="481" operator="equal">
      <formula>"Titulaire"</formula>
    </cfRule>
  </conditionalFormatting>
  <conditionalFormatting sqref="BN1">
    <cfRule type="cellIs" dxfId="9672" priority="478" operator="equal">
      <formula>"Remplaçant"</formula>
    </cfRule>
    <cfRule type="cellIs" dxfId="9671" priority="479" operator="equal">
      <formula>"Titulaire"</formula>
    </cfRule>
  </conditionalFormatting>
  <conditionalFormatting sqref="BO5:BP20 BO31:BP47">
    <cfRule type="cellIs" dxfId="9670" priority="476" operator="equal">
      <formula>"Remplaçant"</formula>
    </cfRule>
    <cfRule type="cellIs" dxfId="9669" priority="477" operator="equal">
      <formula>"Titulaire"</formula>
    </cfRule>
  </conditionalFormatting>
  <conditionalFormatting sqref="BO4:BP4">
    <cfRule type="cellIs" dxfId="9668" priority="474" operator="equal">
      <formula>"Remplaçant"</formula>
    </cfRule>
    <cfRule type="cellIs" dxfId="9667" priority="475" operator="equal">
      <formula>"Titulaire"</formula>
    </cfRule>
  </conditionalFormatting>
  <conditionalFormatting sqref="BO48:BP48">
    <cfRule type="cellIs" dxfId="9666" priority="472" operator="equal">
      <formula>"Remplaçant"</formula>
    </cfRule>
    <cfRule type="cellIs" dxfId="9665" priority="473" operator="equal">
      <formula>"Titulaire"</formula>
    </cfRule>
  </conditionalFormatting>
  <conditionalFormatting sqref="BQ1">
    <cfRule type="cellIs" dxfId="9664" priority="470" operator="equal">
      <formula>"Remplaçant"</formula>
    </cfRule>
    <cfRule type="cellIs" dxfId="9663" priority="471" operator="equal">
      <formula>"Titulaire"</formula>
    </cfRule>
  </conditionalFormatting>
  <conditionalFormatting sqref="BR5:BS20 BR31:BS47">
    <cfRule type="cellIs" dxfId="9662" priority="468" operator="equal">
      <formula>"Remplaçant"</formula>
    </cfRule>
    <cfRule type="cellIs" dxfId="9661" priority="469" operator="equal">
      <formula>"Titulaire"</formula>
    </cfRule>
  </conditionalFormatting>
  <conditionalFormatting sqref="BR4:BS4">
    <cfRule type="cellIs" dxfId="9660" priority="466" operator="equal">
      <formula>"Remplaçant"</formula>
    </cfRule>
    <cfRule type="cellIs" dxfId="9659" priority="467" operator="equal">
      <formula>"Titulaire"</formula>
    </cfRule>
  </conditionalFormatting>
  <conditionalFormatting sqref="BR48:BS48">
    <cfRule type="cellIs" dxfId="9658" priority="464" operator="equal">
      <formula>"Remplaçant"</formula>
    </cfRule>
    <cfRule type="cellIs" dxfId="9657" priority="465" operator="equal">
      <formula>"Titulaire"</formula>
    </cfRule>
  </conditionalFormatting>
  <conditionalFormatting sqref="BT1">
    <cfRule type="cellIs" dxfId="9656" priority="462" operator="equal">
      <formula>"Remplaçant"</formula>
    </cfRule>
    <cfRule type="cellIs" dxfId="9655" priority="463" operator="equal">
      <formula>"Titulaire"</formula>
    </cfRule>
  </conditionalFormatting>
  <conditionalFormatting sqref="BU5:BV20 BU31:BV47">
    <cfRule type="cellIs" dxfId="9654" priority="460" operator="equal">
      <formula>"Remplaçant"</formula>
    </cfRule>
    <cfRule type="cellIs" dxfId="9653" priority="461" operator="equal">
      <formula>"Titulaire"</formula>
    </cfRule>
  </conditionalFormatting>
  <conditionalFormatting sqref="BU4:BV4">
    <cfRule type="cellIs" dxfId="9652" priority="458" operator="equal">
      <formula>"Remplaçant"</formula>
    </cfRule>
    <cfRule type="cellIs" dxfId="9651" priority="459" operator="equal">
      <formula>"Titulaire"</formula>
    </cfRule>
  </conditionalFormatting>
  <conditionalFormatting sqref="BU48:BV48">
    <cfRule type="cellIs" dxfId="9650" priority="456" operator="equal">
      <formula>"Remplaçant"</formula>
    </cfRule>
    <cfRule type="cellIs" dxfId="9649" priority="457" operator="equal">
      <formula>"Titulaire"</formula>
    </cfRule>
  </conditionalFormatting>
  <conditionalFormatting sqref="BW1">
    <cfRule type="cellIs" dxfId="9648" priority="454" operator="equal">
      <formula>"Remplaçant"</formula>
    </cfRule>
    <cfRule type="cellIs" dxfId="9647" priority="455" operator="equal">
      <formula>"Titulaire"</formula>
    </cfRule>
  </conditionalFormatting>
  <conditionalFormatting sqref="BX5:BY20 BX31:BY47">
    <cfRule type="cellIs" dxfId="9646" priority="452" operator="equal">
      <formula>"Remplaçant"</formula>
    </cfRule>
    <cfRule type="cellIs" dxfId="9645" priority="453" operator="equal">
      <formula>"Titulaire"</formula>
    </cfRule>
  </conditionalFormatting>
  <conditionalFormatting sqref="BX4:BY4">
    <cfRule type="cellIs" dxfId="9644" priority="450" operator="equal">
      <formula>"Remplaçant"</formula>
    </cfRule>
    <cfRule type="cellIs" dxfId="9643" priority="451" operator="equal">
      <formula>"Titulaire"</formula>
    </cfRule>
  </conditionalFormatting>
  <conditionalFormatting sqref="BX48:BY48">
    <cfRule type="cellIs" dxfId="9642" priority="448" operator="equal">
      <formula>"Remplaçant"</formula>
    </cfRule>
    <cfRule type="cellIs" dxfId="9641" priority="449" operator="equal">
      <formula>"Titulaire"</formula>
    </cfRule>
  </conditionalFormatting>
  <conditionalFormatting sqref="BZ1">
    <cfRule type="cellIs" dxfId="9640" priority="446" operator="equal">
      <formula>"Remplaçant"</formula>
    </cfRule>
    <cfRule type="cellIs" dxfId="9639" priority="447" operator="equal">
      <formula>"Titulaire"</formula>
    </cfRule>
  </conditionalFormatting>
  <conditionalFormatting sqref="CA5:CB20 CA31:CB47">
    <cfRule type="cellIs" dxfId="9638" priority="444" operator="equal">
      <formula>"Remplaçant"</formula>
    </cfRule>
    <cfRule type="cellIs" dxfId="9637" priority="445" operator="equal">
      <formula>"Titulaire"</formula>
    </cfRule>
  </conditionalFormatting>
  <conditionalFormatting sqref="CA4:CB4">
    <cfRule type="cellIs" dxfId="9636" priority="442" operator="equal">
      <formula>"Remplaçant"</formula>
    </cfRule>
    <cfRule type="cellIs" dxfId="9635" priority="443" operator="equal">
      <formula>"Titulaire"</formula>
    </cfRule>
  </conditionalFormatting>
  <conditionalFormatting sqref="CA48:CB48">
    <cfRule type="cellIs" dxfId="9634" priority="440" operator="equal">
      <formula>"Remplaçant"</formula>
    </cfRule>
    <cfRule type="cellIs" dxfId="9633" priority="441" operator="equal">
      <formula>"Titulaire"</formula>
    </cfRule>
  </conditionalFormatting>
  <conditionalFormatting sqref="CC1">
    <cfRule type="cellIs" dxfId="9632" priority="438" operator="equal">
      <formula>"Remplaçant"</formula>
    </cfRule>
    <cfRule type="cellIs" dxfId="9631" priority="439" operator="equal">
      <formula>"Titulaire"</formula>
    </cfRule>
  </conditionalFormatting>
  <conditionalFormatting sqref="CD5:CE20 CD31:CE47">
    <cfRule type="cellIs" dxfId="9630" priority="436" operator="equal">
      <formula>"Remplaçant"</formula>
    </cfRule>
    <cfRule type="cellIs" dxfId="9629" priority="437" operator="equal">
      <formula>"Titulaire"</formula>
    </cfRule>
  </conditionalFormatting>
  <conditionalFormatting sqref="CD4:CE4">
    <cfRule type="cellIs" dxfId="9628" priority="434" operator="equal">
      <formula>"Remplaçant"</formula>
    </cfRule>
    <cfRule type="cellIs" dxfId="9627" priority="435" operator="equal">
      <formula>"Titulaire"</formula>
    </cfRule>
  </conditionalFormatting>
  <conditionalFormatting sqref="CD48:CE48">
    <cfRule type="cellIs" dxfId="9626" priority="432" operator="equal">
      <formula>"Remplaçant"</formula>
    </cfRule>
    <cfRule type="cellIs" dxfId="9625" priority="433" operator="equal">
      <formula>"Titulaire"</formula>
    </cfRule>
  </conditionalFormatting>
  <conditionalFormatting sqref="CF1">
    <cfRule type="cellIs" dxfId="9624" priority="430" operator="equal">
      <formula>"Remplaçant"</formula>
    </cfRule>
    <cfRule type="cellIs" dxfId="9623" priority="431" operator="equal">
      <formula>"Titulaire"</formula>
    </cfRule>
  </conditionalFormatting>
  <conditionalFormatting sqref="CG5:CH20 CG31:CH47">
    <cfRule type="cellIs" dxfId="9622" priority="428" operator="equal">
      <formula>"Remplaçant"</formula>
    </cfRule>
    <cfRule type="cellIs" dxfId="9621" priority="429" operator="equal">
      <formula>"Titulaire"</formula>
    </cfRule>
  </conditionalFormatting>
  <conditionalFormatting sqref="CG4:CH4">
    <cfRule type="cellIs" dxfId="9620" priority="426" operator="equal">
      <formula>"Remplaçant"</formula>
    </cfRule>
    <cfRule type="cellIs" dxfId="9619" priority="427" operator="equal">
      <formula>"Titulaire"</formula>
    </cfRule>
  </conditionalFormatting>
  <conditionalFormatting sqref="CG48:CH48">
    <cfRule type="cellIs" dxfId="9618" priority="424" operator="equal">
      <formula>"Remplaçant"</formula>
    </cfRule>
    <cfRule type="cellIs" dxfId="9617" priority="425" operator="equal">
      <formula>"Titulaire"</formula>
    </cfRule>
  </conditionalFormatting>
  <conditionalFormatting sqref="CI1">
    <cfRule type="cellIs" dxfId="9616" priority="422" operator="equal">
      <formula>"Remplaçant"</formula>
    </cfRule>
    <cfRule type="cellIs" dxfId="9615" priority="423" operator="equal">
      <formula>"Titulaire"</formula>
    </cfRule>
  </conditionalFormatting>
  <conditionalFormatting sqref="CJ5:CK20 CJ31:CK47">
    <cfRule type="cellIs" dxfId="9614" priority="420" operator="equal">
      <formula>"Remplaçant"</formula>
    </cfRule>
    <cfRule type="cellIs" dxfId="9613" priority="421" operator="equal">
      <formula>"Titulaire"</formula>
    </cfRule>
  </conditionalFormatting>
  <conditionalFormatting sqref="CJ4:CK4">
    <cfRule type="cellIs" dxfId="9612" priority="418" operator="equal">
      <formula>"Remplaçant"</formula>
    </cfRule>
    <cfRule type="cellIs" dxfId="9611" priority="419" operator="equal">
      <formula>"Titulaire"</formula>
    </cfRule>
  </conditionalFormatting>
  <conditionalFormatting sqref="CJ48:CK48">
    <cfRule type="cellIs" dxfId="9610" priority="416" operator="equal">
      <formula>"Remplaçant"</formula>
    </cfRule>
    <cfRule type="cellIs" dxfId="9609" priority="417" operator="equal">
      <formula>"Titulaire"</formula>
    </cfRule>
  </conditionalFormatting>
  <conditionalFormatting sqref="CL1">
    <cfRule type="cellIs" dxfId="9608" priority="414" operator="equal">
      <formula>"Remplaçant"</formula>
    </cfRule>
    <cfRule type="cellIs" dxfId="9607" priority="415" operator="equal">
      <formula>"Titulaire"</formula>
    </cfRule>
  </conditionalFormatting>
  <conditionalFormatting sqref="CM5:CN20 CM31:CN47">
    <cfRule type="cellIs" dxfId="9606" priority="412" operator="equal">
      <formula>"Remplaçant"</formula>
    </cfRule>
    <cfRule type="cellIs" dxfId="9605" priority="413" operator="equal">
      <formula>"Titulaire"</formula>
    </cfRule>
  </conditionalFormatting>
  <conditionalFormatting sqref="CM4:CN4">
    <cfRule type="cellIs" dxfId="9604" priority="410" operator="equal">
      <formula>"Remplaçant"</formula>
    </cfRule>
    <cfRule type="cellIs" dxfId="9603" priority="411" operator="equal">
      <formula>"Titulaire"</formula>
    </cfRule>
  </conditionalFormatting>
  <conditionalFormatting sqref="CM48:CN48">
    <cfRule type="cellIs" dxfId="9602" priority="408" operator="equal">
      <formula>"Remplaçant"</formula>
    </cfRule>
    <cfRule type="cellIs" dxfId="9601" priority="409" operator="equal">
      <formula>"Titulaire"</formula>
    </cfRule>
  </conditionalFormatting>
  <conditionalFormatting sqref="CO1">
    <cfRule type="cellIs" dxfId="9600" priority="406" operator="equal">
      <formula>"Remplaçant"</formula>
    </cfRule>
    <cfRule type="cellIs" dxfId="9599" priority="407" operator="equal">
      <formula>"Titulaire"</formula>
    </cfRule>
  </conditionalFormatting>
  <conditionalFormatting sqref="CP5:CQ20 CP31:CQ47">
    <cfRule type="cellIs" dxfId="9598" priority="404" operator="equal">
      <formula>"Remplaçant"</formula>
    </cfRule>
    <cfRule type="cellIs" dxfId="9597" priority="405" operator="equal">
      <formula>"Titulaire"</formula>
    </cfRule>
  </conditionalFormatting>
  <conditionalFormatting sqref="CP4:CQ4">
    <cfRule type="cellIs" dxfId="9596" priority="402" operator="equal">
      <formula>"Remplaçant"</formula>
    </cfRule>
    <cfRule type="cellIs" dxfId="9595" priority="403" operator="equal">
      <formula>"Titulaire"</formula>
    </cfRule>
  </conditionalFormatting>
  <conditionalFormatting sqref="CP48:CQ48">
    <cfRule type="cellIs" dxfId="9594" priority="400" operator="equal">
      <formula>"Remplaçant"</formula>
    </cfRule>
    <cfRule type="cellIs" dxfId="9593" priority="401" operator="equal">
      <formula>"Titulaire"</formula>
    </cfRule>
  </conditionalFormatting>
  <conditionalFormatting sqref="CR1">
    <cfRule type="cellIs" dxfId="9592" priority="398" operator="equal">
      <formula>"Remplaçant"</formula>
    </cfRule>
    <cfRule type="cellIs" dxfId="9591" priority="399" operator="equal">
      <formula>"Titulaire"</formula>
    </cfRule>
  </conditionalFormatting>
  <conditionalFormatting sqref="CS5:CT20 CS31:CT47">
    <cfRule type="cellIs" dxfId="9590" priority="396" operator="equal">
      <formula>"Remplaçant"</formula>
    </cfRule>
    <cfRule type="cellIs" dxfId="9589" priority="397" operator="equal">
      <formula>"Titulaire"</formula>
    </cfRule>
  </conditionalFormatting>
  <conditionalFormatting sqref="CS4:CT4">
    <cfRule type="cellIs" dxfId="9588" priority="394" operator="equal">
      <formula>"Remplaçant"</formula>
    </cfRule>
    <cfRule type="cellIs" dxfId="9587" priority="395" operator="equal">
      <formula>"Titulaire"</formula>
    </cfRule>
  </conditionalFormatting>
  <conditionalFormatting sqref="CS48:CT48">
    <cfRule type="cellIs" dxfId="9586" priority="392" operator="equal">
      <formula>"Remplaçant"</formula>
    </cfRule>
    <cfRule type="cellIs" dxfId="9585" priority="393" operator="equal">
      <formula>"Titulaire"</formula>
    </cfRule>
  </conditionalFormatting>
  <conditionalFormatting sqref="CU1">
    <cfRule type="cellIs" dxfId="9584" priority="390" operator="equal">
      <formula>"Remplaçant"</formula>
    </cfRule>
    <cfRule type="cellIs" dxfId="9583" priority="391" operator="equal">
      <formula>"Titulaire"</formula>
    </cfRule>
  </conditionalFormatting>
  <conditionalFormatting sqref="CV5:CW20 CV31:CW47">
    <cfRule type="cellIs" dxfId="9582" priority="388" operator="equal">
      <formula>"Remplaçant"</formula>
    </cfRule>
    <cfRule type="cellIs" dxfId="9581" priority="389" operator="equal">
      <formula>"Titulaire"</formula>
    </cfRule>
  </conditionalFormatting>
  <conditionalFormatting sqref="CV4:CW4">
    <cfRule type="cellIs" dxfId="9580" priority="386" operator="equal">
      <formula>"Remplaçant"</formula>
    </cfRule>
    <cfRule type="cellIs" dxfId="9579" priority="387" operator="equal">
      <formula>"Titulaire"</formula>
    </cfRule>
  </conditionalFormatting>
  <conditionalFormatting sqref="CV48:CW48">
    <cfRule type="cellIs" dxfId="9578" priority="384" operator="equal">
      <formula>"Remplaçant"</formula>
    </cfRule>
    <cfRule type="cellIs" dxfId="9577" priority="385" operator="equal">
      <formula>"Titulaire"</formula>
    </cfRule>
  </conditionalFormatting>
  <conditionalFormatting sqref="CX1">
    <cfRule type="cellIs" dxfId="9576" priority="382" operator="equal">
      <formula>"Remplaçant"</formula>
    </cfRule>
    <cfRule type="cellIs" dxfId="9575" priority="383" operator="equal">
      <formula>"Titulaire"</formula>
    </cfRule>
  </conditionalFormatting>
  <conditionalFormatting sqref="CY5:CZ20 CY31:CZ47">
    <cfRule type="cellIs" dxfId="9574" priority="380" operator="equal">
      <formula>"Remplaçant"</formula>
    </cfRule>
    <cfRule type="cellIs" dxfId="9573" priority="381" operator="equal">
      <formula>"Titulaire"</formula>
    </cfRule>
  </conditionalFormatting>
  <conditionalFormatting sqref="CY4:CZ4">
    <cfRule type="cellIs" dxfId="9572" priority="378" operator="equal">
      <formula>"Remplaçant"</formula>
    </cfRule>
    <cfRule type="cellIs" dxfId="9571" priority="379" operator="equal">
      <formula>"Titulaire"</formula>
    </cfRule>
  </conditionalFormatting>
  <conditionalFormatting sqref="CY48:CZ48">
    <cfRule type="cellIs" dxfId="9570" priority="376" operator="equal">
      <formula>"Remplaçant"</formula>
    </cfRule>
    <cfRule type="cellIs" dxfId="9569" priority="377" operator="equal">
      <formula>"Titulaire"</formula>
    </cfRule>
  </conditionalFormatting>
  <conditionalFormatting sqref="DA1">
    <cfRule type="cellIs" dxfId="9568" priority="374" operator="equal">
      <formula>"Remplaçant"</formula>
    </cfRule>
    <cfRule type="cellIs" dxfId="9567" priority="375" operator="equal">
      <formula>"Titulaire"</formula>
    </cfRule>
  </conditionalFormatting>
  <conditionalFormatting sqref="DB5:DC20 DB31:DC47">
    <cfRule type="cellIs" dxfId="9566" priority="372" operator="equal">
      <formula>"Remplaçant"</formula>
    </cfRule>
    <cfRule type="cellIs" dxfId="9565" priority="373" operator="equal">
      <formula>"Titulaire"</formula>
    </cfRule>
  </conditionalFormatting>
  <conditionalFormatting sqref="DB4:DC4">
    <cfRule type="cellIs" dxfId="9564" priority="370" operator="equal">
      <formula>"Remplaçant"</formula>
    </cfRule>
    <cfRule type="cellIs" dxfId="9563" priority="371" operator="equal">
      <formula>"Titulaire"</formula>
    </cfRule>
  </conditionalFormatting>
  <conditionalFormatting sqref="DB48:DC48">
    <cfRule type="cellIs" dxfId="9562" priority="368" operator="equal">
      <formula>"Remplaçant"</formula>
    </cfRule>
    <cfRule type="cellIs" dxfId="9561" priority="369" operator="equal">
      <formula>"Titulaire"</formula>
    </cfRule>
  </conditionalFormatting>
  <conditionalFormatting sqref="DD1">
    <cfRule type="cellIs" dxfId="9560" priority="366" operator="equal">
      <formula>"Remplaçant"</formula>
    </cfRule>
    <cfRule type="cellIs" dxfId="9559" priority="367" operator="equal">
      <formula>"Titulaire"</formula>
    </cfRule>
  </conditionalFormatting>
  <conditionalFormatting sqref="DE5:DF20 DE31:DF47">
    <cfRule type="cellIs" dxfId="9558" priority="364" operator="equal">
      <formula>"Remplaçant"</formula>
    </cfRule>
    <cfRule type="cellIs" dxfId="9557" priority="365" operator="equal">
      <formula>"Titulaire"</formula>
    </cfRule>
  </conditionalFormatting>
  <conditionalFormatting sqref="DE4:DF4">
    <cfRule type="cellIs" dxfId="9556" priority="362" operator="equal">
      <formula>"Remplaçant"</formula>
    </cfRule>
    <cfRule type="cellIs" dxfId="9555" priority="363" operator="equal">
      <formula>"Titulaire"</formula>
    </cfRule>
  </conditionalFormatting>
  <conditionalFormatting sqref="DE48:DF48">
    <cfRule type="cellIs" dxfId="9554" priority="360" operator="equal">
      <formula>"Remplaçant"</formula>
    </cfRule>
    <cfRule type="cellIs" dxfId="9553" priority="361" operator="equal">
      <formula>"Titulaire"</formula>
    </cfRule>
  </conditionalFormatting>
  <conditionalFormatting sqref="DG1">
    <cfRule type="cellIs" dxfId="9552" priority="358" operator="equal">
      <formula>"Remplaçant"</formula>
    </cfRule>
    <cfRule type="cellIs" dxfId="9551" priority="359" operator="equal">
      <formula>"Titulaire"</formula>
    </cfRule>
  </conditionalFormatting>
  <conditionalFormatting sqref="DH5:DI20 DH31:DI47">
    <cfRule type="cellIs" dxfId="9550" priority="356" operator="equal">
      <formula>"Remplaçant"</formula>
    </cfRule>
    <cfRule type="cellIs" dxfId="9549" priority="357" operator="equal">
      <formula>"Titulaire"</formula>
    </cfRule>
  </conditionalFormatting>
  <conditionalFormatting sqref="DH4:DI4">
    <cfRule type="cellIs" dxfId="9548" priority="354" operator="equal">
      <formula>"Remplaçant"</formula>
    </cfRule>
    <cfRule type="cellIs" dxfId="9547" priority="355" operator="equal">
      <formula>"Titulaire"</formula>
    </cfRule>
  </conditionalFormatting>
  <conditionalFormatting sqref="DH48:DI48">
    <cfRule type="cellIs" dxfId="9546" priority="352" operator="equal">
      <formula>"Remplaçant"</formula>
    </cfRule>
    <cfRule type="cellIs" dxfId="9545" priority="353" operator="equal">
      <formula>"Titulaire"</formula>
    </cfRule>
  </conditionalFormatting>
  <conditionalFormatting sqref="DJ1">
    <cfRule type="cellIs" dxfId="9544" priority="350" operator="equal">
      <formula>"Remplaçant"</formula>
    </cfRule>
    <cfRule type="cellIs" dxfId="9543" priority="351" operator="equal">
      <formula>"Titulaire"</formula>
    </cfRule>
  </conditionalFormatting>
  <conditionalFormatting sqref="DK5:DL20 DK31:DL47">
    <cfRule type="cellIs" dxfId="9542" priority="348" operator="equal">
      <formula>"Remplaçant"</formula>
    </cfRule>
    <cfRule type="cellIs" dxfId="9541" priority="349" operator="equal">
      <formula>"Titulaire"</formula>
    </cfRule>
  </conditionalFormatting>
  <conditionalFormatting sqref="DK4:DL4">
    <cfRule type="cellIs" dxfId="9540" priority="346" operator="equal">
      <formula>"Remplaçant"</formula>
    </cfRule>
    <cfRule type="cellIs" dxfId="9539" priority="347" operator="equal">
      <formula>"Titulaire"</formula>
    </cfRule>
  </conditionalFormatting>
  <conditionalFormatting sqref="DK48:DL48">
    <cfRule type="cellIs" dxfId="9538" priority="344" operator="equal">
      <formula>"Remplaçant"</formula>
    </cfRule>
    <cfRule type="cellIs" dxfId="9537" priority="345" operator="equal">
      <formula>"Titulaire"</formula>
    </cfRule>
  </conditionalFormatting>
  <conditionalFormatting sqref="DM1">
    <cfRule type="cellIs" dxfId="9536" priority="342" operator="equal">
      <formula>"Remplaçant"</formula>
    </cfRule>
    <cfRule type="cellIs" dxfId="9535" priority="343" operator="equal">
      <formula>"Titulaire"</formula>
    </cfRule>
  </conditionalFormatting>
  <conditionalFormatting sqref="DN5:DO20 DN31:DO47">
    <cfRule type="cellIs" dxfId="9534" priority="340" operator="equal">
      <formula>"Remplaçant"</formula>
    </cfRule>
    <cfRule type="cellIs" dxfId="9533" priority="341" operator="equal">
      <formula>"Titulaire"</formula>
    </cfRule>
  </conditionalFormatting>
  <conditionalFormatting sqref="DN4:DO4">
    <cfRule type="cellIs" dxfId="9532" priority="338" operator="equal">
      <formula>"Remplaçant"</formula>
    </cfRule>
    <cfRule type="cellIs" dxfId="9531" priority="339" operator="equal">
      <formula>"Titulaire"</formula>
    </cfRule>
  </conditionalFormatting>
  <conditionalFormatting sqref="DN48:DO48">
    <cfRule type="cellIs" dxfId="9530" priority="336" operator="equal">
      <formula>"Remplaçant"</formula>
    </cfRule>
    <cfRule type="cellIs" dxfId="9529" priority="337" operator="equal">
      <formula>"Titulaire"</formula>
    </cfRule>
  </conditionalFormatting>
  <conditionalFormatting sqref="DP1">
    <cfRule type="cellIs" dxfId="9528" priority="334" operator="equal">
      <formula>"Remplaçant"</formula>
    </cfRule>
    <cfRule type="cellIs" dxfId="9527" priority="335" operator="equal">
      <formula>"Titulaire"</formula>
    </cfRule>
  </conditionalFormatting>
  <conditionalFormatting sqref="DQ5:DR20 DQ31:DR47">
    <cfRule type="cellIs" dxfId="9526" priority="332" operator="equal">
      <formula>"Remplaçant"</formula>
    </cfRule>
    <cfRule type="cellIs" dxfId="9525" priority="333" operator="equal">
      <formula>"Titulaire"</formula>
    </cfRule>
  </conditionalFormatting>
  <conditionalFormatting sqref="DQ4:DR4">
    <cfRule type="cellIs" dxfId="9524" priority="330" operator="equal">
      <formula>"Remplaçant"</formula>
    </cfRule>
    <cfRule type="cellIs" dxfId="9523" priority="331" operator="equal">
      <formula>"Titulaire"</formula>
    </cfRule>
  </conditionalFormatting>
  <conditionalFormatting sqref="DQ48:DR48">
    <cfRule type="cellIs" dxfId="9522" priority="328" operator="equal">
      <formula>"Remplaçant"</formula>
    </cfRule>
    <cfRule type="cellIs" dxfId="9521" priority="329" operator="equal">
      <formula>"Titulaire"</formula>
    </cfRule>
  </conditionalFormatting>
  <conditionalFormatting sqref="DS1">
    <cfRule type="cellIs" dxfId="9520" priority="326" operator="equal">
      <formula>"Remplaçant"</formula>
    </cfRule>
    <cfRule type="cellIs" dxfId="9519" priority="327" operator="equal">
      <formula>"Titulaire"</formula>
    </cfRule>
  </conditionalFormatting>
  <conditionalFormatting sqref="DT5:DU20 DT31:DU47">
    <cfRule type="cellIs" dxfId="9518" priority="324" operator="equal">
      <formula>"Remplaçant"</formula>
    </cfRule>
    <cfRule type="cellIs" dxfId="9517" priority="325" operator="equal">
      <formula>"Titulaire"</formula>
    </cfRule>
  </conditionalFormatting>
  <conditionalFormatting sqref="DT4:DU4">
    <cfRule type="cellIs" dxfId="9516" priority="322" operator="equal">
      <formula>"Remplaçant"</formula>
    </cfRule>
    <cfRule type="cellIs" dxfId="9515" priority="323" operator="equal">
      <formula>"Titulaire"</formula>
    </cfRule>
  </conditionalFormatting>
  <conditionalFormatting sqref="DT48:DU48">
    <cfRule type="cellIs" dxfId="9514" priority="320" operator="equal">
      <formula>"Remplaçant"</formula>
    </cfRule>
    <cfRule type="cellIs" dxfId="9513" priority="321" operator="equal">
      <formula>"Titulaire"</formula>
    </cfRule>
  </conditionalFormatting>
  <conditionalFormatting sqref="F108:F116 F342:F410 F122:F129 F135:F148">
    <cfRule type="colorScale" priority="319">
      <colorScale>
        <cfvo type="min"/>
        <cfvo type="percentile" val="50"/>
        <cfvo type="max"/>
        <color rgb="FFF8696B"/>
        <color rgb="FFFFEB84"/>
        <color rgb="FF63BE7B"/>
      </colorScale>
    </cfRule>
  </conditionalFormatting>
  <conditionalFormatting sqref="U49">
    <cfRule type="cellIs" dxfId="9512" priority="317" operator="equal">
      <formula>"Remplaçant"</formula>
    </cfRule>
    <cfRule type="cellIs" dxfId="9511" priority="318" operator="equal">
      <formula>"Titulaire"</formula>
    </cfRule>
  </conditionalFormatting>
  <conditionalFormatting sqref="U5 U14 U7 U9:U11">
    <cfRule type="cellIs" dxfId="9510" priority="315" operator="equal">
      <formula>"Remplaçant"</formula>
    </cfRule>
    <cfRule type="cellIs" dxfId="9509" priority="316" operator="equal">
      <formula>"Titulaire"</formula>
    </cfRule>
  </conditionalFormatting>
  <conditionalFormatting sqref="AC128">
    <cfRule type="cellIs" dxfId="9508" priority="309" operator="equal">
      <formula>"Remplaçant"</formula>
    </cfRule>
    <cfRule type="cellIs" dxfId="9507" priority="310" operator="equal">
      <formula>"Titulaire"</formula>
    </cfRule>
  </conditionalFormatting>
  <conditionalFormatting sqref="AC115">
    <cfRule type="cellIs" dxfId="9506" priority="313" operator="equal">
      <formula>"Remplaçant"</formula>
    </cfRule>
    <cfRule type="cellIs" dxfId="9505" priority="314" operator="equal">
      <formula>"Titulaire"</formula>
    </cfRule>
  </conditionalFormatting>
  <conditionalFormatting sqref="AC124">
    <cfRule type="cellIs" dxfId="9504" priority="311" operator="equal">
      <formula>"Remplaçant"</formula>
    </cfRule>
    <cfRule type="cellIs" dxfId="9503" priority="312" operator="equal">
      <formula>"Titulaire"</formula>
    </cfRule>
  </conditionalFormatting>
  <conditionalFormatting sqref="B148 D148">
    <cfRule type="cellIs" dxfId="9502" priority="307" operator="equal">
      <formula>"Remplaçant"</formula>
    </cfRule>
    <cfRule type="cellIs" dxfId="9501" priority="308" operator="equal">
      <formula>"Titulaire"</formula>
    </cfRule>
  </conditionalFormatting>
  <conditionalFormatting sqref="E107">
    <cfRule type="cellIs" dxfId="9500" priority="305" operator="equal">
      <formula>"Remplaçant"</formula>
    </cfRule>
    <cfRule type="cellIs" dxfId="9499" priority="306" operator="equal">
      <formula>"Titulaire"</formula>
    </cfRule>
  </conditionalFormatting>
  <conditionalFormatting sqref="E107 A4:XFD4 B3:XFD3">
    <cfRule type="cellIs" dxfId="9498" priority="630" operator="equal">
      <formula>$A$1</formula>
    </cfRule>
  </conditionalFormatting>
  <conditionalFormatting sqref="E5:F20 E31:F44">
    <cfRule type="cellIs" dxfId="9497" priority="304" operator="equal">
      <formula>0</formula>
    </cfRule>
  </conditionalFormatting>
  <conditionalFormatting sqref="G5:I20 G31:I44">
    <cfRule type="cellIs" dxfId="9496" priority="303" operator="equal">
      <formula>0</formula>
    </cfRule>
  </conditionalFormatting>
  <conditionalFormatting sqref="B107">
    <cfRule type="cellIs" dxfId="9495" priority="300" operator="equal">
      <formula>"Remplaçant"</formula>
    </cfRule>
    <cfRule type="cellIs" dxfId="9494" priority="301" operator="equal">
      <formula>"Titulaire"</formula>
    </cfRule>
  </conditionalFormatting>
  <conditionalFormatting sqref="B107">
    <cfRule type="cellIs" dxfId="9493" priority="302" operator="equal">
      <formula>$A$1</formula>
    </cfRule>
  </conditionalFormatting>
  <conditionalFormatting sqref="H108:H116 H122:H129 H135:H148">
    <cfRule type="cellIs" dxfId="9492" priority="298" operator="equal">
      <formula>"Remplaçant"</formula>
    </cfRule>
    <cfRule type="cellIs" dxfId="9491" priority="299" operator="equal">
      <formula>"Titulaire"</formula>
    </cfRule>
  </conditionalFormatting>
  <conditionalFormatting sqref="H108:H116 H122:H129 H135:H148">
    <cfRule type="colorScale" priority="297">
      <colorScale>
        <cfvo type="min"/>
        <cfvo type="percentile" val="50"/>
        <cfvo type="max"/>
        <color rgb="FFF8696B"/>
        <color rgb="FFFFEB84"/>
        <color rgb="FF63BE7B"/>
      </colorScale>
    </cfRule>
  </conditionalFormatting>
  <conditionalFormatting sqref="G108:G116 G122:G129 G135:G148">
    <cfRule type="cellIs" dxfId="9490" priority="295" operator="equal">
      <formula>"Remplaçant"</formula>
    </cfRule>
    <cfRule type="cellIs" dxfId="9489" priority="296" operator="equal">
      <formula>"Titulaire"</formula>
    </cfRule>
  </conditionalFormatting>
  <conditionalFormatting sqref="G108:G116 G122:G129 G135:G148">
    <cfRule type="colorScale" priority="294">
      <colorScale>
        <cfvo type="min"/>
        <cfvo type="percentile" val="50"/>
        <cfvo type="max"/>
        <color rgb="FFF8696B"/>
        <color rgb="FFFFEB84"/>
        <color rgb="FF63BE7B"/>
      </colorScale>
    </cfRule>
  </conditionalFormatting>
  <conditionalFormatting sqref="C107">
    <cfRule type="cellIs" dxfId="9488" priority="291" operator="equal">
      <formula>"Remplaçant"</formula>
    </cfRule>
    <cfRule type="cellIs" dxfId="9487" priority="292" operator="equal">
      <formula>"Titulaire"</formula>
    </cfRule>
  </conditionalFormatting>
  <conditionalFormatting sqref="C107">
    <cfRule type="cellIs" dxfId="9486" priority="293" operator="equal">
      <formula>$A$1</formula>
    </cfRule>
  </conditionalFormatting>
  <conditionalFormatting sqref="D107">
    <cfRule type="cellIs" dxfId="9485" priority="288" operator="equal">
      <formula>"Remplaçant"</formula>
    </cfRule>
    <cfRule type="cellIs" dxfId="9484" priority="289" operator="equal">
      <formula>"Titulaire"</formula>
    </cfRule>
  </conditionalFormatting>
  <conditionalFormatting sqref="D107">
    <cfRule type="cellIs" dxfId="9483" priority="290" operator="equal">
      <formula>$A$1</formula>
    </cfRule>
  </conditionalFormatting>
  <conditionalFormatting sqref="A342:A410">
    <cfRule type="cellIs" dxfId="9482" priority="287" operator="equal">
      <formula>11</formula>
    </cfRule>
  </conditionalFormatting>
  <conditionalFormatting sqref="B415">
    <cfRule type="cellIs" dxfId="9481" priority="283" operator="equal">
      <formula>"Remplaçant"</formula>
    </cfRule>
    <cfRule type="cellIs" dxfId="9480" priority="284" operator="equal">
      <formula>"Titulaire"</formula>
    </cfRule>
  </conditionalFormatting>
  <conditionalFormatting sqref="A342">
    <cfRule type="cellIs" dxfId="9479" priority="282" operator="notEqual">
      <formula>11</formula>
    </cfRule>
  </conditionalFormatting>
  <conditionalFormatting sqref="C414:D416">
    <cfRule type="top10" priority="281" rank="1"/>
  </conditionalFormatting>
  <conditionalFormatting sqref="J21:O21 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R21 J25:N25 J22:K24 M22:N24">
    <cfRule type="cellIs" dxfId="9478" priority="278" operator="equal">
      <formula>"Remplaçant"</formula>
    </cfRule>
    <cfRule type="cellIs" dxfId="9477" priority="279" operator="equal">
      <formula>"Titulaire"</formula>
    </cfRule>
  </conditionalFormatting>
  <conditionalFormatting sqref="J21:K25">
    <cfRule type="cellIs" dxfId="9476" priority="277" operator="equal">
      <formula>0</formula>
    </cfRule>
  </conditionalFormatting>
  <conditionalFormatting sqref="P21:Q25">
    <cfRule type="cellIs" dxfId="9475" priority="275" operator="equal">
      <formula>"Remplaçant"</formula>
    </cfRule>
    <cfRule type="cellIs" dxfId="9474" priority="276" operator="equal">
      <formula>"Titulaire"</formula>
    </cfRule>
  </conditionalFormatting>
  <conditionalFormatting sqref="S21:T25">
    <cfRule type="cellIs" dxfId="9473" priority="273" operator="equal">
      <formula>"Remplaçant"</formula>
    </cfRule>
    <cfRule type="cellIs" dxfId="9472" priority="274" operator="equal">
      <formula>"Titulaire"</formula>
    </cfRule>
  </conditionalFormatting>
  <conditionalFormatting sqref="J21:J25">
    <cfRule type="top10" dxfId="9471" priority="280" rank="11"/>
  </conditionalFormatting>
  <conditionalFormatting sqref="U21 U24">
    <cfRule type="cellIs" dxfId="9470" priority="271" operator="equal">
      <formula>"Remplaçant"</formula>
    </cfRule>
    <cfRule type="cellIs" dxfId="9469" priority="272" operator="equal">
      <formula>"Titulaire"</formula>
    </cfRule>
  </conditionalFormatting>
  <conditionalFormatting sqref="V21:W25">
    <cfRule type="cellIs" dxfId="9468" priority="269" operator="equal">
      <formula>"Remplaçant"</formula>
    </cfRule>
    <cfRule type="cellIs" dxfId="9467" priority="270" operator="equal">
      <formula>"Titulaire"</formula>
    </cfRule>
  </conditionalFormatting>
  <conditionalFormatting sqref="Y21:Z25">
    <cfRule type="cellIs" dxfId="9466" priority="267" operator="equal">
      <formula>"Remplaçant"</formula>
    </cfRule>
    <cfRule type="cellIs" dxfId="9465" priority="268" operator="equal">
      <formula>"Titulaire"</formula>
    </cfRule>
  </conditionalFormatting>
  <conditionalFormatting sqref="AB21:AC25">
    <cfRule type="cellIs" dxfId="9464" priority="265" operator="equal">
      <formula>"Remplaçant"</formula>
    </cfRule>
    <cfRule type="cellIs" dxfId="9463" priority="266" operator="equal">
      <formula>"Titulaire"</formula>
    </cfRule>
  </conditionalFormatting>
  <conditionalFormatting sqref="AE21:AF25">
    <cfRule type="cellIs" dxfId="9462" priority="263" operator="equal">
      <formula>"Remplaçant"</formula>
    </cfRule>
    <cfRule type="cellIs" dxfId="9461" priority="264" operator="equal">
      <formula>"Titulaire"</formula>
    </cfRule>
  </conditionalFormatting>
  <conditionalFormatting sqref="AH21:AI25">
    <cfRule type="cellIs" dxfId="9460" priority="261" operator="equal">
      <formula>"Remplaçant"</formula>
    </cfRule>
    <cfRule type="cellIs" dxfId="9459" priority="262" operator="equal">
      <formula>"Titulaire"</formula>
    </cfRule>
  </conditionalFormatting>
  <conditionalFormatting sqref="AK21:AL25">
    <cfRule type="cellIs" dxfId="9458" priority="259" operator="equal">
      <formula>"Remplaçant"</formula>
    </cfRule>
    <cfRule type="cellIs" dxfId="9457" priority="260" operator="equal">
      <formula>"Titulaire"</formula>
    </cfRule>
  </conditionalFormatting>
  <conditionalFormatting sqref="AN21:AO25">
    <cfRule type="cellIs" dxfId="9456" priority="257" operator="equal">
      <formula>"Remplaçant"</formula>
    </cfRule>
    <cfRule type="cellIs" dxfId="9455" priority="258" operator="equal">
      <formula>"Titulaire"</formula>
    </cfRule>
  </conditionalFormatting>
  <conditionalFormatting sqref="AQ21:AR25">
    <cfRule type="cellIs" dxfId="9454" priority="255" operator="equal">
      <formula>"Remplaçant"</formula>
    </cfRule>
    <cfRule type="cellIs" dxfId="9453" priority="256" operator="equal">
      <formula>"Titulaire"</formula>
    </cfRule>
  </conditionalFormatting>
  <conditionalFormatting sqref="AT21:AU25">
    <cfRule type="cellIs" dxfId="9452" priority="253" operator="equal">
      <formula>"Remplaçant"</formula>
    </cfRule>
    <cfRule type="cellIs" dxfId="9451" priority="254" operator="equal">
      <formula>"Titulaire"</formula>
    </cfRule>
  </conditionalFormatting>
  <conditionalFormatting sqref="AW21:AX25">
    <cfRule type="cellIs" dxfId="9450" priority="251" operator="equal">
      <formula>"Remplaçant"</formula>
    </cfRule>
    <cfRule type="cellIs" dxfId="9449" priority="252" operator="equal">
      <formula>"Titulaire"</formula>
    </cfRule>
  </conditionalFormatting>
  <conditionalFormatting sqref="AZ21:BA25">
    <cfRule type="cellIs" dxfId="9448" priority="249" operator="equal">
      <formula>"Remplaçant"</formula>
    </cfRule>
    <cfRule type="cellIs" dxfId="9447" priority="250" operator="equal">
      <formula>"Titulaire"</formula>
    </cfRule>
  </conditionalFormatting>
  <conditionalFormatting sqref="BC21:BD25">
    <cfRule type="cellIs" dxfId="9446" priority="247" operator="equal">
      <formula>"Remplaçant"</formula>
    </cfRule>
    <cfRule type="cellIs" dxfId="9445" priority="248" operator="equal">
      <formula>"Titulaire"</formula>
    </cfRule>
  </conditionalFormatting>
  <conditionalFormatting sqref="BF21:BG25">
    <cfRule type="cellIs" dxfId="9444" priority="245" operator="equal">
      <formula>"Remplaçant"</formula>
    </cfRule>
    <cfRule type="cellIs" dxfId="9443" priority="246" operator="equal">
      <formula>"Titulaire"</formula>
    </cfRule>
  </conditionalFormatting>
  <conditionalFormatting sqref="BI21:BJ25">
    <cfRule type="cellIs" dxfId="9442" priority="243" operator="equal">
      <formula>"Remplaçant"</formula>
    </cfRule>
    <cfRule type="cellIs" dxfId="9441" priority="244" operator="equal">
      <formula>"Titulaire"</formula>
    </cfRule>
  </conditionalFormatting>
  <conditionalFormatting sqref="BL21:BM25">
    <cfRule type="cellIs" dxfId="9440" priority="241" operator="equal">
      <formula>"Remplaçant"</formula>
    </cfRule>
    <cfRule type="cellIs" dxfId="9439" priority="242" operator="equal">
      <formula>"Titulaire"</formula>
    </cfRule>
  </conditionalFormatting>
  <conditionalFormatting sqref="BO21:BP25">
    <cfRule type="cellIs" dxfId="9438" priority="239" operator="equal">
      <formula>"Remplaçant"</formula>
    </cfRule>
    <cfRule type="cellIs" dxfId="9437" priority="240" operator="equal">
      <formula>"Titulaire"</formula>
    </cfRule>
  </conditionalFormatting>
  <conditionalFormatting sqref="BR21:BS25">
    <cfRule type="cellIs" dxfId="9436" priority="237" operator="equal">
      <formula>"Remplaçant"</formula>
    </cfRule>
    <cfRule type="cellIs" dxfId="9435" priority="238" operator="equal">
      <formula>"Titulaire"</formula>
    </cfRule>
  </conditionalFormatting>
  <conditionalFormatting sqref="BU21:BV25">
    <cfRule type="cellIs" dxfId="9434" priority="235" operator="equal">
      <formula>"Remplaçant"</formula>
    </cfRule>
    <cfRule type="cellIs" dxfId="9433" priority="236" operator="equal">
      <formula>"Titulaire"</formula>
    </cfRule>
  </conditionalFormatting>
  <conditionalFormatting sqref="BX21:BY25">
    <cfRule type="cellIs" dxfId="9432" priority="233" operator="equal">
      <formula>"Remplaçant"</formula>
    </cfRule>
    <cfRule type="cellIs" dxfId="9431" priority="234" operator="equal">
      <formula>"Titulaire"</formula>
    </cfRule>
  </conditionalFormatting>
  <conditionalFormatting sqref="CA21:CB25">
    <cfRule type="cellIs" dxfId="9430" priority="231" operator="equal">
      <formula>"Remplaçant"</formula>
    </cfRule>
    <cfRule type="cellIs" dxfId="9429" priority="232" operator="equal">
      <formula>"Titulaire"</formula>
    </cfRule>
  </conditionalFormatting>
  <conditionalFormatting sqref="CD21:CE25">
    <cfRule type="cellIs" dxfId="9428" priority="229" operator="equal">
      <formula>"Remplaçant"</formula>
    </cfRule>
    <cfRule type="cellIs" dxfId="9427" priority="230" operator="equal">
      <formula>"Titulaire"</formula>
    </cfRule>
  </conditionalFormatting>
  <conditionalFormatting sqref="CG21:CH25">
    <cfRule type="cellIs" dxfId="9426" priority="227" operator="equal">
      <formula>"Remplaçant"</formula>
    </cfRule>
    <cfRule type="cellIs" dxfId="9425" priority="228" operator="equal">
      <formula>"Titulaire"</formula>
    </cfRule>
  </conditionalFormatting>
  <conditionalFormatting sqref="CJ21:CK25">
    <cfRule type="cellIs" dxfId="9424" priority="225" operator="equal">
      <formula>"Remplaçant"</formula>
    </cfRule>
    <cfRule type="cellIs" dxfId="9423" priority="226" operator="equal">
      <formula>"Titulaire"</formula>
    </cfRule>
  </conditionalFormatting>
  <conditionalFormatting sqref="CM21:CN25">
    <cfRule type="cellIs" dxfId="9422" priority="223" operator="equal">
      <formula>"Remplaçant"</formula>
    </cfRule>
    <cfRule type="cellIs" dxfId="9421" priority="224" operator="equal">
      <formula>"Titulaire"</formula>
    </cfRule>
  </conditionalFormatting>
  <conditionalFormatting sqref="CP21:CQ25">
    <cfRule type="cellIs" dxfId="9420" priority="221" operator="equal">
      <formula>"Remplaçant"</formula>
    </cfRule>
    <cfRule type="cellIs" dxfId="9419" priority="222" operator="equal">
      <formula>"Titulaire"</formula>
    </cfRule>
  </conditionalFormatting>
  <conditionalFormatting sqref="CS21:CT25">
    <cfRule type="cellIs" dxfId="9418" priority="219" operator="equal">
      <formula>"Remplaçant"</formula>
    </cfRule>
    <cfRule type="cellIs" dxfId="9417" priority="220" operator="equal">
      <formula>"Titulaire"</formula>
    </cfRule>
  </conditionalFormatting>
  <conditionalFormatting sqref="CV21:CW25">
    <cfRule type="cellIs" dxfId="9416" priority="217" operator="equal">
      <formula>"Remplaçant"</formula>
    </cfRule>
    <cfRule type="cellIs" dxfId="9415" priority="218" operator="equal">
      <formula>"Titulaire"</formula>
    </cfRule>
  </conditionalFormatting>
  <conditionalFormatting sqref="CY21:CZ25">
    <cfRule type="cellIs" dxfId="9414" priority="215" operator="equal">
      <formula>"Remplaçant"</formula>
    </cfRule>
    <cfRule type="cellIs" dxfId="9413" priority="216" operator="equal">
      <formula>"Titulaire"</formula>
    </cfRule>
  </conditionalFormatting>
  <conditionalFormatting sqref="DB21:DC25">
    <cfRule type="cellIs" dxfId="9412" priority="213" operator="equal">
      <formula>"Remplaçant"</formula>
    </cfRule>
    <cfRule type="cellIs" dxfId="9411" priority="214" operator="equal">
      <formula>"Titulaire"</formula>
    </cfRule>
  </conditionalFormatting>
  <conditionalFormatting sqref="DE21:DF25">
    <cfRule type="cellIs" dxfId="9410" priority="211" operator="equal">
      <formula>"Remplaçant"</formula>
    </cfRule>
    <cfRule type="cellIs" dxfId="9409" priority="212" operator="equal">
      <formula>"Titulaire"</formula>
    </cfRule>
  </conditionalFormatting>
  <conditionalFormatting sqref="DH21:DI25">
    <cfRule type="cellIs" dxfId="9408" priority="209" operator="equal">
      <formula>"Remplaçant"</formula>
    </cfRule>
    <cfRule type="cellIs" dxfId="9407" priority="210" operator="equal">
      <formula>"Titulaire"</formula>
    </cfRule>
  </conditionalFormatting>
  <conditionalFormatting sqref="DK21:DL25">
    <cfRule type="cellIs" dxfId="9406" priority="207" operator="equal">
      <formula>"Remplaçant"</formula>
    </cfRule>
    <cfRule type="cellIs" dxfId="9405" priority="208" operator="equal">
      <formula>"Titulaire"</formula>
    </cfRule>
  </conditionalFormatting>
  <conditionalFormatting sqref="DN21:DO25">
    <cfRule type="cellIs" dxfId="9404" priority="205" operator="equal">
      <formula>"Remplaçant"</formula>
    </cfRule>
    <cfRule type="cellIs" dxfId="9403" priority="206" operator="equal">
      <formula>"Titulaire"</formula>
    </cfRule>
  </conditionalFormatting>
  <conditionalFormatting sqref="DQ21:DR25">
    <cfRule type="cellIs" dxfId="9402" priority="203" operator="equal">
      <formula>"Remplaçant"</formula>
    </cfRule>
    <cfRule type="cellIs" dxfId="9401" priority="204" operator="equal">
      <formula>"Titulaire"</formula>
    </cfRule>
  </conditionalFormatting>
  <conditionalFormatting sqref="DT21:DU25">
    <cfRule type="cellIs" dxfId="9400" priority="201" operator="equal">
      <formula>"Remplaçant"</formula>
    </cfRule>
    <cfRule type="cellIs" dxfId="9399" priority="202" operator="equal">
      <formula>"Titulaire"</formula>
    </cfRule>
  </conditionalFormatting>
  <conditionalFormatting sqref="E21:F25">
    <cfRule type="cellIs" dxfId="9398" priority="200" operator="equal">
      <formula>0</formula>
    </cfRule>
  </conditionalFormatting>
  <conditionalFormatting sqref="G21:I25">
    <cfRule type="cellIs" dxfId="9397" priority="199" operator="equal">
      <formula>0</formula>
    </cfRule>
  </conditionalFormatting>
  <conditionalFormatting sqref="U118 U120 AC118:XFD119 AK117:XFD117 AK120:XFD121 I117:K121 F117:F121 M117:T121">
    <cfRule type="cellIs" dxfId="9396" priority="197" operator="equal">
      <formula>"Remplaçant"</formula>
    </cfRule>
    <cfRule type="cellIs" dxfId="9395" priority="198" operator="equal">
      <formula>"Titulaire"</formula>
    </cfRule>
  </conditionalFormatting>
  <conditionalFormatting sqref="F117:F121">
    <cfRule type="colorScale" priority="196">
      <colorScale>
        <cfvo type="min"/>
        <cfvo type="percentile" val="50"/>
        <cfvo type="max"/>
        <color rgb="FFF8696B"/>
        <color rgb="FFFFEB84"/>
        <color rgb="FF63BE7B"/>
      </colorScale>
    </cfRule>
  </conditionalFormatting>
  <conditionalFormatting sqref="AC120">
    <cfRule type="cellIs" dxfId="9394" priority="194" operator="equal">
      <formula>"Remplaçant"</formula>
    </cfRule>
    <cfRule type="cellIs" dxfId="9393" priority="195" operator="equal">
      <formula>"Titulaire"</formula>
    </cfRule>
  </conditionalFormatting>
  <conditionalFormatting sqref="H117:H121">
    <cfRule type="cellIs" dxfId="9392" priority="192" operator="equal">
      <formula>"Remplaçant"</formula>
    </cfRule>
    <cfRule type="cellIs" dxfId="9391" priority="193" operator="equal">
      <formula>"Titulaire"</formula>
    </cfRule>
  </conditionalFormatting>
  <conditionalFormatting sqref="H117:H121">
    <cfRule type="colorScale" priority="191">
      <colorScale>
        <cfvo type="min"/>
        <cfvo type="percentile" val="50"/>
        <cfvo type="max"/>
        <color rgb="FFF8696B"/>
        <color rgb="FFFFEB84"/>
        <color rgb="FF63BE7B"/>
      </colorScale>
    </cfRule>
  </conditionalFormatting>
  <conditionalFormatting sqref="G117:G121">
    <cfRule type="cellIs" dxfId="9390" priority="189" operator="equal">
      <formula>"Remplaçant"</formula>
    </cfRule>
    <cfRule type="cellIs" dxfId="9389" priority="190" operator="equal">
      <formula>"Titulaire"</formula>
    </cfRule>
  </conditionalFormatting>
  <conditionalFormatting sqref="G117:G121">
    <cfRule type="colorScale" priority="188">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27 J26:O30">
    <cfRule type="cellIs" dxfId="9388" priority="185" operator="equal">
      <formula>"Remplaçant"</formula>
    </cfRule>
    <cfRule type="cellIs" dxfId="9387" priority="186" operator="equal">
      <formula>"Titulaire"</formula>
    </cfRule>
  </conditionalFormatting>
  <conditionalFormatting sqref="J26:K30">
    <cfRule type="cellIs" dxfId="9386" priority="184" operator="equal">
      <formula>0</formula>
    </cfRule>
  </conditionalFormatting>
  <conditionalFormatting sqref="P26:Q30">
    <cfRule type="cellIs" dxfId="9385" priority="182" operator="equal">
      <formula>"Remplaçant"</formula>
    </cfRule>
    <cfRule type="cellIs" dxfId="9384" priority="183" operator="equal">
      <formula>"Titulaire"</formula>
    </cfRule>
  </conditionalFormatting>
  <conditionalFormatting sqref="S26:T30">
    <cfRule type="cellIs" dxfId="9383" priority="180" operator="equal">
      <formula>"Remplaçant"</formula>
    </cfRule>
    <cfRule type="cellIs" dxfId="9382" priority="181" operator="equal">
      <formula>"Titulaire"</formula>
    </cfRule>
  </conditionalFormatting>
  <conditionalFormatting sqref="J26:J30">
    <cfRule type="top10" dxfId="9381" priority="187" rank="11"/>
  </conditionalFormatting>
  <conditionalFormatting sqref="V26:W30">
    <cfRule type="cellIs" dxfId="9380" priority="176" operator="equal">
      <formula>"Remplaçant"</formula>
    </cfRule>
    <cfRule type="cellIs" dxfId="9379" priority="177" operator="equal">
      <formula>"Titulaire"</formula>
    </cfRule>
  </conditionalFormatting>
  <conditionalFormatting sqref="Y26:Z30">
    <cfRule type="cellIs" dxfId="9378" priority="174" operator="equal">
      <formula>"Remplaçant"</formula>
    </cfRule>
    <cfRule type="cellIs" dxfId="9377" priority="175" operator="equal">
      <formula>"Titulaire"</formula>
    </cfRule>
  </conditionalFormatting>
  <conditionalFormatting sqref="AB26:AC30">
    <cfRule type="cellIs" dxfId="9376" priority="172" operator="equal">
      <formula>"Remplaçant"</formula>
    </cfRule>
    <cfRule type="cellIs" dxfId="9375" priority="173" operator="equal">
      <formula>"Titulaire"</formula>
    </cfRule>
  </conditionalFormatting>
  <conditionalFormatting sqref="AE26:AF30">
    <cfRule type="cellIs" dxfId="9374" priority="170" operator="equal">
      <formula>"Remplaçant"</formula>
    </cfRule>
    <cfRule type="cellIs" dxfId="9373" priority="171" operator="equal">
      <formula>"Titulaire"</formula>
    </cfRule>
  </conditionalFormatting>
  <conditionalFormatting sqref="AH26:AI30">
    <cfRule type="cellIs" dxfId="9372" priority="168" operator="equal">
      <formula>"Remplaçant"</formula>
    </cfRule>
    <cfRule type="cellIs" dxfId="9371" priority="169" operator="equal">
      <formula>"Titulaire"</formula>
    </cfRule>
  </conditionalFormatting>
  <conditionalFormatting sqref="AK26:AL30">
    <cfRule type="cellIs" dxfId="9370" priority="166" operator="equal">
      <formula>"Remplaçant"</formula>
    </cfRule>
    <cfRule type="cellIs" dxfId="9369" priority="167" operator="equal">
      <formula>"Titulaire"</formula>
    </cfRule>
  </conditionalFormatting>
  <conditionalFormatting sqref="AN26:AO30">
    <cfRule type="cellIs" dxfId="9368" priority="164" operator="equal">
      <formula>"Remplaçant"</formula>
    </cfRule>
    <cfRule type="cellIs" dxfId="9367" priority="165" operator="equal">
      <formula>"Titulaire"</formula>
    </cfRule>
  </conditionalFormatting>
  <conditionalFormatting sqref="AQ26:AR30">
    <cfRule type="cellIs" dxfId="9366" priority="162" operator="equal">
      <formula>"Remplaçant"</formula>
    </cfRule>
    <cfRule type="cellIs" dxfId="9365" priority="163" operator="equal">
      <formula>"Titulaire"</formula>
    </cfRule>
  </conditionalFormatting>
  <conditionalFormatting sqref="AT26:AU30">
    <cfRule type="cellIs" dxfId="9364" priority="160" operator="equal">
      <formula>"Remplaçant"</formula>
    </cfRule>
    <cfRule type="cellIs" dxfId="9363" priority="161" operator="equal">
      <formula>"Titulaire"</formula>
    </cfRule>
  </conditionalFormatting>
  <conditionalFormatting sqref="AW26:AX30">
    <cfRule type="cellIs" dxfId="9362" priority="158" operator="equal">
      <formula>"Remplaçant"</formula>
    </cfRule>
    <cfRule type="cellIs" dxfId="9361" priority="159" operator="equal">
      <formula>"Titulaire"</formula>
    </cfRule>
  </conditionalFormatting>
  <conditionalFormatting sqref="AZ26:BA30">
    <cfRule type="cellIs" dxfId="9360" priority="156" operator="equal">
      <formula>"Remplaçant"</formula>
    </cfRule>
    <cfRule type="cellIs" dxfId="9359" priority="157" operator="equal">
      <formula>"Titulaire"</formula>
    </cfRule>
  </conditionalFormatting>
  <conditionalFormatting sqref="BC26:BD30">
    <cfRule type="cellIs" dxfId="9358" priority="154" operator="equal">
      <formula>"Remplaçant"</formula>
    </cfRule>
    <cfRule type="cellIs" dxfId="9357" priority="155" operator="equal">
      <formula>"Titulaire"</formula>
    </cfRule>
  </conditionalFormatting>
  <conditionalFormatting sqref="BF26:BG30">
    <cfRule type="cellIs" dxfId="9356" priority="152" operator="equal">
      <formula>"Remplaçant"</formula>
    </cfRule>
    <cfRule type="cellIs" dxfId="9355" priority="153" operator="equal">
      <formula>"Titulaire"</formula>
    </cfRule>
  </conditionalFormatting>
  <conditionalFormatting sqref="BI26:BJ30">
    <cfRule type="cellIs" dxfId="9354" priority="150" operator="equal">
      <formula>"Remplaçant"</formula>
    </cfRule>
    <cfRule type="cellIs" dxfId="9353" priority="151" operator="equal">
      <formula>"Titulaire"</formula>
    </cfRule>
  </conditionalFormatting>
  <conditionalFormatting sqref="BL26:BM30">
    <cfRule type="cellIs" dxfId="9352" priority="148" operator="equal">
      <formula>"Remplaçant"</formula>
    </cfRule>
    <cfRule type="cellIs" dxfId="9351" priority="149" operator="equal">
      <formula>"Titulaire"</formula>
    </cfRule>
  </conditionalFormatting>
  <conditionalFormatting sqref="BO26:BP30">
    <cfRule type="cellIs" dxfId="9350" priority="146" operator="equal">
      <formula>"Remplaçant"</formula>
    </cfRule>
    <cfRule type="cellIs" dxfId="9349" priority="147" operator="equal">
      <formula>"Titulaire"</formula>
    </cfRule>
  </conditionalFormatting>
  <conditionalFormatting sqref="BR26:BS30">
    <cfRule type="cellIs" dxfId="9348" priority="144" operator="equal">
      <formula>"Remplaçant"</formula>
    </cfRule>
    <cfRule type="cellIs" dxfId="9347" priority="145" operator="equal">
      <formula>"Titulaire"</formula>
    </cfRule>
  </conditionalFormatting>
  <conditionalFormatting sqref="BU26:BV30">
    <cfRule type="cellIs" dxfId="9346" priority="142" operator="equal">
      <formula>"Remplaçant"</formula>
    </cfRule>
    <cfRule type="cellIs" dxfId="9345" priority="143" operator="equal">
      <formula>"Titulaire"</formula>
    </cfRule>
  </conditionalFormatting>
  <conditionalFormatting sqref="BX26:BY30">
    <cfRule type="cellIs" dxfId="9344" priority="140" operator="equal">
      <formula>"Remplaçant"</formula>
    </cfRule>
    <cfRule type="cellIs" dxfId="9343" priority="141" operator="equal">
      <formula>"Titulaire"</formula>
    </cfRule>
  </conditionalFormatting>
  <conditionalFormatting sqref="CA26:CB30">
    <cfRule type="cellIs" dxfId="9342" priority="138" operator="equal">
      <formula>"Remplaçant"</formula>
    </cfRule>
    <cfRule type="cellIs" dxfId="9341" priority="139" operator="equal">
      <formula>"Titulaire"</formula>
    </cfRule>
  </conditionalFormatting>
  <conditionalFormatting sqref="CD26:CE30">
    <cfRule type="cellIs" dxfId="9340" priority="136" operator="equal">
      <formula>"Remplaçant"</formula>
    </cfRule>
    <cfRule type="cellIs" dxfId="9339" priority="137" operator="equal">
      <formula>"Titulaire"</formula>
    </cfRule>
  </conditionalFormatting>
  <conditionalFormatting sqref="CG26:CH30">
    <cfRule type="cellIs" dxfId="9338" priority="134" operator="equal">
      <formula>"Remplaçant"</formula>
    </cfRule>
    <cfRule type="cellIs" dxfId="9337" priority="135" operator="equal">
      <formula>"Titulaire"</formula>
    </cfRule>
  </conditionalFormatting>
  <conditionalFormatting sqref="CJ26:CK30">
    <cfRule type="cellIs" dxfId="9336" priority="132" operator="equal">
      <formula>"Remplaçant"</formula>
    </cfRule>
    <cfRule type="cellIs" dxfId="9335" priority="133" operator="equal">
      <formula>"Titulaire"</formula>
    </cfRule>
  </conditionalFormatting>
  <conditionalFormatting sqref="CM26:CN30">
    <cfRule type="cellIs" dxfId="9334" priority="130" operator="equal">
      <formula>"Remplaçant"</formula>
    </cfRule>
    <cfRule type="cellIs" dxfId="9333" priority="131" operator="equal">
      <formula>"Titulaire"</formula>
    </cfRule>
  </conditionalFormatting>
  <conditionalFormatting sqref="CP26:CQ30">
    <cfRule type="cellIs" dxfId="9332" priority="128" operator="equal">
      <formula>"Remplaçant"</formula>
    </cfRule>
    <cfRule type="cellIs" dxfId="9331" priority="129" operator="equal">
      <formula>"Titulaire"</formula>
    </cfRule>
  </conditionalFormatting>
  <conditionalFormatting sqref="CS26:CT30">
    <cfRule type="cellIs" dxfId="9330" priority="126" operator="equal">
      <formula>"Remplaçant"</formula>
    </cfRule>
    <cfRule type="cellIs" dxfId="9329" priority="127" operator="equal">
      <formula>"Titulaire"</formula>
    </cfRule>
  </conditionalFormatting>
  <conditionalFormatting sqref="CV26:CW30">
    <cfRule type="cellIs" dxfId="9328" priority="124" operator="equal">
      <formula>"Remplaçant"</formula>
    </cfRule>
    <cfRule type="cellIs" dxfId="9327" priority="125" operator="equal">
      <formula>"Titulaire"</formula>
    </cfRule>
  </conditionalFormatting>
  <conditionalFormatting sqref="CY26:CZ30">
    <cfRule type="cellIs" dxfId="9326" priority="122" operator="equal">
      <formula>"Remplaçant"</formula>
    </cfRule>
    <cfRule type="cellIs" dxfId="9325" priority="123" operator="equal">
      <formula>"Titulaire"</formula>
    </cfRule>
  </conditionalFormatting>
  <conditionalFormatting sqref="DB26:DC30">
    <cfRule type="cellIs" dxfId="9324" priority="120" operator="equal">
      <formula>"Remplaçant"</formula>
    </cfRule>
    <cfRule type="cellIs" dxfId="9323" priority="121" operator="equal">
      <formula>"Titulaire"</formula>
    </cfRule>
  </conditionalFormatting>
  <conditionalFormatting sqref="DE26:DF30">
    <cfRule type="cellIs" dxfId="9322" priority="118" operator="equal">
      <formula>"Remplaçant"</formula>
    </cfRule>
    <cfRule type="cellIs" dxfId="9321" priority="119" operator="equal">
      <formula>"Titulaire"</formula>
    </cfRule>
  </conditionalFormatting>
  <conditionalFormatting sqref="DH26:DI30">
    <cfRule type="cellIs" dxfId="9320" priority="116" operator="equal">
      <formula>"Remplaçant"</formula>
    </cfRule>
    <cfRule type="cellIs" dxfId="9319" priority="117" operator="equal">
      <formula>"Titulaire"</formula>
    </cfRule>
  </conditionalFormatting>
  <conditionalFormatting sqref="DK26:DL30">
    <cfRule type="cellIs" dxfId="9318" priority="114" operator="equal">
      <formula>"Remplaçant"</formula>
    </cfRule>
    <cfRule type="cellIs" dxfId="9317" priority="115" operator="equal">
      <formula>"Titulaire"</formula>
    </cfRule>
  </conditionalFormatting>
  <conditionalFormatting sqref="DN26:DO30">
    <cfRule type="cellIs" dxfId="9316" priority="112" operator="equal">
      <formula>"Remplaçant"</formula>
    </cfRule>
    <cfRule type="cellIs" dxfId="9315" priority="113" operator="equal">
      <formula>"Titulaire"</formula>
    </cfRule>
  </conditionalFormatting>
  <conditionalFormatting sqref="DQ26:DR30">
    <cfRule type="cellIs" dxfId="9314" priority="110" operator="equal">
      <formula>"Remplaçant"</formula>
    </cfRule>
    <cfRule type="cellIs" dxfId="9313" priority="111" operator="equal">
      <formula>"Titulaire"</formula>
    </cfRule>
  </conditionalFormatting>
  <conditionalFormatting sqref="DT26:DU30">
    <cfRule type="cellIs" dxfId="9312" priority="108" operator="equal">
      <formula>"Remplaçant"</formula>
    </cfRule>
    <cfRule type="cellIs" dxfId="9311" priority="109" operator="equal">
      <formula>"Titulaire"</formula>
    </cfRule>
  </conditionalFormatting>
  <conditionalFormatting sqref="E26:F30">
    <cfRule type="cellIs" dxfId="9310" priority="107" operator="equal">
      <formula>0</formula>
    </cfRule>
  </conditionalFormatting>
  <conditionalFormatting sqref="G26:I30">
    <cfRule type="cellIs" dxfId="9309" priority="106" operator="equal">
      <formula>0</formula>
    </cfRule>
  </conditionalFormatting>
  <conditionalFormatting sqref="O132:XFD134 U130 AC130:XFD131 O130:T131 M130:N134 F130:F134 I130:K134">
    <cfRule type="cellIs" dxfId="9308" priority="104" operator="equal">
      <formula>"Remplaçant"</formula>
    </cfRule>
    <cfRule type="cellIs" dxfId="9307" priority="105" operator="equal">
      <formula>"Titulaire"</formula>
    </cfRule>
  </conditionalFormatting>
  <conditionalFormatting sqref="F130:F134">
    <cfRule type="colorScale" priority="103">
      <colorScale>
        <cfvo type="min"/>
        <cfvo type="percentile" val="50"/>
        <cfvo type="max"/>
        <color rgb="FFF8696B"/>
        <color rgb="FFFFEB84"/>
        <color rgb="FF63BE7B"/>
      </colorScale>
    </cfRule>
  </conditionalFormatting>
  <conditionalFormatting sqref="H130:H134">
    <cfRule type="cellIs" dxfId="9306" priority="101" operator="equal">
      <formula>"Remplaçant"</formula>
    </cfRule>
    <cfRule type="cellIs" dxfId="9305" priority="102" operator="equal">
      <formula>"Titulaire"</formula>
    </cfRule>
  </conditionalFormatting>
  <conditionalFormatting sqref="H130:H134">
    <cfRule type="colorScale" priority="100">
      <colorScale>
        <cfvo type="min"/>
        <cfvo type="percentile" val="50"/>
        <cfvo type="max"/>
        <color rgb="FFF8696B"/>
        <color rgb="FFFFEB84"/>
        <color rgb="FF63BE7B"/>
      </colorScale>
    </cfRule>
  </conditionalFormatting>
  <conditionalFormatting sqref="G130:G134">
    <cfRule type="cellIs" dxfId="9304" priority="98" operator="equal">
      <formula>"Remplaçant"</formula>
    </cfRule>
    <cfRule type="cellIs" dxfId="9303" priority="99" operator="equal">
      <formula>"Titulaire"</formula>
    </cfRule>
  </conditionalFormatting>
  <conditionalFormatting sqref="G130:G134">
    <cfRule type="colorScale" priority="97">
      <colorScale>
        <cfvo type="min"/>
        <cfvo type="percentile" val="50"/>
        <cfvo type="max"/>
        <color rgb="FFF8696B"/>
        <color rgb="FFFFEB84"/>
        <color rgb="FF63BE7B"/>
      </colorScale>
    </cfRule>
  </conditionalFormatting>
  <conditionalFormatting sqref="L9">
    <cfRule type="cellIs" dxfId="9302" priority="95" operator="equal">
      <formula>"Remplaçant"</formula>
    </cfRule>
    <cfRule type="cellIs" dxfId="9301" priority="96" operator="equal">
      <formula>"Titulaire"</formula>
    </cfRule>
  </conditionalFormatting>
  <conditionalFormatting sqref="L23">
    <cfRule type="cellIs" dxfId="9300" priority="93" operator="equal">
      <formula>"Remplaçant"</formula>
    </cfRule>
    <cfRule type="cellIs" dxfId="9299" priority="94" operator="equal">
      <formula>"Titulaire"</formula>
    </cfRule>
  </conditionalFormatting>
  <conditionalFormatting sqref="L17">
    <cfRule type="cellIs" dxfId="9298" priority="91" operator="equal">
      <formula>"Remplaçant"</formula>
    </cfRule>
    <cfRule type="cellIs" dxfId="9297" priority="92" operator="equal">
      <formula>"Titulaire"</formula>
    </cfRule>
  </conditionalFormatting>
  <conditionalFormatting sqref="L22">
    <cfRule type="cellIs" dxfId="9296" priority="89" operator="equal">
      <formula>"Remplaçant"</formula>
    </cfRule>
    <cfRule type="cellIs" dxfId="9295" priority="90" operator="equal">
      <formula>"Titulaire"</formula>
    </cfRule>
  </conditionalFormatting>
  <conditionalFormatting sqref="L19">
    <cfRule type="cellIs" dxfId="9294" priority="87" operator="equal">
      <formula>"Remplaçant"</formula>
    </cfRule>
    <cfRule type="cellIs" dxfId="9293" priority="88" operator="equal">
      <formula>"Titulaire"</formula>
    </cfRule>
  </conditionalFormatting>
  <conditionalFormatting sqref="L20">
    <cfRule type="cellIs" dxfId="9292" priority="85" operator="equal">
      <formula>"Remplaçant"</formula>
    </cfRule>
    <cfRule type="cellIs" dxfId="9291" priority="86" operator="equal">
      <formula>"Titulaire"</formula>
    </cfRule>
  </conditionalFormatting>
  <conditionalFormatting sqref="L15">
    <cfRule type="cellIs" dxfId="9290" priority="83" operator="equal">
      <formula>"Remplaçant"</formula>
    </cfRule>
    <cfRule type="cellIs" dxfId="9289" priority="84" operator="equal">
      <formula>"Titulaire"</formula>
    </cfRule>
  </conditionalFormatting>
  <conditionalFormatting sqref="L24">
    <cfRule type="cellIs" dxfId="9288" priority="81" operator="equal">
      <formula>"Remplaçant"</formula>
    </cfRule>
    <cfRule type="cellIs" dxfId="9287" priority="82" operator="equal">
      <formula>"Titulaire"</formula>
    </cfRule>
  </conditionalFormatting>
  <conditionalFormatting sqref="O25">
    <cfRule type="cellIs" dxfId="9286" priority="79" operator="equal">
      <formula>"Remplaçant"</formula>
    </cfRule>
    <cfRule type="cellIs" dxfId="9285" priority="80" operator="equal">
      <formula>"Titulaire"</formula>
    </cfRule>
  </conditionalFormatting>
  <conditionalFormatting sqref="O23">
    <cfRule type="cellIs" dxfId="9284" priority="77" operator="equal">
      <formula>"Remplaçant"</formula>
    </cfRule>
    <cfRule type="cellIs" dxfId="9283" priority="78" operator="equal">
      <formula>"Titulaire"</formula>
    </cfRule>
  </conditionalFormatting>
  <conditionalFormatting sqref="O19">
    <cfRule type="cellIs" dxfId="9282" priority="75" operator="equal">
      <formula>"Remplaçant"</formula>
    </cfRule>
    <cfRule type="cellIs" dxfId="9281" priority="76" operator="equal">
      <formula>"Titulaire"</formula>
    </cfRule>
  </conditionalFormatting>
  <conditionalFormatting sqref="O22">
    <cfRule type="cellIs" dxfId="9280" priority="73" operator="equal">
      <formula>"Remplaçant"</formula>
    </cfRule>
    <cfRule type="cellIs" dxfId="9279" priority="74" operator="equal">
      <formula>"Titulaire"</formula>
    </cfRule>
  </conditionalFormatting>
  <conditionalFormatting sqref="O17">
    <cfRule type="cellIs" dxfId="9278" priority="71" operator="equal">
      <formula>"Remplaçant"</formula>
    </cfRule>
    <cfRule type="cellIs" dxfId="9277" priority="72" operator="equal">
      <formula>"Titulaire"</formula>
    </cfRule>
  </conditionalFormatting>
  <conditionalFormatting sqref="O20">
    <cfRule type="cellIs" dxfId="9276" priority="69" operator="equal">
      <formula>"Remplaçant"</formula>
    </cfRule>
    <cfRule type="cellIs" dxfId="9275" priority="70" operator="equal">
      <formula>"Titulaire"</formula>
    </cfRule>
  </conditionalFormatting>
  <conditionalFormatting sqref="O15">
    <cfRule type="cellIs" dxfId="9274" priority="67" operator="equal">
      <formula>"Remplaçant"</formula>
    </cfRule>
    <cfRule type="cellIs" dxfId="9273" priority="68" operator="equal">
      <formula>"Titulaire"</formula>
    </cfRule>
  </conditionalFormatting>
  <conditionalFormatting sqref="O24">
    <cfRule type="cellIs" dxfId="9272" priority="65" operator="equal">
      <formula>"Remplaçant"</formula>
    </cfRule>
    <cfRule type="cellIs" dxfId="9271" priority="66" operator="equal">
      <formula>"Titulaire"</formula>
    </cfRule>
  </conditionalFormatting>
  <conditionalFormatting sqref="R30">
    <cfRule type="cellIs" dxfId="9270" priority="63" operator="equal">
      <formula>"Remplaçant"</formula>
    </cfRule>
    <cfRule type="cellIs" dxfId="9269" priority="64" operator="equal">
      <formula>"Titulaire"</formula>
    </cfRule>
  </conditionalFormatting>
  <conditionalFormatting sqref="R25">
    <cfRule type="cellIs" dxfId="9268" priority="61" operator="equal">
      <formula>"Remplaçant"</formula>
    </cfRule>
    <cfRule type="cellIs" dxfId="9267" priority="62" operator="equal">
      <formula>"Titulaire"</formula>
    </cfRule>
  </conditionalFormatting>
  <conditionalFormatting sqref="R28">
    <cfRule type="cellIs" dxfId="9266" priority="59" operator="equal">
      <formula>"Remplaçant"</formula>
    </cfRule>
    <cfRule type="cellIs" dxfId="9265" priority="60" operator="equal">
      <formula>"Titulaire"</formula>
    </cfRule>
  </conditionalFormatting>
  <conditionalFormatting sqref="R29">
    <cfRule type="cellIs" dxfId="9264" priority="57" operator="equal">
      <formula>"Remplaçant"</formula>
    </cfRule>
    <cfRule type="cellIs" dxfId="9263" priority="58" operator="equal">
      <formula>"Titulaire"</formula>
    </cfRule>
  </conditionalFormatting>
  <conditionalFormatting sqref="R23">
    <cfRule type="cellIs" dxfId="9262" priority="55" operator="equal">
      <formula>"Remplaçant"</formula>
    </cfRule>
    <cfRule type="cellIs" dxfId="9261" priority="56" operator="equal">
      <formula>"Titulaire"</formula>
    </cfRule>
  </conditionalFormatting>
  <conditionalFormatting sqref="R17">
    <cfRule type="cellIs" dxfId="9260" priority="53" operator="equal">
      <formula>"Remplaçant"</formula>
    </cfRule>
    <cfRule type="cellIs" dxfId="9259" priority="54" operator="equal">
      <formula>"Titulaire"</formula>
    </cfRule>
  </conditionalFormatting>
  <conditionalFormatting sqref="R22">
    <cfRule type="cellIs" dxfId="9258" priority="51" operator="equal">
      <formula>"Remplaçant"</formula>
    </cfRule>
    <cfRule type="cellIs" dxfId="9257" priority="52" operator="equal">
      <formula>"Titulaire"</formula>
    </cfRule>
  </conditionalFormatting>
  <conditionalFormatting sqref="R19">
    <cfRule type="cellIs" dxfId="9256" priority="49" operator="equal">
      <formula>"Remplaçant"</formula>
    </cfRule>
    <cfRule type="cellIs" dxfId="9255" priority="50" operator="equal">
      <formula>"Titulaire"</formula>
    </cfRule>
  </conditionalFormatting>
  <conditionalFormatting sqref="R20">
    <cfRule type="cellIs" dxfId="9254" priority="47" operator="equal">
      <formula>"Remplaçant"</formula>
    </cfRule>
    <cfRule type="cellIs" dxfId="9253" priority="48" operator="equal">
      <formula>"Titulaire"</formula>
    </cfRule>
  </conditionalFormatting>
  <conditionalFormatting sqref="R15">
    <cfRule type="cellIs" dxfId="9252" priority="45" operator="equal">
      <formula>"Remplaçant"</formula>
    </cfRule>
    <cfRule type="cellIs" dxfId="9251" priority="46" operator="equal">
      <formula>"Titulaire"</formula>
    </cfRule>
  </conditionalFormatting>
  <conditionalFormatting sqref="R13">
    <cfRule type="cellIs" dxfId="9250" priority="43" operator="equal">
      <formula>"Remplaçant"</formula>
    </cfRule>
    <cfRule type="cellIs" dxfId="9249" priority="44" operator="equal">
      <formula>"Titulaire"</formula>
    </cfRule>
  </conditionalFormatting>
  <conditionalFormatting sqref="R24">
    <cfRule type="cellIs" dxfId="9248" priority="41" operator="equal">
      <formula>"Remplaçant"</formula>
    </cfRule>
    <cfRule type="cellIs" dxfId="9247" priority="42" operator="equal">
      <formula>"Titulaire"</formula>
    </cfRule>
  </conditionalFormatting>
  <conditionalFormatting sqref="R26">
    <cfRule type="cellIs" dxfId="9246" priority="39" operator="equal">
      <formula>"Remplaçant"</formula>
    </cfRule>
    <cfRule type="cellIs" dxfId="9245" priority="40" operator="equal">
      <formula>"Titulaire"</formula>
    </cfRule>
  </conditionalFormatting>
  <conditionalFormatting sqref="U1">
    <cfRule type="cellIs" dxfId="9244" priority="37" operator="equal">
      <formula>"Remplaçant"</formula>
    </cfRule>
    <cfRule type="cellIs" dxfId="9243" priority="38" operator="equal">
      <formula>"Titulaire"</formula>
    </cfRule>
  </conditionalFormatting>
  <conditionalFormatting sqref="U30">
    <cfRule type="cellIs" dxfId="9242" priority="35" operator="equal">
      <formula>"Remplaçant"</formula>
    </cfRule>
    <cfRule type="cellIs" dxfId="9241" priority="36" operator="equal">
      <formula>"Titulaire"</formula>
    </cfRule>
  </conditionalFormatting>
  <conditionalFormatting sqref="U23">
    <cfRule type="cellIs" dxfId="9240" priority="33" operator="equal">
      <formula>"Remplaçant"</formula>
    </cfRule>
    <cfRule type="cellIs" dxfId="9239" priority="34" operator="equal">
      <formula>"Titulaire"</formula>
    </cfRule>
  </conditionalFormatting>
  <conditionalFormatting sqref="U28">
    <cfRule type="cellIs" dxfId="9238" priority="31" operator="equal">
      <formula>"Remplaçant"</formula>
    </cfRule>
    <cfRule type="cellIs" dxfId="9237" priority="32" operator="equal">
      <formula>"Titulaire"</formula>
    </cfRule>
  </conditionalFormatting>
  <conditionalFormatting sqref="U25">
    <cfRule type="cellIs" dxfId="9236" priority="29" operator="equal">
      <formula>"Remplaçant"</formula>
    </cfRule>
    <cfRule type="cellIs" dxfId="9235" priority="30" operator="equal">
      <formula>"Titulaire"</formula>
    </cfRule>
  </conditionalFormatting>
  <conditionalFormatting sqref="U29">
    <cfRule type="cellIs" dxfId="9234" priority="27" operator="equal">
      <formula>"Remplaçant"</formula>
    </cfRule>
    <cfRule type="cellIs" dxfId="9233" priority="28" operator="equal">
      <formula>"Titulaire"</formula>
    </cfRule>
  </conditionalFormatting>
  <conditionalFormatting sqref="U17">
    <cfRule type="cellIs" dxfId="9232" priority="25" operator="equal">
      <formula>"Remplaçant"</formula>
    </cfRule>
    <cfRule type="cellIs" dxfId="9231" priority="26" operator="equal">
      <formula>"Titulaire"</formula>
    </cfRule>
  </conditionalFormatting>
  <conditionalFormatting sqref="U20">
    <cfRule type="cellIs" dxfId="9230" priority="23" operator="equal">
      <formula>"Remplaçant"</formula>
    </cfRule>
    <cfRule type="cellIs" dxfId="9229" priority="24" operator="equal">
      <formula>"Titulaire"</formula>
    </cfRule>
  </conditionalFormatting>
  <conditionalFormatting sqref="U19">
    <cfRule type="cellIs" dxfId="9228" priority="21" operator="equal">
      <formula>"Remplaçant"</formula>
    </cfRule>
    <cfRule type="cellIs" dxfId="9227" priority="22" operator="equal">
      <formula>"Titulaire"</formula>
    </cfRule>
  </conditionalFormatting>
  <conditionalFormatting sqref="U22">
    <cfRule type="cellIs" dxfId="9226" priority="19" operator="equal">
      <formula>"Remplaçant"</formula>
    </cfRule>
    <cfRule type="cellIs" dxfId="9225" priority="20" operator="equal">
      <formula>"Titulaire"</formula>
    </cfRule>
  </conditionalFormatting>
  <conditionalFormatting sqref="U15">
    <cfRule type="cellIs" dxfId="9224" priority="17" operator="equal">
      <formula>"Remplaçant"</formula>
    </cfRule>
    <cfRule type="cellIs" dxfId="9223" priority="18" operator="equal">
      <formula>"Titulaire"</formula>
    </cfRule>
  </conditionalFormatting>
  <conditionalFormatting sqref="U13">
    <cfRule type="cellIs" dxfId="9222" priority="15" operator="equal">
      <formula>"Remplaçant"</formula>
    </cfRule>
    <cfRule type="cellIs" dxfId="9221" priority="16" operator="equal">
      <formula>"Titulaire"</formula>
    </cfRule>
  </conditionalFormatting>
  <conditionalFormatting sqref="U6">
    <cfRule type="cellIs" dxfId="9220" priority="13" operator="equal">
      <formula>"Remplaçant"</formula>
    </cfRule>
    <cfRule type="cellIs" dxfId="9219" priority="14" operator="equal">
      <formula>"Titulaire"</formula>
    </cfRule>
  </conditionalFormatting>
  <conditionalFormatting sqref="U8">
    <cfRule type="cellIs" dxfId="9218" priority="11" operator="equal">
      <formula>"Remplaçant"</formula>
    </cfRule>
    <cfRule type="cellIs" dxfId="9217" priority="12" operator="equal">
      <formula>"Titulaire"</formula>
    </cfRule>
  </conditionalFormatting>
  <conditionalFormatting sqref="U27">
    <cfRule type="cellIs" dxfId="9216" priority="9" operator="equal">
      <formula>"Remplaçant"</formula>
    </cfRule>
    <cfRule type="cellIs" dxfId="9215" priority="10" operator="equal">
      <formula>"Titulaire"</formula>
    </cfRule>
  </conditionalFormatting>
  <conditionalFormatting sqref="U12">
    <cfRule type="cellIs" dxfId="9214" priority="7" operator="equal">
      <formula>"Remplaçant"</formula>
    </cfRule>
    <cfRule type="cellIs" dxfId="9213" priority="8" operator="equal">
      <formula>"Titulaire"</formula>
    </cfRule>
  </conditionalFormatting>
  <conditionalFormatting sqref="U16">
    <cfRule type="cellIs" dxfId="9212" priority="5" operator="equal">
      <formula>"Remplaçant"</formula>
    </cfRule>
    <cfRule type="cellIs" dxfId="9211" priority="6" operator="equal">
      <formula>"Titulaire"</formula>
    </cfRule>
  </conditionalFormatting>
  <conditionalFormatting sqref="U34">
    <cfRule type="cellIs" dxfId="9210" priority="3" operator="equal">
      <formula>"Remplaçant"</formula>
    </cfRule>
    <cfRule type="cellIs" dxfId="9209" priority="4" operator="equal">
      <formula>"Titulaire"</formula>
    </cfRule>
  </conditionalFormatting>
  <conditionalFormatting sqref="U26">
    <cfRule type="cellIs" dxfId="9208" priority="1" operator="equal">
      <formula>"Remplaçant"</formula>
    </cfRule>
    <cfRule type="cellIs" dxfId="9207" priority="2" operator="equal">
      <formula>"Titulaire"</formula>
    </cfRule>
  </conditionalFormatting>
  <hyperlinks>
    <hyperlink ref="B108" r:id="rId1" tooltip="Bobby Allain" display="http://www.lequipe.fr/Football/FootballFicheJoueur36845.html"/>
    <hyperlink ref="B109" r:id="rId2" tooltip="Benjamin Leroy" display="http://www.lequipe.fr/Football/FootballFicheJoueur35283.html"/>
    <hyperlink ref="B133" r:id="rId3" tooltip="Baptiste Reynet" display="http://www.lequipe.fr/Football/FootballFicheJoueur33595.html"/>
    <hyperlink ref="B134" r:id="rId4" tooltip="Daniel Yeboah" display="http://www.lequipe.fr/Football/FootballFicheJoueur4144.html"/>
    <hyperlink ref="B126" r:id="rId5" tooltip="Yunis Abdelhamid" display="http://www.lequipe.fr/Football/FootballFicheJoueur44579.html"/>
    <hyperlink ref="B121" r:id="rId6" tooltip="Abdoulaye Bamba" display="http://www.lequipe.fr/Football/FootballFicheJoueur34789.html"/>
    <hyperlink ref="B112" r:id="rId7" tooltip="Quentin Bernard" display="http://www.lequipe.fr/Football/FootballFicheJoueur29455.html"/>
    <hyperlink ref="B130" r:id="rId8" tooltip="Arnold Bouka Moutou" display="http://www.lequipe.fr/Football/FootballFicheJoueur29480.html"/>
    <hyperlink ref="B131" r:id="rId9" tooltip="Fouad Chafik" display="http://www.lequipe.fr/Football/FootballFicheJoueur42594.html"/>
    <hyperlink ref="B111" r:id="rId10" tooltip="Jordan Lotiès" display="http://www.lequipe.fr/Football/FootballFicheJoueur19437.html"/>
    <hyperlink ref="B120" r:id="rId11" tooltip="Jordan Marié" display="http://www.lequipe.fr/Football/FootballFicheJoueur48614.html"/>
    <hyperlink ref="B124" r:id="rId12" tooltip="Valentin Rosier" display="http://www.lequipe.fr/Football/FootballFicheJoueur57626.html"/>
    <hyperlink ref="B128" r:id="rId13" tooltip="Vincent Rüfli" display="http://www.lequipe.fr/Football/FootballFicheJoueur43880.html"/>
    <hyperlink ref="B135" r:id="rId14" tooltip="Florent Urfer" display="http://www.lequipe.fr/Football/FootballFicheJoueur52029.html"/>
    <hyperlink ref="B132" r:id="rId15" tooltip="Cédric Varrault" display="http://www.lequipe.fr/Football/FootballFicheJoueur10495.html"/>
    <hyperlink ref="B136" r:id="rId16" tooltip="Mehdi Abeid" display="http://www.lequipe.fr/Football/FootballFicheJoueur36713.html"/>
    <hyperlink ref="B129" r:id="rId17" tooltip="Dylan Bahamboula" display="http://www.lequipe.fr/Football/FootballFicheJoueur49323.html"/>
    <hyperlink ref="B122" r:id="rId18" tooltip="Florent Balmont" display="http://www.lequipe.fr/Football/FootballFicheJoueur10275.html"/>
    <hyperlink ref="B110" r:id="rId19" tooltip="Anthony Belmonte" display="http://www.lequipe.fr/Football/FootballFicheJoueur46032.html"/>
    <hyperlink ref="B127" r:id="rId20" tooltip="Johan Gastien" display="http://www.lequipe.fr/Football/FootballFicheJoueur29180.html"/>
    <hyperlink ref="B115" r:id="rId21" tooltip="Pierre Lees Melou" display="http://www.lequipe.fr/Football/FootballFicheJoueur56593.html"/>
    <hyperlink ref="B119" r:id="rId22" tooltip="Marvin Martin" display="http://www.lequipe.fr/Football/FootballFicheJoueur29653.html"/>
    <hyperlink ref="B123" r:id="rId23" tooltip="Frédéric Sammaritano" display="http://www.lequipe.fr/Football/FootballFicheJoueur25443.html"/>
    <hyperlink ref="B113" r:id="rId24" tooltip="Guillaume Sarrabayrousse" display="http://www.lequipe.fr/Football/FootballFicheJoueur57386.html"/>
    <hyperlink ref="B125" r:id="rId25" tooltip="Romain Amalfitano" display="http://www.lequipe.fr/Football/FootballFicheJoueur32433.html"/>
    <hyperlink ref="B117" r:id="rId26" tooltip="Jérémie Bela" display="http://www.lequipe.fr/Football/FootballFicheJoueur39765.html"/>
    <hyperlink ref="B137" r:id="rId27" tooltip="Nathan Bizet" display="http://www.lequipe.fr/Football/FootballFicheJoueur58586.html"/>
    <hyperlink ref="B116" r:id="rId28" tooltip="Loïs Diony" display="http://www.lequipe.fr/Football/FootballFicheJoueur48029.html"/>
    <hyperlink ref="B114" r:id="rId29" tooltip="Yohan Rivière" display="http://www.lequipe.fr/Football/FootballFicheJoueur19891.html"/>
    <hyperlink ref="B118" r:id="rId30" tooltip="Julio Tavares" display="http://www.lequipe.fr/Football/FootballFicheJoueur35430.html"/>
    <hyperlink ref="B5" r:id="rId31" tooltip="Bobby Allain" display="http://www.lequipe.fr/Football/FootballFicheJoueur36845.html"/>
    <hyperlink ref="B6" r:id="rId32" tooltip="Benjamin Leroy" display="http://www.lequipe.fr/Football/FootballFicheJoueur35283.html"/>
    <hyperlink ref="B30" r:id="rId33" tooltip="Baptiste Reynet" display="http://www.lequipe.fr/Football/FootballFicheJoueur33595.html"/>
    <hyperlink ref="B33" r:id="rId34" tooltip="Daniel Yeboah" display="http://www.lequipe.fr/Football/FootballFicheJoueur4144.html"/>
    <hyperlink ref="B23" r:id="rId35" tooltip="Yunis Abdelhamid" display="http://www.lequipe.fr/Football/FootballFicheJoueur44579.html"/>
    <hyperlink ref="B18" r:id="rId36" tooltip="Abdoulaye Bamba" display="http://www.lequipe.fr/Football/FootballFicheJoueur34789.html"/>
    <hyperlink ref="B9" r:id="rId37" tooltip="Quentin Bernard" display="http://www.lequipe.fr/Football/FootballFicheJoueur29455.html"/>
    <hyperlink ref="B27" r:id="rId38" tooltip="Arnold Bouka Moutou" display="http://www.lequipe.fr/Football/FootballFicheJoueur29480.html"/>
    <hyperlink ref="B28" r:id="rId39" tooltip="Fouad Chafik" display="http://www.lequipe.fr/Football/FootballFicheJoueur42594.html"/>
    <hyperlink ref="B8" r:id="rId40" tooltip="Jordan Lotiès" display="http://www.lequipe.fr/Football/FootballFicheJoueur19437.html"/>
    <hyperlink ref="B17" r:id="rId41" tooltip="Jordan Marié" display="http://www.lequipe.fr/Football/FootballFicheJoueur48614.html"/>
    <hyperlink ref="B21" r:id="rId42" tooltip="Valentin Rosier" display="http://www.lequipe.fr/Football/FootballFicheJoueur57626.html"/>
    <hyperlink ref="B25" r:id="rId43" tooltip="Vincent Rüfli" display="http://www.lequipe.fr/Football/FootballFicheJoueur43880.html"/>
    <hyperlink ref="B32" r:id="rId44" tooltip="Florent Urfer" display="http://www.lequipe.fr/Football/FootballFicheJoueur52029.html"/>
    <hyperlink ref="B29" r:id="rId45" tooltip="Cédric Varrault" display="http://www.lequipe.fr/Football/FootballFicheJoueur10495.html"/>
    <hyperlink ref="B34" r:id="rId46" tooltip="Mehdi Abeid" display="http://www.lequipe.fr/Football/FootballFicheJoueur36713.html"/>
    <hyperlink ref="B26" r:id="rId47" tooltip="Dylan Bahamboula" display="http://www.lequipe.fr/Football/FootballFicheJoueur49323.html"/>
    <hyperlink ref="B19" r:id="rId48" tooltip="Florent Balmont" display="http://www.lequipe.fr/Football/FootballFicheJoueur10275.html"/>
    <hyperlink ref="B7" r:id="rId49" tooltip="Anthony Belmonte" display="http://www.lequipe.fr/Football/FootballFicheJoueur46032.html"/>
    <hyperlink ref="B24" r:id="rId50" tooltip="Johan Gastien" display="http://www.lequipe.fr/Football/FootballFicheJoueur29180.html"/>
    <hyperlink ref="B12" r:id="rId51" tooltip="Pierre Lees Melou" display="http://www.lequipe.fr/Football/FootballFicheJoueur56593.html"/>
    <hyperlink ref="B16" r:id="rId52" tooltip="Marvin Martin" display="http://www.lequipe.fr/Football/FootballFicheJoueur29653.html"/>
    <hyperlink ref="B20" r:id="rId53" tooltip="Frédéric Sammaritano" display="http://www.lequipe.fr/Football/FootballFicheJoueur25443.html"/>
    <hyperlink ref="B10" r:id="rId54" tooltip="Guillaume Sarrabayrousse" display="http://www.lequipe.fr/Football/FootballFicheJoueur57386.html"/>
    <hyperlink ref="B22" r:id="rId55" tooltip="Romain Amalfitano" display="http://www.lequipe.fr/Football/FootballFicheJoueur32433.html"/>
    <hyperlink ref="B14" r:id="rId56" tooltip="Jérémie Bela" display="http://www.lequipe.fr/Football/FootballFicheJoueur39765.html"/>
    <hyperlink ref="B31" r:id="rId57" tooltip="Nathan Bizet" display="http://www.lequipe.fr/Football/FootballFicheJoueur58586.html"/>
    <hyperlink ref="B13" r:id="rId58" tooltip="Loïs Diony" display="http://www.lequipe.fr/Football/FootballFicheJoueur48029.html"/>
    <hyperlink ref="B11" r:id="rId59" tooltip="Yohan Rivière" display="http://www.lequipe.fr/Football/FootballFicheJoueur19891.html"/>
    <hyperlink ref="B15" r:id="rId60" tooltip="Julio Tavares" display="http://www.lequipe.fr/Football/FootballFicheJoueur35430.html"/>
  </hyperlinks>
  <pageMargins left="0.7" right="0.7" top="0.75" bottom="0.75" header="0.3" footer="0.3"/>
  <ignoredErrors>
    <ignoredError sqref="F30 F33" formula="1"/>
  </ignoredErrors>
  <drawing r:id="rId61"/>
  <legacyDrawing r:id="rId6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dimension ref="A1:DX420"/>
  <sheetViews>
    <sheetView showGridLines="0" zoomScale="85" zoomScaleNormal="85" workbookViewId="0">
      <selection activeCell="W6" sqref="W6"/>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9</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42594</v>
      </c>
      <c r="O2" s="113">
        <v>42603</v>
      </c>
      <c r="R2" s="113">
        <v>42609</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8</v>
      </c>
      <c r="O3" s="115" t="s">
        <v>9</v>
      </c>
      <c r="R3" s="115" t="s">
        <v>15</v>
      </c>
      <c r="U3" s="115" t="s">
        <v>9</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9</v>
      </c>
      <c r="M4" s="112" t="s">
        <v>155</v>
      </c>
      <c r="N4" s="111" t="s">
        <v>156</v>
      </c>
      <c r="O4" s="114" t="s">
        <v>17</v>
      </c>
      <c r="P4" s="112" t="s">
        <v>155</v>
      </c>
      <c r="Q4" s="111" t="s">
        <v>156</v>
      </c>
      <c r="R4" s="114" t="s">
        <v>9</v>
      </c>
      <c r="S4" s="112" t="s">
        <v>155</v>
      </c>
      <c r="T4" s="108" t="s">
        <v>156</v>
      </c>
      <c r="U4" s="114" t="s">
        <v>14</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2</v>
      </c>
      <c r="B5" s="174" t="s">
        <v>354</v>
      </c>
      <c r="C5" s="146">
        <v>1</v>
      </c>
      <c r="D5" s="177" t="s">
        <v>113</v>
      </c>
      <c r="E5" s="147">
        <f t="shared" ref="E5:E44" si="0">COUNTIF(L5:XFD5,"Titulaire")</f>
        <v>4</v>
      </c>
      <c r="F5" s="175">
        <f>SUM(L5:XFD5)*-1</f>
        <v>-4</v>
      </c>
      <c r="G5" s="147">
        <f t="shared" ref="G5:G44" si="1">COUNTIFS($49:$49,"Victoire",5:5,"Titulaire")</f>
        <v>2</v>
      </c>
      <c r="H5" s="147">
        <f t="shared" ref="H5:H44" si="2">COUNTIFS($49:$49,"Nul",5:5,"Titulaire")</f>
        <v>2</v>
      </c>
      <c r="I5" s="147">
        <f t="shared" ref="I5:I44" si="3">COUNTIFS($49:$49,"Défaite",5:5,"Titulaire")</f>
        <v>0</v>
      </c>
      <c r="J5" s="106">
        <f t="shared" ref="J5:J44" si="4">COUNTIF($L5:$XFD5,"Titulaire")/$J$2</f>
        <v>1</v>
      </c>
      <c r="K5" s="106">
        <f t="shared" ref="K5:K44" si="5">COUNTIF($L5:$XFD5,"Remplaçant")/$J$2</f>
        <v>0</v>
      </c>
      <c r="L5" s="107" t="s">
        <v>121</v>
      </c>
      <c r="M5" s="110"/>
      <c r="N5" s="110">
        <v>2</v>
      </c>
      <c r="O5" s="107" t="s">
        <v>121</v>
      </c>
      <c r="P5" s="110"/>
      <c r="Q5" s="110">
        <v>1</v>
      </c>
      <c r="R5" s="107" t="s">
        <v>121</v>
      </c>
      <c r="S5" s="110"/>
      <c r="T5" s="110"/>
      <c r="U5" s="107" t="s">
        <v>121</v>
      </c>
      <c r="V5" s="110"/>
      <c r="W5" s="110">
        <v>1</v>
      </c>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5</v>
      </c>
      <c r="B6" s="174" t="s">
        <v>357</v>
      </c>
      <c r="C6" s="146">
        <v>2</v>
      </c>
      <c r="D6" s="177" t="s">
        <v>114</v>
      </c>
      <c r="E6" s="147">
        <f t="shared" si="0"/>
        <v>4</v>
      </c>
      <c r="F6" s="145">
        <f t="shared" ref="F6:F27" si="6">SUM(L6:XFD6)</f>
        <v>0</v>
      </c>
      <c r="G6" s="147">
        <f t="shared" si="1"/>
        <v>2</v>
      </c>
      <c r="H6" s="147">
        <f t="shared" si="2"/>
        <v>2</v>
      </c>
      <c r="I6" s="147">
        <f t="shared" si="3"/>
        <v>0</v>
      </c>
      <c r="J6" s="106">
        <f t="shared" si="4"/>
        <v>1</v>
      </c>
      <c r="K6" s="106">
        <f t="shared" si="5"/>
        <v>0</v>
      </c>
      <c r="L6" s="107" t="s">
        <v>121</v>
      </c>
      <c r="M6" s="110"/>
      <c r="N6" s="110"/>
      <c r="O6" s="107" t="s">
        <v>121</v>
      </c>
      <c r="P6" s="110"/>
      <c r="Q6" s="110"/>
      <c r="R6" s="107" t="s">
        <v>121</v>
      </c>
      <c r="S6" s="110"/>
      <c r="T6" s="110"/>
      <c r="U6" s="107" t="s">
        <v>121</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12</v>
      </c>
      <c r="B7" s="174" t="s">
        <v>363</v>
      </c>
      <c r="C7" s="146">
        <v>3</v>
      </c>
      <c r="D7" s="177" t="s">
        <v>114</v>
      </c>
      <c r="E7" s="147">
        <f t="shared" si="0"/>
        <v>3</v>
      </c>
      <c r="F7" s="145">
        <f t="shared" si="6"/>
        <v>0</v>
      </c>
      <c r="G7" s="147">
        <f t="shared" si="1"/>
        <v>2</v>
      </c>
      <c r="H7" s="147">
        <f t="shared" si="2"/>
        <v>1</v>
      </c>
      <c r="I7" s="147">
        <f t="shared" si="3"/>
        <v>0</v>
      </c>
      <c r="J7" s="106">
        <f t="shared" si="4"/>
        <v>0.75</v>
      </c>
      <c r="K7" s="106">
        <f t="shared" si="5"/>
        <v>0</v>
      </c>
      <c r="L7" s="96"/>
      <c r="M7" s="110"/>
      <c r="N7" s="110"/>
      <c r="O7" s="107" t="s">
        <v>121</v>
      </c>
      <c r="P7" s="110"/>
      <c r="Q7" s="110"/>
      <c r="R7" s="107" t="s">
        <v>121</v>
      </c>
      <c r="S7" s="110"/>
      <c r="T7" s="110"/>
      <c r="U7" s="107" t="s">
        <v>121</v>
      </c>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4</v>
      </c>
      <c r="B8" s="174" t="s">
        <v>356</v>
      </c>
      <c r="C8" s="146">
        <v>4</v>
      </c>
      <c r="D8" s="177" t="s">
        <v>114</v>
      </c>
      <c r="E8" s="147">
        <f t="shared" si="0"/>
        <v>1</v>
      </c>
      <c r="F8" s="145">
        <f t="shared" si="6"/>
        <v>0</v>
      </c>
      <c r="G8" s="147">
        <f t="shared" si="1"/>
        <v>0</v>
      </c>
      <c r="H8" s="147">
        <f t="shared" si="2"/>
        <v>1</v>
      </c>
      <c r="I8" s="147">
        <f t="shared" si="3"/>
        <v>0</v>
      </c>
      <c r="J8" s="106">
        <f t="shared" si="4"/>
        <v>0.25</v>
      </c>
      <c r="K8" s="106">
        <f t="shared" si="5"/>
        <v>0.75</v>
      </c>
      <c r="L8" s="107" t="s">
        <v>121</v>
      </c>
      <c r="M8" s="110"/>
      <c r="N8" s="110"/>
      <c r="O8" s="96" t="s">
        <v>122</v>
      </c>
      <c r="P8" s="110"/>
      <c r="Q8" s="110"/>
      <c r="R8" s="96" t="s">
        <v>122</v>
      </c>
      <c r="S8" s="110"/>
      <c r="T8" s="110"/>
      <c r="U8" s="96" t="s">
        <v>122</v>
      </c>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21</v>
      </c>
      <c r="B9" s="174" t="s">
        <v>201</v>
      </c>
      <c r="C9" s="146">
        <v>5</v>
      </c>
      <c r="D9" s="177" t="s">
        <v>116</v>
      </c>
      <c r="E9" s="147">
        <f t="shared" si="0"/>
        <v>4</v>
      </c>
      <c r="F9" s="145">
        <f t="shared" si="6"/>
        <v>2</v>
      </c>
      <c r="G9" s="147">
        <f t="shared" si="1"/>
        <v>2</v>
      </c>
      <c r="H9" s="147">
        <f t="shared" si="2"/>
        <v>2</v>
      </c>
      <c r="I9" s="147">
        <f t="shared" si="3"/>
        <v>0</v>
      </c>
      <c r="J9" s="106">
        <f t="shared" si="4"/>
        <v>1</v>
      </c>
      <c r="K9" s="106">
        <f t="shared" si="5"/>
        <v>0</v>
      </c>
      <c r="L9" s="107" t="s">
        <v>121</v>
      </c>
      <c r="M9" s="110">
        <v>1</v>
      </c>
      <c r="N9" s="110"/>
      <c r="O9" s="107" t="s">
        <v>121</v>
      </c>
      <c r="P9" s="110"/>
      <c r="Q9" s="110"/>
      <c r="R9" s="107" t="s">
        <v>121</v>
      </c>
      <c r="S9" s="110">
        <v>1</v>
      </c>
      <c r="T9" s="110"/>
      <c r="U9" s="107" t="s">
        <v>121</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14</v>
      </c>
      <c r="B10" s="174" t="s">
        <v>365</v>
      </c>
      <c r="C10" s="146">
        <v>6</v>
      </c>
      <c r="D10" s="177" t="s">
        <v>114</v>
      </c>
      <c r="E10" s="147">
        <f t="shared" si="0"/>
        <v>0</v>
      </c>
      <c r="F10" s="145">
        <f t="shared" si="6"/>
        <v>0</v>
      </c>
      <c r="G10" s="147">
        <f t="shared" si="1"/>
        <v>0</v>
      </c>
      <c r="H10" s="147">
        <f t="shared" si="2"/>
        <v>0</v>
      </c>
      <c r="I10" s="147">
        <f t="shared" si="3"/>
        <v>0</v>
      </c>
      <c r="J10" s="106">
        <f t="shared" si="4"/>
        <v>0</v>
      </c>
      <c r="K10" s="106">
        <f t="shared" si="5"/>
        <v>0.25</v>
      </c>
      <c r="L10" s="96"/>
      <c r="M10" s="110"/>
      <c r="N10" s="110"/>
      <c r="O10" s="96"/>
      <c r="P10" s="110"/>
      <c r="Q10" s="110"/>
      <c r="R10" s="96"/>
      <c r="S10" s="110"/>
      <c r="T10" s="110"/>
      <c r="U10" s="96" t="s">
        <v>122</v>
      </c>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9</v>
      </c>
      <c r="B11" s="174" t="s">
        <v>361</v>
      </c>
      <c r="C11" s="146">
        <v>7</v>
      </c>
      <c r="D11" s="177" t="s">
        <v>114</v>
      </c>
      <c r="E11" s="147">
        <f t="shared" si="0"/>
        <v>0</v>
      </c>
      <c r="F11" s="145">
        <f t="shared" si="6"/>
        <v>0</v>
      </c>
      <c r="G11" s="147">
        <f t="shared" si="1"/>
        <v>0</v>
      </c>
      <c r="H11" s="147">
        <f t="shared" si="2"/>
        <v>0</v>
      </c>
      <c r="I11" s="147">
        <f t="shared" si="3"/>
        <v>0</v>
      </c>
      <c r="J11" s="106">
        <f t="shared" si="4"/>
        <v>0</v>
      </c>
      <c r="K11" s="106">
        <f t="shared" si="5"/>
        <v>0</v>
      </c>
      <c r="L11" s="96"/>
      <c r="M11" s="110"/>
      <c r="N11" s="110"/>
      <c r="O11" s="96"/>
      <c r="P11" s="110"/>
      <c r="Q11" s="110"/>
      <c r="R11" s="96"/>
      <c r="S11" s="110"/>
      <c r="T11" s="110"/>
      <c r="U11" s="96"/>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20</v>
      </c>
      <c r="B12" s="174" t="s">
        <v>371</v>
      </c>
      <c r="C12" s="146">
        <v>8</v>
      </c>
      <c r="D12" s="177" t="s">
        <v>116</v>
      </c>
      <c r="E12" s="147">
        <f t="shared" si="0"/>
        <v>4</v>
      </c>
      <c r="F12" s="145">
        <f t="shared" si="6"/>
        <v>0</v>
      </c>
      <c r="G12" s="147">
        <f t="shared" si="1"/>
        <v>2</v>
      </c>
      <c r="H12" s="147">
        <f t="shared" si="2"/>
        <v>2</v>
      </c>
      <c r="I12" s="147">
        <f t="shared" si="3"/>
        <v>0</v>
      </c>
      <c r="J12" s="106">
        <f t="shared" si="4"/>
        <v>1</v>
      </c>
      <c r="K12" s="106">
        <f t="shared" si="5"/>
        <v>0</v>
      </c>
      <c r="L12" s="107" t="s">
        <v>121</v>
      </c>
      <c r="M12" s="110"/>
      <c r="N12" s="110"/>
      <c r="O12" s="107" t="s">
        <v>121</v>
      </c>
      <c r="P12" s="110"/>
      <c r="Q12" s="110"/>
      <c r="R12" s="107" t="s">
        <v>121</v>
      </c>
      <c r="S12" s="110"/>
      <c r="T12" s="110"/>
      <c r="U12" s="107" t="s">
        <v>121</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28</v>
      </c>
      <c r="B13" s="174" t="s">
        <v>378</v>
      </c>
      <c r="C13" s="146">
        <v>9</v>
      </c>
      <c r="D13" s="177" t="s">
        <v>117</v>
      </c>
      <c r="E13" s="147">
        <f t="shared" si="0"/>
        <v>0</v>
      </c>
      <c r="F13" s="145">
        <f t="shared" si="6"/>
        <v>0</v>
      </c>
      <c r="G13" s="147">
        <f t="shared" si="1"/>
        <v>0</v>
      </c>
      <c r="H13" s="147">
        <f t="shared" si="2"/>
        <v>0</v>
      </c>
      <c r="I13" s="147">
        <f t="shared" si="3"/>
        <v>0</v>
      </c>
      <c r="J13" s="106">
        <f t="shared" si="4"/>
        <v>0</v>
      </c>
      <c r="K13" s="106">
        <f t="shared" si="5"/>
        <v>0.25</v>
      </c>
      <c r="L13" s="96"/>
      <c r="M13" s="110"/>
      <c r="N13" s="110"/>
      <c r="O13" s="96" t="s">
        <v>122</v>
      </c>
      <c r="P13" s="110"/>
      <c r="Q13" s="110"/>
      <c r="R13" s="96"/>
      <c r="S13" s="110"/>
      <c r="T13" s="110"/>
      <c r="U13" s="96"/>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16</v>
      </c>
      <c r="B14" s="174" t="s">
        <v>367</v>
      </c>
      <c r="C14" s="146">
        <v>10</v>
      </c>
      <c r="D14" s="177" t="s">
        <v>116</v>
      </c>
      <c r="E14" s="147">
        <f t="shared" si="0"/>
        <v>0</v>
      </c>
      <c r="F14" s="175">
        <f t="shared" si="6"/>
        <v>0</v>
      </c>
      <c r="G14" s="147">
        <f t="shared" si="1"/>
        <v>0</v>
      </c>
      <c r="H14" s="147">
        <f t="shared" si="2"/>
        <v>0</v>
      </c>
      <c r="I14" s="147">
        <f t="shared" si="3"/>
        <v>0</v>
      </c>
      <c r="J14" s="106">
        <f t="shared" si="4"/>
        <v>0</v>
      </c>
      <c r="K14" s="106">
        <f t="shared" si="5"/>
        <v>0</v>
      </c>
      <c r="L14" s="96"/>
      <c r="M14" s="110"/>
      <c r="N14" s="110"/>
      <c r="O14" s="96"/>
      <c r="P14" s="110"/>
      <c r="Q14" s="110"/>
      <c r="R14" s="96"/>
      <c r="S14" s="110"/>
      <c r="T14" s="110"/>
      <c r="U14" s="96"/>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29</v>
      </c>
      <c r="B15" s="174" t="s">
        <v>379</v>
      </c>
      <c r="C15" s="146">
        <v>11</v>
      </c>
      <c r="D15" s="177" t="s">
        <v>117</v>
      </c>
      <c r="E15" s="147">
        <f t="shared" si="0"/>
        <v>4</v>
      </c>
      <c r="F15" s="145">
        <f t="shared" si="6"/>
        <v>1</v>
      </c>
      <c r="G15" s="147">
        <f t="shared" si="1"/>
        <v>2</v>
      </c>
      <c r="H15" s="147">
        <f t="shared" si="2"/>
        <v>2</v>
      </c>
      <c r="I15" s="147">
        <f t="shared" si="3"/>
        <v>0</v>
      </c>
      <c r="J15" s="106">
        <f t="shared" si="4"/>
        <v>1</v>
      </c>
      <c r="K15" s="106">
        <f t="shared" si="5"/>
        <v>0</v>
      </c>
      <c r="L15" s="107" t="s">
        <v>121</v>
      </c>
      <c r="M15" s="110">
        <v>1</v>
      </c>
      <c r="N15" s="110"/>
      <c r="O15" s="107" t="s">
        <v>121</v>
      </c>
      <c r="P15" s="110"/>
      <c r="Q15" s="110"/>
      <c r="R15" s="107" t="s">
        <v>121</v>
      </c>
      <c r="S15" s="110"/>
      <c r="T15" s="110"/>
      <c r="U15" s="107" t="s">
        <v>121</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26</v>
      </c>
      <c r="B16" s="174" t="s">
        <v>376</v>
      </c>
      <c r="C16" s="146">
        <v>12</v>
      </c>
      <c r="D16" s="177" t="s">
        <v>117</v>
      </c>
      <c r="E16" s="147">
        <f t="shared" si="0"/>
        <v>0</v>
      </c>
      <c r="F16" s="145">
        <f t="shared" si="6"/>
        <v>0</v>
      </c>
      <c r="G16" s="147">
        <f t="shared" si="1"/>
        <v>0</v>
      </c>
      <c r="H16" s="147">
        <f t="shared" si="2"/>
        <v>0</v>
      </c>
      <c r="I16" s="147">
        <f t="shared" si="3"/>
        <v>0</v>
      </c>
      <c r="J16" s="106">
        <f t="shared" si="4"/>
        <v>0</v>
      </c>
      <c r="K16" s="106">
        <f t="shared" si="5"/>
        <v>1</v>
      </c>
      <c r="L16" s="96" t="s">
        <v>122</v>
      </c>
      <c r="M16" s="110"/>
      <c r="N16" s="110"/>
      <c r="O16" s="96" t="s">
        <v>122</v>
      </c>
      <c r="P16" s="110"/>
      <c r="Q16" s="110"/>
      <c r="R16" s="96" t="s">
        <v>122</v>
      </c>
      <c r="S16" s="110"/>
      <c r="T16" s="110"/>
      <c r="U16" s="96" t="s">
        <v>122</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27</v>
      </c>
      <c r="B17" s="174" t="s">
        <v>377</v>
      </c>
      <c r="C17" s="146">
        <v>14</v>
      </c>
      <c r="D17" s="177" t="s">
        <v>117</v>
      </c>
      <c r="E17" s="147">
        <f t="shared" si="0"/>
        <v>0</v>
      </c>
      <c r="F17" s="145">
        <f t="shared" si="6"/>
        <v>0</v>
      </c>
      <c r="G17" s="147">
        <f t="shared" si="1"/>
        <v>0</v>
      </c>
      <c r="H17" s="147">
        <f t="shared" si="2"/>
        <v>0</v>
      </c>
      <c r="I17" s="147">
        <f t="shared" si="3"/>
        <v>0</v>
      </c>
      <c r="J17" s="106">
        <f t="shared" si="4"/>
        <v>0</v>
      </c>
      <c r="K17" s="106">
        <f t="shared" si="5"/>
        <v>0</v>
      </c>
      <c r="L17" s="96"/>
      <c r="M17" s="110"/>
      <c r="N17" s="110"/>
      <c r="O17" s="96"/>
      <c r="P17" s="110"/>
      <c r="Q17" s="110"/>
      <c r="R17" s="96"/>
      <c r="S17" s="110"/>
      <c r="T17" s="110"/>
      <c r="U17" s="96"/>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15</v>
      </c>
      <c r="B18" s="174" t="s">
        <v>366</v>
      </c>
      <c r="C18" s="146">
        <v>15</v>
      </c>
      <c r="D18" s="177" t="s">
        <v>114</v>
      </c>
      <c r="E18" s="147">
        <f t="shared" si="0"/>
        <v>4</v>
      </c>
      <c r="F18" s="145">
        <f t="shared" si="6"/>
        <v>1</v>
      </c>
      <c r="G18" s="147">
        <f t="shared" si="1"/>
        <v>2</v>
      </c>
      <c r="H18" s="147">
        <f t="shared" si="2"/>
        <v>2</v>
      </c>
      <c r="I18" s="147">
        <f t="shared" si="3"/>
        <v>0</v>
      </c>
      <c r="J18" s="106">
        <f t="shared" si="4"/>
        <v>1</v>
      </c>
      <c r="K18" s="106">
        <f t="shared" si="5"/>
        <v>0</v>
      </c>
      <c r="L18" s="107" t="s">
        <v>121</v>
      </c>
      <c r="M18" s="110"/>
      <c r="N18" s="110"/>
      <c r="O18" s="107" t="s">
        <v>121</v>
      </c>
      <c r="P18" s="110">
        <v>1</v>
      </c>
      <c r="Q18" s="110"/>
      <c r="R18" s="107" t="s">
        <v>121</v>
      </c>
      <c r="S18" s="110"/>
      <c r="T18" s="110"/>
      <c r="U18" s="107" t="s">
        <v>121</v>
      </c>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22</v>
      </c>
      <c r="B19" s="174" t="s">
        <v>372</v>
      </c>
      <c r="C19" s="146">
        <v>17</v>
      </c>
      <c r="D19" s="177" t="s">
        <v>116</v>
      </c>
      <c r="E19" s="147">
        <f t="shared" si="0"/>
        <v>0</v>
      </c>
      <c r="F19" s="145">
        <f t="shared" si="6"/>
        <v>0</v>
      </c>
      <c r="G19" s="147">
        <f t="shared" si="1"/>
        <v>0</v>
      </c>
      <c r="H19" s="147">
        <f t="shared" si="2"/>
        <v>0</v>
      </c>
      <c r="I19" s="147">
        <f t="shared" si="3"/>
        <v>0</v>
      </c>
      <c r="J19" s="106">
        <f t="shared" si="4"/>
        <v>0</v>
      </c>
      <c r="K19" s="106">
        <f t="shared" si="5"/>
        <v>0</v>
      </c>
      <c r="L19" s="96"/>
      <c r="M19" s="110"/>
      <c r="N19" s="110"/>
      <c r="O19" s="96"/>
      <c r="P19" s="110"/>
      <c r="Q19" s="110"/>
      <c r="R19" s="96"/>
      <c r="S19" s="110"/>
      <c r="T19" s="110"/>
      <c r="U19" s="96"/>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24</v>
      </c>
      <c r="B20" s="174" t="s">
        <v>374</v>
      </c>
      <c r="C20" s="146">
        <v>19</v>
      </c>
      <c r="D20" s="177" t="s">
        <v>116</v>
      </c>
      <c r="E20" s="147">
        <f t="shared" si="0"/>
        <v>4</v>
      </c>
      <c r="F20" s="145">
        <f t="shared" si="6"/>
        <v>1</v>
      </c>
      <c r="G20" s="147">
        <f t="shared" si="1"/>
        <v>2</v>
      </c>
      <c r="H20" s="147">
        <f t="shared" si="2"/>
        <v>2</v>
      </c>
      <c r="I20" s="147">
        <f t="shared" si="3"/>
        <v>0</v>
      </c>
      <c r="J20" s="106">
        <f t="shared" si="4"/>
        <v>1</v>
      </c>
      <c r="K20" s="106">
        <f t="shared" si="5"/>
        <v>0</v>
      </c>
      <c r="L20" s="107" t="s">
        <v>121</v>
      </c>
      <c r="M20" s="110"/>
      <c r="N20" s="110"/>
      <c r="O20" s="107" t="s">
        <v>121</v>
      </c>
      <c r="P20" s="110">
        <v>1</v>
      </c>
      <c r="Q20" s="110"/>
      <c r="R20" s="107" t="s">
        <v>121</v>
      </c>
      <c r="S20" s="110"/>
      <c r="T20" s="110"/>
      <c r="U20" s="107" t="s">
        <v>121</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17</v>
      </c>
      <c r="B21" s="174" t="s">
        <v>368</v>
      </c>
      <c r="C21" s="146">
        <v>21</v>
      </c>
      <c r="D21" s="177" t="s">
        <v>116</v>
      </c>
      <c r="E21" s="147">
        <f t="shared" si="0"/>
        <v>0</v>
      </c>
      <c r="F21" s="145">
        <f t="shared" si="6"/>
        <v>0</v>
      </c>
      <c r="G21" s="147">
        <f t="shared" si="1"/>
        <v>0</v>
      </c>
      <c r="H21" s="147">
        <f t="shared" si="2"/>
        <v>0</v>
      </c>
      <c r="I21" s="147">
        <f t="shared" si="3"/>
        <v>0</v>
      </c>
      <c r="J21" s="106">
        <f t="shared" si="4"/>
        <v>0</v>
      </c>
      <c r="K21" s="106">
        <f t="shared" si="5"/>
        <v>1</v>
      </c>
      <c r="L21" s="96" t="s">
        <v>122</v>
      </c>
      <c r="M21" s="110"/>
      <c r="N21" s="110"/>
      <c r="O21" s="96" t="s">
        <v>122</v>
      </c>
      <c r="P21" s="110"/>
      <c r="Q21" s="110"/>
      <c r="R21" s="96" t="s">
        <v>122</v>
      </c>
      <c r="S21" s="110"/>
      <c r="T21" s="110"/>
      <c r="U21" s="96" t="s">
        <v>122</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11</v>
      </c>
      <c r="B22" s="174" t="s">
        <v>141</v>
      </c>
      <c r="C22" s="146">
        <v>22</v>
      </c>
      <c r="D22" s="177" t="s">
        <v>114</v>
      </c>
      <c r="E22" s="147">
        <f t="shared" si="0"/>
        <v>0</v>
      </c>
      <c r="F22" s="145">
        <f t="shared" si="6"/>
        <v>0</v>
      </c>
      <c r="G22" s="147">
        <f t="shared" si="1"/>
        <v>0</v>
      </c>
      <c r="H22" s="147">
        <f t="shared" si="2"/>
        <v>0</v>
      </c>
      <c r="I22" s="147">
        <f t="shared" si="3"/>
        <v>0</v>
      </c>
      <c r="J22" s="106">
        <f t="shared" si="4"/>
        <v>0</v>
      </c>
      <c r="K22" s="106">
        <f t="shared" si="5"/>
        <v>0</v>
      </c>
      <c r="L22" s="96"/>
      <c r="M22" s="110"/>
      <c r="N22" s="110"/>
      <c r="O22" s="96"/>
      <c r="P22" s="110"/>
      <c r="Q22" s="110"/>
      <c r="R22" s="96"/>
      <c r="S22" s="110"/>
      <c r="T22" s="110"/>
      <c r="U22" s="96"/>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25</v>
      </c>
      <c r="B23" s="174" t="s">
        <v>375</v>
      </c>
      <c r="C23" s="146">
        <v>23</v>
      </c>
      <c r="D23" s="177" t="s">
        <v>117</v>
      </c>
      <c r="E23" s="147">
        <f t="shared" si="0"/>
        <v>2</v>
      </c>
      <c r="F23" s="145">
        <f t="shared" si="6"/>
        <v>0</v>
      </c>
      <c r="G23" s="147">
        <f t="shared" si="1"/>
        <v>1</v>
      </c>
      <c r="H23" s="147">
        <f t="shared" si="2"/>
        <v>1</v>
      </c>
      <c r="I23" s="147">
        <f t="shared" si="3"/>
        <v>0</v>
      </c>
      <c r="J23" s="106">
        <f t="shared" si="4"/>
        <v>0.5</v>
      </c>
      <c r="K23" s="106">
        <f t="shared" si="5"/>
        <v>0.25</v>
      </c>
      <c r="L23" s="107" t="s">
        <v>121</v>
      </c>
      <c r="M23" s="110"/>
      <c r="N23" s="110"/>
      <c r="O23" s="107" t="s">
        <v>121</v>
      </c>
      <c r="P23" s="110"/>
      <c r="Q23" s="110"/>
      <c r="R23" s="96"/>
      <c r="S23" s="110"/>
      <c r="T23" s="110"/>
      <c r="U23" s="96" t="s">
        <v>122</v>
      </c>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18</v>
      </c>
      <c r="B24" s="174" t="s">
        <v>369</v>
      </c>
      <c r="C24" s="146">
        <v>24</v>
      </c>
      <c r="D24" s="177" t="s">
        <v>116</v>
      </c>
      <c r="E24" s="147">
        <f t="shared" si="0"/>
        <v>4</v>
      </c>
      <c r="F24" s="145">
        <f t="shared" si="6"/>
        <v>1</v>
      </c>
      <c r="G24" s="147">
        <f t="shared" si="1"/>
        <v>2</v>
      </c>
      <c r="H24" s="147">
        <f t="shared" si="2"/>
        <v>2</v>
      </c>
      <c r="I24" s="147">
        <f t="shared" si="3"/>
        <v>0</v>
      </c>
      <c r="J24" s="106">
        <f t="shared" si="4"/>
        <v>1</v>
      </c>
      <c r="K24" s="106">
        <f t="shared" si="5"/>
        <v>0</v>
      </c>
      <c r="L24" s="107" t="s">
        <v>121</v>
      </c>
      <c r="M24" s="110"/>
      <c r="N24" s="110"/>
      <c r="O24" s="107" t="s">
        <v>121</v>
      </c>
      <c r="P24" s="110"/>
      <c r="Q24" s="110"/>
      <c r="R24" s="107" t="s">
        <v>121</v>
      </c>
      <c r="S24" s="110"/>
      <c r="T24" s="110"/>
      <c r="U24" s="107" t="s">
        <v>121</v>
      </c>
      <c r="V24" s="110">
        <v>1</v>
      </c>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7</v>
      </c>
      <c r="B25" s="174" t="s">
        <v>359</v>
      </c>
      <c r="C25" s="146">
        <v>25</v>
      </c>
      <c r="D25" s="177" t="s">
        <v>114</v>
      </c>
      <c r="E25" s="147">
        <f t="shared" si="0"/>
        <v>0</v>
      </c>
      <c r="F25" s="145">
        <f t="shared" si="6"/>
        <v>0</v>
      </c>
      <c r="G25" s="147">
        <f t="shared" si="1"/>
        <v>0</v>
      </c>
      <c r="H25" s="147">
        <f t="shared" si="2"/>
        <v>0</v>
      </c>
      <c r="I25" s="147">
        <f t="shared" si="3"/>
        <v>0</v>
      </c>
      <c r="J25" s="106">
        <f t="shared" si="4"/>
        <v>0</v>
      </c>
      <c r="K25" s="106">
        <f t="shared" si="5"/>
        <v>0</v>
      </c>
      <c r="L25" s="96"/>
      <c r="M25" s="110"/>
      <c r="N25" s="110"/>
      <c r="O25" s="96"/>
      <c r="P25" s="110"/>
      <c r="Q25" s="110"/>
      <c r="R25" s="96"/>
      <c r="S25" s="110"/>
      <c r="T25" s="110"/>
      <c r="U25" s="107"/>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23</v>
      </c>
      <c r="B26" s="174" t="s">
        <v>373</v>
      </c>
      <c r="C26" s="146">
        <v>26</v>
      </c>
      <c r="D26" s="177" t="s">
        <v>116</v>
      </c>
      <c r="E26" s="147">
        <f t="shared" si="0"/>
        <v>2</v>
      </c>
      <c r="F26" s="145">
        <f t="shared" si="6"/>
        <v>1</v>
      </c>
      <c r="G26" s="147">
        <f t="shared" si="1"/>
        <v>1</v>
      </c>
      <c r="H26" s="147">
        <f t="shared" si="2"/>
        <v>1</v>
      </c>
      <c r="I26" s="147">
        <f t="shared" si="3"/>
        <v>0</v>
      </c>
      <c r="J26" s="106">
        <f t="shared" si="4"/>
        <v>0.5</v>
      </c>
      <c r="K26" s="106">
        <f t="shared" si="5"/>
        <v>0.5</v>
      </c>
      <c r="L26" s="96" t="s">
        <v>122</v>
      </c>
      <c r="M26" s="110"/>
      <c r="N26" s="110"/>
      <c r="O26" s="96" t="s">
        <v>122</v>
      </c>
      <c r="P26" s="110"/>
      <c r="Q26" s="110"/>
      <c r="R26" s="107" t="s">
        <v>121</v>
      </c>
      <c r="S26" s="110">
        <v>1</v>
      </c>
      <c r="T26" s="110"/>
      <c r="U26" s="107" t="s">
        <v>121</v>
      </c>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6</v>
      </c>
      <c r="B27" s="174" t="s">
        <v>358</v>
      </c>
      <c r="C27" s="146">
        <v>29</v>
      </c>
      <c r="D27" s="177" t="s">
        <v>114</v>
      </c>
      <c r="E27" s="147">
        <f t="shared" si="0"/>
        <v>4</v>
      </c>
      <c r="F27" s="145">
        <f t="shared" si="6"/>
        <v>0</v>
      </c>
      <c r="G27" s="147">
        <f t="shared" si="1"/>
        <v>2</v>
      </c>
      <c r="H27" s="147">
        <f t="shared" si="2"/>
        <v>2</v>
      </c>
      <c r="I27" s="147">
        <f t="shared" si="3"/>
        <v>0</v>
      </c>
      <c r="J27" s="106">
        <f t="shared" si="4"/>
        <v>1</v>
      </c>
      <c r="K27" s="106">
        <f t="shared" si="5"/>
        <v>0</v>
      </c>
      <c r="L27" s="107" t="s">
        <v>121</v>
      </c>
      <c r="M27" s="110"/>
      <c r="N27" s="110"/>
      <c r="O27" s="107" t="s">
        <v>121</v>
      </c>
      <c r="P27" s="110"/>
      <c r="Q27" s="110"/>
      <c r="R27" s="107" t="s">
        <v>121</v>
      </c>
      <c r="S27" s="110"/>
      <c r="T27" s="110"/>
      <c r="U27" s="107" t="s">
        <v>121</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3</v>
      </c>
      <c r="B28" s="174" t="s">
        <v>355</v>
      </c>
      <c r="C28" s="146">
        <v>30</v>
      </c>
      <c r="D28" s="177" t="s">
        <v>113</v>
      </c>
      <c r="E28" s="147">
        <f t="shared" si="0"/>
        <v>0</v>
      </c>
      <c r="F28" s="175">
        <f>SUM(L28:XFD28)*-1</f>
        <v>0</v>
      </c>
      <c r="G28" s="147">
        <f t="shared" si="1"/>
        <v>0</v>
      </c>
      <c r="H28" s="147">
        <f t="shared" si="2"/>
        <v>0</v>
      </c>
      <c r="I28" s="147">
        <f t="shared" si="3"/>
        <v>0</v>
      </c>
      <c r="J28" s="106">
        <f t="shared" si="4"/>
        <v>0</v>
      </c>
      <c r="K28" s="106">
        <f t="shared" si="5"/>
        <v>1</v>
      </c>
      <c r="L28" s="96" t="s">
        <v>122</v>
      </c>
      <c r="M28" s="110"/>
      <c r="N28" s="110"/>
      <c r="O28" s="96" t="s">
        <v>122</v>
      </c>
      <c r="P28" s="110"/>
      <c r="Q28" s="110"/>
      <c r="R28" s="96" t="s">
        <v>122</v>
      </c>
      <c r="S28" s="110"/>
      <c r="T28" s="110"/>
      <c r="U28" s="96" t="s">
        <v>122</v>
      </c>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8</v>
      </c>
      <c r="B29" s="174" t="s">
        <v>360</v>
      </c>
      <c r="C29" s="146">
        <v>31</v>
      </c>
      <c r="D29" s="177" t="s">
        <v>114</v>
      </c>
      <c r="E29" s="147">
        <f t="shared" si="0"/>
        <v>0</v>
      </c>
      <c r="F29" s="145">
        <f>SUM(L29:XFD29)</f>
        <v>0</v>
      </c>
      <c r="G29" s="147">
        <f t="shared" si="1"/>
        <v>0</v>
      </c>
      <c r="H29" s="147">
        <f t="shared" si="2"/>
        <v>0</v>
      </c>
      <c r="I29" s="147">
        <f t="shared" si="3"/>
        <v>0</v>
      </c>
      <c r="J29" s="106">
        <f t="shared" si="4"/>
        <v>0</v>
      </c>
      <c r="K29" s="106">
        <f t="shared" si="5"/>
        <v>0.5</v>
      </c>
      <c r="L29" s="96" t="s">
        <v>122</v>
      </c>
      <c r="M29" s="110"/>
      <c r="N29" s="110"/>
      <c r="O29" s="96"/>
      <c r="P29" s="110"/>
      <c r="Q29" s="110"/>
      <c r="R29" s="96" t="s">
        <v>122</v>
      </c>
      <c r="S29" s="110"/>
      <c r="T29" s="110"/>
      <c r="U29" s="96"/>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10</v>
      </c>
      <c r="B30" s="174" t="s">
        <v>362</v>
      </c>
      <c r="C30" s="146">
        <v>32</v>
      </c>
      <c r="D30" s="177" t="s">
        <v>114</v>
      </c>
      <c r="E30" s="147">
        <f t="shared" si="0"/>
        <v>0</v>
      </c>
      <c r="F30" s="145">
        <f>SUM(L30:XFD30)</f>
        <v>0</v>
      </c>
      <c r="G30" s="147">
        <f t="shared" si="1"/>
        <v>0</v>
      </c>
      <c r="H30" s="147">
        <f t="shared" si="2"/>
        <v>0</v>
      </c>
      <c r="I30" s="147">
        <f t="shared" si="3"/>
        <v>0</v>
      </c>
      <c r="J30" s="106">
        <f t="shared" si="4"/>
        <v>0</v>
      </c>
      <c r="K30" s="106">
        <f t="shared" si="5"/>
        <v>1</v>
      </c>
      <c r="L30" s="96" t="s">
        <v>122</v>
      </c>
      <c r="M30" s="110"/>
      <c r="N30" s="110"/>
      <c r="O30" s="96" t="s">
        <v>122</v>
      </c>
      <c r="P30" s="110"/>
      <c r="Q30" s="110"/>
      <c r="R30" s="96" t="s">
        <v>122</v>
      </c>
      <c r="S30" s="110"/>
      <c r="T30" s="110"/>
      <c r="U30" s="96" t="s">
        <v>122</v>
      </c>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19</v>
      </c>
      <c r="B31" s="174" t="s">
        <v>370</v>
      </c>
      <c r="C31" s="146">
        <v>33</v>
      </c>
      <c r="D31" s="177" t="s">
        <v>116</v>
      </c>
      <c r="E31" s="147">
        <f t="shared" si="0"/>
        <v>0</v>
      </c>
      <c r="F31" s="145">
        <f>SUM(L31:XFD31)</f>
        <v>0</v>
      </c>
      <c r="G31" s="147">
        <f t="shared" si="1"/>
        <v>0</v>
      </c>
      <c r="H31" s="147">
        <f t="shared" si="2"/>
        <v>0</v>
      </c>
      <c r="I31" s="147">
        <f t="shared" si="3"/>
        <v>0</v>
      </c>
      <c r="J31" s="106">
        <f t="shared" si="4"/>
        <v>0</v>
      </c>
      <c r="K31" s="106">
        <f t="shared" si="5"/>
        <v>0.5</v>
      </c>
      <c r="L31" s="96" t="s">
        <v>122</v>
      </c>
      <c r="M31" s="110"/>
      <c r="N31" s="110"/>
      <c r="O31" s="96"/>
      <c r="P31" s="110"/>
      <c r="Q31" s="110"/>
      <c r="R31" s="96" t="s">
        <v>122</v>
      </c>
      <c r="S31" s="110"/>
      <c r="T31" s="110"/>
      <c r="U31" s="107"/>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1</v>
      </c>
      <c r="B32" s="174" t="s">
        <v>353</v>
      </c>
      <c r="C32" s="146"/>
      <c r="D32" s="177" t="s">
        <v>113</v>
      </c>
      <c r="E32" s="147">
        <f t="shared" si="0"/>
        <v>0</v>
      </c>
      <c r="F32" s="175">
        <f>SUM(L32:XFD32)*-1</f>
        <v>0</v>
      </c>
      <c r="G32" s="147">
        <f t="shared" si="1"/>
        <v>0</v>
      </c>
      <c r="H32" s="147">
        <f t="shared" si="2"/>
        <v>0</v>
      </c>
      <c r="I32" s="147">
        <f t="shared" si="3"/>
        <v>0</v>
      </c>
      <c r="J32" s="106">
        <f t="shared" si="4"/>
        <v>0</v>
      </c>
      <c r="K32" s="106">
        <f t="shared" si="5"/>
        <v>0</v>
      </c>
      <c r="L32" s="96"/>
      <c r="M32" s="110"/>
      <c r="N32" s="110"/>
      <c r="O32" s="96"/>
      <c r="P32" s="110"/>
      <c r="Q32" s="110"/>
      <c r="R32" s="96"/>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13</v>
      </c>
      <c r="B33" s="174" t="s">
        <v>364</v>
      </c>
      <c r="C33" s="146"/>
      <c r="D33" s="177" t="s">
        <v>114</v>
      </c>
      <c r="E33" s="147">
        <f t="shared" si="0"/>
        <v>0</v>
      </c>
      <c r="F33" s="145">
        <f t="shared" ref="F33:F44" si="7">SUM(L33:XFD33)</f>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50"/>
      <c r="C34" s="146"/>
      <c r="D34" s="153"/>
      <c r="E34" s="147">
        <f t="shared" si="0"/>
        <v>0</v>
      </c>
      <c r="F34" s="145">
        <f t="shared" si="7"/>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50"/>
      <c r="C35" s="146"/>
      <c r="D35" s="153"/>
      <c r="E35" s="147">
        <f t="shared" si="0"/>
        <v>0</v>
      </c>
      <c r="F35" s="145">
        <f t="shared" si="7"/>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7"/>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7"/>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7"/>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7"/>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7"/>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7"/>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7"/>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7"/>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7"/>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2</v>
      </c>
      <c r="N48" s="119">
        <f>SUM(N5:N45)</f>
        <v>2</v>
      </c>
      <c r="O48" s="117">
        <f>O47+O46</f>
        <v>18</v>
      </c>
      <c r="P48" s="119">
        <f>SUM(P5:P45)</f>
        <v>2</v>
      </c>
      <c r="Q48" s="119">
        <f>SUM(Q5:Q45)</f>
        <v>1</v>
      </c>
      <c r="R48" s="117">
        <f>R47+R46</f>
        <v>18</v>
      </c>
      <c r="S48" s="119">
        <f>SUM(S5:S45)</f>
        <v>2</v>
      </c>
      <c r="T48" s="119">
        <f>SUM(T5:T45)</f>
        <v>0</v>
      </c>
      <c r="U48" s="117">
        <f>U47+U46</f>
        <v>18</v>
      </c>
      <c r="V48" s="119">
        <f>SUM(V5:V45)</f>
        <v>1</v>
      </c>
      <c r="W48" s="119">
        <f>SUM(W5:W45)</f>
        <v>1</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Nul</v>
      </c>
      <c r="O49" s="110" t="str">
        <f>IF(O48&lt;18,"",IF(P48&lt;Q48,"Défaite",IF(P48=Q48,"Nul",IF(P48&gt;Q48,"Victoire",""))))</f>
        <v>Victoire</v>
      </c>
      <c r="R49" s="110" t="str">
        <f>IF(R48&lt;18,"",IF(S48&lt;T48,"Défaite",IF(S48=T48,"Nul",IF(S48&gt;T48,"Victoire",""))))</f>
        <v>Victoire</v>
      </c>
      <c r="U49" s="110" t="str">
        <f>IF(U48&lt;18,"",IF(V48&lt;W48,"Défaite",IF(V48=W48,"Nul",IF(V48&gt;W48,"Victoire",""))))</f>
        <v>Nul</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354</v>
      </c>
      <c r="C108" s="146">
        <v>1</v>
      </c>
      <c r="D108" s="177" t="s">
        <v>113</v>
      </c>
      <c r="E108" s="159"/>
      <c r="F108" s="120">
        <f t="shared" ref="F108:F136" si="8">IF((SUMIFS($E$5:$E$105,$B$5:$B$105,$B108))=0,"",(SUMIFS($G$5:$G$105,$B$5:$B$105,$B108))/(SUMIFS($E$5:$E$105,$B$5:$B$105,$B108)))</f>
        <v>0.5</v>
      </c>
      <c r="G108" s="120">
        <f t="shared" ref="G108:G136" si="9">IF((SUMIFS($E$5:$E$105,$B$5:$B$105,$B108))=0,"",(SUMIFS($H$5:$H$105,$B$5:$B$105,$B108))/(SUMIFS($E$5:$E$105,$B$5:$B$105,$B108)))</f>
        <v>0.5</v>
      </c>
      <c r="H108" s="120">
        <f t="shared" ref="H108:H136" si="10">IF((SUMIFS($E$5:$E$105,$B$5:$B$105,$B108))=0,"",(SUMIFS($I$5:$I$105,$B$5:$B$105,$B108))/(SUMIFS($E$5:$E$105,$B$5:$B$105,$B108)))</f>
        <v>0</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357</v>
      </c>
      <c r="C109" s="146">
        <v>2</v>
      </c>
      <c r="D109" s="177" t="s">
        <v>114</v>
      </c>
      <c r="E109" s="159"/>
      <c r="F109" s="120">
        <f t="shared" si="8"/>
        <v>0.5</v>
      </c>
      <c r="G109" s="120">
        <f t="shared" si="9"/>
        <v>0.5</v>
      </c>
      <c r="H109" s="120">
        <f t="shared" si="10"/>
        <v>0</v>
      </c>
      <c r="I109" s="126"/>
      <c r="J109" s="126"/>
      <c r="K109" s="126"/>
      <c r="L109" s="94"/>
      <c r="M109" s="135"/>
      <c r="N109" s="134"/>
      <c r="O109" s="134"/>
      <c r="P109" s="134"/>
      <c r="Q109" s="134"/>
      <c r="R109" s="134"/>
      <c r="S109" s="134"/>
      <c r="T109" s="133"/>
      <c r="U109" s="125"/>
      <c r="V109" s="125"/>
      <c r="W109" s="125"/>
      <c r="X109" s="125"/>
      <c r="Y109" s="125"/>
      <c r="Z109" s="125"/>
      <c r="AA109" s="125"/>
      <c r="AB109" s="125"/>
      <c r="AC109" s="133"/>
      <c r="AD109" s="133"/>
      <c r="AE109" s="133"/>
      <c r="AF109" s="133"/>
      <c r="AG109" s="133"/>
      <c r="AH109" s="133"/>
      <c r="AI109" s="133"/>
      <c r="AJ109" s="133"/>
      <c r="DS109" s="132"/>
      <c r="DT109" s="132"/>
      <c r="DU109" s="132"/>
      <c r="DV109" s="132"/>
      <c r="DW109" s="132"/>
    </row>
    <row r="110" spans="1:127" ht="15" customHeight="1" x14ac:dyDescent="0.2">
      <c r="A110" s="110"/>
      <c r="B110" s="174" t="s">
        <v>363</v>
      </c>
      <c r="C110" s="146">
        <v>3</v>
      </c>
      <c r="D110" s="177" t="s">
        <v>114</v>
      </c>
      <c r="E110" s="159"/>
      <c r="F110" s="120">
        <f t="shared" si="8"/>
        <v>0.66666666666666663</v>
      </c>
      <c r="G110" s="120">
        <f t="shared" si="9"/>
        <v>0.33333333333333331</v>
      </c>
      <c r="H110" s="120">
        <f t="shared" si="10"/>
        <v>0</v>
      </c>
      <c r="I110" s="126"/>
      <c r="J110" s="126"/>
      <c r="K110" s="126"/>
      <c r="L110" s="94"/>
      <c r="M110" s="135"/>
      <c r="N110" s="134"/>
      <c r="O110" s="134"/>
      <c r="P110" s="134"/>
      <c r="Q110" s="134"/>
      <c r="R110" s="134"/>
      <c r="S110" s="134"/>
      <c r="T110" s="133"/>
      <c r="U110" s="125"/>
      <c r="V110" s="125"/>
      <c r="W110" s="125"/>
      <c r="X110" s="125"/>
      <c r="Y110" s="125"/>
      <c r="Z110" s="125"/>
      <c r="AA110" s="125"/>
      <c r="AB110" s="125"/>
      <c r="AC110" s="133"/>
      <c r="AD110" s="133"/>
      <c r="AE110" s="133"/>
      <c r="AF110" s="133"/>
      <c r="AG110" s="133"/>
      <c r="AH110" s="133"/>
      <c r="AI110" s="133"/>
      <c r="AJ110" s="133"/>
      <c r="DS110" s="132"/>
      <c r="DT110" s="132"/>
      <c r="DU110" s="132"/>
      <c r="DV110" s="132"/>
      <c r="DW110" s="132"/>
    </row>
    <row r="111" spans="1:127" ht="15" x14ac:dyDescent="0.2">
      <c r="A111" s="110"/>
      <c r="B111" s="174" t="s">
        <v>356</v>
      </c>
      <c r="C111" s="146">
        <v>4</v>
      </c>
      <c r="D111" s="177" t="s">
        <v>114</v>
      </c>
      <c r="E111" s="159"/>
      <c r="F111" s="120">
        <f t="shared" si="8"/>
        <v>0</v>
      </c>
      <c r="G111" s="120">
        <f t="shared" si="9"/>
        <v>1</v>
      </c>
      <c r="H111" s="120">
        <f t="shared" si="10"/>
        <v>0</v>
      </c>
      <c r="I111" s="126"/>
      <c r="J111" s="126"/>
      <c r="K111" s="126"/>
      <c r="L111" s="94"/>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c r="B112" s="174" t="s">
        <v>201</v>
      </c>
      <c r="C112" s="146">
        <v>5</v>
      </c>
      <c r="D112" s="177" t="s">
        <v>116</v>
      </c>
      <c r="E112" s="159"/>
      <c r="F112" s="120">
        <f t="shared" si="8"/>
        <v>0.5</v>
      </c>
      <c r="G112" s="120">
        <f t="shared" si="9"/>
        <v>0.5</v>
      </c>
      <c r="H112" s="120">
        <f t="shared" si="10"/>
        <v>0</v>
      </c>
      <c r="I112" s="126"/>
      <c r="J112" s="126"/>
      <c r="K112" s="126"/>
      <c r="L112" s="173"/>
      <c r="M112" s="135"/>
      <c r="N112" s="134"/>
      <c r="O112" s="134"/>
      <c r="P112" s="134"/>
      <c r="Q112" s="134"/>
      <c r="R112" s="134"/>
      <c r="S112" s="134"/>
      <c r="T112" s="133"/>
      <c r="U112" s="125"/>
      <c r="V112" s="125"/>
      <c r="W112" s="125"/>
      <c r="X112" s="125"/>
      <c r="Y112" s="125"/>
      <c r="Z112" s="125"/>
      <c r="AA112" s="125"/>
      <c r="AB112" s="125"/>
      <c r="AC112" s="125"/>
      <c r="AD112" s="125"/>
      <c r="AE112" s="125"/>
      <c r="AF112" s="125"/>
      <c r="AG112" s="125"/>
      <c r="AH112" s="125"/>
      <c r="AI112" s="125"/>
      <c r="AJ112" s="125"/>
      <c r="DS112" s="132"/>
      <c r="DT112" s="132"/>
      <c r="DU112" s="132"/>
      <c r="DV112" s="132"/>
      <c r="DW112" s="132"/>
    </row>
    <row r="113" spans="1:127" ht="15" x14ac:dyDescent="0.2">
      <c r="A113" s="110"/>
      <c r="B113" s="174" t="s">
        <v>365</v>
      </c>
      <c r="C113" s="146">
        <v>6</v>
      </c>
      <c r="D113" s="177" t="s">
        <v>114</v>
      </c>
      <c r="E113" s="159"/>
      <c r="F113" s="120" t="str">
        <f t="shared" si="8"/>
        <v/>
      </c>
      <c r="G113" s="120" t="str">
        <f t="shared" si="9"/>
        <v/>
      </c>
      <c r="H113" s="120" t="str">
        <f t="shared" si="10"/>
        <v/>
      </c>
      <c r="I113" s="126"/>
      <c r="J113" s="126"/>
      <c r="K113" s="126"/>
      <c r="L113" s="94"/>
      <c r="M113" s="135"/>
      <c r="N113" s="134"/>
      <c r="O113" s="134"/>
      <c r="P113" s="134"/>
      <c r="Q113" s="134"/>
      <c r="R113" s="134"/>
      <c r="S113" s="134"/>
      <c r="T113" s="133"/>
      <c r="U113" s="125"/>
      <c r="V113" s="125"/>
      <c r="W113" s="125"/>
      <c r="X113" s="125"/>
      <c r="Y113" s="125"/>
      <c r="Z113" s="125"/>
      <c r="AA113" s="125"/>
      <c r="AB113" s="125"/>
      <c r="AC113" s="125"/>
      <c r="AD113" s="125"/>
      <c r="AE113" s="125"/>
      <c r="AF113" s="125"/>
      <c r="AG113" s="125"/>
      <c r="AH113" s="125"/>
      <c r="AI113" s="125"/>
      <c r="AJ113" s="125"/>
      <c r="DS113" s="132"/>
      <c r="DT113" s="132"/>
      <c r="DU113" s="132"/>
      <c r="DV113" s="132"/>
      <c r="DW113" s="132"/>
    </row>
    <row r="114" spans="1:127" ht="15" x14ac:dyDescent="0.2">
      <c r="A114" s="110"/>
      <c r="B114" s="174" t="s">
        <v>361</v>
      </c>
      <c r="C114" s="146">
        <v>7</v>
      </c>
      <c r="D114" s="177" t="s">
        <v>114</v>
      </c>
      <c r="E114" s="159"/>
      <c r="F114" s="120" t="str">
        <f t="shared" si="8"/>
        <v/>
      </c>
      <c r="G114" s="120" t="str">
        <f t="shared" si="9"/>
        <v/>
      </c>
      <c r="H114" s="120" t="str">
        <f t="shared" si="10"/>
        <v/>
      </c>
      <c r="I114" s="126"/>
      <c r="J114" s="126"/>
      <c r="K114" s="126"/>
      <c r="L114" s="94"/>
      <c r="M114" s="135"/>
      <c r="N114" s="134"/>
      <c r="O114" s="134"/>
      <c r="P114" s="134"/>
      <c r="Q114" s="134"/>
      <c r="R114" s="134"/>
      <c r="S114" s="134"/>
      <c r="T114" s="133"/>
      <c r="U114" s="125"/>
      <c r="V114" s="125"/>
      <c r="W114" s="125"/>
      <c r="X114" s="125"/>
      <c r="Y114" s="125"/>
      <c r="Z114" s="125"/>
      <c r="AA114" s="125"/>
      <c r="AB114" s="125"/>
      <c r="AC114" s="125"/>
      <c r="AD114" s="125"/>
      <c r="AE114" s="125"/>
      <c r="AF114" s="125"/>
      <c r="AG114" s="125"/>
      <c r="AH114" s="125"/>
      <c r="AI114" s="125"/>
      <c r="AJ114" s="125"/>
      <c r="DS114" s="132"/>
      <c r="DT114" s="132"/>
      <c r="DU114" s="132"/>
      <c r="DV114" s="132"/>
      <c r="DW114" s="132"/>
    </row>
    <row r="115" spans="1:127" ht="15" x14ac:dyDescent="0.2">
      <c r="A115" s="110"/>
      <c r="B115" s="174" t="s">
        <v>371</v>
      </c>
      <c r="C115" s="146">
        <v>8</v>
      </c>
      <c r="D115" s="177" t="s">
        <v>116</v>
      </c>
      <c r="E115" s="159"/>
      <c r="F115" s="120">
        <f t="shared" si="8"/>
        <v>0.5</v>
      </c>
      <c r="G115" s="120">
        <f t="shared" si="9"/>
        <v>0.5</v>
      </c>
      <c r="H115" s="120">
        <f t="shared" si="10"/>
        <v>0</v>
      </c>
      <c r="I115" s="126"/>
      <c r="J115" s="126"/>
      <c r="K115" s="126"/>
      <c r="L115" s="94"/>
      <c r="M115" s="135"/>
      <c r="N115" s="134"/>
      <c r="O115" s="134"/>
      <c r="P115" s="134"/>
      <c r="Q115" s="134"/>
      <c r="R115" s="134"/>
      <c r="S115" s="134"/>
      <c r="T115" s="133"/>
      <c r="U115" s="125"/>
      <c r="V115" s="125"/>
      <c r="W115" s="125"/>
      <c r="X115" s="125"/>
      <c r="Y115" s="125"/>
      <c r="Z115" s="125"/>
      <c r="AA115" s="125"/>
      <c r="AB115" s="125"/>
      <c r="AC115" s="133"/>
      <c r="AD115" s="133"/>
      <c r="AE115" s="133"/>
      <c r="AF115" s="133"/>
      <c r="AG115" s="133"/>
      <c r="AH115" s="133"/>
      <c r="AI115" s="133"/>
      <c r="AJ115" s="133"/>
      <c r="DS115" s="132"/>
      <c r="DT115" s="132"/>
      <c r="DU115" s="132"/>
      <c r="DV115" s="132"/>
      <c r="DW115" s="132"/>
    </row>
    <row r="116" spans="1:127" ht="15" x14ac:dyDescent="0.2">
      <c r="A116" s="110"/>
      <c r="B116" s="174" t="s">
        <v>378</v>
      </c>
      <c r="C116" s="146">
        <v>9</v>
      </c>
      <c r="D116" s="177" t="s">
        <v>117</v>
      </c>
      <c r="E116" s="159"/>
      <c r="F116" s="120" t="str">
        <f t="shared" si="8"/>
        <v/>
      </c>
      <c r="G116" s="120" t="str">
        <f t="shared" si="9"/>
        <v/>
      </c>
      <c r="H116" s="120" t="str">
        <f t="shared" si="10"/>
        <v/>
      </c>
      <c r="I116" s="126"/>
      <c r="J116" s="126"/>
      <c r="K116" s="126"/>
      <c r="L116" s="94"/>
      <c r="M116" s="135"/>
      <c r="N116" s="134"/>
      <c r="O116" s="134"/>
      <c r="P116" s="134"/>
      <c r="Q116" s="134"/>
      <c r="R116" s="134"/>
      <c r="S116" s="134"/>
      <c r="T116" s="133"/>
      <c r="U116" s="125"/>
      <c r="V116" s="125"/>
      <c r="W116" s="125"/>
      <c r="X116" s="125"/>
      <c r="Y116" s="125"/>
      <c r="Z116" s="125"/>
      <c r="AA116" s="125"/>
      <c r="AB116" s="125"/>
      <c r="AC116" s="133"/>
      <c r="AD116" s="133"/>
      <c r="AE116" s="133"/>
      <c r="AF116" s="133"/>
      <c r="AG116" s="133"/>
      <c r="AH116" s="133"/>
      <c r="AI116" s="133"/>
      <c r="AJ116" s="133"/>
      <c r="DS116" s="132"/>
      <c r="DT116" s="132"/>
      <c r="DU116" s="132"/>
      <c r="DV116" s="132"/>
      <c r="DW116" s="132"/>
    </row>
    <row r="117" spans="1:127" ht="15" x14ac:dyDescent="0.2">
      <c r="A117" s="110"/>
      <c r="B117" s="174" t="s">
        <v>367</v>
      </c>
      <c r="C117" s="146">
        <v>10</v>
      </c>
      <c r="D117" s="177" t="s">
        <v>116</v>
      </c>
      <c r="E117" s="159"/>
      <c r="F117" s="120" t="str">
        <f t="shared" si="8"/>
        <v/>
      </c>
      <c r="G117" s="120" t="str">
        <f t="shared" si="9"/>
        <v/>
      </c>
      <c r="H117" s="120" t="str">
        <f t="shared" si="10"/>
        <v/>
      </c>
      <c r="I117" s="126"/>
      <c r="J117" s="126"/>
      <c r="K117" s="126"/>
      <c r="L117" s="172"/>
      <c r="M117" s="135"/>
      <c r="N117" s="134"/>
      <c r="O117" s="134"/>
      <c r="P117" s="134"/>
      <c r="Q117" s="134"/>
      <c r="R117" s="134"/>
      <c r="S117" s="134"/>
      <c r="T117" s="133"/>
      <c r="U117" s="125"/>
      <c r="V117" s="125"/>
      <c r="W117" s="125"/>
      <c r="X117" s="125"/>
      <c r="Y117" s="125"/>
      <c r="Z117" s="125"/>
      <c r="AA117" s="125"/>
      <c r="AB117" s="125"/>
      <c r="AC117" s="133"/>
      <c r="AD117" s="133"/>
      <c r="AE117" s="133"/>
      <c r="AF117" s="133"/>
      <c r="AG117" s="133"/>
      <c r="AH117" s="133"/>
      <c r="AI117" s="133"/>
      <c r="AJ117" s="133"/>
      <c r="DS117" s="132"/>
      <c r="DT117" s="132"/>
      <c r="DU117" s="132"/>
      <c r="DV117" s="132"/>
      <c r="DW117" s="132"/>
    </row>
    <row r="118" spans="1:127" ht="15" customHeight="1" x14ac:dyDescent="0.2">
      <c r="A118" s="110"/>
      <c r="B118" s="174" t="s">
        <v>379</v>
      </c>
      <c r="C118" s="146">
        <v>11</v>
      </c>
      <c r="D118" s="177" t="s">
        <v>117</v>
      </c>
      <c r="E118" s="159"/>
      <c r="F118" s="120">
        <f t="shared" si="8"/>
        <v>0.5</v>
      </c>
      <c r="G118" s="120">
        <f t="shared" si="9"/>
        <v>0.5</v>
      </c>
      <c r="H118" s="120">
        <f t="shared" si="10"/>
        <v>0</v>
      </c>
      <c r="I118" s="126"/>
      <c r="J118" s="126"/>
      <c r="K118" s="126"/>
      <c r="L118" s="94"/>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376</v>
      </c>
      <c r="C119" s="146">
        <v>12</v>
      </c>
      <c r="D119" s="177" t="s">
        <v>117</v>
      </c>
      <c r="E119" s="159"/>
      <c r="F119" s="120" t="str">
        <f t="shared" si="8"/>
        <v/>
      </c>
      <c r="G119" s="120" t="str">
        <f t="shared" si="9"/>
        <v/>
      </c>
      <c r="H119" s="120" t="str">
        <f t="shared" si="10"/>
        <v/>
      </c>
      <c r="I119" s="126"/>
      <c r="J119" s="126"/>
      <c r="K119" s="126"/>
      <c r="L119" s="94"/>
      <c r="M119" s="135"/>
      <c r="N119" s="134"/>
      <c r="O119" s="134"/>
      <c r="P119" s="134"/>
      <c r="Q119" s="134"/>
      <c r="R119" s="126"/>
      <c r="S119" s="126"/>
      <c r="T119" s="133"/>
      <c r="U119" s="133"/>
      <c r="V119" s="133"/>
      <c r="W119" s="133"/>
      <c r="X119" s="133"/>
      <c r="Y119" s="133"/>
      <c r="Z119" s="133"/>
      <c r="AA119" s="133"/>
      <c r="AB119" s="133"/>
      <c r="AC119" s="133"/>
      <c r="AD119" s="133"/>
      <c r="AE119" s="133"/>
      <c r="AF119" s="133"/>
      <c r="AG119" s="133"/>
      <c r="AH119" s="133"/>
      <c r="AI119" s="133"/>
      <c r="AJ119" s="133"/>
      <c r="DS119" s="132"/>
      <c r="DT119" s="132"/>
      <c r="DU119" s="132"/>
      <c r="DV119" s="132"/>
      <c r="DW119" s="132"/>
    </row>
    <row r="120" spans="1:127" ht="15" x14ac:dyDescent="0.2">
      <c r="A120" s="110"/>
      <c r="B120" s="174" t="s">
        <v>377</v>
      </c>
      <c r="C120" s="146">
        <v>14</v>
      </c>
      <c r="D120" s="177" t="s">
        <v>117</v>
      </c>
      <c r="E120" s="159"/>
      <c r="F120" s="120" t="str">
        <f t="shared" si="8"/>
        <v/>
      </c>
      <c r="G120" s="120" t="str">
        <f t="shared" si="9"/>
        <v/>
      </c>
      <c r="H120" s="120" t="str">
        <f t="shared" si="10"/>
        <v/>
      </c>
      <c r="I120" s="126"/>
      <c r="J120" s="126"/>
      <c r="K120" s="126"/>
      <c r="L120" s="94"/>
      <c r="M120" s="135"/>
      <c r="N120" s="134"/>
      <c r="O120" s="134"/>
      <c r="P120" s="134"/>
      <c r="Q120" s="134"/>
      <c r="R120" s="126"/>
      <c r="S120" s="126"/>
      <c r="DS120" s="132"/>
      <c r="DT120" s="132"/>
      <c r="DU120" s="132"/>
      <c r="DV120" s="132"/>
      <c r="DW120" s="132"/>
    </row>
    <row r="121" spans="1:127" ht="15" x14ac:dyDescent="0.2">
      <c r="A121" s="110"/>
      <c r="B121" s="174" t="s">
        <v>366</v>
      </c>
      <c r="C121" s="146">
        <v>15</v>
      </c>
      <c r="D121" s="177" t="s">
        <v>114</v>
      </c>
      <c r="E121" s="159"/>
      <c r="F121" s="120">
        <f t="shared" si="8"/>
        <v>0.5</v>
      </c>
      <c r="G121" s="120">
        <f t="shared" si="9"/>
        <v>0.5</v>
      </c>
      <c r="H121" s="120">
        <f t="shared" si="10"/>
        <v>0</v>
      </c>
      <c r="I121" s="126"/>
      <c r="J121" s="126"/>
      <c r="K121" s="126"/>
      <c r="L121" s="94"/>
      <c r="M121" s="135"/>
      <c r="N121" s="134"/>
      <c r="O121" s="134"/>
      <c r="P121" s="134"/>
      <c r="Q121" s="134"/>
      <c r="R121" s="134"/>
      <c r="S121" s="134"/>
      <c r="T121" s="133"/>
      <c r="U121" s="125"/>
      <c r="V121" s="125"/>
      <c r="W121" s="125"/>
      <c r="X121" s="125"/>
      <c r="Y121" s="125"/>
      <c r="Z121" s="125"/>
      <c r="AA121" s="125"/>
      <c r="AB121" s="125"/>
      <c r="AC121" s="133"/>
      <c r="AD121" s="133"/>
      <c r="AE121" s="133"/>
      <c r="AF121" s="133"/>
      <c r="AG121" s="133"/>
      <c r="AH121" s="133"/>
      <c r="AI121" s="133"/>
      <c r="AJ121" s="133"/>
      <c r="DS121" s="132"/>
      <c r="DT121" s="132"/>
      <c r="DU121" s="132"/>
      <c r="DV121" s="132"/>
      <c r="DW121" s="132"/>
    </row>
    <row r="122" spans="1:127" ht="15" x14ac:dyDescent="0.2">
      <c r="A122" s="110"/>
      <c r="B122" s="174" t="s">
        <v>372</v>
      </c>
      <c r="C122" s="146">
        <v>17</v>
      </c>
      <c r="D122" s="177" t="s">
        <v>116</v>
      </c>
      <c r="E122" s="159"/>
      <c r="F122" s="120" t="str">
        <f t="shared" si="8"/>
        <v/>
      </c>
      <c r="G122" s="120" t="str">
        <f t="shared" si="9"/>
        <v/>
      </c>
      <c r="H122" s="120" t="str">
        <f t="shared" si="10"/>
        <v/>
      </c>
      <c r="I122" s="126"/>
      <c r="J122" s="126"/>
      <c r="K122" s="126"/>
      <c r="L122" s="94"/>
      <c r="M122" s="135"/>
      <c r="N122" s="134"/>
      <c r="O122" s="134"/>
      <c r="P122" s="134"/>
      <c r="Q122" s="134"/>
      <c r="R122" s="134"/>
      <c r="S122" s="134"/>
      <c r="T122" s="133"/>
      <c r="U122" s="125"/>
      <c r="V122" s="125"/>
      <c r="W122" s="125"/>
      <c r="X122" s="125"/>
      <c r="Y122" s="125"/>
      <c r="Z122" s="125"/>
      <c r="AA122" s="125"/>
      <c r="AB122" s="125"/>
      <c r="AC122" s="125"/>
      <c r="AD122" s="125"/>
      <c r="AE122" s="125"/>
      <c r="AF122" s="125"/>
      <c r="AG122" s="125"/>
      <c r="AH122" s="125"/>
      <c r="AI122" s="125"/>
      <c r="AJ122" s="125"/>
      <c r="DS122" s="132"/>
      <c r="DT122" s="132"/>
      <c r="DU122" s="132"/>
      <c r="DV122" s="132"/>
      <c r="DW122" s="132"/>
    </row>
    <row r="123" spans="1:127" ht="15" x14ac:dyDescent="0.2">
      <c r="A123" s="110"/>
      <c r="B123" s="174" t="s">
        <v>374</v>
      </c>
      <c r="C123" s="146">
        <v>19</v>
      </c>
      <c r="D123" s="177" t="s">
        <v>116</v>
      </c>
      <c r="E123" s="159"/>
      <c r="F123" s="120">
        <f t="shared" si="8"/>
        <v>0.5</v>
      </c>
      <c r="G123" s="120">
        <f t="shared" si="9"/>
        <v>0.5</v>
      </c>
      <c r="H123" s="120">
        <f t="shared" si="10"/>
        <v>0</v>
      </c>
      <c r="I123" s="126"/>
      <c r="J123" s="126"/>
      <c r="K123" s="126"/>
      <c r="L123" s="94"/>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74" t="s">
        <v>368</v>
      </c>
      <c r="C124" s="146">
        <v>21</v>
      </c>
      <c r="D124" s="177" t="s">
        <v>116</v>
      </c>
      <c r="E124" s="159"/>
      <c r="F124" s="120" t="str">
        <f t="shared" si="8"/>
        <v/>
      </c>
      <c r="G124" s="120" t="str">
        <f t="shared" si="9"/>
        <v/>
      </c>
      <c r="H124" s="120" t="str">
        <f t="shared" si="10"/>
        <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c r="B125" s="174" t="s">
        <v>141</v>
      </c>
      <c r="C125" s="146">
        <v>22</v>
      </c>
      <c r="D125" s="177" t="s">
        <v>114</v>
      </c>
      <c r="E125" s="159"/>
      <c r="F125" s="120" t="str">
        <f t="shared" si="8"/>
        <v/>
      </c>
      <c r="G125" s="120" t="str">
        <f t="shared" si="9"/>
        <v/>
      </c>
      <c r="H125" s="120" t="str">
        <f t="shared" si="10"/>
        <v/>
      </c>
      <c r="I125" s="126"/>
      <c r="J125" s="126"/>
      <c r="K125" s="126"/>
      <c r="L125" s="173"/>
      <c r="M125" s="135"/>
      <c r="N125" s="134"/>
      <c r="O125" s="134"/>
      <c r="P125" s="134"/>
      <c r="Q125" s="134"/>
      <c r="R125" s="134"/>
      <c r="S125" s="134"/>
      <c r="T125" s="133"/>
      <c r="U125" s="125"/>
      <c r="V125" s="125"/>
      <c r="W125" s="125"/>
      <c r="X125" s="125"/>
      <c r="Y125" s="125"/>
      <c r="Z125" s="125"/>
      <c r="AA125" s="125"/>
      <c r="AB125" s="125"/>
      <c r="AC125" s="133"/>
      <c r="AD125" s="133"/>
      <c r="AE125" s="133"/>
      <c r="AF125" s="133"/>
      <c r="AG125" s="133"/>
      <c r="AH125" s="133"/>
      <c r="AI125" s="133"/>
      <c r="AJ125" s="133"/>
      <c r="DS125" s="132"/>
      <c r="DT125" s="132"/>
      <c r="DU125" s="132"/>
      <c r="DV125" s="132"/>
      <c r="DW125" s="132"/>
    </row>
    <row r="126" spans="1:127" ht="15" customHeight="1" x14ac:dyDescent="0.2">
      <c r="A126" s="110"/>
      <c r="B126" s="174" t="s">
        <v>375</v>
      </c>
      <c r="C126" s="146">
        <v>23</v>
      </c>
      <c r="D126" s="177" t="s">
        <v>117</v>
      </c>
      <c r="E126" s="159"/>
      <c r="F126" s="120">
        <f t="shared" si="8"/>
        <v>0.5</v>
      </c>
      <c r="G126" s="120">
        <f t="shared" si="9"/>
        <v>0.5</v>
      </c>
      <c r="H126" s="120">
        <f t="shared" si="10"/>
        <v>0</v>
      </c>
      <c r="I126" s="126"/>
      <c r="J126" s="126"/>
      <c r="K126" s="126"/>
      <c r="L126" s="94"/>
      <c r="M126" s="135"/>
      <c r="N126" s="134"/>
      <c r="O126" s="134"/>
      <c r="P126" s="134"/>
      <c r="Q126" s="134"/>
      <c r="R126" s="126"/>
      <c r="S126" s="126"/>
      <c r="T126" s="133"/>
      <c r="U126" s="133"/>
      <c r="V126" s="133"/>
      <c r="W126" s="133"/>
      <c r="X126" s="133"/>
      <c r="Y126" s="133"/>
      <c r="Z126" s="133"/>
      <c r="AA126" s="133"/>
      <c r="AB126" s="133"/>
      <c r="AC126" s="133"/>
      <c r="AD126" s="133"/>
      <c r="AE126" s="133"/>
      <c r="AF126" s="133"/>
      <c r="AG126" s="133"/>
      <c r="AH126" s="133"/>
      <c r="AI126" s="133"/>
      <c r="AJ126" s="133"/>
      <c r="DS126" s="132"/>
      <c r="DT126" s="132"/>
      <c r="DU126" s="132"/>
      <c r="DV126" s="132"/>
      <c r="DW126" s="132"/>
    </row>
    <row r="127" spans="1:127" ht="15" x14ac:dyDescent="0.2">
      <c r="A127" s="110"/>
      <c r="B127" s="174" t="s">
        <v>369</v>
      </c>
      <c r="C127" s="146">
        <v>24</v>
      </c>
      <c r="D127" s="177" t="s">
        <v>116</v>
      </c>
      <c r="E127" s="159"/>
      <c r="F127" s="120">
        <f t="shared" si="8"/>
        <v>0.5</v>
      </c>
      <c r="G127" s="120">
        <f t="shared" si="9"/>
        <v>0.5</v>
      </c>
      <c r="H127" s="120">
        <f t="shared" si="10"/>
        <v>0</v>
      </c>
      <c r="I127" s="126"/>
      <c r="J127" s="126"/>
      <c r="K127" s="126"/>
      <c r="L127" s="94"/>
      <c r="M127" s="135"/>
      <c r="N127" s="134"/>
      <c r="O127" s="134"/>
      <c r="P127" s="134"/>
      <c r="Q127" s="134"/>
      <c r="R127" s="134"/>
      <c r="S127" s="134"/>
      <c r="T127" s="133"/>
      <c r="U127" s="125"/>
      <c r="V127" s="125"/>
      <c r="W127" s="125"/>
      <c r="X127" s="125"/>
      <c r="Y127" s="125"/>
      <c r="Z127" s="125"/>
      <c r="AA127" s="125"/>
      <c r="AB127" s="125"/>
      <c r="AC127" s="125"/>
      <c r="AD127" s="125"/>
      <c r="AE127" s="125"/>
      <c r="AF127" s="125"/>
      <c r="AG127" s="125"/>
      <c r="AH127" s="125"/>
      <c r="AI127" s="125"/>
      <c r="AJ127" s="125"/>
      <c r="DS127" s="132"/>
      <c r="DT127" s="132"/>
      <c r="DU127" s="132"/>
      <c r="DV127" s="132"/>
      <c r="DW127" s="132"/>
    </row>
    <row r="128" spans="1:127" ht="15" x14ac:dyDescent="0.2">
      <c r="A128" s="110"/>
      <c r="B128" s="174" t="s">
        <v>359</v>
      </c>
      <c r="C128" s="146">
        <v>25</v>
      </c>
      <c r="D128" s="177" t="s">
        <v>114</v>
      </c>
      <c r="E128" s="159"/>
      <c r="F128" s="120" t="str">
        <f t="shared" si="8"/>
        <v/>
      </c>
      <c r="G128" s="120" t="str">
        <f t="shared" si="9"/>
        <v/>
      </c>
      <c r="H128" s="120" t="str">
        <f t="shared" si="10"/>
        <v/>
      </c>
      <c r="I128" s="126"/>
      <c r="J128" s="126"/>
      <c r="K128" s="126"/>
      <c r="L128" s="94"/>
      <c r="M128" s="135"/>
      <c r="N128" s="134"/>
      <c r="O128" s="134"/>
      <c r="P128" s="134"/>
      <c r="Q128" s="134"/>
      <c r="R128" s="134"/>
      <c r="S128" s="134"/>
      <c r="T128" s="133"/>
      <c r="U128" s="125"/>
      <c r="V128" s="125"/>
      <c r="W128" s="125"/>
      <c r="X128" s="125"/>
      <c r="Y128" s="125"/>
      <c r="Z128" s="125"/>
      <c r="AA128" s="125"/>
      <c r="AB128" s="125"/>
      <c r="AC128" s="133"/>
      <c r="AD128" s="133"/>
      <c r="AE128" s="133"/>
      <c r="AF128" s="133"/>
      <c r="AG128" s="133"/>
      <c r="AH128" s="133"/>
      <c r="AI128" s="133"/>
      <c r="AJ128" s="133"/>
      <c r="DS128" s="132"/>
      <c r="DT128" s="132"/>
      <c r="DU128" s="132"/>
      <c r="DV128" s="132"/>
      <c r="DW128" s="132"/>
    </row>
    <row r="129" spans="1:127" ht="15" x14ac:dyDescent="0.2">
      <c r="A129" s="110"/>
      <c r="B129" s="174" t="s">
        <v>373</v>
      </c>
      <c r="C129" s="146">
        <v>26</v>
      </c>
      <c r="D129" s="177" t="s">
        <v>116</v>
      </c>
      <c r="E129" s="159"/>
      <c r="F129" s="120">
        <f t="shared" si="8"/>
        <v>0.5</v>
      </c>
      <c r="G129" s="120">
        <f t="shared" si="9"/>
        <v>0.5</v>
      </c>
      <c r="H129" s="120">
        <f t="shared" si="10"/>
        <v>0</v>
      </c>
      <c r="I129" s="126"/>
      <c r="J129" s="126"/>
      <c r="K129" s="126"/>
      <c r="L129" s="94"/>
      <c r="M129" s="135"/>
      <c r="N129" s="134"/>
      <c r="O129" s="134"/>
      <c r="P129" s="134"/>
      <c r="Q129" s="134"/>
      <c r="R129" s="134"/>
      <c r="S129" s="134"/>
      <c r="T129" s="133"/>
      <c r="U129" s="125"/>
      <c r="V129" s="125"/>
      <c r="W129" s="125"/>
      <c r="X129" s="125"/>
      <c r="Y129" s="125"/>
      <c r="Z129" s="125"/>
      <c r="AA129" s="125"/>
      <c r="AB129" s="125"/>
      <c r="AC129" s="133"/>
      <c r="AD129" s="133"/>
      <c r="AE129" s="133"/>
      <c r="AF129" s="133"/>
      <c r="AG129" s="133"/>
      <c r="AH129" s="133"/>
      <c r="AI129" s="133"/>
      <c r="AJ129" s="133"/>
      <c r="DS129" s="132"/>
      <c r="DT129" s="132"/>
      <c r="DU129" s="132"/>
      <c r="DV129" s="132"/>
      <c r="DW129" s="132"/>
    </row>
    <row r="130" spans="1:127" ht="15" x14ac:dyDescent="0.2">
      <c r="A130" s="110"/>
      <c r="B130" s="174" t="s">
        <v>358</v>
      </c>
      <c r="C130" s="146">
        <v>29</v>
      </c>
      <c r="D130" s="177" t="s">
        <v>114</v>
      </c>
      <c r="E130" s="159"/>
      <c r="F130" s="120">
        <f t="shared" si="8"/>
        <v>0.5</v>
      </c>
      <c r="G130" s="120">
        <f t="shared" si="9"/>
        <v>0.5</v>
      </c>
      <c r="H130" s="120">
        <f t="shared" si="10"/>
        <v>0</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customHeight="1" x14ac:dyDescent="0.25">
      <c r="A131" s="110"/>
      <c r="B131" s="174" t="s">
        <v>355</v>
      </c>
      <c r="C131" s="146">
        <v>30</v>
      </c>
      <c r="D131" s="177" t="s">
        <v>113</v>
      </c>
      <c r="E131" s="159"/>
      <c r="F131" s="120" t="str">
        <f t="shared" si="8"/>
        <v/>
      </c>
      <c r="G131" s="120" t="str">
        <f t="shared" si="9"/>
        <v/>
      </c>
      <c r="H131" s="120" t="str">
        <f t="shared" si="10"/>
        <v/>
      </c>
      <c r="I131" s="126"/>
      <c r="J131" s="126"/>
      <c r="K131" s="126"/>
      <c r="L131" s="94"/>
      <c r="M131" s="41"/>
      <c r="N131" s="134"/>
      <c r="O131" s="134"/>
      <c r="P131" s="134"/>
      <c r="Q131" s="134"/>
      <c r="R131" s="134"/>
      <c r="S131" s="134"/>
      <c r="T131" s="133"/>
      <c r="U131" s="133"/>
      <c r="V131" s="133"/>
      <c r="W131" s="133"/>
      <c r="X131" s="133"/>
      <c r="Y131" s="133"/>
      <c r="Z131" s="133"/>
      <c r="AA131" s="133"/>
      <c r="AB131" s="133"/>
      <c r="AC131" s="133"/>
      <c r="AD131" s="133"/>
      <c r="AE131" s="133"/>
      <c r="AF131" s="133"/>
      <c r="AG131" s="133"/>
      <c r="AH131" s="133"/>
      <c r="AI131" s="133"/>
      <c r="AJ131" s="133"/>
      <c r="DS131" s="132"/>
      <c r="DT131" s="132"/>
      <c r="DU131" s="132"/>
      <c r="DV131" s="132"/>
      <c r="DW131" s="132"/>
    </row>
    <row r="132" spans="1:127" ht="15" x14ac:dyDescent="0.2">
      <c r="A132" s="110"/>
      <c r="B132" s="174" t="s">
        <v>360</v>
      </c>
      <c r="C132" s="146">
        <v>31</v>
      </c>
      <c r="D132" s="177" t="s">
        <v>114</v>
      </c>
      <c r="E132" s="159"/>
      <c r="F132" s="120" t="str">
        <f t="shared" si="8"/>
        <v/>
      </c>
      <c r="G132" s="120" t="str">
        <f t="shared" si="9"/>
        <v/>
      </c>
      <c r="H132" s="120" t="str">
        <f t="shared" si="10"/>
        <v/>
      </c>
      <c r="I132" s="126"/>
      <c r="J132" s="126"/>
      <c r="K132" s="126"/>
      <c r="L132" s="94"/>
      <c r="M132" s="135"/>
      <c r="N132" s="134"/>
      <c r="O132" s="134"/>
      <c r="P132" s="134"/>
      <c r="Q132" s="134"/>
      <c r="R132" s="134"/>
      <c r="S132" s="134"/>
      <c r="T132" s="133"/>
      <c r="U132" s="125"/>
      <c r="V132" s="125"/>
      <c r="W132" s="125"/>
      <c r="X132" s="125"/>
      <c r="Y132" s="125"/>
      <c r="Z132" s="125"/>
      <c r="AA132" s="125"/>
      <c r="AB132" s="125"/>
      <c r="AC132" s="125"/>
      <c r="AD132" s="125"/>
      <c r="AE132" s="125"/>
      <c r="AF132" s="125"/>
      <c r="AG132" s="125"/>
      <c r="AH132" s="125"/>
      <c r="AI132" s="125"/>
      <c r="AJ132" s="125"/>
      <c r="DS132" s="132"/>
      <c r="DT132" s="132"/>
      <c r="DU132" s="132"/>
      <c r="DV132" s="132"/>
      <c r="DW132" s="132"/>
    </row>
    <row r="133" spans="1:127" ht="15" x14ac:dyDescent="0.2">
      <c r="A133" s="110"/>
      <c r="B133" s="174" t="s">
        <v>362</v>
      </c>
      <c r="C133" s="146"/>
      <c r="D133" s="177" t="s">
        <v>114</v>
      </c>
      <c r="E133" s="159"/>
      <c r="F133" s="120" t="str">
        <f t="shared" si="8"/>
        <v/>
      </c>
      <c r="G133" s="120" t="str">
        <f t="shared" si="9"/>
        <v/>
      </c>
      <c r="H133" s="120" t="str">
        <f t="shared" si="10"/>
        <v/>
      </c>
      <c r="I133" s="126"/>
      <c r="J133" s="126"/>
      <c r="K133" s="126"/>
      <c r="L133" s="94"/>
      <c r="M133" s="135"/>
      <c r="N133" s="134"/>
      <c r="O133" s="134"/>
      <c r="P133" s="134"/>
      <c r="Q133" s="134"/>
      <c r="R133" s="134"/>
      <c r="S133" s="134"/>
      <c r="T133" s="133"/>
      <c r="U133" s="125"/>
      <c r="V133" s="125"/>
      <c r="W133" s="125"/>
      <c r="X133" s="125"/>
      <c r="Y133" s="125"/>
      <c r="Z133" s="125"/>
      <c r="AA133" s="125"/>
      <c r="AB133" s="125"/>
      <c r="AC133" s="125"/>
      <c r="AD133" s="125"/>
      <c r="AE133" s="125"/>
      <c r="AF133" s="125"/>
      <c r="AG133" s="125"/>
      <c r="AH133" s="125"/>
      <c r="AI133" s="125"/>
      <c r="AJ133" s="125"/>
      <c r="DS133" s="132"/>
      <c r="DT133" s="132"/>
      <c r="DU133" s="132"/>
      <c r="DV133" s="132"/>
      <c r="DW133" s="132"/>
    </row>
    <row r="134" spans="1:127" ht="15" x14ac:dyDescent="0.2">
      <c r="A134" s="110"/>
      <c r="B134" s="174" t="s">
        <v>364</v>
      </c>
      <c r="C134" s="146"/>
      <c r="D134" s="177" t="s">
        <v>114</v>
      </c>
      <c r="E134" s="159"/>
      <c r="F134" s="120" t="str">
        <f t="shared" si="8"/>
        <v/>
      </c>
      <c r="G134" s="120" t="str">
        <f t="shared" si="9"/>
        <v/>
      </c>
      <c r="H134" s="120" t="str">
        <f t="shared" si="10"/>
        <v/>
      </c>
      <c r="I134" s="126"/>
      <c r="J134" s="126"/>
      <c r="K134" s="126"/>
      <c r="L134" s="173"/>
      <c r="M134" s="135"/>
      <c r="N134" s="134"/>
      <c r="O134" s="134"/>
      <c r="P134" s="134"/>
      <c r="Q134" s="134"/>
      <c r="R134" s="134"/>
      <c r="S134" s="134"/>
      <c r="T134" s="133"/>
      <c r="U134" s="125"/>
      <c r="V134" s="125"/>
      <c r="W134" s="125"/>
      <c r="X134" s="125"/>
      <c r="Y134" s="125"/>
      <c r="Z134" s="125"/>
      <c r="AA134" s="125"/>
      <c r="AB134" s="125"/>
      <c r="AC134" s="125"/>
      <c r="AD134" s="125"/>
      <c r="AE134" s="125"/>
      <c r="AF134" s="125"/>
      <c r="AG134" s="125"/>
      <c r="AH134" s="125"/>
      <c r="AI134" s="125"/>
      <c r="AJ134" s="125"/>
      <c r="DS134" s="132"/>
      <c r="DT134" s="132"/>
      <c r="DU134" s="132"/>
      <c r="DV134" s="132"/>
      <c r="DW134" s="132"/>
    </row>
    <row r="135" spans="1:127" ht="15" x14ac:dyDescent="0.2">
      <c r="A135" s="110"/>
      <c r="B135" s="174" t="s">
        <v>353</v>
      </c>
      <c r="C135" s="146"/>
      <c r="D135" s="177" t="s">
        <v>113</v>
      </c>
      <c r="E135" s="159"/>
      <c r="F135" s="120" t="str">
        <f t="shared" si="8"/>
        <v/>
      </c>
      <c r="G135" s="120" t="str">
        <f t="shared" si="9"/>
        <v/>
      </c>
      <c r="H135" s="120" t="str">
        <f t="shared" si="10"/>
        <v/>
      </c>
      <c r="I135" s="126"/>
      <c r="J135" s="126"/>
      <c r="K135" s="126"/>
      <c r="L135" s="94"/>
      <c r="M135" s="135"/>
      <c r="N135" s="134"/>
      <c r="O135" s="134"/>
      <c r="P135" s="134"/>
      <c r="Q135" s="134"/>
      <c r="R135" s="134"/>
      <c r="S135" s="134"/>
      <c r="T135" s="133"/>
      <c r="U135" s="133"/>
      <c r="V135" s="133"/>
      <c r="W135" s="133"/>
      <c r="X135" s="133"/>
      <c r="Y135" s="133"/>
      <c r="Z135" s="133"/>
      <c r="AA135" s="133"/>
      <c r="AB135" s="133"/>
      <c r="AC135" s="133"/>
      <c r="AD135" s="133"/>
      <c r="AE135" s="133"/>
      <c r="AF135" s="133"/>
      <c r="AG135" s="133"/>
      <c r="AH135" s="133"/>
      <c r="AI135" s="133"/>
      <c r="AJ135" s="133"/>
      <c r="DS135" s="132"/>
      <c r="DT135" s="132"/>
      <c r="DU135" s="132"/>
      <c r="DV135" s="132"/>
      <c r="DW135" s="132"/>
    </row>
    <row r="136" spans="1:127" ht="15" x14ac:dyDescent="0.2">
      <c r="A136" s="110"/>
      <c r="B136" s="174" t="s">
        <v>370</v>
      </c>
      <c r="C136" s="146"/>
      <c r="D136" s="177" t="s">
        <v>116</v>
      </c>
      <c r="E136" s="159"/>
      <c r="F136" s="120" t="str">
        <f t="shared" si="8"/>
        <v/>
      </c>
      <c r="G136" s="120" t="str">
        <f t="shared" si="9"/>
        <v/>
      </c>
      <c r="H136" s="120" t="str">
        <f t="shared" si="10"/>
        <v/>
      </c>
      <c r="I136" s="126"/>
      <c r="J136" s="126"/>
      <c r="K136" s="126"/>
      <c r="L136" s="173"/>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50"/>
      <c r="C137" s="146"/>
      <c r="D137" s="153"/>
      <c r="E137" s="159"/>
      <c r="F137" s="120" t="str">
        <f t="shared" ref="F137:F148" si="11">IF((SUMIFS($E$5:$E$105,$B$5:$B$105,$B137))=0,"",(SUMIFS($G$5:$G$105,$B$5:$B$105,$B137))/(SUMIFS($E$5:$E$105,$B$5:$B$105,$B137)))</f>
        <v/>
      </c>
      <c r="G137" s="120" t="str">
        <f t="shared" ref="G137:G148" si="12">IF((SUMIFS($E$5:$E$105,$B$5:$B$105,$B137))=0,"",(SUMIFS($H$5:$H$105,$B$5:$B$105,$B137))/(SUMIFS($E$5:$E$105,$B$5:$B$105,$B137)))</f>
        <v/>
      </c>
      <c r="H137" s="120" t="str">
        <f t="shared" ref="H137:H148" si="13">IF((SUMIFS($E$5:$E$105,$B$5:$B$105,$B137))=0,"",(SUMIFS($I$5:$I$105,$B$5:$B$105,$B137))/(SUMIFS($E$5:$E$105,$B$5:$B$105,$B137)))</f>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50"/>
      <c r="C138" s="146"/>
      <c r="D138" s="153"/>
      <c r="E138" s="159"/>
      <c r="F138" s="120" t="str">
        <f t="shared" si="11"/>
        <v/>
      </c>
      <c r="G138" s="120" t="str">
        <f t="shared" si="12"/>
        <v/>
      </c>
      <c r="H138" s="120" t="str">
        <f t="shared" si="13"/>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11"/>
        <v/>
      </c>
      <c r="G139" s="120" t="str">
        <f t="shared" si="12"/>
        <v/>
      </c>
      <c r="H139" s="120" t="str">
        <f t="shared" si="13"/>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11"/>
        <v/>
      </c>
      <c r="G140" s="120" t="str">
        <f t="shared" si="12"/>
        <v/>
      </c>
      <c r="H140" s="120" t="str">
        <f t="shared" si="13"/>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1"/>
        <v/>
      </c>
      <c r="G141" s="120" t="str">
        <f t="shared" si="12"/>
        <v/>
      </c>
      <c r="H141" s="120" t="str">
        <f t="shared" si="13"/>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1"/>
        <v/>
      </c>
      <c r="G142" s="120" t="str">
        <f t="shared" si="12"/>
        <v/>
      </c>
      <c r="H142" s="120" t="str">
        <f t="shared" si="13"/>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1"/>
        <v/>
      </c>
      <c r="G143" s="120" t="str">
        <f t="shared" si="12"/>
        <v/>
      </c>
      <c r="H143" s="120" t="str">
        <f t="shared" si="13"/>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1"/>
        <v/>
      </c>
      <c r="G144" s="120" t="str">
        <f t="shared" si="12"/>
        <v/>
      </c>
      <c r="H144" s="120" t="str">
        <f t="shared" si="13"/>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1"/>
        <v/>
      </c>
      <c r="G145" s="120" t="str">
        <f t="shared" si="12"/>
        <v/>
      </c>
      <c r="H145" s="120" t="str">
        <f t="shared" si="13"/>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1"/>
        <v/>
      </c>
      <c r="G146" s="120" t="str">
        <f t="shared" si="12"/>
        <v/>
      </c>
      <c r="H146" s="120" t="str">
        <f t="shared" si="13"/>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1"/>
        <v/>
      </c>
      <c r="G147" s="120" t="str">
        <f t="shared" si="12"/>
        <v/>
      </c>
      <c r="H147" s="120" t="str">
        <f t="shared" si="13"/>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1"/>
        <v/>
      </c>
      <c r="G148" s="120" t="str">
        <f t="shared" si="12"/>
        <v/>
      </c>
      <c r="H148" s="120" t="str">
        <f t="shared" si="13"/>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2:15"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2:15" ht="30" customHeight="1" x14ac:dyDescent="0.2">
      <c r="B418" s="139" t="s">
        <v>233</v>
      </c>
      <c r="C418" s="493">
        <v>0.33</v>
      </c>
      <c r="D418" s="494"/>
      <c r="E418" s="125"/>
      <c r="F418" s="125"/>
      <c r="G418" s="125"/>
      <c r="H418" s="125"/>
      <c r="I418" s="126"/>
      <c r="J418" s="127"/>
      <c r="K418" s="126"/>
    </row>
    <row r="419" spans="2:15" ht="12.75" customHeight="1" x14ac:dyDescent="0.2">
      <c r="B419" s="125"/>
      <c r="C419" s="133"/>
      <c r="D419" s="133"/>
      <c r="E419" s="125"/>
      <c r="F419" s="125"/>
      <c r="G419" s="125"/>
      <c r="H419" s="125"/>
      <c r="I419" s="126"/>
      <c r="J419" s="127"/>
      <c r="K419" s="126"/>
    </row>
    <row r="420" spans="2:15" ht="12.75" customHeight="1" x14ac:dyDescent="0.2">
      <c r="B420" s="125"/>
      <c r="C420" s="133"/>
      <c r="D420" s="133"/>
      <c r="E420" s="125"/>
      <c r="F420" s="125"/>
      <c r="G420" s="125"/>
      <c r="H420" s="125"/>
      <c r="I420" s="126"/>
      <c r="J420" s="126"/>
      <c r="K420" s="126"/>
    </row>
  </sheetData>
  <autoFilter ref="A4:DX4">
    <sortState ref="A5:DX44">
      <sortCondition ref="C4"/>
    </sortState>
  </autoFilter>
  <mergeCells count="8">
    <mergeCell ref="C417:D417"/>
    <mergeCell ref="C418:D418"/>
    <mergeCell ref="J2:J3"/>
    <mergeCell ref="F106:H106"/>
    <mergeCell ref="C413:D413"/>
    <mergeCell ref="C414:D414"/>
    <mergeCell ref="C415:D415"/>
    <mergeCell ref="C416:D416"/>
  </mergeCells>
  <conditionalFormatting sqref="B414 B424:XFD1048576">
    <cfRule type="cellIs" dxfId="9206" priority="283" operator="equal">
      <formula>"Remplaçant"</formula>
    </cfRule>
    <cfRule type="cellIs" dxfId="9205" priority="284"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H105:XFD105 B421:XFD423 B50:XFD104 I106:XFD106 B417:B420 I415:XFD420 A149:H341 I107:K116 B342:XFD410 K412:XFD414 F412:J413 B411 D411:XFD411 B412:D412 E412:E416 J32:O32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2:R48 I122:K129 F122:F129 M122:T129 O135:T138 M135:N341 F135:F148 I135:K341 J34:O48 J33:K33 M33:O33 J16:K16 M16:N16 J31:K31 M31:O31 J17:O20 J4:O7 J9:O12 J8:N8 J14:O15 J13:N13 R2:R7 R9:R15 R17:R20">
    <cfRule type="cellIs" dxfId="9204" priority="625" operator="equal">
      <formula>"Remplaçant"</formula>
    </cfRule>
    <cfRule type="cellIs" dxfId="9203" priority="626" operator="equal">
      <formula>"Titulaire"</formula>
    </cfRule>
  </conditionalFormatting>
  <conditionalFormatting sqref="J5:K20 J31:K44">
    <cfRule type="cellIs" dxfId="9202" priority="624" operator="equal">
      <formula>0</formula>
    </cfRule>
  </conditionalFormatting>
  <conditionalFormatting sqref="L1">
    <cfRule type="cellIs" dxfId="9201" priority="622" operator="equal">
      <formula>"Remplaçant"</formula>
    </cfRule>
    <cfRule type="cellIs" dxfId="9200" priority="623" operator="equal">
      <formula>"Titulaire"</formula>
    </cfRule>
  </conditionalFormatting>
  <conditionalFormatting sqref="O1">
    <cfRule type="cellIs" dxfId="9199" priority="620" operator="equal">
      <formula>"Remplaçant"</formula>
    </cfRule>
    <cfRule type="cellIs" dxfId="9198" priority="621" operator="equal">
      <formula>"Titulaire"</formula>
    </cfRule>
  </conditionalFormatting>
  <conditionalFormatting sqref="R1">
    <cfRule type="cellIs" dxfId="9197" priority="618" operator="equal">
      <formula>"Remplaçant"</formula>
    </cfRule>
    <cfRule type="cellIs" dxfId="9196" priority="619" operator="equal">
      <formula>"Titulaire"</formula>
    </cfRule>
  </conditionalFormatting>
  <conditionalFormatting sqref="P5:Q20 P31:Q47">
    <cfRule type="cellIs" dxfId="9195" priority="616" operator="equal">
      <formula>"Remplaçant"</formula>
    </cfRule>
    <cfRule type="cellIs" dxfId="9194" priority="617" operator="equal">
      <formula>"Titulaire"</formula>
    </cfRule>
  </conditionalFormatting>
  <conditionalFormatting sqref="S5:T20 S31:T47">
    <cfRule type="cellIs" dxfId="9193" priority="614" operator="equal">
      <formula>"Remplaçant"</formula>
    </cfRule>
    <cfRule type="cellIs" dxfId="9192" priority="615" operator="equal">
      <formula>"Titulaire"</formula>
    </cfRule>
  </conditionalFormatting>
  <conditionalFormatting sqref="P4:Q4">
    <cfRule type="cellIs" dxfId="9191" priority="612" operator="equal">
      <formula>"Remplaçant"</formula>
    </cfRule>
    <cfRule type="cellIs" dxfId="9190" priority="613" operator="equal">
      <formula>"Titulaire"</formula>
    </cfRule>
  </conditionalFormatting>
  <conditionalFormatting sqref="S4:T4">
    <cfRule type="cellIs" dxfId="9189" priority="610" operator="equal">
      <formula>"Remplaçant"</formula>
    </cfRule>
    <cfRule type="cellIs" dxfId="9188" priority="611" operator="equal">
      <formula>"Titulaire"</formula>
    </cfRule>
  </conditionalFormatting>
  <conditionalFormatting sqref="J5:J20 J31:J44">
    <cfRule type="top10" dxfId="9187" priority="627" rank="11"/>
  </conditionalFormatting>
  <conditionalFormatting sqref="P48:Q48">
    <cfRule type="cellIs" dxfId="9186" priority="608" operator="equal">
      <formula>"Remplaçant"</formula>
    </cfRule>
    <cfRule type="cellIs" dxfId="9185" priority="609" operator="equal">
      <formula>"Titulaire"</formula>
    </cfRule>
  </conditionalFormatting>
  <conditionalFormatting sqref="S48:T48">
    <cfRule type="cellIs" dxfId="9184" priority="606" operator="equal">
      <formula>"Remplaçant"</formula>
    </cfRule>
    <cfRule type="cellIs" dxfId="9183" priority="607" operator="equal">
      <formula>"Titulaire"</formula>
    </cfRule>
  </conditionalFormatting>
  <conditionalFormatting sqref="U2:U4 U17 U31:U48 U19">
    <cfRule type="cellIs" dxfId="9182" priority="604" operator="equal">
      <formula>"Remplaçant"</formula>
    </cfRule>
    <cfRule type="cellIs" dxfId="9181" priority="605" operator="equal">
      <formula>"Titulaire"</formula>
    </cfRule>
  </conditionalFormatting>
  <conditionalFormatting sqref="AG1">
    <cfRule type="cellIs" dxfId="9180" priority="564" operator="equal">
      <formula>"Remplaçant"</formula>
    </cfRule>
    <cfRule type="cellIs" dxfId="9179" priority="565" operator="equal">
      <formula>"Titulaire"</formula>
    </cfRule>
  </conditionalFormatting>
  <conditionalFormatting sqref="V5:W20 V31:W47">
    <cfRule type="cellIs" dxfId="9178" priority="600" operator="equal">
      <formula>"Remplaçant"</formula>
    </cfRule>
    <cfRule type="cellIs" dxfId="9177" priority="601" operator="equal">
      <formula>"Titulaire"</formula>
    </cfRule>
  </conditionalFormatting>
  <conditionalFormatting sqref="V4:W4">
    <cfRule type="cellIs" dxfId="9176" priority="598" operator="equal">
      <formula>"Remplaçant"</formula>
    </cfRule>
    <cfRule type="cellIs" dxfId="9175" priority="599" operator="equal">
      <formula>"Titulaire"</formula>
    </cfRule>
  </conditionalFormatting>
  <conditionalFormatting sqref="V48:W48">
    <cfRule type="cellIs" dxfId="9174" priority="596" operator="equal">
      <formula>"Remplaçant"</formula>
    </cfRule>
    <cfRule type="cellIs" dxfId="9173" priority="597" operator="equal">
      <formula>"Titulaire"</formula>
    </cfRule>
  </conditionalFormatting>
  <conditionalFormatting sqref="R49">
    <cfRule type="cellIs" dxfId="9172" priority="594" operator="equal">
      <formula>"Remplaçant"</formula>
    </cfRule>
    <cfRule type="cellIs" dxfId="9171" priority="595" operator="equal">
      <formula>"Titulaire"</formula>
    </cfRule>
  </conditionalFormatting>
  <conditionalFormatting sqref="O49">
    <cfRule type="cellIs" dxfId="9170" priority="592" operator="equal">
      <formula>"Remplaçant"</formula>
    </cfRule>
    <cfRule type="cellIs" dxfId="9169" priority="593" operator="equal">
      <formula>"Titulaire"</formula>
    </cfRule>
  </conditionalFormatting>
  <conditionalFormatting sqref="L49">
    <cfRule type="cellIs" dxfId="9168" priority="590" operator="equal">
      <formula>"Remplaçant"</formula>
    </cfRule>
    <cfRule type="cellIs" dxfId="9167" priority="591" operator="equal">
      <formula>"Titulaire"</formula>
    </cfRule>
  </conditionalFormatting>
  <conditionalFormatting sqref="X1">
    <cfRule type="cellIs" dxfId="9166" priority="588" operator="equal">
      <formula>"Remplaçant"</formula>
    </cfRule>
    <cfRule type="cellIs" dxfId="9165" priority="589" operator="equal">
      <formula>"Titulaire"</formula>
    </cfRule>
  </conditionalFormatting>
  <conditionalFormatting sqref="Y5:Z20 Y31:Z47">
    <cfRule type="cellIs" dxfId="9164" priority="586" operator="equal">
      <formula>"Remplaçant"</formula>
    </cfRule>
    <cfRule type="cellIs" dxfId="9163" priority="587" operator="equal">
      <formula>"Titulaire"</formula>
    </cfRule>
  </conditionalFormatting>
  <conditionalFormatting sqref="Y4:Z4">
    <cfRule type="cellIs" dxfId="9162" priority="584" operator="equal">
      <formula>"Remplaçant"</formula>
    </cfRule>
    <cfRule type="cellIs" dxfId="9161" priority="585" operator="equal">
      <formula>"Titulaire"</formula>
    </cfRule>
  </conditionalFormatting>
  <conditionalFormatting sqref="Y48:Z48">
    <cfRule type="cellIs" dxfId="9160" priority="582" operator="equal">
      <formula>"Remplaçant"</formula>
    </cfRule>
    <cfRule type="cellIs" dxfId="9159" priority="583" operator="equal">
      <formula>"Titulaire"</formula>
    </cfRule>
  </conditionalFormatting>
  <conditionalFormatting sqref="AA1">
    <cfRule type="cellIs" dxfId="9158" priority="580" operator="equal">
      <formula>"Remplaçant"</formula>
    </cfRule>
    <cfRule type="cellIs" dxfId="9157" priority="581" operator="equal">
      <formula>"Titulaire"</formula>
    </cfRule>
  </conditionalFormatting>
  <conditionalFormatting sqref="AB5:AC20 AB31:AC47">
    <cfRule type="cellIs" dxfId="9156" priority="578" operator="equal">
      <formula>"Remplaçant"</formula>
    </cfRule>
    <cfRule type="cellIs" dxfId="9155" priority="579" operator="equal">
      <formula>"Titulaire"</formula>
    </cfRule>
  </conditionalFormatting>
  <conditionalFormatting sqref="AB4:AC4">
    <cfRule type="cellIs" dxfId="9154" priority="576" operator="equal">
      <formula>"Remplaçant"</formula>
    </cfRule>
    <cfRule type="cellIs" dxfId="9153" priority="577" operator="equal">
      <formula>"Titulaire"</formula>
    </cfRule>
  </conditionalFormatting>
  <conditionalFormatting sqref="AB48:AC48">
    <cfRule type="cellIs" dxfId="9152" priority="574" operator="equal">
      <formula>"Remplaçant"</formula>
    </cfRule>
    <cfRule type="cellIs" dxfId="9151" priority="575" operator="equal">
      <formula>"Titulaire"</formula>
    </cfRule>
  </conditionalFormatting>
  <conditionalFormatting sqref="AD1">
    <cfRule type="cellIs" dxfId="9150" priority="572" operator="equal">
      <formula>"Remplaçant"</formula>
    </cfRule>
    <cfRule type="cellIs" dxfId="9149" priority="573" operator="equal">
      <formula>"Titulaire"</formula>
    </cfRule>
  </conditionalFormatting>
  <conditionalFormatting sqref="AE5:AF20 AE31:AF47">
    <cfRule type="cellIs" dxfId="9148" priority="570" operator="equal">
      <formula>"Remplaçant"</formula>
    </cfRule>
    <cfRule type="cellIs" dxfId="9147" priority="571" operator="equal">
      <formula>"Titulaire"</formula>
    </cfRule>
  </conditionalFormatting>
  <conditionalFormatting sqref="AE4:AF4">
    <cfRule type="cellIs" dxfId="9146" priority="568" operator="equal">
      <formula>"Remplaçant"</formula>
    </cfRule>
    <cfRule type="cellIs" dxfId="9145" priority="569" operator="equal">
      <formula>"Titulaire"</formula>
    </cfRule>
  </conditionalFormatting>
  <conditionalFormatting sqref="AE48:AF48">
    <cfRule type="cellIs" dxfId="9144" priority="566" operator="equal">
      <formula>"Remplaçant"</formula>
    </cfRule>
    <cfRule type="cellIs" dxfId="9143" priority="567" operator="equal">
      <formula>"Titulaire"</formula>
    </cfRule>
  </conditionalFormatting>
  <conditionalFormatting sqref="AH5:AI20 AH31:AI47">
    <cfRule type="cellIs" dxfId="9142" priority="562" operator="equal">
      <formula>"Remplaçant"</formula>
    </cfRule>
    <cfRule type="cellIs" dxfId="9141" priority="563" operator="equal">
      <formula>"Titulaire"</formula>
    </cfRule>
  </conditionalFormatting>
  <conditionalFormatting sqref="AH4:AI4">
    <cfRule type="cellIs" dxfId="9140" priority="560" operator="equal">
      <formula>"Remplaçant"</formula>
    </cfRule>
    <cfRule type="cellIs" dxfId="9139" priority="561" operator="equal">
      <formula>"Titulaire"</formula>
    </cfRule>
  </conditionalFormatting>
  <conditionalFormatting sqref="AH48:AI48">
    <cfRule type="cellIs" dxfId="9138" priority="558" operator="equal">
      <formula>"Remplaçant"</formula>
    </cfRule>
    <cfRule type="cellIs" dxfId="9137" priority="559" operator="equal">
      <formula>"Titulaire"</formula>
    </cfRule>
  </conditionalFormatting>
  <conditionalFormatting sqref="AJ1">
    <cfRule type="cellIs" dxfId="9136" priority="556" operator="equal">
      <formula>"Remplaçant"</formula>
    </cfRule>
    <cfRule type="cellIs" dxfId="9135" priority="557" operator="equal">
      <formula>"Titulaire"</formula>
    </cfRule>
  </conditionalFormatting>
  <conditionalFormatting sqref="AK5:AL20 AK31:AL47">
    <cfRule type="cellIs" dxfId="9134" priority="554" operator="equal">
      <formula>"Remplaçant"</formula>
    </cfRule>
    <cfRule type="cellIs" dxfId="9133" priority="555" operator="equal">
      <formula>"Titulaire"</formula>
    </cfRule>
  </conditionalFormatting>
  <conditionalFormatting sqref="AK4:AL4">
    <cfRule type="cellIs" dxfId="9132" priority="552" operator="equal">
      <formula>"Remplaçant"</formula>
    </cfRule>
    <cfRule type="cellIs" dxfId="9131" priority="553" operator="equal">
      <formula>"Titulaire"</formula>
    </cfRule>
  </conditionalFormatting>
  <conditionalFormatting sqref="AK48:AL48">
    <cfRule type="cellIs" dxfId="9130" priority="550" operator="equal">
      <formula>"Remplaçant"</formula>
    </cfRule>
    <cfRule type="cellIs" dxfId="9129" priority="551" operator="equal">
      <formula>"Titulaire"</formula>
    </cfRule>
  </conditionalFormatting>
  <conditionalFormatting sqref="AM1">
    <cfRule type="cellIs" dxfId="9128" priority="548" operator="equal">
      <formula>"Remplaçant"</formula>
    </cfRule>
    <cfRule type="cellIs" dxfId="9127" priority="549" operator="equal">
      <formula>"Titulaire"</formula>
    </cfRule>
  </conditionalFormatting>
  <conditionalFormatting sqref="AN5:AO20 AN31:AO47">
    <cfRule type="cellIs" dxfId="9126" priority="546" operator="equal">
      <formula>"Remplaçant"</formula>
    </cfRule>
    <cfRule type="cellIs" dxfId="9125" priority="547" operator="equal">
      <formula>"Titulaire"</formula>
    </cfRule>
  </conditionalFormatting>
  <conditionalFormatting sqref="AN4:AO4">
    <cfRule type="cellIs" dxfId="9124" priority="544" operator="equal">
      <formula>"Remplaçant"</formula>
    </cfRule>
    <cfRule type="cellIs" dxfId="9123" priority="545" operator="equal">
      <formula>"Titulaire"</formula>
    </cfRule>
  </conditionalFormatting>
  <conditionalFormatting sqref="AN48:AO48">
    <cfRule type="cellIs" dxfId="9122" priority="542" operator="equal">
      <formula>"Remplaçant"</formula>
    </cfRule>
    <cfRule type="cellIs" dxfId="9121" priority="543" operator="equal">
      <formula>"Titulaire"</formula>
    </cfRule>
  </conditionalFormatting>
  <conditionalFormatting sqref="AP1">
    <cfRule type="cellIs" dxfId="9120" priority="540" operator="equal">
      <formula>"Remplaçant"</formula>
    </cfRule>
    <cfRule type="cellIs" dxfId="9119" priority="541" operator="equal">
      <formula>"Titulaire"</formula>
    </cfRule>
  </conditionalFormatting>
  <conditionalFormatting sqref="AQ5:AR20 AQ31:AR47">
    <cfRule type="cellIs" dxfId="9118" priority="538" operator="equal">
      <formula>"Remplaçant"</formula>
    </cfRule>
    <cfRule type="cellIs" dxfId="9117" priority="539" operator="equal">
      <formula>"Titulaire"</formula>
    </cfRule>
  </conditionalFormatting>
  <conditionalFormatting sqref="AQ4:AR4">
    <cfRule type="cellIs" dxfId="9116" priority="536" operator="equal">
      <formula>"Remplaçant"</formula>
    </cfRule>
    <cfRule type="cellIs" dxfId="9115" priority="537" operator="equal">
      <formula>"Titulaire"</formula>
    </cfRule>
  </conditionalFormatting>
  <conditionalFormatting sqref="AQ48:AR48">
    <cfRule type="cellIs" dxfId="9114" priority="534" operator="equal">
      <formula>"Remplaçant"</formula>
    </cfRule>
    <cfRule type="cellIs" dxfId="9113" priority="535" operator="equal">
      <formula>"Titulaire"</formula>
    </cfRule>
  </conditionalFormatting>
  <conditionalFormatting sqref="AS1">
    <cfRule type="cellIs" dxfId="9112" priority="532" operator="equal">
      <formula>"Remplaçant"</formula>
    </cfRule>
    <cfRule type="cellIs" dxfId="9111" priority="533" operator="equal">
      <formula>"Titulaire"</formula>
    </cfRule>
  </conditionalFormatting>
  <conditionalFormatting sqref="AT5:AU20 AT31:AU47">
    <cfRule type="cellIs" dxfId="9110" priority="530" operator="equal">
      <formula>"Remplaçant"</formula>
    </cfRule>
    <cfRule type="cellIs" dxfId="9109" priority="531" operator="equal">
      <formula>"Titulaire"</formula>
    </cfRule>
  </conditionalFormatting>
  <conditionalFormatting sqref="AT4:AU4">
    <cfRule type="cellIs" dxfId="9108" priority="528" operator="equal">
      <formula>"Remplaçant"</formula>
    </cfRule>
    <cfRule type="cellIs" dxfId="9107" priority="529" operator="equal">
      <formula>"Titulaire"</formula>
    </cfRule>
  </conditionalFormatting>
  <conditionalFormatting sqref="AT48:AU48">
    <cfRule type="cellIs" dxfId="9106" priority="526" operator="equal">
      <formula>"Remplaçant"</formula>
    </cfRule>
    <cfRule type="cellIs" dxfId="9105" priority="527" operator="equal">
      <formula>"Titulaire"</formula>
    </cfRule>
  </conditionalFormatting>
  <conditionalFormatting sqref="AV1">
    <cfRule type="cellIs" dxfId="9104" priority="524" operator="equal">
      <formula>"Remplaçant"</formula>
    </cfRule>
    <cfRule type="cellIs" dxfId="9103" priority="525" operator="equal">
      <formula>"Titulaire"</formula>
    </cfRule>
  </conditionalFormatting>
  <conditionalFormatting sqref="AW5:AX20 AW31:AX47">
    <cfRule type="cellIs" dxfId="9102" priority="522" operator="equal">
      <formula>"Remplaçant"</formula>
    </cfRule>
    <cfRule type="cellIs" dxfId="9101" priority="523" operator="equal">
      <formula>"Titulaire"</formula>
    </cfRule>
  </conditionalFormatting>
  <conditionalFormatting sqref="AW4:AX4">
    <cfRule type="cellIs" dxfId="9100" priority="520" operator="equal">
      <formula>"Remplaçant"</formula>
    </cfRule>
    <cfRule type="cellIs" dxfId="9099" priority="521" operator="equal">
      <formula>"Titulaire"</formula>
    </cfRule>
  </conditionalFormatting>
  <conditionalFormatting sqref="AW48:AX48">
    <cfRule type="cellIs" dxfId="9098" priority="518" operator="equal">
      <formula>"Remplaçant"</formula>
    </cfRule>
    <cfRule type="cellIs" dxfId="9097" priority="519" operator="equal">
      <formula>"Titulaire"</formula>
    </cfRule>
  </conditionalFormatting>
  <conditionalFormatting sqref="AY1">
    <cfRule type="cellIs" dxfId="9096" priority="516" operator="equal">
      <formula>"Remplaçant"</formula>
    </cfRule>
    <cfRule type="cellIs" dxfId="9095" priority="517" operator="equal">
      <formula>"Titulaire"</formula>
    </cfRule>
  </conditionalFormatting>
  <conditionalFormatting sqref="AZ5:BA20 AZ31:BA47">
    <cfRule type="cellIs" dxfId="9094" priority="514" operator="equal">
      <formula>"Remplaçant"</formula>
    </cfRule>
    <cfRule type="cellIs" dxfId="9093" priority="515" operator="equal">
      <formula>"Titulaire"</formula>
    </cfRule>
  </conditionalFormatting>
  <conditionalFormatting sqref="AZ4:BA4">
    <cfRule type="cellIs" dxfId="9092" priority="512" operator="equal">
      <formula>"Remplaçant"</formula>
    </cfRule>
    <cfRule type="cellIs" dxfId="9091" priority="513" operator="equal">
      <formula>"Titulaire"</formula>
    </cfRule>
  </conditionalFormatting>
  <conditionalFormatting sqref="AZ48:BA48">
    <cfRule type="cellIs" dxfId="9090" priority="510" operator="equal">
      <formula>"Remplaçant"</formula>
    </cfRule>
    <cfRule type="cellIs" dxfId="9089" priority="511" operator="equal">
      <formula>"Titulaire"</formula>
    </cfRule>
  </conditionalFormatting>
  <conditionalFormatting sqref="BB1">
    <cfRule type="cellIs" dxfId="9088" priority="508" operator="equal">
      <formula>"Remplaçant"</formula>
    </cfRule>
    <cfRule type="cellIs" dxfId="9087" priority="509" operator="equal">
      <formula>"Titulaire"</formula>
    </cfRule>
  </conditionalFormatting>
  <conditionalFormatting sqref="BC5:BD20 BC31:BD47">
    <cfRule type="cellIs" dxfId="9086" priority="506" operator="equal">
      <formula>"Remplaçant"</formula>
    </cfRule>
    <cfRule type="cellIs" dxfId="9085" priority="507" operator="equal">
      <formula>"Titulaire"</formula>
    </cfRule>
  </conditionalFormatting>
  <conditionalFormatting sqref="BC4:BD4">
    <cfRule type="cellIs" dxfId="9084" priority="504" operator="equal">
      <formula>"Remplaçant"</formula>
    </cfRule>
    <cfRule type="cellIs" dxfId="9083" priority="505" operator="equal">
      <formula>"Titulaire"</formula>
    </cfRule>
  </conditionalFormatting>
  <conditionalFormatting sqref="BC48:BD48">
    <cfRule type="cellIs" dxfId="9082" priority="502" operator="equal">
      <formula>"Remplaçant"</formula>
    </cfRule>
    <cfRule type="cellIs" dxfId="9081" priority="503" operator="equal">
      <formula>"Titulaire"</formula>
    </cfRule>
  </conditionalFormatting>
  <conditionalFormatting sqref="BE1">
    <cfRule type="cellIs" dxfId="9080" priority="500" operator="equal">
      <formula>"Remplaçant"</formula>
    </cfRule>
    <cfRule type="cellIs" dxfId="9079" priority="501" operator="equal">
      <formula>"Titulaire"</formula>
    </cfRule>
  </conditionalFormatting>
  <conditionalFormatting sqref="BF5:BG20 BF31:BG47">
    <cfRule type="cellIs" dxfId="9078" priority="498" operator="equal">
      <formula>"Remplaçant"</formula>
    </cfRule>
    <cfRule type="cellIs" dxfId="9077" priority="499" operator="equal">
      <formula>"Titulaire"</formula>
    </cfRule>
  </conditionalFormatting>
  <conditionalFormatting sqref="BF4:BG4">
    <cfRule type="cellIs" dxfId="9076" priority="496" operator="equal">
      <formula>"Remplaçant"</formula>
    </cfRule>
    <cfRule type="cellIs" dxfId="9075" priority="497" operator="equal">
      <formula>"Titulaire"</formula>
    </cfRule>
  </conditionalFormatting>
  <conditionalFormatting sqref="BF48:BG48">
    <cfRule type="cellIs" dxfId="9074" priority="494" operator="equal">
      <formula>"Remplaçant"</formula>
    </cfRule>
    <cfRule type="cellIs" dxfId="9073" priority="495" operator="equal">
      <formula>"Titulaire"</formula>
    </cfRule>
  </conditionalFormatting>
  <conditionalFormatting sqref="BH1">
    <cfRule type="cellIs" dxfId="9072" priority="492" operator="equal">
      <formula>"Remplaçant"</formula>
    </cfRule>
    <cfRule type="cellIs" dxfId="9071" priority="493" operator="equal">
      <formula>"Titulaire"</formula>
    </cfRule>
  </conditionalFormatting>
  <conditionalFormatting sqref="BI5:BJ20 BI31:BJ47">
    <cfRule type="cellIs" dxfId="9070" priority="490" operator="equal">
      <formula>"Remplaçant"</formula>
    </cfRule>
    <cfRule type="cellIs" dxfId="9069" priority="491" operator="equal">
      <formula>"Titulaire"</formula>
    </cfRule>
  </conditionalFormatting>
  <conditionalFormatting sqref="BI4:BJ4">
    <cfRule type="cellIs" dxfId="9068" priority="488" operator="equal">
      <formula>"Remplaçant"</formula>
    </cfRule>
    <cfRule type="cellIs" dxfId="9067" priority="489" operator="equal">
      <formula>"Titulaire"</formula>
    </cfRule>
  </conditionalFormatting>
  <conditionalFormatting sqref="BI48:BJ48">
    <cfRule type="cellIs" dxfId="9066" priority="486" operator="equal">
      <formula>"Remplaçant"</formula>
    </cfRule>
    <cfRule type="cellIs" dxfId="9065" priority="487" operator="equal">
      <formula>"Titulaire"</formula>
    </cfRule>
  </conditionalFormatting>
  <conditionalFormatting sqref="BK1">
    <cfRule type="cellIs" dxfId="9064" priority="484" operator="equal">
      <formula>"Remplaçant"</formula>
    </cfRule>
    <cfRule type="cellIs" dxfId="9063" priority="485" operator="equal">
      <formula>"Titulaire"</formula>
    </cfRule>
  </conditionalFormatting>
  <conditionalFormatting sqref="BL5:BM20 BL31:BM47">
    <cfRule type="cellIs" dxfId="9062" priority="482" operator="equal">
      <formula>"Remplaçant"</formula>
    </cfRule>
    <cfRule type="cellIs" dxfId="9061" priority="483" operator="equal">
      <formula>"Titulaire"</formula>
    </cfRule>
  </conditionalFormatting>
  <conditionalFormatting sqref="BL4:BM4">
    <cfRule type="cellIs" dxfId="9060" priority="480" operator="equal">
      <formula>"Remplaçant"</formula>
    </cfRule>
    <cfRule type="cellIs" dxfId="9059" priority="481" operator="equal">
      <formula>"Titulaire"</formula>
    </cfRule>
  </conditionalFormatting>
  <conditionalFormatting sqref="BL48:BM48">
    <cfRule type="cellIs" dxfId="9058" priority="478" operator="equal">
      <formula>"Remplaçant"</formula>
    </cfRule>
    <cfRule type="cellIs" dxfId="9057" priority="479" operator="equal">
      <formula>"Titulaire"</formula>
    </cfRule>
  </conditionalFormatting>
  <conditionalFormatting sqref="BN1">
    <cfRule type="cellIs" dxfId="9056" priority="476" operator="equal">
      <formula>"Remplaçant"</formula>
    </cfRule>
    <cfRule type="cellIs" dxfId="9055" priority="477" operator="equal">
      <formula>"Titulaire"</formula>
    </cfRule>
  </conditionalFormatting>
  <conditionalFormatting sqref="BO5:BP20 BO31:BP47">
    <cfRule type="cellIs" dxfId="9054" priority="474" operator="equal">
      <formula>"Remplaçant"</formula>
    </cfRule>
    <cfRule type="cellIs" dxfId="9053" priority="475" operator="equal">
      <formula>"Titulaire"</formula>
    </cfRule>
  </conditionalFormatting>
  <conditionalFormatting sqref="BO4:BP4">
    <cfRule type="cellIs" dxfId="9052" priority="472" operator="equal">
      <formula>"Remplaçant"</formula>
    </cfRule>
    <cfRule type="cellIs" dxfId="9051" priority="473" operator="equal">
      <formula>"Titulaire"</formula>
    </cfRule>
  </conditionalFormatting>
  <conditionalFormatting sqref="BO48:BP48">
    <cfRule type="cellIs" dxfId="9050" priority="470" operator="equal">
      <formula>"Remplaçant"</formula>
    </cfRule>
    <cfRule type="cellIs" dxfId="9049" priority="471" operator="equal">
      <formula>"Titulaire"</formula>
    </cfRule>
  </conditionalFormatting>
  <conditionalFormatting sqref="BQ1">
    <cfRule type="cellIs" dxfId="9048" priority="468" operator="equal">
      <formula>"Remplaçant"</formula>
    </cfRule>
    <cfRule type="cellIs" dxfId="9047" priority="469" operator="equal">
      <formula>"Titulaire"</formula>
    </cfRule>
  </conditionalFormatting>
  <conditionalFormatting sqref="BR5:BS20 BR31:BS47">
    <cfRule type="cellIs" dxfId="9046" priority="466" operator="equal">
      <formula>"Remplaçant"</formula>
    </cfRule>
    <cfRule type="cellIs" dxfId="9045" priority="467" operator="equal">
      <formula>"Titulaire"</formula>
    </cfRule>
  </conditionalFormatting>
  <conditionalFormatting sqref="BR4:BS4">
    <cfRule type="cellIs" dxfId="9044" priority="464" operator="equal">
      <formula>"Remplaçant"</formula>
    </cfRule>
    <cfRule type="cellIs" dxfId="9043" priority="465" operator="equal">
      <formula>"Titulaire"</formula>
    </cfRule>
  </conditionalFormatting>
  <conditionalFormatting sqref="BR48:BS48">
    <cfRule type="cellIs" dxfId="9042" priority="462" operator="equal">
      <formula>"Remplaçant"</formula>
    </cfRule>
    <cfRule type="cellIs" dxfId="9041" priority="463" operator="equal">
      <formula>"Titulaire"</formula>
    </cfRule>
  </conditionalFormatting>
  <conditionalFormatting sqref="BT1">
    <cfRule type="cellIs" dxfId="9040" priority="460" operator="equal">
      <formula>"Remplaçant"</formula>
    </cfRule>
    <cfRule type="cellIs" dxfId="9039" priority="461" operator="equal">
      <formula>"Titulaire"</formula>
    </cfRule>
  </conditionalFormatting>
  <conditionalFormatting sqref="BU5:BV20 BU31:BV47">
    <cfRule type="cellIs" dxfId="9038" priority="458" operator="equal">
      <formula>"Remplaçant"</formula>
    </cfRule>
    <cfRule type="cellIs" dxfId="9037" priority="459" operator="equal">
      <formula>"Titulaire"</formula>
    </cfRule>
  </conditionalFormatting>
  <conditionalFormatting sqref="BU4:BV4">
    <cfRule type="cellIs" dxfId="9036" priority="456" operator="equal">
      <formula>"Remplaçant"</formula>
    </cfRule>
    <cfRule type="cellIs" dxfId="9035" priority="457" operator="equal">
      <formula>"Titulaire"</formula>
    </cfRule>
  </conditionalFormatting>
  <conditionalFormatting sqref="BU48:BV48">
    <cfRule type="cellIs" dxfId="9034" priority="454" operator="equal">
      <formula>"Remplaçant"</formula>
    </cfRule>
    <cfRule type="cellIs" dxfId="9033" priority="455" operator="equal">
      <formula>"Titulaire"</formula>
    </cfRule>
  </conditionalFormatting>
  <conditionalFormatting sqref="BW1">
    <cfRule type="cellIs" dxfId="9032" priority="452" operator="equal">
      <formula>"Remplaçant"</formula>
    </cfRule>
    <cfRule type="cellIs" dxfId="9031" priority="453" operator="equal">
      <formula>"Titulaire"</formula>
    </cfRule>
  </conditionalFormatting>
  <conditionalFormatting sqref="BX5:BY20 BX31:BY47">
    <cfRule type="cellIs" dxfId="9030" priority="450" operator="equal">
      <formula>"Remplaçant"</formula>
    </cfRule>
    <cfRule type="cellIs" dxfId="9029" priority="451" operator="equal">
      <formula>"Titulaire"</formula>
    </cfRule>
  </conditionalFormatting>
  <conditionalFormatting sqref="BX4:BY4">
    <cfRule type="cellIs" dxfId="9028" priority="448" operator="equal">
      <formula>"Remplaçant"</formula>
    </cfRule>
    <cfRule type="cellIs" dxfId="9027" priority="449" operator="equal">
      <formula>"Titulaire"</formula>
    </cfRule>
  </conditionalFormatting>
  <conditionalFormatting sqref="BX48:BY48">
    <cfRule type="cellIs" dxfId="9026" priority="446" operator="equal">
      <formula>"Remplaçant"</formula>
    </cfRule>
    <cfRule type="cellIs" dxfId="9025" priority="447" operator="equal">
      <formula>"Titulaire"</formula>
    </cfRule>
  </conditionalFormatting>
  <conditionalFormatting sqref="BZ1">
    <cfRule type="cellIs" dxfId="9024" priority="444" operator="equal">
      <formula>"Remplaçant"</formula>
    </cfRule>
    <cfRule type="cellIs" dxfId="9023" priority="445" operator="equal">
      <formula>"Titulaire"</formula>
    </cfRule>
  </conditionalFormatting>
  <conditionalFormatting sqref="CA5:CB20 CA31:CB47">
    <cfRule type="cellIs" dxfId="9022" priority="442" operator="equal">
      <formula>"Remplaçant"</formula>
    </cfRule>
    <cfRule type="cellIs" dxfId="9021" priority="443" operator="equal">
      <formula>"Titulaire"</formula>
    </cfRule>
  </conditionalFormatting>
  <conditionalFormatting sqref="CA4:CB4">
    <cfRule type="cellIs" dxfId="9020" priority="440" operator="equal">
      <formula>"Remplaçant"</formula>
    </cfRule>
    <cfRule type="cellIs" dxfId="9019" priority="441" operator="equal">
      <formula>"Titulaire"</formula>
    </cfRule>
  </conditionalFormatting>
  <conditionalFormatting sqref="CA48:CB48">
    <cfRule type="cellIs" dxfId="9018" priority="438" operator="equal">
      <formula>"Remplaçant"</formula>
    </cfRule>
    <cfRule type="cellIs" dxfId="9017" priority="439" operator="equal">
      <formula>"Titulaire"</formula>
    </cfRule>
  </conditionalFormatting>
  <conditionalFormatting sqref="CC1">
    <cfRule type="cellIs" dxfId="9016" priority="436" operator="equal">
      <formula>"Remplaçant"</formula>
    </cfRule>
    <cfRule type="cellIs" dxfId="9015" priority="437" operator="equal">
      <formula>"Titulaire"</formula>
    </cfRule>
  </conditionalFormatting>
  <conditionalFormatting sqref="CD5:CE20 CD31:CE47">
    <cfRule type="cellIs" dxfId="9014" priority="434" operator="equal">
      <formula>"Remplaçant"</formula>
    </cfRule>
    <cfRule type="cellIs" dxfId="9013" priority="435" operator="equal">
      <formula>"Titulaire"</formula>
    </cfRule>
  </conditionalFormatting>
  <conditionalFormatting sqref="CD4:CE4">
    <cfRule type="cellIs" dxfId="9012" priority="432" operator="equal">
      <formula>"Remplaçant"</formula>
    </cfRule>
    <cfRule type="cellIs" dxfId="9011" priority="433" operator="equal">
      <formula>"Titulaire"</formula>
    </cfRule>
  </conditionalFormatting>
  <conditionalFormatting sqref="CD48:CE48">
    <cfRule type="cellIs" dxfId="9010" priority="430" operator="equal">
      <formula>"Remplaçant"</formula>
    </cfRule>
    <cfRule type="cellIs" dxfId="9009" priority="431" operator="equal">
      <formula>"Titulaire"</formula>
    </cfRule>
  </conditionalFormatting>
  <conditionalFormatting sqref="CF1">
    <cfRule type="cellIs" dxfId="9008" priority="428" operator="equal">
      <formula>"Remplaçant"</formula>
    </cfRule>
    <cfRule type="cellIs" dxfId="9007" priority="429" operator="equal">
      <formula>"Titulaire"</formula>
    </cfRule>
  </conditionalFormatting>
  <conditionalFormatting sqref="CG5:CH20 CG31:CH47">
    <cfRule type="cellIs" dxfId="9006" priority="426" operator="equal">
      <formula>"Remplaçant"</formula>
    </cfRule>
    <cfRule type="cellIs" dxfId="9005" priority="427" operator="equal">
      <formula>"Titulaire"</formula>
    </cfRule>
  </conditionalFormatting>
  <conditionalFormatting sqref="CG4:CH4">
    <cfRule type="cellIs" dxfId="9004" priority="424" operator="equal">
      <formula>"Remplaçant"</formula>
    </cfRule>
    <cfRule type="cellIs" dxfId="9003" priority="425" operator="equal">
      <formula>"Titulaire"</formula>
    </cfRule>
  </conditionalFormatting>
  <conditionalFormatting sqref="CG48:CH48">
    <cfRule type="cellIs" dxfId="9002" priority="422" operator="equal">
      <formula>"Remplaçant"</formula>
    </cfRule>
    <cfRule type="cellIs" dxfId="9001" priority="423" operator="equal">
      <formula>"Titulaire"</formula>
    </cfRule>
  </conditionalFormatting>
  <conditionalFormatting sqref="CI1">
    <cfRule type="cellIs" dxfId="9000" priority="420" operator="equal">
      <formula>"Remplaçant"</formula>
    </cfRule>
    <cfRule type="cellIs" dxfId="8999" priority="421" operator="equal">
      <formula>"Titulaire"</formula>
    </cfRule>
  </conditionalFormatting>
  <conditionalFormatting sqref="CJ5:CK20 CJ31:CK47">
    <cfRule type="cellIs" dxfId="8998" priority="418" operator="equal">
      <formula>"Remplaçant"</formula>
    </cfRule>
    <cfRule type="cellIs" dxfId="8997" priority="419" operator="equal">
      <formula>"Titulaire"</formula>
    </cfRule>
  </conditionalFormatting>
  <conditionalFormatting sqref="CJ4:CK4">
    <cfRule type="cellIs" dxfId="8996" priority="416" operator="equal">
      <formula>"Remplaçant"</formula>
    </cfRule>
    <cfRule type="cellIs" dxfId="8995" priority="417" operator="equal">
      <formula>"Titulaire"</formula>
    </cfRule>
  </conditionalFormatting>
  <conditionalFormatting sqref="CJ48:CK48">
    <cfRule type="cellIs" dxfId="8994" priority="414" operator="equal">
      <formula>"Remplaçant"</formula>
    </cfRule>
    <cfRule type="cellIs" dxfId="8993" priority="415" operator="equal">
      <formula>"Titulaire"</formula>
    </cfRule>
  </conditionalFormatting>
  <conditionalFormatting sqref="CL1">
    <cfRule type="cellIs" dxfId="8992" priority="412" operator="equal">
      <formula>"Remplaçant"</formula>
    </cfRule>
    <cfRule type="cellIs" dxfId="8991" priority="413" operator="equal">
      <formula>"Titulaire"</formula>
    </cfRule>
  </conditionalFormatting>
  <conditionalFormatting sqref="CM5:CN20 CM31:CN47">
    <cfRule type="cellIs" dxfId="8990" priority="410" operator="equal">
      <formula>"Remplaçant"</formula>
    </cfRule>
    <cfRule type="cellIs" dxfId="8989" priority="411" operator="equal">
      <formula>"Titulaire"</formula>
    </cfRule>
  </conditionalFormatting>
  <conditionalFormatting sqref="CM4:CN4">
    <cfRule type="cellIs" dxfId="8988" priority="408" operator="equal">
      <formula>"Remplaçant"</formula>
    </cfRule>
    <cfRule type="cellIs" dxfId="8987" priority="409" operator="equal">
      <formula>"Titulaire"</formula>
    </cfRule>
  </conditionalFormatting>
  <conditionalFormatting sqref="CM48:CN48">
    <cfRule type="cellIs" dxfId="8986" priority="406" operator="equal">
      <formula>"Remplaçant"</formula>
    </cfRule>
    <cfRule type="cellIs" dxfId="8985" priority="407" operator="equal">
      <formula>"Titulaire"</formula>
    </cfRule>
  </conditionalFormatting>
  <conditionalFormatting sqref="CO1">
    <cfRule type="cellIs" dxfId="8984" priority="404" operator="equal">
      <formula>"Remplaçant"</formula>
    </cfRule>
    <cfRule type="cellIs" dxfId="8983" priority="405" operator="equal">
      <formula>"Titulaire"</formula>
    </cfRule>
  </conditionalFormatting>
  <conditionalFormatting sqref="CP5:CQ20 CP31:CQ47">
    <cfRule type="cellIs" dxfId="8982" priority="402" operator="equal">
      <formula>"Remplaçant"</formula>
    </cfRule>
    <cfRule type="cellIs" dxfId="8981" priority="403" operator="equal">
      <formula>"Titulaire"</formula>
    </cfRule>
  </conditionalFormatting>
  <conditionalFormatting sqref="CP4:CQ4">
    <cfRule type="cellIs" dxfId="8980" priority="400" operator="equal">
      <formula>"Remplaçant"</formula>
    </cfRule>
    <cfRule type="cellIs" dxfId="8979" priority="401" operator="equal">
      <formula>"Titulaire"</formula>
    </cfRule>
  </conditionalFormatting>
  <conditionalFormatting sqref="CP48:CQ48">
    <cfRule type="cellIs" dxfId="8978" priority="398" operator="equal">
      <formula>"Remplaçant"</formula>
    </cfRule>
    <cfRule type="cellIs" dxfId="8977" priority="399" operator="equal">
      <formula>"Titulaire"</formula>
    </cfRule>
  </conditionalFormatting>
  <conditionalFormatting sqref="CR1">
    <cfRule type="cellIs" dxfId="8976" priority="396" operator="equal">
      <formula>"Remplaçant"</formula>
    </cfRule>
    <cfRule type="cellIs" dxfId="8975" priority="397" operator="equal">
      <formula>"Titulaire"</formula>
    </cfRule>
  </conditionalFormatting>
  <conditionalFormatting sqref="CS5:CT20 CS31:CT47">
    <cfRule type="cellIs" dxfId="8974" priority="394" operator="equal">
      <formula>"Remplaçant"</formula>
    </cfRule>
    <cfRule type="cellIs" dxfId="8973" priority="395" operator="equal">
      <formula>"Titulaire"</formula>
    </cfRule>
  </conditionalFormatting>
  <conditionalFormatting sqref="CS4:CT4">
    <cfRule type="cellIs" dxfId="8972" priority="392" operator="equal">
      <formula>"Remplaçant"</formula>
    </cfRule>
    <cfRule type="cellIs" dxfId="8971" priority="393" operator="equal">
      <formula>"Titulaire"</formula>
    </cfRule>
  </conditionalFormatting>
  <conditionalFormatting sqref="CS48:CT48">
    <cfRule type="cellIs" dxfId="8970" priority="390" operator="equal">
      <formula>"Remplaçant"</formula>
    </cfRule>
    <cfRule type="cellIs" dxfId="8969" priority="391" operator="equal">
      <formula>"Titulaire"</formula>
    </cfRule>
  </conditionalFormatting>
  <conditionalFormatting sqref="CU1">
    <cfRule type="cellIs" dxfId="8968" priority="388" operator="equal">
      <formula>"Remplaçant"</formula>
    </cfRule>
    <cfRule type="cellIs" dxfId="8967" priority="389" operator="equal">
      <formula>"Titulaire"</formula>
    </cfRule>
  </conditionalFormatting>
  <conditionalFormatting sqref="CV5:CW20 CV31:CW47">
    <cfRule type="cellIs" dxfId="8966" priority="386" operator="equal">
      <formula>"Remplaçant"</formula>
    </cfRule>
    <cfRule type="cellIs" dxfId="8965" priority="387" operator="equal">
      <formula>"Titulaire"</formula>
    </cfRule>
  </conditionalFormatting>
  <conditionalFormatting sqref="CV4:CW4">
    <cfRule type="cellIs" dxfId="8964" priority="384" operator="equal">
      <formula>"Remplaçant"</formula>
    </cfRule>
    <cfRule type="cellIs" dxfId="8963" priority="385" operator="equal">
      <formula>"Titulaire"</formula>
    </cfRule>
  </conditionalFormatting>
  <conditionalFormatting sqref="CV48:CW48">
    <cfRule type="cellIs" dxfId="8962" priority="382" operator="equal">
      <formula>"Remplaçant"</formula>
    </cfRule>
    <cfRule type="cellIs" dxfId="8961" priority="383" operator="equal">
      <formula>"Titulaire"</formula>
    </cfRule>
  </conditionalFormatting>
  <conditionalFormatting sqref="CX1">
    <cfRule type="cellIs" dxfId="8960" priority="380" operator="equal">
      <formula>"Remplaçant"</formula>
    </cfRule>
    <cfRule type="cellIs" dxfId="8959" priority="381" operator="equal">
      <formula>"Titulaire"</formula>
    </cfRule>
  </conditionalFormatting>
  <conditionalFormatting sqref="CY5:CZ20 CY31:CZ47">
    <cfRule type="cellIs" dxfId="8958" priority="378" operator="equal">
      <formula>"Remplaçant"</formula>
    </cfRule>
    <cfRule type="cellIs" dxfId="8957" priority="379" operator="equal">
      <formula>"Titulaire"</formula>
    </cfRule>
  </conditionalFormatting>
  <conditionalFormatting sqref="CY4:CZ4">
    <cfRule type="cellIs" dxfId="8956" priority="376" operator="equal">
      <formula>"Remplaçant"</formula>
    </cfRule>
    <cfRule type="cellIs" dxfId="8955" priority="377" operator="equal">
      <formula>"Titulaire"</formula>
    </cfRule>
  </conditionalFormatting>
  <conditionalFormatting sqref="CY48:CZ48">
    <cfRule type="cellIs" dxfId="8954" priority="374" operator="equal">
      <formula>"Remplaçant"</formula>
    </cfRule>
    <cfRule type="cellIs" dxfId="8953" priority="375" operator="equal">
      <formula>"Titulaire"</formula>
    </cfRule>
  </conditionalFormatting>
  <conditionalFormatting sqref="DA1">
    <cfRule type="cellIs" dxfId="8952" priority="372" operator="equal">
      <formula>"Remplaçant"</formula>
    </cfRule>
    <cfRule type="cellIs" dxfId="8951" priority="373" operator="equal">
      <formula>"Titulaire"</formula>
    </cfRule>
  </conditionalFormatting>
  <conditionalFormatting sqref="DB5:DC20 DB31:DC47">
    <cfRule type="cellIs" dxfId="8950" priority="370" operator="equal">
      <formula>"Remplaçant"</formula>
    </cfRule>
    <cfRule type="cellIs" dxfId="8949" priority="371" operator="equal">
      <formula>"Titulaire"</formula>
    </cfRule>
  </conditionalFormatting>
  <conditionalFormatting sqref="DB4:DC4">
    <cfRule type="cellIs" dxfId="8948" priority="368" operator="equal">
      <formula>"Remplaçant"</formula>
    </cfRule>
    <cfRule type="cellIs" dxfId="8947" priority="369" operator="equal">
      <formula>"Titulaire"</formula>
    </cfRule>
  </conditionalFormatting>
  <conditionalFormatting sqref="DB48:DC48">
    <cfRule type="cellIs" dxfId="8946" priority="366" operator="equal">
      <formula>"Remplaçant"</formula>
    </cfRule>
    <cfRule type="cellIs" dxfId="8945" priority="367" operator="equal">
      <formula>"Titulaire"</formula>
    </cfRule>
  </conditionalFormatting>
  <conditionalFormatting sqref="DD1">
    <cfRule type="cellIs" dxfId="8944" priority="364" operator="equal">
      <formula>"Remplaçant"</formula>
    </cfRule>
    <cfRule type="cellIs" dxfId="8943" priority="365" operator="equal">
      <formula>"Titulaire"</formula>
    </cfRule>
  </conditionalFormatting>
  <conditionalFormatting sqref="DE5:DF20 DE31:DF47">
    <cfRule type="cellIs" dxfId="8942" priority="362" operator="equal">
      <formula>"Remplaçant"</formula>
    </cfRule>
    <cfRule type="cellIs" dxfId="8941" priority="363" operator="equal">
      <formula>"Titulaire"</formula>
    </cfRule>
  </conditionalFormatting>
  <conditionalFormatting sqref="DE4:DF4">
    <cfRule type="cellIs" dxfId="8940" priority="360" operator="equal">
      <formula>"Remplaçant"</formula>
    </cfRule>
    <cfRule type="cellIs" dxfId="8939" priority="361" operator="equal">
      <formula>"Titulaire"</formula>
    </cfRule>
  </conditionalFormatting>
  <conditionalFormatting sqref="DE48:DF48">
    <cfRule type="cellIs" dxfId="8938" priority="358" operator="equal">
      <formula>"Remplaçant"</formula>
    </cfRule>
    <cfRule type="cellIs" dxfId="8937" priority="359" operator="equal">
      <formula>"Titulaire"</formula>
    </cfRule>
  </conditionalFormatting>
  <conditionalFormatting sqref="DG1">
    <cfRule type="cellIs" dxfId="8936" priority="356" operator="equal">
      <formula>"Remplaçant"</formula>
    </cfRule>
    <cfRule type="cellIs" dxfId="8935" priority="357" operator="equal">
      <formula>"Titulaire"</formula>
    </cfRule>
  </conditionalFormatting>
  <conditionalFormatting sqref="DH5:DI20 DH31:DI47">
    <cfRule type="cellIs" dxfId="8934" priority="354" operator="equal">
      <formula>"Remplaçant"</formula>
    </cfRule>
    <cfRule type="cellIs" dxfId="8933" priority="355" operator="equal">
      <formula>"Titulaire"</formula>
    </cfRule>
  </conditionalFormatting>
  <conditionalFormatting sqref="DH4:DI4">
    <cfRule type="cellIs" dxfId="8932" priority="352" operator="equal">
      <formula>"Remplaçant"</formula>
    </cfRule>
    <cfRule type="cellIs" dxfId="8931" priority="353" operator="equal">
      <formula>"Titulaire"</formula>
    </cfRule>
  </conditionalFormatting>
  <conditionalFormatting sqref="DH48:DI48">
    <cfRule type="cellIs" dxfId="8930" priority="350" operator="equal">
      <formula>"Remplaçant"</formula>
    </cfRule>
    <cfRule type="cellIs" dxfId="8929" priority="351" operator="equal">
      <formula>"Titulaire"</formula>
    </cfRule>
  </conditionalFormatting>
  <conditionalFormatting sqref="DJ1">
    <cfRule type="cellIs" dxfId="8928" priority="348" operator="equal">
      <formula>"Remplaçant"</formula>
    </cfRule>
    <cfRule type="cellIs" dxfId="8927" priority="349" operator="equal">
      <formula>"Titulaire"</formula>
    </cfRule>
  </conditionalFormatting>
  <conditionalFormatting sqref="DK5:DL20 DK31:DL47">
    <cfRule type="cellIs" dxfId="8926" priority="346" operator="equal">
      <formula>"Remplaçant"</formula>
    </cfRule>
    <cfRule type="cellIs" dxfId="8925" priority="347" operator="equal">
      <formula>"Titulaire"</formula>
    </cfRule>
  </conditionalFormatting>
  <conditionalFormatting sqref="DK4:DL4">
    <cfRule type="cellIs" dxfId="8924" priority="344" operator="equal">
      <formula>"Remplaçant"</formula>
    </cfRule>
    <cfRule type="cellIs" dxfId="8923" priority="345" operator="equal">
      <formula>"Titulaire"</formula>
    </cfRule>
  </conditionalFormatting>
  <conditionalFormatting sqref="DK48:DL48">
    <cfRule type="cellIs" dxfId="8922" priority="342" operator="equal">
      <formula>"Remplaçant"</formula>
    </cfRule>
    <cfRule type="cellIs" dxfId="8921" priority="343" operator="equal">
      <formula>"Titulaire"</formula>
    </cfRule>
  </conditionalFormatting>
  <conditionalFormatting sqref="DM1">
    <cfRule type="cellIs" dxfId="8920" priority="340" operator="equal">
      <formula>"Remplaçant"</formula>
    </cfRule>
    <cfRule type="cellIs" dxfId="8919" priority="341" operator="equal">
      <formula>"Titulaire"</formula>
    </cfRule>
  </conditionalFormatting>
  <conditionalFormatting sqref="DN5:DO20 DN31:DO47">
    <cfRule type="cellIs" dxfId="8918" priority="338" operator="equal">
      <formula>"Remplaçant"</formula>
    </cfRule>
    <cfRule type="cellIs" dxfId="8917" priority="339" operator="equal">
      <formula>"Titulaire"</formula>
    </cfRule>
  </conditionalFormatting>
  <conditionalFormatting sqref="DN4:DO4">
    <cfRule type="cellIs" dxfId="8916" priority="336" operator="equal">
      <formula>"Remplaçant"</formula>
    </cfRule>
    <cfRule type="cellIs" dxfId="8915" priority="337" operator="equal">
      <formula>"Titulaire"</formula>
    </cfRule>
  </conditionalFormatting>
  <conditionalFormatting sqref="DN48:DO48">
    <cfRule type="cellIs" dxfId="8914" priority="334" operator="equal">
      <formula>"Remplaçant"</formula>
    </cfRule>
    <cfRule type="cellIs" dxfId="8913" priority="335" operator="equal">
      <formula>"Titulaire"</formula>
    </cfRule>
  </conditionalFormatting>
  <conditionalFormatting sqref="DP1">
    <cfRule type="cellIs" dxfId="8912" priority="332" operator="equal">
      <formula>"Remplaçant"</formula>
    </cfRule>
    <cfRule type="cellIs" dxfId="8911" priority="333" operator="equal">
      <formula>"Titulaire"</formula>
    </cfRule>
  </conditionalFormatting>
  <conditionalFormatting sqref="DQ5:DR20 DQ31:DR47">
    <cfRule type="cellIs" dxfId="8910" priority="330" operator="equal">
      <formula>"Remplaçant"</formula>
    </cfRule>
    <cfRule type="cellIs" dxfId="8909" priority="331" operator="equal">
      <formula>"Titulaire"</formula>
    </cfRule>
  </conditionalFormatting>
  <conditionalFormatting sqref="DQ4:DR4">
    <cfRule type="cellIs" dxfId="8908" priority="328" operator="equal">
      <formula>"Remplaçant"</formula>
    </cfRule>
    <cfRule type="cellIs" dxfId="8907" priority="329" operator="equal">
      <formula>"Titulaire"</formula>
    </cfRule>
  </conditionalFormatting>
  <conditionalFormatting sqref="DQ48:DR48">
    <cfRule type="cellIs" dxfId="8906" priority="326" operator="equal">
      <formula>"Remplaçant"</formula>
    </cfRule>
    <cfRule type="cellIs" dxfId="8905" priority="327" operator="equal">
      <formula>"Titulaire"</formula>
    </cfRule>
  </conditionalFormatting>
  <conditionalFormatting sqref="DS1">
    <cfRule type="cellIs" dxfId="8904" priority="324" operator="equal">
      <formula>"Remplaçant"</formula>
    </cfRule>
    <cfRule type="cellIs" dxfId="8903" priority="325" operator="equal">
      <formula>"Titulaire"</formula>
    </cfRule>
  </conditionalFormatting>
  <conditionalFormatting sqref="DT5:DU20 DT31:DU47">
    <cfRule type="cellIs" dxfId="8902" priority="322" operator="equal">
      <formula>"Remplaçant"</formula>
    </cfRule>
    <cfRule type="cellIs" dxfId="8901" priority="323" operator="equal">
      <formula>"Titulaire"</formula>
    </cfRule>
  </conditionalFormatting>
  <conditionalFormatting sqref="DT4:DU4">
    <cfRule type="cellIs" dxfId="8900" priority="320" operator="equal">
      <formula>"Remplaçant"</formula>
    </cfRule>
    <cfRule type="cellIs" dxfId="8899" priority="321" operator="equal">
      <formula>"Titulaire"</formula>
    </cfRule>
  </conditionalFormatting>
  <conditionalFormatting sqref="DT48:DU48">
    <cfRule type="cellIs" dxfId="8898" priority="318" operator="equal">
      <formula>"Remplaçant"</formula>
    </cfRule>
    <cfRule type="cellIs" dxfId="8897" priority="319" operator="equal">
      <formula>"Titulaire"</formula>
    </cfRule>
  </conditionalFormatting>
  <conditionalFormatting sqref="F108:F116 F342:F410 F122:F129 F135:F148">
    <cfRule type="colorScale" priority="317">
      <colorScale>
        <cfvo type="min"/>
        <cfvo type="percentile" val="50"/>
        <cfvo type="max"/>
        <color rgb="FFF8696B"/>
        <color rgb="FFFFEB84"/>
        <color rgb="FF63BE7B"/>
      </colorScale>
    </cfRule>
  </conditionalFormatting>
  <conditionalFormatting sqref="U49">
    <cfRule type="cellIs" dxfId="8896" priority="315" operator="equal">
      <formula>"Remplaçant"</formula>
    </cfRule>
    <cfRule type="cellIs" dxfId="8895" priority="316" operator="equal">
      <formula>"Titulaire"</formula>
    </cfRule>
  </conditionalFormatting>
  <conditionalFormatting sqref="U11 U13:U14">
    <cfRule type="cellIs" dxfId="8894" priority="313" operator="equal">
      <formula>"Remplaçant"</formula>
    </cfRule>
    <cfRule type="cellIs" dxfId="8893" priority="314" operator="equal">
      <formula>"Titulaire"</formula>
    </cfRule>
  </conditionalFormatting>
  <conditionalFormatting sqref="AC128">
    <cfRule type="cellIs" dxfId="8892" priority="307" operator="equal">
      <formula>"Remplaçant"</formula>
    </cfRule>
    <cfRule type="cellIs" dxfId="8891" priority="308" operator="equal">
      <formula>"Titulaire"</formula>
    </cfRule>
  </conditionalFormatting>
  <conditionalFormatting sqref="AC115">
    <cfRule type="cellIs" dxfId="8890" priority="311" operator="equal">
      <formula>"Remplaçant"</formula>
    </cfRule>
    <cfRule type="cellIs" dxfId="8889" priority="312" operator="equal">
      <formula>"Titulaire"</formula>
    </cfRule>
  </conditionalFormatting>
  <conditionalFormatting sqref="AC124">
    <cfRule type="cellIs" dxfId="8888" priority="309" operator="equal">
      <formula>"Remplaçant"</formula>
    </cfRule>
    <cfRule type="cellIs" dxfId="8887" priority="310" operator="equal">
      <formula>"Titulaire"</formula>
    </cfRule>
  </conditionalFormatting>
  <conditionalFormatting sqref="B148 D148">
    <cfRule type="cellIs" dxfId="8886" priority="305" operator="equal">
      <formula>"Remplaçant"</formula>
    </cfRule>
    <cfRule type="cellIs" dxfId="8885" priority="306" operator="equal">
      <formula>"Titulaire"</formula>
    </cfRule>
  </conditionalFormatting>
  <conditionalFormatting sqref="E107">
    <cfRule type="cellIs" dxfId="8884" priority="303" operator="equal">
      <formula>"Remplaçant"</formula>
    </cfRule>
    <cfRule type="cellIs" dxfId="8883" priority="304" operator="equal">
      <formula>"Titulaire"</formula>
    </cfRule>
  </conditionalFormatting>
  <conditionalFormatting sqref="E107 A3:XFD4">
    <cfRule type="cellIs" dxfId="8882" priority="628" operator="equal">
      <formula>$A$1</formula>
    </cfRule>
  </conditionalFormatting>
  <conditionalFormatting sqref="E5:F20 E31:F44">
    <cfRule type="cellIs" dxfId="8881" priority="302" operator="equal">
      <formula>0</formula>
    </cfRule>
  </conditionalFormatting>
  <conditionalFormatting sqref="G5:I20 G31:I44">
    <cfRule type="cellIs" dxfId="8880" priority="301" operator="equal">
      <formula>0</formula>
    </cfRule>
  </conditionalFormatting>
  <conditionalFormatting sqref="B107">
    <cfRule type="cellIs" dxfId="8879" priority="298" operator="equal">
      <formula>"Remplaçant"</formula>
    </cfRule>
    <cfRule type="cellIs" dxfId="8878" priority="299" operator="equal">
      <formula>"Titulaire"</formula>
    </cfRule>
  </conditionalFormatting>
  <conditionalFormatting sqref="B107">
    <cfRule type="cellIs" dxfId="8877" priority="300" operator="equal">
      <formula>$A$1</formula>
    </cfRule>
  </conditionalFormatting>
  <conditionalFormatting sqref="H108:H116 H122:H129 H135:H148">
    <cfRule type="cellIs" dxfId="8876" priority="296" operator="equal">
      <formula>"Remplaçant"</formula>
    </cfRule>
    <cfRule type="cellIs" dxfId="8875" priority="297" operator="equal">
      <formula>"Titulaire"</formula>
    </cfRule>
  </conditionalFormatting>
  <conditionalFormatting sqref="H108:H116 H122:H129 H135:H148">
    <cfRule type="colorScale" priority="295">
      <colorScale>
        <cfvo type="min"/>
        <cfvo type="percentile" val="50"/>
        <cfvo type="max"/>
        <color rgb="FFF8696B"/>
        <color rgb="FFFFEB84"/>
        <color rgb="FF63BE7B"/>
      </colorScale>
    </cfRule>
  </conditionalFormatting>
  <conditionalFormatting sqref="G108:G116 G122:G129 G135:G148">
    <cfRule type="cellIs" dxfId="8874" priority="293" operator="equal">
      <formula>"Remplaçant"</formula>
    </cfRule>
    <cfRule type="cellIs" dxfId="8873" priority="294" operator="equal">
      <formula>"Titulaire"</formula>
    </cfRule>
  </conditionalFormatting>
  <conditionalFormatting sqref="G108:G116 G122:G129 G135:G148">
    <cfRule type="colorScale" priority="292">
      <colorScale>
        <cfvo type="min"/>
        <cfvo type="percentile" val="50"/>
        <cfvo type="max"/>
        <color rgb="FFF8696B"/>
        <color rgb="FFFFEB84"/>
        <color rgb="FF63BE7B"/>
      </colorScale>
    </cfRule>
  </conditionalFormatting>
  <conditionalFormatting sqref="C107">
    <cfRule type="cellIs" dxfId="8872" priority="289" operator="equal">
      <formula>"Remplaçant"</formula>
    </cfRule>
    <cfRule type="cellIs" dxfId="8871" priority="290" operator="equal">
      <formula>"Titulaire"</formula>
    </cfRule>
  </conditionalFormatting>
  <conditionalFormatting sqref="C107">
    <cfRule type="cellIs" dxfId="8870" priority="291" operator="equal">
      <formula>$A$1</formula>
    </cfRule>
  </conditionalFormatting>
  <conditionalFormatting sqref="D107">
    <cfRule type="cellIs" dxfId="8869" priority="286" operator="equal">
      <formula>"Remplaçant"</formula>
    </cfRule>
    <cfRule type="cellIs" dxfId="8868" priority="287" operator="equal">
      <formula>"Titulaire"</formula>
    </cfRule>
  </conditionalFormatting>
  <conditionalFormatting sqref="D107">
    <cfRule type="cellIs" dxfId="8867" priority="288" operator="equal">
      <formula>$A$1</formula>
    </cfRule>
  </conditionalFormatting>
  <conditionalFormatting sqref="A342:A410">
    <cfRule type="cellIs" dxfId="8866" priority="285" operator="equal">
      <formula>11</formula>
    </cfRule>
  </conditionalFormatting>
  <conditionalFormatting sqref="B415">
    <cfRule type="cellIs" dxfId="8865" priority="281" operator="equal">
      <formula>"Remplaçant"</formula>
    </cfRule>
    <cfRule type="cellIs" dxfId="8864" priority="282" operator="equal">
      <formula>"Titulaire"</formula>
    </cfRule>
  </conditionalFormatting>
  <conditionalFormatting sqref="A342">
    <cfRule type="cellIs" dxfId="8863" priority="280" operator="notEqual">
      <formula>11</formula>
    </cfRule>
  </conditionalFormatting>
  <conditionalFormatting sqref="C414:D416">
    <cfRule type="top10" priority="279" rank="1"/>
  </conditionalFormatting>
  <conditionalFormatting sqref="J22:O22 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R22:R23 J25:O25 J23:K24 J21:K21 M21:N21 M23:N24 R25">
    <cfRule type="cellIs" dxfId="8862" priority="276" operator="equal">
      <formula>"Remplaçant"</formula>
    </cfRule>
    <cfRule type="cellIs" dxfId="8861" priority="277" operator="equal">
      <formula>"Titulaire"</formula>
    </cfRule>
  </conditionalFormatting>
  <conditionalFormatting sqref="J21:K25">
    <cfRule type="cellIs" dxfId="8860" priority="275" operator="equal">
      <formula>0</formula>
    </cfRule>
  </conditionalFormatting>
  <conditionalFormatting sqref="P21:Q25">
    <cfRule type="cellIs" dxfId="8859" priority="273" operator="equal">
      <formula>"Remplaçant"</formula>
    </cfRule>
    <cfRule type="cellIs" dxfId="8858" priority="274" operator="equal">
      <formula>"Titulaire"</formula>
    </cfRule>
  </conditionalFormatting>
  <conditionalFormatting sqref="S21:T25">
    <cfRule type="cellIs" dxfId="8857" priority="271" operator="equal">
      <formula>"Remplaçant"</formula>
    </cfRule>
    <cfRule type="cellIs" dxfId="8856" priority="272" operator="equal">
      <formula>"Titulaire"</formula>
    </cfRule>
  </conditionalFormatting>
  <conditionalFormatting sqref="J21:J25">
    <cfRule type="top10" dxfId="8855" priority="278" rank="11"/>
  </conditionalFormatting>
  <conditionalFormatting sqref="U22 U25">
    <cfRule type="cellIs" dxfId="8854" priority="269" operator="equal">
      <formula>"Remplaçant"</formula>
    </cfRule>
    <cfRule type="cellIs" dxfId="8853" priority="270" operator="equal">
      <formula>"Titulaire"</formula>
    </cfRule>
  </conditionalFormatting>
  <conditionalFormatting sqref="V21:W25">
    <cfRule type="cellIs" dxfId="8852" priority="267" operator="equal">
      <formula>"Remplaçant"</formula>
    </cfRule>
    <cfRule type="cellIs" dxfId="8851" priority="268" operator="equal">
      <formula>"Titulaire"</formula>
    </cfRule>
  </conditionalFormatting>
  <conditionalFormatting sqref="Y21:Z25">
    <cfRule type="cellIs" dxfId="8850" priority="265" operator="equal">
      <formula>"Remplaçant"</formula>
    </cfRule>
    <cfRule type="cellIs" dxfId="8849" priority="266" operator="equal">
      <formula>"Titulaire"</formula>
    </cfRule>
  </conditionalFormatting>
  <conditionalFormatting sqref="AB21:AC25">
    <cfRule type="cellIs" dxfId="8848" priority="263" operator="equal">
      <formula>"Remplaçant"</formula>
    </cfRule>
    <cfRule type="cellIs" dxfId="8847" priority="264" operator="equal">
      <formula>"Titulaire"</formula>
    </cfRule>
  </conditionalFormatting>
  <conditionalFormatting sqref="AE21:AF25">
    <cfRule type="cellIs" dxfId="8846" priority="261" operator="equal">
      <formula>"Remplaçant"</formula>
    </cfRule>
    <cfRule type="cellIs" dxfId="8845" priority="262" operator="equal">
      <formula>"Titulaire"</formula>
    </cfRule>
  </conditionalFormatting>
  <conditionalFormatting sqref="AH21:AI25">
    <cfRule type="cellIs" dxfId="8844" priority="259" operator="equal">
      <formula>"Remplaçant"</formula>
    </cfRule>
    <cfRule type="cellIs" dxfId="8843" priority="260" operator="equal">
      <formula>"Titulaire"</formula>
    </cfRule>
  </conditionalFormatting>
  <conditionalFormatting sqref="AK21:AL25">
    <cfRule type="cellIs" dxfId="8842" priority="257" operator="equal">
      <formula>"Remplaçant"</formula>
    </cfRule>
    <cfRule type="cellIs" dxfId="8841" priority="258" operator="equal">
      <formula>"Titulaire"</formula>
    </cfRule>
  </conditionalFormatting>
  <conditionalFormatting sqref="AN21:AO25">
    <cfRule type="cellIs" dxfId="8840" priority="255" operator="equal">
      <formula>"Remplaçant"</formula>
    </cfRule>
    <cfRule type="cellIs" dxfId="8839" priority="256" operator="equal">
      <formula>"Titulaire"</formula>
    </cfRule>
  </conditionalFormatting>
  <conditionalFormatting sqref="AQ21:AR25">
    <cfRule type="cellIs" dxfId="8838" priority="253" operator="equal">
      <formula>"Remplaçant"</formula>
    </cfRule>
    <cfRule type="cellIs" dxfId="8837" priority="254" operator="equal">
      <formula>"Titulaire"</formula>
    </cfRule>
  </conditionalFormatting>
  <conditionalFormatting sqref="AT21:AU25">
    <cfRule type="cellIs" dxfId="8836" priority="251" operator="equal">
      <formula>"Remplaçant"</formula>
    </cfRule>
    <cfRule type="cellIs" dxfId="8835" priority="252" operator="equal">
      <formula>"Titulaire"</formula>
    </cfRule>
  </conditionalFormatting>
  <conditionalFormatting sqref="AW21:AX25">
    <cfRule type="cellIs" dxfId="8834" priority="249" operator="equal">
      <formula>"Remplaçant"</formula>
    </cfRule>
    <cfRule type="cellIs" dxfId="8833" priority="250" operator="equal">
      <formula>"Titulaire"</formula>
    </cfRule>
  </conditionalFormatting>
  <conditionalFormatting sqref="AZ21:BA25">
    <cfRule type="cellIs" dxfId="8832" priority="247" operator="equal">
      <formula>"Remplaçant"</formula>
    </cfRule>
    <cfRule type="cellIs" dxfId="8831" priority="248" operator="equal">
      <formula>"Titulaire"</formula>
    </cfRule>
  </conditionalFormatting>
  <conditionalFormatting sqref="BC21:BD25">
    <cfRule type="cellIs" dxfId="8830" priority="245" operator="equal">
      <formula>"Remplaçant"</formula>
    </cfRule>
    <cfRule type="cellIs" dxfId="8829" priority="246" operator="equal">
      <formula>"Titulaire"</formula>
    </cfRule>
  </conditionalFormatting>
  <conditionalFormatting sqref="BF21:BG25">
    <cfRule type="cellIs" dxfId="8828" priority="243" operator="equal">
      <formula>"Remplaçant"</formula>
    </cfRule>
    <cfRule type="cellIs" dxfId="8827" priority="244" operator="equal">
      <formula>"Titulaire"</formula>
    </cfRule>
  </conditionalFormatting>
  <conditionalFormatting sqref="BI21:BJ25">
    <cfRule type="cellIs" dxfId="8826" priority="241" operator="equal">
      <formula>"Remplaçant"</formula>
    </cfRule>
    <cfRule type="cellIs" dxfId="8825" priority="242" operator="equal">
      <formula>"Titulaire"</formula>
    </cfRule>
  </conditionalFormatting>
  <conditionalFormatting sqref="BL21:BM25">
    <cfRule type="cellIs" dxfId="8824" priority="239" operator="equal">
      <formula>"Remplaçant"</formula>
    </cfRule>
    <cfRule type="cellIs" dxfId="8823" priority="240" operator="equal">
      <formula>"Titulaire"</formula>
    </cfRule>
  </conditionalFormatting>
  <conditionalFormatting sqref="BO21:BP25">
    <cfRule type="cellIs" dxfId="8822" priority="237" operator="equal">
      <formula>"Remplaçant"</formula>
    </cfRule>
    <cfRule type="cellIs" dxfId="8821" priority="238" operator="equal">
      <formula>"Titulaire"</formula>
    </cfRule>
  </conditionalFormatting>
  <conditionalFormatting sqref="BR21:BS25">
    <cfRule type="cellIs" dxfId="8820" priority="235" operator="equal">
      <formula>"Remplaçant"</formula>
    </cfRule>
    <cfRule type="cellIs" dxfId="8819" priority="236" operator="equal">
      <formula>"Titulaire"</formula>
    </cfRule>
  </conditionalFormatting>
  <conditionalFormatting sqref="BU21:BV25">
    <cfRule type="cellIs" dxfId="8818" priority="233" operator="equal">
      <formula>"Remplaçant"</formula>
    </cfRule>
    <cfRule type="cellIs" dxfId="8817" priority="234" operator="equal">
      <formula>"Titulaire"</formula>
    </cfRule>
  </conditionalFormatting>
  <conditionalFormatting sqref="BX21:BY25">
    <cfRule type="cellIs" dxfId="8816" priority="231" operator="equal">
      <formula>"Remplaçant"</formula>
    </cfRule>
    <cfRule type="cellIs" dxfId="8815" priority="232" operator="equal">
      <formula>"Titulaire"</formula>
    </cfRule>
  </conditionalFormatting>
  <conditionalFormatting sqref="CA21:CB25">
    <cfRule type="cellIs" dxfId="8814" priority="229" operator="equal">
      <formula>"Remplaçant"</formula>
    </cfRule>
    <cfRule type="cellIs" dxfId="8813" priority="230" operator="equal">
      <formula>"Titulaire"</formula>
    </cfRule>
  </conditionalFormatting>
  <conditionalFormatting sqref="CD21:CE25">
    <cfRule type="cellIs" dxfId="8812" priority="227" operator="equal">
      <formula>"Remplaçant"</formula>
    </cfRule>
    <cfRule type="cellIs" dxfId="8811" priority="228" operator="equal">
      <formula>"Titulaire"</formula>
    </cfRule>
  </conditionalFormatting>
  <conditionalFormatting sqref="CG21:CH25">
    <cfRule type="cellIs" dxfId="8810" priority="225" operator="equal">
      <formula>"Remplaçant"</formula>
    </cfRule>
    <cfRule type="cellIs" dxfId="8809" priority="226" operator="equal">
      <formula>"Titulaire"</formula>
    </cfRule>
  </conditionalFormatting>
  <conditionalFormatting sqref="CJ21:CK25">
    <cfRule type="cellIs" dxfId="8808" priority="223" operator="equal">
      <formula>"Remplaçant"</formula>
    </cfRule>
    <cfRule type="cellIs" dxfId="8807" priority="224" operator="equal">
      <formula>"Titulaire"</formula>
    </cfRule>
  </conditionalFormatting>
  <conditionalFormatting sqref="CM21:CN25">
    <cfRule type="cellIs" dxfId="8806" priority="221" operator="equal">
      <formula>"Remplaçant"</formula>
    </cfRule>
    <cfRule type="cellIs" dxfId="8805" priority="222" operator="equal">
      <formula>"Titulaire"</formula>
    </cfRule>
  </conditionalFormatting>
  <conditionalFormatting sqref="CP21:CQ25">
    <cfRule type="cellIs" dxfId="8804" priority="219" operator="equal">
      <formula>"Remplaçant"</formula>
    </cfRule>
    <cfRule type="cellIs" dxfId="8803" priority="220" operator="equal">
      <formula>"Titulaire"</formula>
    </cfRule>
  </conditionalFormatting>
  <conditionalFormatting sqref="CS21:CT25">
    <cfRule type="cellIs" dxfId="8802" priority="217" operator="equal">
      <formula>"Remplaçant"</formula>
    </cfRule>
    <cfRule type="cellIs" dxfId="8801" priority="218" operator="equal">
      <formula>"Titulaire"</formula>
    </cfRule>
  </conditionalFormatting>
  <conditionalFormatting sqref="CV21:CW25">
    <cfRule type="cellIs" dxfId="8800" priority="215" operator="equal">
      <formula>"Remplaçant"</formula>
    </cfRule>
    <cfRule type="cellIs" dxfId="8799" priority="216" operator="equal">
      <formula>"Titulaire"</formula>
    </cfRule>
  </conditionalFormatting>
  <conditionalFormatting sqref="CY21:CZ25">
    <cfRule type="cellIs" dxfId="8798" priority="213" operator="equal">
      <formula>"Remplaçant"</formula>
    </cfRule>
    <cfRule type="cellIs" dxfId="8797" priority="214" operator="equal">
      <formula>"Titulaire"</formula>
    </cfRule>
  </conditionalFormatting>
  <conditionalFormatting sqref="DB21:DC25">
    <cfRule type="cellIs" dxfId="8796" priority="211" operator="equal">
      <formula>"Remplaçant"</formula>
    </cfRule>
    <cfRule type="cellIs" dxfId="8795" priority="212" operator="equal">
      <formula>"Titulaire"</formula>
    </cfRule>
  </conditionalFormatting>
  <conditionalFormatting sqref="DE21:DF25">
    <cfRule type="cellIs" dxfId="8794" priority="209" operator="equal">
      <formula>"Remplaçant"</formula>
    </cfRule>
    <cfRule type="cellIs" dxfId="8793" priority="210" operator="equal">
      <formula>"Titulaire"</formula>
    </cfRule>
  </conditionalFormatting>
  <conditionalFormatting sqref="DH21:DI25">
    <cfRule type="cellIs" dxfId="8792" priority="207" operator="equal">
      <formula>"Remplaçant"</formula>
    </cfRule>
    <cfRule type="cellIs" dxfId="8791" priority="208" operator="equal">
      <formula>"Titulaire"</formula>
    </cfRule>
  </conditionalFormatting>
  <conditionalFormatting sqref="DK21:DL25">
    <cfRule type="cellIs" dxfId="8790" priority="205" operator="equal">
      <formula>"Remplaçant"</formula>
    </cfRule>
    <cfRule type="cellIs" dxfId="8789" priority="206" operator="equal">
      <formula>"Titulaire"</formula>
    </cfRule>
  </conditionalFormatting>
  <conditionalFormatting sqref="DN21:DO25">
    <cfRule type="cellIs" dxfId="8788" priority="203" operator="equal">
      <formula>"Remplaçant"</formula>
    </cfRule>
    <cfRule type="cellIs" dxfId="8787" priority="204" operator="equal">
      <formula>"Titulaire"</formula>
    </cfRule>
  </conditionalFormatting>
  <conditionalFormatting sqref="DQ21:DR25">
    <cfRule type="cellIs" dxfId="8786" priority="201" operator="equal">
      <formula>"Remplaçant"</formula>
    </cfRule>
    <cfRule type="cellIs" dxfId="8785" priority="202" operator="equal">
      <formula>"Titulaire"</formula>
    </cfRule>
  </conditionalFormatting>
  <conditionalFormatting sqref="DT21:DU25">
    <cfRule type="cellIs" dxfId="8784" priority="199" operator="equal">
      <formula>"Remplaçant"</formula>
    </cfRule>
    <cfRule type="cellIs" dxfId="8783" priority="200" operator="equal">
      <formula>"Titulaire"</formula>
    </cfRule>
  </conditionalFormatting>
  <conditionalFormatting sqref="E21:F25">
    <cfRule type="cellIs" dxfId="8782" priority="198" operator="equal">
      <formula>0</formula>
    </cfRule>
  </conditionalFormatting>
  <conditionalFormatting sqref="G21:I25">
    <cfRule type="cellIs" dxfId="8781" priority="197" operator="equal">
      <formula>0</formula>
    </cfRule>
  </conditionalFormatting>
  <conditionalFormatting sqref="U118 U120 AC118:XFD119 AK117:XFD117 AK120:XFD121 I117:K121 F117:F121 M117:T121">
    <cfRule type="cellIs" dxfId="8780" priority="195" operator="equal">
      <formula>"Remplaçant"</formula>
    </cfRule>
    <cfRule type="cellIs" dxfId="8779" priority="196" operator="equal">
      <formula>"Titulaire"</formula>
    </cfRule>
  </conditionalFormatting>
  <conditionalFormatting sqref="F117:F121">
    <cfRule type="colorScale" priority="194">
      <colorScale>
        <cfvo type="min"/>
        <cfvo type="percentile" val="50"/>
        <cfvo type="max"/>
        <color rgb="FFF8696B"/>
        <color rgb="FFFFEB84"/>
        <color rgb="FF63BE7B"/>
      </colorScale>
    </cfRule>
  </conditionalFormatting>
  <conditionalFormatting sqref="AC120">
    <cfRule type="cellIs" dxfId="8778" priority="192" operator="equal">
      <formula>"Remplaçant"</formula>
    </cfRule>
    <cfRule type="cellIs" dxfId="8777" priority="193" operator="equal">
      <formula>"Titulaire"</formula>
    </cfRule>
  </conditionalFormatting>
  <conditionalFormatting sqref="H117:H121">
    <cfRule type="cellIs" dxfId="8776" priority="190" operator="equal">
      <formula>"Remplaçant"</formula>
    </cfRule>
    <cfRule type="cellIs" dxfId="8775" priority="191" operator="equal">
      <formula>"Titulaire"</formula>
    </cfRule>
  </conditionalFormatting>
  <conditionalFormatting sqref="H117:H121">
    <cfRule type="colorScale" priority="189">
      <colorScale>
        <cfvo type="min"/>
        <cfvo type="percentile" val="50"/>
        <cfvo type="max"/>
        <color rgb="FFF8696B"/>
        <color rgb="FFFFEB84"/>
        <color rgb="FF63BE7B"/>
      </colorScale>
    </cfRule>
  </conditionalFormatting>
  <conditionalFormatting sqref="G117:G121">
    <cfRule type="cellIs" dxfId="8774" priority="187" operator="equal">
      <formula>"Remplaçant"</formula>
    </cfRule>
    <cfRule type="cellIs" dxfId="8773" priority="188" operator="equal">
      <formula>"Titulaire"</formula>
    </cfRule>
  </conditionalFormatting>
  <conditionalFormatting sqref="G117:G121">
    <cfRule type="colorScale" priority="186">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J26:K27 J29:O29 M26:N27 J28:N28 J30:N30">
    <cfRule type="cellIs" dxfId="8772" priority="183" operator="equal">
      <formula>"Remplaçant"</formula>
    </cfRule>
    <cfRule type="cellIs" dxfId="8771" priority="184" operator="equal">
      <formula>"Titulaire"</formula>
    </cfRule>
  </conditionalFormatting>
  <conditionalFormatting sqref="J26:K30">
    <cfRule type="cellIs" dxfId="8770" priority="182" operator="equal">
      <formula>0</formula>
    </cfRule>
  </conditionalFormatting>
  <conditionalFormatting sqref="P26:Q30">
    <cfRule type="cellIs" dxfId="8769" priority="180" operator="equal">
      <formula>"Remplaçant"</formula>
    </cfRule>
    <cfRule type="cellIs" dxfId="8768" priority="181" operator="equal">
      <formula>"Titulaire"</formula>
    </cfRule>
  </conditionalFormatting>
  <conditionalFormatting sqref="S26:T30">
    <cfRule type="cellIs" dxfId="8767" priority="178" operator="equal">
      <formula>"Remplaçant"</formula>
    </cfRule>
    <cfRule type="cellIs" dxfId="8766" priority="179" operator="equal">
      <formula>"Titulaire"</formula>
    </cfRule>
  </conditionalFormatting>
  <conditionalFormatting sqref="J26:J30">
    <cfRule type="top10" dxfId="8765" priority="185" rank="11"/>
  </conditionalFormatting>
  <conditionalFormatting sqref="U29">
    <cfRule type="cellIs" dxfId="8764" priority="176" operator="equal">
      <formula>"Remplaçant"</formula>
    </cfRule>
    <cfRule type="cellIs" dxfId="8763" priority="177" operator="equal">
      <formula>"Titulaire"</formula>
    </cfRule>
  </conditionalFormatting>
  <conditionalFormatting sqref="V26:W30">
    <cfRule type="cellIs" dxfId="8762" priority="174" operator="equal">
      <formula>"Remplaçant"</formula>
    </cfRule>
    <cfRule type="cellIs" dxfId="8761" priority="175" operator="equal">
      <formula>"Titulaire"</formula>
    </cfRule>
  </conditionalFormatting>
  <conditionalFormatting sqref="Y26:Z30">
    <cfRule type="cellIs" dxfId="8760" priority="172" operator="equal">
      <formula>"Remplaçant"</formula>
    </cfRule>
    <cfRule type="cellIs" dxfId="8759" priority="173" operator="equal">
      <formula>"Titulaire"</formula>
    </cfRule>
  </conditionalFormatting>
  <conditionalFormatting sqref="AB26:AC30">
    <cfRule type="cellIs" dxfId="8758" priority="170" operator="equal">
      <formula>"Remplaçant"</formula>
    </cfRule>
    <cfRule type="cellIs" dxfId="8757" priority="171" operator="equal">
      <formula>"Titulaire"</formula>
    </cfRule>
  </conditionalFormatting>
  <conditionalFormatting sqref="AE26:AF30">
    <cfRule type="cellIs" dxfId="8756" priority="168" operator="equal">
      <formula>"Remplaçant"</formula>
    </cfRule>
    <cfRule type="cellIs" dxfId="8755" priority="169" operator="equal">
      <formula>"Titulaire"</formula>
    </cfRule>
  </conditionalFormatting>
  <conditionalFormatting sqref="AH26:AI30">
    <cfRule type="cellIs" dxfId="8754" priority="166" operator="equal">
      <formula>"Remplaçant"</formula>
    </cfRule>
    <cfRule type="cellIs" dxfId="8753" priority="167" operator="equal">
      <formula>"Titulaire"</formula>
    </cfRule>
  </conditionalFormatting>
  <conditionalFormatting sqref="AK26:AL30">
    <cfRule type="cellIs" dxfId="8752" priority="164" operator="equal">
      <formula>"Remplaçant"</formula>
    </cfRule>
    <cfRule type="cellIs" dxfId="8751" priority="165" operator="equal">
      <formula>"Titulaire"</formula>
    </cfRule>
  </conditionalFormatting>
  <conditionalFormatting sqref="AN26:AO30">
    <cfRule type="cellIs" dxfId="8750" priority="162" operator="equal">
      <formula>"Remplaçant"</formula>
    </cfRule>
    <cfRule type="cellIs" dxfId="8749" priority="163" operator="equal">
      <formula>"Titulaire"</formula>
    </cfRule>
  </conditionalFormatting>
  <conditionalFormatting sqref="AQ26:AR30">
    <cfRule type="cellIs" dxfId="8748" priority="160" operator="equal">
      <formula>"Remplaçant"</formula>
    </cfRule>
    <cfRule type="cellIs" dxfId="8747" priority="161" operator="equal">
      <formula>"Titulaire"</formula>
    </cfRule>
  </conditionalFormatting>
  <conditionalFormatting sqref="AT26:AU30">
    <cfRule type="cellIs" dxfId="8746" priority="158" operator="equal">
      <formula>"Remplaçant"</formula>
    </cfRule>
    <cfRule type="cellIs" dxfId="8745" priority="159" operator="equal">
      <formula>"Titulaire"</formula>
    </cfRule>
  </conditionalFormatting>
  <conditionalFormatting sqref="AW26:AX30">
    <cfRule type="cellIs" dxfId="8744" priority="156" operator="equal">
      <formula>"Remplaçant"</formula>
    </cfRule>
    <cfRule type="cellIs" dxfId="8743" priority="157" operator="equal">
      <formula>"Titulaire"</formula>
    </cfRule>
  </conditionalFormatting>
  <conditionalFormatting sqref="AZ26:BA30">
    <cfRule type="cellIs" dxfId="8742" priority="154" operator="equal">
      <formula>"Remplaçant"</formula>
    </cfRule>
    <cfRule type="cellIs" dxfId="8741" priority="155" operator="equal">
      <formula>"Titulaire"</formula>
    </cfRule>
  </conditionalFormatting>
  <conditionalFormatting sqref="BC26:BD30">
    <cfRule type="cellIs" dxfId="8740" priority="152" operator="equal">
      <formula>"Remplaçant"</formula>
    </cfRule>
    <cfRule type="cellIs" dxfId="8739" priority="153" operator="equal">
      <formula>"Titulaire"</formula>
    </cfRule>
  </conditionalFormatting>
  <conditionalFormatting sqref="BF26:BG30">
    <cfRule type="cellIs" dxfId="8738" priority="150" operator="equal">
      <formula>"Remplaçant"</formula>
    </cfRule>
    <cfRule type="cellIs" dxfId="8737" priority="151" operator="equal">
      <formula>"Titulaire"</formula>
    </cfRule>
  </conditionalFormatting>
  <conditionalFormatting sqref="BI26:BJ30">
    <cfRule type="cellIs" dxfId="8736" priority="148" operator="equal">
      <formula>"Remplaçant"</formula>
    </cfRule>
    <cfRule type="cellIs" dxfId="8735" priority="149" operator="equal">
      <formula>"Titulaire"</formula>
    </cfRule>
  </conditionalFormatting>
  <conditionalFormatting sqref="BL26:BM30">
    <cfRule type="cellIs" dxfId="8734" priority="146" operator="equal">
      <formula>"Remplaçant"</formula>
    </cfRule>
    <cfRule type="cellIs" dxfId="8733" priority="147" operator="equal">
      <formula>"Titulaire"</formula>
    </cfRule>
  </conditionalFormatting>
  <conditionalFormatting sqref="BO26:BP30">
    <cfRule type="cellIs" dxfId="8732" priority="144" operator="equal">
      <formula>"Remplaçant"</formula>
    </cfRule>
    <cfRule type="cellIs" dxfId="8731" priority="145" operator="equal">
      <formula>"Titulaire"</formula>
    </cfRule>
  </conditionalFormatting>
  <conditionalFormatting sqref="BR26:BS30">
    <cfRule type="cellIs" dxfId="8730" priority="142" operator="equal">
      <formula>"Remplaçant"</formula>
    </cfRule>
    <cfRule type="cellIs" dxfId="8729" priority="143" operator="equal">
      <formula>"Titulaire"</formula>
    </cfRule>
  </conditionalFormatting>
  <conditionalFormatting sqref="BU26:BV30">
    <cfRule type="cellIs" dxfId="8728" priority="140" operator="equal">
      <formula>"Remplaçant"</formula>
    </cfRule>
    <cfRule type="cellIs" dxfId="8727" priority="141" operator="equal">
      <formula>"Titulaire"</formula>
    </cfRule>
  </conditionalFormatting>
  <conditionalFormatting sqref="BX26:BY30">
    <cfRule type="cellIs" dxfId="8726" priority="138" operator="equal">
      <formula>"Remplaçant"</formula>
    </cfRule>
    <cfRule type="cellIs" dxfId="8725" priority="139" operator="equal">
      <formula>"Titulaire"</formula>
    </cfRule>
  </conditionalFormatting>
  <conditionalFormatting sqref="CA26:CB30">
    <cfRule type="cellIs" dxfId="8724" priority="136" operator="equal">
      <formula>"Remplaçant"</formula>
    </cfRule>
    <cfRule type="cellIs" dxfId="8723" priority="137" operator="equal">
      <formula>"Titulaire"</formula>
    </cfRule>
  </conditionalFormatting>
  <conditionalFormatting sqref="CD26:CE30">
    <cfRule type="cellIs" dxfId="8722" priority="134" operator="equal">
      <formula>"Remplaçant"</formula>
    </cfRule>
    <cfRule type="cellIs" dxfId="8721" priority="135" operator="equal">
      <formula>"Titulaire"</formula>
    </cfRule>
  </conditionalFormatting>
  <conditionalFormatting sqref="CG26:CH30">
    <cfRule type="cellIs" dxfId="8720" priority="132" operator="equal">
      <formula>"Remplaçant"</formula>
    </cfRule>
    <cfRule type="cellIs" dxfId="8719" priority="133" operator="equal">
      <formula>"Titulaire"</formula>
    </cfRule>
  </conditionalFormatting>
  <conditionalFormatting sqref="CJ26:CK30">
    <cfRule type="cellIs" dxfId="8718" priority="130" operator="equal">
      <formula>"Remplaçant"</formula>
    </cfRule>
    <cfRule type="cellIs" dxfId="8717" priority="131" operator="equal">
      <formula>"Titulaire"</formula>
    </cfRule>
  </conditionalFormatting>
  <conditionalFormatting sqref="CM26:CN30">
    <cfRule type="cellIs" dxfId="8716" priority="128" operator="equal">
      <formula>"Remplaçant"</formula>
    </cfRule>
    <cfRule type="cellIs" dxfId="8715" priority="129" operator="equal">
      <formula>"Titulaire"</formula>
    </cfRule>
  </conditionalFormatting>
  <conditionalFormatting sqref="CP26:CQ30">
    <cfRule type="cellIs" dxfId="8714" priority="126" operator="equal">
      <formula>"Remplaçant"</formula>
    </cfRule>
    <cfRule type="cellIs" dxfId="8713" priority="127" operator="equal">
      <formula>"Titulaire"</formula>
    </cfRule>
  </conditionalFormatting>
  <conditionalFormatting sqref="CS26:CT30">
    <cfRule type="cellIs" dxfId="8712" priority="124" operator="equal">
      <formula>"Remplaçant"</formula>
    </cfRule>
    <cfRule type="cellIs" dxfId="8711" priority="125" operator="equal">
      <formula>"Titulaire"</formula>
    </cfRule>
  </conditionalFormatting>
  <conditionalFormatting sqref="CV26:CW30">
    <cfRule type="cellIs" dxfId="8710" priority="122" operator="equal">
      <formula>"Remplaçant"</formula>
    </cfRule>
    <cfRule type="cellIs" dxfId="8709" priority="123" operator="equal">
      <formula>"Titulaire"</formula>
    </cfRule>
  </conditionalFormatting>
  <conditionalFormatting sqref="CY26:CZ30">
    <cfRule type="cellIs" dxfId="8708" priority="120" operator="equal">
      <formula>"Remplaçant"</formula>
    </cfRule>
    <cfRule type="cellIs" dxfId="8707" priority="121" operator="equal">
      <formula>"Titulaire"</formula>
    </cfRule>
  </conditionalFormatting>
  <conditionalFormatting sqref="DB26:DC30">
    <cfRule type="cellIs" dxfId="8706" priority="118" operator="equal">
      <formula>"Remplaçant"</formula>
    </cfRule>
    <cfRule type="cellIs" dxfId="8705" priority="119" operator="equal">
      <formula>"Titulaire"</formula>
    </cfRule>
  </conditionalFormatting>
  <conditionalFormatting sqref="DE26:DF30">
    <cfRule type="cellIs" dxfId="8704" priority="116" operator="equal">
      <formula>"Remplaçant"</formula>
    </cfRule>
    <cfRule type="cellIs" dxfId="8703" priority="117" operator="equal">
      <formula>"Titulaire"</formula>
    </cfRule>
  </conditionalFormatting>
  <conditionalFormatting sqref="DH26:DI30">
    <cfRule type="cellIs" dxfId="8702" priority="114" operator="equal">
      <formula>"Remplaçant"</formula>
    </cfRule>
    <cfRule type="cellIs" dxfId="8701" priority="115" operator="equal">
      <formula>"Titulaire"</formula>
    </cfRule>
  </conditionalFormatting>
  <conditionalFormatting sqref="DK26:DL30">
    <cfRule type="cellIs" dxfId="8700" priority="112" operator="equal">
      <formula>"Remplaçant"</formula>
    </cfRule>
    <cfRule type="cellIs" dxfId="8699" priority="113" operator="equal">
      <formula>"Titulaire"</formula>
    </cfRule>
  </conditionalFormatting>
  <conditionalFormatting sqref="DN26:DO30">
    <cfRule type="cellIs" dxfId="8698" priority="110" operator="equal">
      <formula>"Remplaçant"</formula>
    </cfRule>
    <cfRule type="cellIs" dxfId="8697" priority="111" operator="equal">
      <formula>"Titulaire"</formula>
    </cfRule>
  </conditionalFormatting>
  <conditionalFormatting sqref="DQ26:DR30">
    <cfRule type="cellIs" dxfId="8696" priority="108" operator="equal">
      <formula>"Remplaçant"</formula>
    </cfRule>
    <cfRule type="cellIs" dxfId="8695" priority="109" operator="equal">
      <formula>"Titulaire"</formula>
    </cfRule>
  </conditionalFormatting>
  <conditionalFormatting sqref="DT26:DU30">
    <cfRule type="cellIs" dxfId="8694" priority="106" operator="equal">
      <formula>"Remplaçant"</formula>
    </cfRule>
    <cfRule type="cellIs" dxfId="8693" priority="107" operator="equal">
      <formula>"Titulaire"</formula>
    </cfRule>
  </conditionalFormatting>
  <conditionalFormatting sqref="E26:F30">
    <cfRule type="cellIs" dxfId="8692" priority="105" operator="equal">
      <formula>0</formula>
    </cfRule>
  </conditionalFormatting>
  <conditionalFormatting sqref="G26:I30">
    <cfRule type="cellIs" dxfId="8691" priority="104" operator="equal">
      <formula>0</formula>
    </cfRule>
  </conditionalFormatting>
  <conditionalFormatting sqref="O132:XFD134 U130 AC130:XFD131 O130:T131 M130:N134 F130:F134 I130:K134">
    <cfRule type="cellIs" dxfId="8690" priority="102" operator="equal">
      <formula>"Remplaçant"</formula>
    </cfRule>
    <cfRule type="cellIs" dxfId="8689" priority="103" operator="equal">
      <formula>"Titulaire"</formula>
    </cfRule>
  </conditionalFormatting>
  <conditionalFormatting sqref="F130:F134">
    <cfRule type="colorScale" priority="101">
      <colorScale>
        <cfvo type="min"/>
        <cfvo type="percentile" val="50"/>
        <cfvo type="max"/>
        <color rgb="FFF8696B"/>
        <color rgb="FFFFEB84"/>
        <color rgb="FF63BE7B"/>
      </colorScale>
    </cfRule>
  </conditionalFormatting>
  <conditionalFormatting sqref="H130:H134">
    <cfRule type="cellIs" dxfId="8688" priority="99" operator="equal">
      <formula>"Remplaçant"</formula>
    </cfRule>
    <cfRule type="cellIs" dxfId="8687" priority="100" operator="equal">
      <formula>"Titulaire"</formula>
    </cfRule>
  </conditionalFormatting>
  <conditionalFormatting sqref="H130:H134">
    <cfRule type="colorScale" priority="98">
      <colorScale>
        <cfvo type="min"/>
        <cfvo type="percentile" val="50"/>
        <cfvo type="max"/>
        <color rgb="FFF8696B"/>
        <color rgb="FFFFEB84"/>
        <color rgb="FF63BE7B"/>
      </colorScale>
    </cfRule>
  </conditionalFormatting>
  <conditionalFormatting sqref="G130:G134">
    <cfRule type="cellIs" dxfId="8686" priority="96" operator="equal">
      <formula>"Remplaçant"</formula>
    </cfRule>
    <cfRule type="cellIs" dxfId="8685" priority="97" operator="equal">
      <formula>"Titulaire"</formula>
    </cfRule>
  </conditionalFormatting>
  <conditionalFormatting sqref="G130:G134">
    <cfRule type="colorScale" priority="95">
      <colorScale>
        <cfvo type="min"/>
        <cfvo type="percentile" val="50"/>
        <cfvo type="max"/>
        <color rgb="FFF8696B"/>
        <color rgb="FFFFEB84"/>
        <color rgb="FF63BE7B"/>
      </colorScale>
    </cfRule>
  </conditionalFormatting>
  <conditionalFormatting sqref="L27">
    <cfRule type="cellIs" dxfId="8684" priority="93" operator="equal">
      <formula>"Remplaçant"</formula>
    </cfRule>
    <cfRule type="cellIs" dxfId="8683" priority="94" operator="equal">
      <formula>"Titulaire"</formula>
    </cfRule>
  </conditionalFormatting>
  <conditionalFormatting sqref="L24">
    <cfRule type="cellIs" dxfId="8682" priority="91" operator="equal">
      <formula>"Remplaçant"</formula>
    </cfRule>
    <cfRule type="cellIs" dxfId="8681" priority="92" operator="equal">
      <formula>"Titulaire"</formula>
    </cfRule>
  </conditionalFormatting>
  <conditionalFormatting sqref="L23">
    <cfRule type="cellIs" dxfId="8680" priority="89" operator="equal">
      <formula>"Remplaçant"</formula>
    </cfRule>
    <cfRule type="cellIs" dxfId="8679" priority="90" operator="equal">
      <formula>"Titulaire"</formula>
    </cfRule>
  </conditionalFormatting>
  <conditionalFormatting sqref="L33">
    <cfRule type="cellIs" dxfId="8678" priority="87" operator="equal">
      <formula>"Remplaçant"</formula>
    </cfRule>
    <cfRule type="cellIs" dxfId="8677" priority="88" operator="equal">
      <formula>"Titulaire"</formula>
    </cfRule>
  </conditionalFormatting>
  <conditionalFormatting sqref="L21">
    <cfRule type="cellIs" dxfId="8676" priority="85" operator="equal">
      <formula>"Remplaçant"</formula>
    </cfRule>
    <cfRule type="cellIs" dxfId="8675" priority="86" operator="equal">
      <formula>"Titulaire"</formula>
    </cfRule>
  </conditionalFormatting>
  <conditionalFormatting sqref="L16">
    <cfRule type="cellIs" dxfId="8674" priority="83" operator="equal">
      <formula>"Remplaçant"</formula>
    </cfRule>
    <cfRule type="cellIs" dxfId="8673" priority="84" operator="equal">
      <formula>"Titulaire"</formula>
    </cfRule>
  </conditionalFormatting>
  <conditionalFormatting sqref="L31">
    <cfRule type="cellIs" dxfId="8672" priority="81" operator="equal">
      <formula>"Remplaçant"</formula>
    </cfRule>
    <cfRule type="cellIs" dxfId="8671" priority="82" operator="equal">
      <formula>"Titulaire"</formula>
    </cfRule>
  </conditionalFormatting>
  <conditionalFormatting sqref="L26">
    <cfRule type="cellIs" dxfId="8670" priority="79" operator="equal">
      <formula>"Remplaçant"</formula>
    </cfRule>
    <cfRule type="cellIs" dxfId="8669" priority="80" operator="equal">
      <formula>"Titulaire"</formula>
    </cfRule>
  </conditionalFormatting>
  <conditionalFormatting sqref="O27">
    <cfRule type="cellIs" dxfId="8668" priority="77" operator="equal">
      <formula>"Remplaçant"</formula>
    </cfRule>
    <cfRule type="cellIs" dxfId="8667" priority="78" operator="equal">
      <formula>"Titulaire"</formula>
    </cfRule>
  </conditionalFormatting>
  <conditionalFormatting sqref="O24">
    <cfRule type="cellIs" dxfId="8666" priority="75" operator="equal">
      <formula>"Remplaçant"</formula>
    </cfRule>
    <cfRule type="cellIs" dxfId="8665" priority="76" operator="equal">
      <formula>"Titulaire"</formula>
    </cfRule>
  </conditionalFormatting>
  <conditionalFormatting sqref="O23">
    <cfRule type="cellIs" dxfId="8664" priority="73" operator="equal">
      <formula>"Remplaçant"</formula>
    </cfRule>
    <cfRule type="cellIs" dxfId="8663" priority="74" operator="equal">
      <formula>"Titulaire"</formula>
    </cfRule>
  </conditionalFormatting>
  <conditionalFormatting sqref="O28">
    <cfRule type="cellIs" dxfId="8662" priority="71" operator="equal">
      <formula>"Remplaçant"</formula>
    </cfRule>
    <cfRule type="cellIs" dxfId="8661" priority="72" operator="equal">
      <formula>"Titulaire"</formula>
    </cfRule>
  </conditionalFormatting>
  <conditionalFormatting sqref="O8">
    <cfRule type="cellIs" dxfId="8660" priority="69" operator="equal">
      <formula>"Remplaçant"</formula>
    </cfRule>
    <cfRule type="cellIs" dxfId="8659" priority="70" operator="equal">
      <formula>"Titulaire"</formula>
    </cfRule>
  </conditionalFormatting>
  <conditionalFormatting sqref="O16">
    <cfRule type="cellIs" dxfId="8658" priority="67" operator="equal">
      <formula>"Remplaçant"</formula>
    </cfRule>
    <cfRule type="cellIs" dxfId="8657" priority="68" operator="equal">
      <formula>"Titulaire"</formula>
    </cfRule>
  </conditionalFormatting>
  <conditionalFormatting sqref="O21">
    <cfRule type="cellIs" dxfId="8656" priority="65" operator="equal">
      <formula>"Remplaçant"</formula>
    </cfRule>
    <cfRule type="cellIs" dxfId="8655" priority="66" operator="equal">
      <formula>"Titulaire"</formula>
    </cfRule>
  </conditionalFormatting>
  <conditionalFormatting sqref="O30">
    <cfRule type="cellIs" dxfId="8654" priority="63" operator="equal">
      <formula>"Remplaçant"</formula>
    </cfRule>
    <cfRule type="cellIs" dxfId="8653" priority="64" operator="equal">
      <formula>"Titulaire"</formula>
    </cfRule>
  </conditionalFormatting>
  <conditionalFormatting sqref="O26">
    <cfRule type="cellIs" dxfId="8652" priority="61" operator="equal">
      <formula>"Remplaçant"</formula>
    </cfRule>
    <cfRule type="cellIs" dxfId="8651" priority="62" operator="equal">
      <formula>"Titulaire"</formula>
    </cfRule>
  </conditionalFormatting>
  <conditionalFormatting sqref="O13">
    <cfRule type="cellIs" dxfId="8650" priority="59" operator="equal">
      <formula>"Remplaçant"</formula>
    </cfRule>
    <cfRule type="cellIs" dxfId="8649" priority="60" operator="equal">
      <formula>"Titulaire"</formula>
    </cfRule>
  </conditionalFormatting>
  <conditionalFormatting sqref="R27">
    <cfRule type="cellIs" dxfId="8648" priority="57" operator="equal">
      <formula>"Remplaçant"</formula>
    </cfRule>
    <cfRule type="cellIs" dxfId="8647" priority="58" operator="equal">
      <formula>"Titulaire"</formula>
    </cfRule>
  </conditionalFormatting>
  <conditionalFormatting sqref="R26">
    <cfRule type="cellIs" dxfId="8646" priority="55" operator="equal">
      <formula>"Remplaçant"</formula>
    </cfRule>
    <cfRule type="cellIs" dxfId="8645" priority="56" operator="equal">
      <formula>"Titulaire"</formula>
    </cfRule>
  </conditionalFormatting>
  <conditionalFormatting sqref="R24">
    <cfRule type="cellIs" dxfId="8644" priority="53" operator="equal">
      <formula>"Remplaçant"</formula>
    </cfRule>
    <cfRule type="cellIs" dxfId="8643" priority="54" operator="equal">
      <formula>"Titulaire"</formula>
    </cfRule>
  </conditionalFormatting>
  <conditionalFormatting sqref="R8">
    <cfRule type="cellIs" dxfId="8642" priority="51" operator="equal">
      <formula>"Remplaçant"</formula>
    </cfRule>
    <cfRule type="cellIs" dxfId="8641" priority="52" operator="equal">
      <formula>"Titulaire"</formula>
    </cfRule>
  </conditionalFormatting>
  <conditionalFormatting sqref="R28">
    <cfRule type="cellIs" dxfId="8640" priority="49" operator="equal">
      <formula>"Remplaçant"</formula>
    </cfRule>
    <cfRule type="cellIs" dxfId="8639" priority="50" operator="equal">
      <formula>"Titulaire"</formula>
    </cfRule>
  </conditionalFormatting>
  <conditionalFormatting sqref="R31">
    <cfRule type="cellIs" dxfId="8638" priority="47" operator="equal">
      <formula>"Remplaçant"</formula>
    </cfRule>
    <cfRule type="cellIs" dxfId="8637" priority="48" operator="equal">
      <formula>"Titulaire"</formula>
    </cfRule>
  </conditionalFormatting>
  <conditionalFormatting sqref="R29">
    <cfRule type="cellIs" dxfId="8636" priority="45" operator="equal">
      <formula>"Remplaçant"</formula>
    </cfRule>
    <cfRule type="cellIs" dxfId="8635" priority="46" operator="equal">
      <formula>"Titulaire"</formula>
    </cfRule>
  </conditionalFormatting>
  <conditionalFormatting sqref="R16">
    <cfRule type="cellIs" dxfId="8634" priority="43" operator="equal">
      <formula>"Remplaçant"</formula>
    </cfRule>
    <cfRule type="cellIs" dxfId="8633" priority="44" operator="equal">
      <formula>"Titulaire"</formula>
    </cfRule>
  </conditionalFormatting>
  <conditionalFormatting sqref="R21">
    <cfRule type="cellIs" dxfId="8632" priority="41" operator="equal">
      <formula>"Remplaçant"</formula>
    </cfRule>
    <cfRule type="cellIs" dxfId="8631" priority="42" operator="equal">
      <formula>"Titulaire"</formula>
    </cfRule>
  </conditionalFormatting>
  <conditionalFormatting sqref="R30">
    <cfRule type="cellIs" dxfId="8630" priority="39" operator="equal">
      <formula>"Remplaçant"</formula>
    </cfRule>
    <cfRule type="cellIs" dxfId="8629" priority="40" operator="equal">
      <formula>"Titulaire"</formula>
    </cfRule>
  </conditionalFormatting>
  <conditionalFormatting sqref="U1">
    <cfRule type="cellIs" dxfId="8628" priority="37" operator="equal">
      <formula>"Remplaçant"</formula>
    </cfRule>
    <cfRule type="cellIs" dxfId="8627" priority="38" operator="equal">
      <formula>"Titulaire"</formula>
    </cfRule>
  </conditionalFormatting>
  <conditionalFormatting sqref="U5">
    <cfRule type="cellIs" dxfId="8626" priority="35" operator="equal">
      <formula>"Remplaçant"</formula>
    </cfRule>
    <cfRule type="cellIs" dxfId="8625" priority="36" operator="equal">
      <formula>"Titulaire"</formula>
    </cfRule>
  </conditionalFormatting>
  <conditionalFormatting sqref="U27">
    <cfRule type="cellIs" dxfId="8624" priority="33" operator="equal">
      <formula>"Remplaçant"</formula>
    </cfRule>
    <cfRule type="cellIs" dxfId="8623" priority="34" operator="equal">
      <formula>"Titulaire"</formula>
    </cfRule>
  </conditionalFormatting>
  <conditionalFormatting sqref="U7">
    <cfRule type="cellIs" dxfId="8622" priority="31" operator="equal">
      <formula>"Remplaçant"</formula>
    </cfRule>
    <cfRule type="cellIs" dxfId="8621" priority="32" operator="equal">
      <formula>"Titulaire"</formula>
    </cfRule>
  </conditionalFormatting>
  <conditionalFormatting sqref="U18">
    <cfRule type="cellIs" dxfId="8620" priority="29" operator="equal">
      <formula>"Remplaçant"</formula>
    </cfRule>
    <cfRule type="cellIs" dxfId="8619" priority="30" operator="equal">
      <formula>"Titulaire"</formula>
    </cfRule>
  </conditionalFormatting>
  <conditionalFormatting sqref="U6">
    <cfRule type="cellIs" dxfId="8618" priority="27" operator="equal">
      <formula>"Remplaçant"</formula>
    </cfRule>
    <cfRule type="cellIs" dxfId="8617" priority="28" operator="equal">
      <formula>"Titulaire"</formula>
    </cfRule>
  </conditionalFormatting>
  <conditionalFormatting sqref="U9">
    <cfRule type="cellIs" dxfId="8616" priority="25" operator="equal">
      <formula>"Remplaçant"</formula>
    </cfRule>
    <cfRule type="cellIs" dxfId="8615" priority="26" operator="equal">
      <formula>"Titulaire"</formula>
    </cfRule>
  </conditionalFormatting>
  <conditionalFormatting sqref="U12">
    <cfRule type="cellIs" dxfId="8614" priority="23" operator="equal">
      <formula>"Remplaçant"</formula>
    </cfRule>
    <cfRule type="cellIs" dxfId="8613" priority="24" operator="equal">
      <formula>"Titulaire"</formula>
    </cfRule>
  </conditionalFormatting>
  <conditionalFormatting sqref="U26">
    <cfRule type="cellIs" dxfId="8612" priority="21" operator="equal">
      <formula>"Remplaçant"</formula>
    </cfRule>
    <cfRule type="cellIs" dxfId="8611" priority="22" operator="equal">
      <formula>"Titulaire"</formula>
    </cfRule>
  </conditionalFormatting>
  <conditionalFormatting sqref="U24">
    <cfRule type="cellIs" dxfId="8610" priority="19" operator="equal">
      <formula>"Remplaçant"</formula>
    </cfRule>
    <cfRule type="cellIs" dxfId="8609" priority="20" operator="equal">
      <formula>"Titulaire"</formula>
    </cfRule>
  </conditionalFormatting>
  <conditionalFormatting sqref="U20">
    <cfRule type="cellIs" dxfId="8608" priority="17" operator="equal">
      <formula>"Remplaçant"</formula>
    </cfRule>
    <cfRule type="cellIs" dxfId="8607" priority="18" operator="equal">
      <formula>"Titulaire"</formula>
    </cfRule>
  </conditionalFormatting>
  <conditionalFormatting sqref="U15">
    <cfRule type="cellIs" dxfId="8606" priority="15" operator="equal">
      <formula>"Remplaçant"</formula>
    </cfRule>
    <cfRule type="cellIs" dxfId="8605" priority="16" operator="equal">
      <formula>"Titulaire"</formula>
    </cfRule>
  </conditionalFormatting>
  <conditionalFormatting sqref="U28">
    <cfRule type="cellIs" dxfId="8604" priority="13" operator="equal">
      <formula>"Remplaçant"</formula>
    </cfRule>
    <cfRule type="cellIs" dxfId="8603" priority="14" operator="equal">
      <formula>"Titulaire"</formula>
    </cfRule>
  </conditionalFormatting>
  <conditionalFormatting sqref="U10">
    <cfRule type="cellIs" dxfId="8602" priority="11" operator="equal">
      <formula>"Remplaçant"</formula>
    </cfRule>
    <cfRule type="cellIs" dxfId="8601" priority="12" operator="equal">
      <formula>"Titulaire"</formula>
    </cfRule>
  </conditionalFormatting>
  <conditionalFormatting sqref="U8">
    <cfRule type="cellIs" dxfId="8600" priority="9" operator="equal">
      <formula>"Remplaçant"</formula>
    </cfRule>
    <cfRule type="cellIs" dxfId="8599" priority="10" operator="equal">
      <formula>"Titulaire"</formula>
    </cfRule>
  </conditionalFormatting>
  <conditionalFormatting sqref="U16">
    <cfRule type="cellIs" dxfId="8598" priority="7" operator="equal">
      <formula>"Remplaçant"</formula>
    </cfRule>
    <cfRule type="cellIs" dxfId="8597" priority="8" operator="equal">
      <formula>"Titulaire"</formula>
    </cfRule>
  </conditionalFormatting>
  <conditionalFormatting sqref="U21">
    <cfRule type="cellIs" dxfId="8596" priority="5" operator="equal">
      <formula>"Remplaçant"</formula>
    </cfRule>
    <cfRule type="cellIs" dxfId="8595" priority="6" operator="equal">
      <formula>"Titulaire"</formula>
    </cfRule>
  </conditionalFormatting>
  <conditionalFormatting sqref="U30">
    <cfRule type="cellIs" dxfId="8594" priority="3" operator="equal">
      <formula>"Remplaçant"</formula>
    </cfRule>
    <cfRule type="cellIs" dxfId="8593" priority="4" operator="equal">
      <formula>"Titulaire"</formula>
    </cfRule>
  </conditionalFormatting>
  <conditionalFormatting sqref="U23">
    <cfRule type="cellIs" dxfId="8592" priority="1" operator="equal">
      <formula>"Remplaçant"</formula>
    </cfRule>
    <cfRule type="cellIs" dxfId="8591" priority="2" operator="equal">
      <formula>"Titulaire"</formula>
    </cfRule>
  </conditionalFormatting>
  <hyperlinks>
    <hyperlink ref="B135" r:id="rId1" tooltip="Théo Guivarch" display="http://www.lequipe.fr/Football/FootballFicheJoueur56036.html"/>
    <hyperlink ref="B108" r:id="rId2" tooltip="Karl Johan Johnsson" display="http://www.lequipe.fr/Football/FootballFicheJoueur48744.html"/>
    <hyperlink ref="B131" r:id="rId3" tooltip="Romain Salin" display="http://www.lequipe.fr/Football/FootballFicheJoueur20417.html"/>
    <hyperlink ref="B111" r:id="rId4" tooltip="Benjamin Angoua" display="http://www.lequipe.fr/Football/FootballFicheJoueur35557.html"/>
    <hyperlink ref="B109" r:id="rId5" tooltip="Jordan Ikoko" display="http://www.lequipe.fr/Football/FootballFicheJoueur40459.html"/>
    <hyperlink ref="B130" r:id="rId6" tooltip="Christophe Kerbrat" display="http://www.lequipe.fr/Football/FootballFicheJoueur32028.html"/>
    <hyperlink ref="B128" r:id="rId7" tooltip="Reynald Lemaître" display="http://www.lequipe.fr/Football/FootballFicheJoueur18717.html"/>
    <hyperlink ref="B132" r:id="rId8" tooltip="Jérémy Livolant" display="http://www.lequipe.fr/Football/FootballFicheJoueur58476.html"/>
    <hyperlink ref="B114" r:id="rId9" tooltip="Dorian Lévêque" display="http://www.lequipe.fr/Football/FootballFicheJoueur34984.html"/>
    <hyperlink ref="B133" r:id="rId10" tooltip="Alexis Mané" display="http://www.lequipe.fr/Football/FootballFicheJoueur58272.html"/>
    <hyperlink ref="B125" r:id="rId11" tooltip="Jonathan Martins Pereira" display="http://www.lequipe.fr/Football/FootballFicheJoueur23760.html"/>
    <hyperlink ref="B110" r:id="rId12" tooltip="Fernando Marçal" display="http://www.lequipe.fr/Football/FootballFicheJoueur44934.html"/>
    <hyperlink ref="B134" r:id="rId13" tooltip="Victor Mouangue Kingue" display="http://www.lequipe.fr/Football/FootballFicheJoueur59233.html"/>
    <hyperlink ref="B113" r:id="rId14" tooltip="Baissama Sankoh" display="http://www.lequipe.fr/Football/FootballFicheJoueur42442.html"/>
    <hyperlink ref="B121" r:id="rId15" tooltip="Jérémy Sorbon" display="http://www.lequipe.fr/Football/FootballFicheJoueur21995.html"/>
    <hyperlink ref="B117" r:id="rId16" tooltip="Nicolas Benezet" display="http://www.lequipe.fr/Football/FootballFicheJoueur39469.html"/>
    <hyperlink ref="B124" r:id="rId17" tooltip="Ludovic Blas" display="http://www.lequipe.fr/Football/FootballFicheJoueur57197.html"/>
    <hyperlink ref="B127" r:id="rId18" tooltip="Marcus Coco" display="http://www.lequipe.fr/Football/FootballFicheJoueur55826.html"/>
    <hyperlink ref="B136" r:id="rId19" tooltip="Jonathan Correia" display="http://www.lequipe.fr/Football/FootballFicheJoueur50535.html"/>
    <hyperlink ref="B115" r:id="rId20" tooltip="Lucas Deaux" display="http://www.lequipe.fr/Football/FootballFicheJoueur25944.html"/>
    <hyperlink ref="B112" r:id="rId21" tooltip="Moustapha Diallo" display="http://www.lequipe.fr/Football/FootballFicheJoueur33290.html"/>
    <hyperlink ref="B122" r:id="rId22" tooltip="Etienne Didot" display="http://www.lequipe.fr/Football/FootballFicheJoueur70000000000000000000020900.html"/>
    <hyperlink ref="B129" r:id="rId23" tooltip="Thibault Giresse" display="http://www.lequipe.fr/Football/FootballFicheJoueur20000000000000000000019869.html"/>
    <hyperlink ref="B123" r:id="rId24" tooltip="Yannis Salibur" display="http://www.lequipe.fr/Football/FootballFicheJoueur32481.html"/>
    <hyperlink ref="B126" r:id="rId25" tooltip="Jimmy Briand" display="http://www.lequipe.fr/Football/FootballFicheJoueur18966.html"/>
    <hyperlink ref="B119" r:id="rId26" tooltip="Nill De Pauw" display="http://www.lequipe.fr/Football/FootballFicheJoueur255000000000000000000026374.html"/>
    <hyperlink ref="B120" r:id="rId27" tooltip="Sullivan Martinet" display="http://www.lequipe.fr/Football/FootballFicheJoueur58981.html"/>
    <hyperlink ref="B116" r:id="rId28" tooltip="Alexandre Mendy" display="http://www.lequipe.fr/Football/FootballFicheJoueur50546.html"/>
    <hyperlink ref="B118" r:id="rId29" tooltip="Sloan Privat" display="http://www.lequipe.fr/Football/FootballFicheJoueur28557.html"/>
    <hyperlink ref="B32" r:id="rId30" tooltip="Théo Guivarch" display="http://www.lequipe.fr/Football/FootballFicheJoueur56036.html"/>
    <hyperlink ref="B5" r:id="rId31" tooltip="Karl Johan Johnsson" display="http://www.lequipe.fr/Football/FootballFicheJoueur48744.html"/>
    <hyperlink ref="B28" r:id="rId32" tooltip="Romain Salin" display="http://www.lequipe.fr/Football/FootballFicheJoueur20417.html"/>
    <hyperlink ref="B8" r:id="rId33" tooltip="Benjamin Angoua" display="http://www.lequipe.fr/Football/FootballFicheJoueur35557.html"/>
    <hyperlink ref="B6" r:id="rId34" tooltip="Jordan Ikoko" display="http://www.lequipe.fr/Football/FootballFicheJoueur40459.html"/>
    <hyperlink ref="B27" r:id="rId35" tooltip="Christophe Kerbrat" display="http://www.lequipe.fr/Football/FootballFicheJoueur32028.html"/>
    <hyperlink ref="B25" r:id="rId36" tooltip="Reynald Lemaître" display="http://www.lequipe.fr/Football/FootballFicheJoueur18717.html"/>
    <hyperlink ref="B29" r:id="rId37" tooltip="Jérémy Livolant" display="http://www.lequipe.fr/Football/FootballFicheJoueur58476.html"/>
    <hyperlink ref="B11" r:id="rId38" tooltip="Dorian Lévêque" display="http://www.lequipe.fr/Football/FootballFicheJoueur34984.html"/>
    <hyperlink ref="B30" r:id="rId39" tooltip="Alexis Mané" display="http://www.lequipe.fr/Football/FootballFicheJoueur58272.html"/>
    <hyperlink ref="B22" r:id="rId40" tooltip="Jonathan Martins Pereira" display="http://www.lequipe.fr/Football/FootballFicheJoueur23760.html"/>
    <hyperlink ref="B7" r:id="rId41" tooltip="Fernando Marçal" display="http://www.lequipe.fr/Football/FootballFicheJoueur44934.html"/>
    <hyperlink ref="B33" r:id="rId42" tooltip="Victor Mouangue Kingue" display="http://www.lequipe.fr/Football/FootballFicheJoueur59233.html"/>
    <hyperlink ref="B10" r:id="rId43" tooltip="Baissama Sankoh" display="http://www.lequipe.fr/Football/FootballFicheJoueur42442.html"/>
    <hyperlink ref="B18" r:id="rId44" tooltip="Jérémy Sorbon" display="http://www.lequipe.fr/Football/FootballFicheJoueur21995.html"/>
    <hyperlink ref="B14" r:id="rId45" tooltip="Nicolas Benezet" display="http://www.lequipe.fr/Football/FootballFicheJoueur39469.html"/>
    <hyperlink ref="B21" r:id="rId46" tooltip="Ludovic Blas" display="http://www.lequipe.fr/Football/FootballFicheJoueur57197.html"/>
    <hyperlink ref="B24" r:id="rId47" tooltip="Marcus Coco" display="http://www.lequipe.fr/Football/FootballFicheJoueur55826.html"/>
    <hyperlink ref="B31" r:id="rId48" tooltip="Jonathan Correia" display="http://www.lequipe.fr/Football/FootballFicheJoueur50535.html"/>
    <hyperlink ref="B12" r:id="rId49" tooltip="Lucas Deaux" display="http://www.lequipe.fr/Football/FootballFicheJoueur25944.html"/>
    <hyperlink ref="B9" r:id="rId50" tooltip="Moustapha Diallo" display="http://www.lequipe.fr/Football/FootballFicheJoueur33290.html"/>
    <hyperlink ref="B19" r:id="rId51" tooltip="Etienne Didot" display="http://www.lequipe.fr/Football/FootballFicheJoueur70000000000000000000020900.html"/>
    <hyperlink ref="B26" r:id="rId52" tooltip="Thibault Giresse" display="http://www.lequipe.fr/Football/FootballFicheJoueur20000000000000000000019869.html"/>
    <hyperlink ref="B20" r:id="rId53" tooltip="Yannis Salibur" display="http://www.lequipe.fr/Football/FootballFicheJoueur32481.html"/>
    <hyperlink ref="B23" r:id="rId54" tooltip="Jimmy Briand" display="http://www.lequipe.fr/Football/FootballFicheJoueur18966.html"/>
    <hyperlink ref="B16" r:id="rId55" tooltip="Nill De Pauw" display="http://www.lequipe.fr/Football/FootballFicheJoueur255000000000000000000026374.html"/>
    <hyperlink ref="B17" r:id="rId56" tooltip="Sullivan Martinet" display="http://www.lequipe.fr/Football/FootballFicheJoueur58981.html"/>
    <hyperlink ref="B13" r:id="rId57" tooltip="Alexandre Mendy" display="http://www.lequipe.fr/Football/FootballFicheJoueur50546.html"/>
    <hyperlink ref="B15" r:id="rId58" tooltip="Sloan Privat" display="http://www.lequipe.fr/Football/FootballFicheJoueur28557.html"/>
  </hyperlinks>
  <pageMargins left="0.7" right="0.7" top="0.75" bottom="0.75" header="0.3" footer="0.3"/>
  <drawing r:id="rId59"/>
  <legacyDrawing r:id="rId6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dimension ref="A1:DX423"/>
  <sheetViews>
    <sheetView showGridLines="0" zoomScale="85" zoomScaleNormal="85" workbookViewId="0">
      <selection activeCell="V16" sqref="V16"/>
    </sheetView>
  </sheetViews>
  <sheetFormatPr baseColWidth="10" defaultRowHeight="12.75" x14ac:dyDescent="0.2"/>
  <cols>
    <col min="1" max="1" width="11.42578125" style="94"/>
    <col min="2" max="2" width="26.7109375" style="92" bestFit="1"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21</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42595</v>
      </c>
      <c r="O2" s="113">
        <v>42602</v>
      </c>
      <c r="R2" s="113">
        <v>42609</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13</v>
      </c>
      <c r="O3" s="115" t="s">
        <v>21</v>
      </c>
      <c r="R3" s="115" t="s">
        <v>16</v>
      </c>
      <c r="U3" s="115" t="s">
        <v>21</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21</v>
      </c>
      <c r="M4" s="112" t="s">
        <v>155</v>
      </c>
      <c r="N4" s="111" t="s">
        <v>156</v>
      </c>
      <c r="O4" s="114" t="s">
        <v>12</v>
      </c>
      <c r="P4" s="112" t="s">
        <v>155</v>
      </c>
      <c r="Q4" s="111" t="s">
        <v>156</v>
      </c>
      <c r="R4" s="114" t="s">
        <v>21</v>
      </c>
      <c r="S4" s="112" t="s">
        <v>155</v>
      </c>
      <c r="T4" s="108" t="s">
        <v>156</v>
      </c>
      <c r="U4" s="114" t="s">
        <v>8</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2</v>
      </c>
      <c r="B5" s="174" t="s">
        <v>382</v>
      </c>
      <c r="C5" s="146">
        <v>1</v>
      </c>
      <c r="D5" s="177" t="s">
        <v>113</v>
      </c>
      <c r="E5" s="147">
        <f t="shared" ref="E5:E44" si="0">COUNTIF(L5:XFD5,"Titulaire")</f>
        <v>4</v>
      </c>
      <c r="F5" s="175">
        <f>SUM(L5:XFD5)*-1</f>
        <v>-8</v>
      </c>
      <c r="G5" s="147">
        <f t="shared" ref="G5:G44" si="1">COUNTIFS($49:$49,"Victoire",5:5,"Titulaire")</f>
        <v>1</v>
      </c>
      <c r="H5" s="147">
        <f t="shared" ref="H5:H44" si="2">COUNTIFS($49:$49,"Nul",5:5,"Titulaire")</f>
        <v>1</v>
      </c>
      <c r="I5" s="147">
        <f t="shared" ref="I5:I44" si="3">COUNTIFS($49:$49,"Défaite",5:5,"Titulaire")</f>
        <v>2</v>
      </c>
      <c r="J5" s="106">
        <f t="shared" ref="J5:J44" si="4">COUNTIF($L5:$XFD5,"Titulaire")/$J$2</f>
        <v>1</v>
      </c>
      <c r="K5" s="106">
        <f t="shared" ref="K5:K44" si="5">COUNTIF($L5:$XFD5,"Remplaçant")/$J$2</f>
        <v>0</v>
      </c>
      <c r="L5" s="107" t="s">
        <v>121</v>
      </c>
      <c r="M5" s="110"/>
      <c r="N5" s="110">
        <v>3</v>
      </c>
      <c r="O5" s="107" t="s">
        <v>121</v>
      </c>
      <c r="P5" s="110"/>
      <c r="Q5" s="110"/>
      <c r="R5" s="107" t="s">
        <v>121</v>
      </c>
      <c r="S5" s="110"/>
      <c r="T5" s="110">
        <v>1</v>
      </c>
      <c r="U5" s="107" t="s">
        <v>121</v>
      </c>
      <c r="V5" s="110"/>
      <c r="W5" s="110">
        <v>4</v>
      </c>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7</v>
      </c>
      <c r="B6" s="174" t="s">
        <v>387</v>
      </c>
      <c r="C6" s="146">
        <v>2</v>
      </c>
      <c r="D6" s="177" t="s">
        <v>114</v>
      </c>
      <c r="E6" s="147">
        <f t="shared" si="0"/>
        <v>4</v>
      </c>
      <c r="F6" s="181">
        <f t="shared" ref="F6:F17" si="6">SUM(L6:XFD6)</f>
        <v>0</v>
      </c>
      <c r="G6" s="147">
        <f t="shared" si="1"/>
        <v>1</v>
      </c>
      <c r="H6" s="147">
        <f t="shared" si="2"/>
        <v>1</v>
      </c>
      <c r="I6" s="147">
        <f t="shared" si="3"/>
        <v>2</v>
      </c>
      <c r="J6" s="106">
        <f t="shared" si="4"/>
        <v>1</v>
      </c>
      <c r="K6" s="106">
        <f t="shared" si="5"/>
        <v>0</v>
      </c>
      <c r="L6" s="107" t="s">
        <v>121</v>
      </c>
      <c r="M6" s="110"/>
      <c r="N6" s="110"/>
      <c r="O6" s="107" t="s">
        <v>121</v>
      </c>
      <c r="P6" s="110"/>
      <c r="Q6" s="110"/>
      <c r="R6" s="107" t="s">
        <v>121</v>
      </c>
      <c r="S6" s="110"/>
      <c r="T6" s="110"/>
      <c r="U6" s="107" t="s">
        <v>121</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8</v>
      </c>
      <c r="B7" s="174" t="s">
        <v>388</v>
      </c>
      <c r="C7" s="146">
        <v>3</v>
      </c>
      <c r="D7" s="177" t="s">
        <v>114</v>
      </c>
      <c r="E7" s="147">
        <f t="shared" si="0"/>
        <v>0</v>
      </c>
      <c r="F7" s="181">
        <f t="shared" si="6"/>
        <v>0</v>
      </c>
      <c r="G7" s="147">
        <f t="shared" si="1"/>
        <v>0</v>
      </c>
      <c r="H7" s="147">
        <f t="shared" si="2"/>
        <v>0</v>
      </c>
      <c r="I7" s="147">
        <f t="shared" si="3"/>
        <v>0</v>
      </c>
      <c r="J7" s="106">
        <f t="shared" si="4"/>
        <v>0</v>
      </c>
      <c r="K7" s="106">
        <f t="shared" si="5"/>
        <v>0</v>
      </c>
      <c r="L7" s="96"/>
      <c r="M7" s="110"/>
      <c r="N7" s="110"/>
      <c r="O7" s="96"/>
      <c r="P7" s="110"/>
      <c r="Q7" s="110"/>
      <c r="R7" s="96"/>
      <c r="S7" s="110"/>
      <c r="T7" s="110"/>
      <c r="U7" s="96"/>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19</v>
      </c>
      <c r="B8" s="174" t="s">
        <v>398</v>
      </c>
      <c r="C8" s="146">
        <v>4</v>
      </c>
      <c r="D8" s="177" t="s">
        <v>116</v>
      </c>
      <c r="E8" s="147">
        <f t="shared" si="0"/>
        <v>3</v>
      </c>
      <c r="F8" s="181">
        <f t="shared" si="6"/>
        <v>1</v>
      </c>
      <c r="G8" s="147">
        <f t="shared" si="1"/>
        <v>1</v>
      </c>
      <c r="H8" s="147">
        <f t="shared" si="2"/>
        <v>1</v>
      </c>
      <c r="I8" s="147">
        <f t="shared" si="3"/>
        <v>1</v>
      </c>
      <c r="J8" s="106">
        <f t="shared" si="4"/>
        <v>0.75</v>
      </c>
      <c r="K8" s="106">
        <f t="shared" si="5"/>
        <v>0.25</v>
      </c>
      <c r="L8" s="96" t="s">
        <v>122</v>
      </c>
      <c r="M8" s="110"/>
      <c r="N8" s="110"/>
      <c r="O8" s="107" t="s">
        <v>121</v>
      </c>
      <c r="P8" s="110">
        <v>1</v>
      </c>
      <c r="Q8" s="110"/>
      <c r="R8" s="107" t="s">
        <v>121</v>
      </c>
      <c r="S8" s="110"/>
      <c r="T8" s="110"/>
      <c r="U8" s="107" t="s">
        <v>121</v>
      </c>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6</v>
      </c>
      <c r="B9" s="174" t="s">
        <v>386</v>
      </c>
      <c r="C9" s="146">
        <v>5</v>
      </c>
      <c r="D9" s="177" t="s">
        <v>114</v>
      </c>
      <c r="E9" s="147">
        <f t="shared" si="0"/>
        <v>4</v>
      </c>
      <c r="F9" s="181">
        <f t="shared" si="6"/>
        <v>0</v>
      </c>
      <c r="G9" s="147">
        <f t="shared" si="1"/>
        <v>1</v>
      </c>
      <c r="H9" s="147">
        <f t="shared" si="2"/>
        <v>1</v>
      </c>
      <c r="I9" s="147">
        <f t="shared" si="3"/>
        <v>2</v>
      </c>
      <c r="J9" s="106">
        <f t="shared" si="4"/>
        <v>1</v>
      </c>
      <c r="K9" s="106">
        <f t="shared" si="5"/>
        <v>0</v>
      </c>
      <c r="L9" s="107" t="s">
        <v>121</v>
      </c>
      <c r="M9" s="110"/>
      <c r="N9" s="110"/>
      <c r="O9" s="107" t="s">
        <v>121</v>
      </c>
      <c r="P9" s="110"/>
      <c r="Q9" s="110"/>
      <c r="R9" s="107" t="s">
        <v>121</v>
      </c>
      <c r="S9" s="110"/>
      <c r="T9" s="110"/>
      <c r="U9" s="107" t="s">
        <v>121</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12</v>
      </c>
      <c r="B10" s="174" t="s">
        <v>392</v>
      </c>
      <c r="C10" s="146">
        <v>6</v>
      </c>
      <c r="D10" s="177" t="s">
        <v>116</v>
      </c>
      <c r="E10" s="147">
        <f t="shared" si="0"/>
        <v>4</v>
      </c>
      <c r="F10" s="181">
        <f t="shared" si="6"/>
        <v>0</v>
      </c>
      <c r="G10" s="147">
        <f t="shared" si="1"/>
        <v>1</v>
      </c>
      <c r="H10" s="147">
        <f t="shared" si="2"/>
        <v>1</v>
      </c>
      <c r="I10" s="147">
        <f t="shared" si="3"/>
        <v>2</v>
      </c>
      <c r="J10" s="106">
        <f t="shared" si="4"/>
        <v>1</v>
      </c>
      <c r="K10" s="106">
        <f t="shared" si="5"/>
        <v>0</v>
      </c>
      <c r="L10" s="107" t="s">
        <v>121</v>
      </c>
      <c r="M10" s="110"/>
      <c r="N10" s="110"/>
      <c r="O10" s="107" t="s">
        <v>121</v>
      </c>
      <c r="P10" s="110"/>
      <c r="Q10" s="110"/>
      <c r="R10" s="107" t="s">
        <v>121</v>
      </c>
      <c r="S10" s="110"/>
      <c r="T10" s="110"/>
      <c r="U10" s="107" t="s">
        <v>121</v>
      </c>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18</v>
      </c>
      <c r="B11" s="174" t="s">
        <v>397</v>
      </c>
      <c r="C11" s="146">
        <v>8</v>
      </c>
      <c r="D11" s="177" t="s">
        <v>116</v>
      </c>
      <c r="E11" s="147">
        <f t="shared" si="0"/>
        <v>1</v>
      </c>
      <c r="F11" s="181">
        <f t="shared" si="6"/>
        <v>0</v>
      </c>
      <c r="G11" s="147">
        <f t="shared" si="1"/>
        <v>0</v>
      </c>
      <c r="H11" s="147">
        <f t="shared" si="2"/>
        <v>0</v>
      </c>
      <c r="I11" s="147">
        <f t="shared" si="3"/>
        <v>1</v>
      </c>
      <c r="J11" s="106">
        <f t="shared" si="4"/>
        <v>0.25</v>
      </c>
      <c r="K11" s="106">
        <f t="shared" si="5"/>
        <v>0</v>
      </c>
      <c r="L11" s="107" t="s">
        <v>121</v>
      </c>
      <c r="M11" s="110"/>
      <c r="N11" s="110"/>
      <c r="O11" s="96"/>
      <c r="P11" s="110"/>
      <c r="Q11" s="110"/>
      <c r="R11" s="96"/>
      <c r="S11" s="110"/>
      <c r="T11" s="110"/>
      <c r="U11" s="96"/>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20</v>
      </c>
      <c r="B12" s="174" t="s">
        <v>399</v>
      </c>
      <c r="C12" s="146">
        <v>9</v>
      </c>
      <c r="D12" s="177" t="s">
        <v>117</v>
      </c>
      <c r="E12" s="147">
        <f t="shared" si="0"/>
        <v>2</v>
      </c>
      <c r="F12" s="181">
        <f t="shared" si="6"/>
        <v>0</v>
      </c>
      <c r="G12" s="147">
        <f t="shared" si="1"/>
        <v>0</v>
      </c>
      <c r="H12" s="147">
        <f t="shared" si="2"/>
        <v>1</v>
      </c>
      <c r="I12" s="147">
        <f t="shared" si="3"/>
        <v>1</v>
      </c>
      <c r="J12" s="106">
        <f t="shared" si="4"/>
        <v>0.5</v>
      </c>
      <c r="K12" s="106">
        <f t="shared" si="5"/>
        <v>0.5</v>
      </c>
      <c r="L12" s="96" t="s">
        <v>122</v>
      </c>
      <c r="M12" s="110"/>
      <c r="N12" s="110"/>
      <c r="O12" s="96" t="s">
        <v>122</v>
      </c>
      <c r="P12" s="110"/>
      <c r="Q12" s="110"/>
      <c r="R12" s="107" t="s">
        <v>121</v>
      </c>
      <c r="S12" s="110"/>
      <c r="T12" s="110"/>
      <c r="U12" s="107" t="s">
        <v>121</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13</v>
      </c>
      <c r="B13" s="174" t="s">
        <v>347</v>
      </c>
      <c r="C13" s="146">
        <v>10</v>
      </c>
      <c r="D13" s="177" t="s">
        <v>116</v>
      </c>
      <c r="E13" s="147">
        <f t="shared" si="0"/>
        <v>4</v>
      </c>
      <c r="F13" s="181">
        <f t="shared" si="6"/>
        <v>0</v>
      </c>
      <c r="G13" s="147">
        <f t="shared" si="1"/>
        <v>1</v>
      </c>
      <c r="H13" s="147">
        <f t="shared" si="2"/>
        <v>1</v>
      </c>
      <c r="I13" s="147">
        <f t="shared" si="3"/>
        <v>2</v>
      </c>
      <c r="J13" s="106">
        <f t="shared" si="4"/>
        <v>1</v>
      </c>
      <c r="K13" s="106">
        <f t="shared" si="5"/>
        <v>0</v>
      </c>
      <c r="L13" s="107" t="s">
        <v>121</v>
      </c>
      <c r="M13" s="110"/>
      <c r="N13" s="110"/>
      <c r="O13" s="107" t="s">
        <v>121</v>
      </c>
      <c r="P13" s="110"/>
      <c r="Q13" s="110"/>
      <c r="R13" s="107" t="s">
        <v>121</v>
      </c>
      <c r="S13" s="110"/>
      <c r="T13" s="110"/>
      <c r="U13" s="107" t="s">
        <v>121</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14</v>
      </c>
      <c r="B14" s="174" t="s">
        <v>393</v>
      </c>
      <c r="C14" s="146">
        <v>11</v>
      </c>
      <c r="D14" s="177" t="s">
        <v>116</v>
      </c>
      <c r="E14" s="147">
        <f t="shared" si="0"/>
        <v>2</v>
      </c>
      <c r="F14" s="181">
        <f t="shared" si="6"/>
        <v>0</v>
      </c>
      <c r="G14" s="147">
        <f t="shared" si="1"/>
        <v>0</v>
      </c>
      <c r="H14" s="147">
        <f t="shared" si="2"/>
        <v>1</v>
      </c>
      <c r="I14" s="147">
        <f t="shared" si="3"/>
        <v>1</v>
      </c>
      <c r="J14" s="106">
        <f t="shared" si="4"/>
        <v>0.5</v>
      </c>
      <c r="K14" s="106">
        <f t="shared" si="5"/>
        <v>0.5</v>
      </c>
      <c r="L14" s="107" t="s">
        <v>121</v>
      </c>
      <c r="M14" s="110"/>
      <c r="N14" s="110"/>
      <c r="O14" s="96" t="s">
        <v>122</v>
      </c>
      <c r="P14" s="110"/>
      <c r="Q14" s="110"/>
      <c r="R14" s="107" t="s">
        <v>121</v>
      </c>
      <c r="S14" s="110"/>
      <c r="T14" s="110"/>
      <c r="U14" s="107" t="s">
        <v>122</v>
      </c>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21</v>
      </c>
      <c r="B15" s="174" t="s">
        <v>400</v>
      </c>
      <c r="C15" s="146">
        <v>12</v>
      </c>
      <c r="D15" s="177" t="s">
        <v>117</v>
      </c>
      <c r="E15" s="147">
        <f t="shared" si="0"/>
        <v>2</v>
      </c>
      <c r="F15" s="181">
        <f t="shared" si="6"/>
        <v>0</v>
      </c>
      <c r="G15" s="147">
        <f t="shared" si="1"/>
        <v>1</v>
      </c>
      <c r="H15" s="147">
        <f t="shared" si="2"/>
        <v>0</v>
      </c>
      <c r="I15" s="147">
        <f t="shared" si="3"/>
        <v>1</v>
      </c>
      <c r="J15" s="106">
        <f t="shared" si="4"/>
        <v>0.5</v>
      </c>
      <c r="K15" s="106">
        <f t="shared" si="5"/>
        <v>0.25</v>
      </c>
      <c r="L15" s="96"/>
      <c r="M15" s="110"/>
      <c r="N15" s="110"/>
      <c r="O15" s="107" t="s">
        <v>121</v>
      </c>
      <c r="P15" s="110"/>
      <c r="Q15" s="110"/>
      <c r="R15" s="107" t="s">
        <v>122</v>
      </c>
      <c r="S15" s="110"/>
      <c r="T15" s="110"/>
      <c r="U15" s="107" t="s">
        <v>121</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11</v>
      </c>
      <c r="B16" s="174" t="s">
        <v>391</v>
      </c>
      <c r="C16" s="146">
        <v>13</v>
      </c>
      <c r="D16" s="177" t="s">
        <v>114</v>
      </c>
      <c r="E16" s="147">
        <f t="shared" si="0"/>
        <v>0</v>
      </c>
      <c r="F16" s="181">
        <f t="shared" si="6"/>
        <v>0</v>
      </c>
      <c r="G16" s="147">
        <f t="shared" si="1"/>
        <v>0</v>
      </c>
      <c r="H16" s="147">
        <f t="shared" si="2"/>
        <v>0</v>
      </c>
      <c r="I16" s="147">
        <f t="shared" si="3"/>
        <v>0</v>
      </c>
      <c r="J16" s="106">
        <f t="shared" si="4"/>
        <v>0</v>
      </c>
      <c r="K16" s="106">
        <f t="shared" si="5"/>
        <v>1</v>
      </c>
      <c r="L16" s="96" t="s">
        <v>122</v>
      </c>
      <c r="M16" s="110"/>
      <c r="N16" s="110"/>
      <c r="O16" s="107" t="s">
        <v>122</v>
      </c>
      <c r="P16" s="110"/>
      <c r="Q16" s="110"/>
      <c r="R16" s="107" t="s">
        <v>122</v>
      </c>
      <c r="S16" s="110"/>
      <c r="T16" s="110"/>
      <c r="U16" s="107" t="s">
        <v>122</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9</v>
      </c>
      <c r="B17" s="174" t="s">
        <v>389</v>
      </c>
      <c r="C17" s="146">
        <v>15</v>
      </c>
      <c r="D17" s="177" t="s">
        <v>114</v>
      </c>
      <c r="E17" s="147">
        <f t="shared" si="0"/>
        <v>3</v>
      </c>
      <c r="F17" s="181">
        <f t="shared" si="6"/>
        <v>1</v>
      </c>
      <c r="G17" s="147">
        <f t="shared" si="1"/>
        <v>1</v>
      </c>
      <c r="H17" s="147">
        <f t="shared" si="2"/>
        <v>0</v>
      </c>
      <c r="I17" s="147">
        <f t="shared" si="3"/>
        <v>2</v>
      </c>
      <c r="J17" s="106">
        <f t="shared" si="4"/>
        <v>0.75</v>
      </c>
      <c r="K17" s="106">
        <f t="shared" si="5"/>
        <v>0.25</v>
      </c>
      <c r="L17" s="107" t="s">
        <v>121</v>
      </c>
      <c r="M17" s="110"/>
      <c r="N17" s="110"/>
      <c r="O17" s="107" t="s">
        <v>121</v>
      </c>
      <c r="P17" s="110"/>
      <c r="Q17" s="110"/>
      <c r="R17" s="107" t="s">
        <v>122</v>
      </c>
      <c r="S17" s="110"/>
      <c r="T17" s="110"/>
      <c r="U17" s="107" t="s">
        <v>121</v>
      </c>
      <c r="V17" s="110">
        <v>1</v>
      </c>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3</v>
      </c>
      <c r="B18" s="174" t="s">
        <v>383</v>
      </c>
      <c r="C18" s="146">
        <v>16</v>
      </c>
      <c r="D18" s="177" t="s">
        <v>113</v>
      </c>
      <c r="E18" s="147">
        <f t="shared" si="0"/>
        <v>0</v>
      </c>
      <c r="F18" s="175">
        <f>SUM(L18:XFD18)*-1</f>
        <v>0</v>
      </c>
      <c r="G18" s="147">
        <f t="shared" si="1"/>
        <v>0</v>
      </c>
      <c r="H18" s="147">
        <f t="shared" si="2"/>
        <v>0</v>
      </c>
      <c r="I18" s="147">
        <f t="shared" si="3"/>
        <v>0</v>
      </c>
      <c r="J18" s="106">
        <f t="shared" si="4"/>
        <v>0</v>
      </c>
      <c r="K18" s="106">
        <f t="shared" si="5"/>
        <v>1</v>
      </c>
      <c r="L18" s="96" t="s">
        <v>122</v>
      </c>
      <c r="M18" s="110"/>
      <c r="N18" s="110"/>
      <c r="O18" s="107" t="s">
        <v>122</v>
      </c>
      <c r="P18" s="110"/>
      <c r="Q18" s="110"/>
      <c r="R18" s="107" t="s">
        <v>122</v>
      </c>
      <c r="S18" s="110"/>
      <c r="T18" s="110"/>
      <c r="U18" s="107" t="s">
        <v>122</v>
      </c>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16</v>
      </c>
      <c r="B19" s="174" t="s">
        <v>395</v>
      </c>
      <c r="C19" s="146">
        <v>17</v>
      </c>
      <c r="D19" s="177" t="s">
        <v>116</v>
      </c>
      <c r="E19" s="147">
        <f t="shared" si="0"/>
        <v>1</v>
      </c>
      <c r="F19" s="181">
        <f t="shared" ref="F19:F26" si="7">SUM(L19:XFD19)</f>
        <v>2</v>
      </c>
      <c r="G19" s="147">
        <f t="shared" si="1"/>
        <v>0</v>
      </c>
      <c r="H19" s="147">
        <f t="shared" si="2"/>
        <v>0</v>
      </c>
      <c r="I19" s="147">
        <f t="shared" si="3"/>
        <v>1</v>
      </c>
      <c r="J19" s="106">
        <f t="shared" si="4"/>
        <v>0.25</v>
      </c>
      <c r="K19" s="106">
        <f t="shared" si="5"/>
        <v>0</v>
      </c>
      <c r="L19" s="107" t="s">
        <v>121</v>
      </c>
      <c r="M19" s="110">
        <v>2</v>
      </c>
      <c r="N19" s="110"/>
      <c r="O19" s="96"/>
      <c r="P19" s="110"/>
      <c r="Q19" s="110"/>
      <c r="R19" s="96"/>
      <c r="S19" s="110"/>
      <c r="T19" s="110"/>
      <c r="U19" s="96"/>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5</v>
      </c>
      <c r="B20" s="174" t="s">
        <v>385</v>
      </c>
      <c r="C20" s="146">
        <v>18</v>
      </c>
      <c r="D20" s="177" t="s">
        <v>114</v>
      </c>
      <c r="E20" s="147">
        <f t="shared" si="0"/>
        <v>1</v>
      </c>
      <c r="F20" s="181">
        <f t="shared" si="7"/>
        <v>1</v>
      </c>
      <c r="G20" s="147">
        <f t="shared" si="1"/>
        <v>0</v>
      </c>
      <c r="H20" s="147">
        <f t="shared" si="2"/>
        <v>1</v>
      </c>
      <c r="I20" s="147">
        <f t="shared" si="3"/>
        <v>0</v>
      </c>
      <c r="J20" s="106">
        <f t="shared" si="4"/>
        <v>0.25</v>
      </c>
      <c r="K20" s="106">
        <f t="shared" si="5"/>
        <v>0.75</v>
      </c>
      <c r="L20" s="96" t="s">
        <v>122</v>
      </c>
      <c r="M20" s="110"/>
      <c r="N20" s="110"/>
      <c r="O20" s="107" t="s">
        <v>122</v>
      </c>
      <c r="P20" s="110"/>
      <c r="Q20" s="110"/>
      <c r="R20" s="107" t="s">
        <v>121</v>
      </c>
      <c r="S20" s="110">
        <v>1</v>
      </c>
      <c r="T20" s="110"/>
      <c r="U20" s="107" t="s">
        <v>122</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22</v>
      </c>
      <c r="B21" s="174" t="s">
        <v>380</v>
      </c>
      <c r="C21" s="146">
        <v>19</v>
      </c>
      <c r="D21" s="177" t="s">
        <v>117</v>
      </c>
      <c r="E21" s="147">
        <f t="shared" si="0"/>
        <v>4</v>
      </c>
      <c r="F21" s="181">
        <f t="shared" si="7"/>
        <v>0</v>
      </c>
      <c r="G21" s="147">
        <f t="shared" si="1"/>
        <v>1</v>
      </c>
      <c r="H21" s="147">
        <f t="shared" si="2"/>
        <v>1</v>
      </c>
      <c r="I21" s="147">
        <f t="shared" si="3"/>
        <v>2</v>
      </c>
      <c r="J21" s="106">
        <f t="shared" si="4"/>
        <v>1</v>
      </c>
      <c r="K21" s="106">
        <f t="shared" si="5"/>
        <v>0</v>
      </c>
      <c r="L21" s="107" t="s">
        <v>121</v>
      </c>
      <c r="M21" s="110"/>
      <c r="N21" s="110"/>
      <c r="O21" s="107" t="s">
        <v>121</v>
      </c>
      <c r="P21" s="110"/>
      <c r="Q21" s="110"/>
      <c r="R21" s="107" t="s">
        <v>121</v>
      </c>
      <c r="S21" s="110"/>
      <c r="T21" s="110"/>
      <c r="U21" s="107" t="s">
        <v>121</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23</v>
      </c>
      <c r="B22" s="182" t="s">
        <v>401</v>
      </c>
      <c r="C22" s="146">
        <v>20</v>
      </c>
      <c r="D22" s="153" t="s">
        <v>117</v>
      </c>
      <c r="E22" s="147">
        <f t="shared" si="0"/>
        <v>1</v>
      </c>
      <c r="F22" s="181">
        <f t="shared" si="7"/>
        <v>0</v>
      </c>
      <c r="G22" s="147">
        <f t="shared" si="1"/>
        <v>1</v>
      </c>
      <c r="H22" s="147">
        <f t="shared" si="2"/>
        <v>0</v>
      </c>
      <c r="I22" s="147">
        <f t="shared" si="3"/>
        <v>0</v>
      </c>
      <c r="J22" s="106">
        <f t="shared" si="4"/>
        <v>0.25</v>
      </c>
      <c r="K22" s="106">
        <f t="shared" si="5"/>
        <v>0.75</v>
      </c>
      <c r="L22" s="107" t="s">
        <v>122</v>
      </c>
      <c r="M22" s="110"/>
      <c r="N22" s="110"/>
      <c r="O22" s="107" t="s">
        <v>121</v>
      </c>
      <c r="P22" s="110"/>
      <c r="Q22" s="110"/>
      <c r="R22" s="107" t="s">
        <v>122</v>
      </c>
      <c r="S22" s="110"/>
      <c r="T22" s="110"/>
      <c r="U22" s="107" t="s">
        <v>122</v>
      </c>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10</v>
      </c>
      <c r="B23" s="174" t="s">
        <v>390</v>
      </c>
      <c r="C23" s="146">
        <v>23</v>
      </c>
      <c r="D23" s="177" t="s">
        <v>114</v>
      </c>
      <c r="E23" s="147">
        <f t="shared" si="0"/>
        <v>3</v>
      </c>
      <c r="F23" s="181">
        <f t="shared" si="7"/>
        <v>0</v>
      </c>
      <c r="G23" s="147">
        <f t="shared" si="1"/>
        <v>1</v>
      </c>
      <c r="H23" s="147">
        <f t="shared" si="2"/>
        <v>1</v>
      </c>
      <c r="I23" s="147">
        <f t="shared" si="3"/>
        <v>1</v>
      </c>
      <c r="J23" s="106">
        <f t="shared" si="4"/>
        <v>0.75</v>
      </c>
      <c r="K23" s="106">
        <f t="shared" si="5"/>
        <v>0.25</v>
      </c>
      <c r="L23" s="96" t="s">
        <v>121</v>
      </c>
      <c r="M23" s="110"/>
      <c r="N23" s="110"/>
      <c r="O23" s="107" t="s">
        <v>121</v>
      </c>
      <c r="P23" s="110"/>
      <c r="Q23" s="110"/>
      <c r="R23" s="107" t="s">
        <v>121</v>
      </c>
      <c r="S23" s="110"/>
      <c r="T23" s="110"/>
      <c r="U23" s="107" t="s">
        <v>122</v>
      </c>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17</v>
      </c>
      <c r="B24" s="174" t="s">
        <v>396</v>
      </c>
      <c r="C24" s="146">
        <v>24</v>
      </c>
      <c r="D24" s="177" t="s">
        <v>116</v>
      </c>
      <c r="E24" s="147">
        <f t="shared" si="0"/>
        <v>0</v>
      </c>
      <c r="F24" s="181">
        <f t="shared" si="7"/>
        <v>0</v>
      </c>
      <c r="G24" s="147">
        <f t="shared" si="1"/>
        <v>0</v>
      </c>
      <c r="H24" s="147">
        <f t="shared" si="2"/>
        <v>0</v>
      </c>
      <c r="I24" s="147">
        <f t="shared" si="3"/>
        <v>0</v>
      </c>
      <c r="J24" s="106">
        <f t="shared" si="4"/>
        <v>0</v>
      </c>
      <c r="K24" s="106">
        <f t="shared" si="5"/>
        <v>0.75</v>
      </c>
      <c r="L24" s="96" t="s">
        <v>122</v>
      </c>
      <c r="M24" s="110"/>
      <c r="N24" s="110"/>
      <c r="O24" s="107" t="s">
        <v>122</v>
      </c>
      <c r="P24" s="110"/>
      <c r="Q24" s="110"/>
      <c r="R24" s="96"/>
      <c r="S24" s="110"/>
      <c r="T24" s="110"/>
      <c r="U24" s="107" t="s">
        <v>122</v>
      </c>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4</v>
      </c>
      <c r="B25" s="174" t="s">
        <v>384</v>
      </c>
      <c r="C25" s="146">
        <v>25</v>
      </c>
      <c r="D25" s="177" t="s">
        <v>114</v>
      </c>
      <c r="E25" s="147">
        <f t="shared" si="0"/>
        <v>1</v>
      </c>
      <c r="F25" s="181">
        <f t="shared" si="7"/>
        <v>0</v>
      </c>
      <c r="G25" s="147">
        <f t="shared" si="1"/>
        <v>0</v>
      </c>
      <c r="H25" s="147">
        <f t="shared" si="2"/>
        <v>0</v>
      </c>
      <c r="I25" s="147">
        <f t="shared" si="3"/>
        <v>1</v>
      </c>
      <c r="J25" s="106">
        <f t="shared" si="4"/>
        <v>0.25</v>
      </c>
      <c r="K25" s="106">
        <f t="shared" si="5"/>
        <v>0</v>
      </c>
      <c r="L25" s="96"/>
      <c r="M25" s="110"/>
      <c r="N25" s="110"/>
      <c r="O25" s="96"/>
      <c r="P25" s="110"/>
      <c r="Q25" s="110"/>
      <c r="R25" s="96"/>
      <c r="S25" s="110"/>
      <c r="T25" s="110"/>
      <c r="U25" s="107" t="s">
        <v>121</v>
      </c>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24</v>
      </c>
      <c r="B26" s="182" t="s">
        <v>402</v>
      </c>
      <c r="C26" s="146">
        <v>28</v>
      </c>
      <c r="D26" s="153" t="s">
        <v>114</v>
      </c>
      <c r="E26" s="147">
        <f t="shared" si="0"/>
        <v>0</v>
      </c>
      <c r="F26" s="145">
        <f t="shared" si="7"/>
        <v>0</v>
      </c>
      <c r="G26" s="147">
        <f t="shared" si="1"/>
        <v>0</v>
      </c>
      <c r="H26" s="147">
        <f t="shared" si="2"/>
        <v>0</v>
      </c>
      <c r="I26" s="147">
        <f t="shared" si="3"/>
        <v>0</v>
      </c>
      <c r="J26" s="106">
        <f t="shared" si="4"/>
        <v>0</v>
      </c>
      <c r="K26" s="106">
        <f t="shared" si="5"/>
        <v>0.5</v>
      </c>
      <c r="L26" s="96"/>
      <c r="M26" s="110"/>
      <c r="N26" s="110"/>
      <c r="O26" s="96" t="s">
        <v>122</v>
      </c>
      <c r="P26" s="110"/>
      <c r="Q26" s="110"/>
      <c r="R26" s="96" t="s">
        <v>122</v>
      </c>
      <c r="S26" s="110"/>
      <c r="T26" s="110"/>
      <c r="U26" s="107"/>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1</v>
      </c>
      <c r="B27" s="183" t="s">
        <v>381</v>
      </c>
      <c r="C27" s="146">
        <v>30</v>
      </c>
      <c r="D27" s="177" t="s">
        <v>113</v>
      </c>
      <c r="E27" s="147">
        <f t="shared" si="0"/>
        <v>0</v>
      </c>
      <c r="F27" s="175">
        <f>SUM(L27:XFD27)*-1</f>
        <v>0</v>
      </c>
      <c r="G27" s="147">
        <f t="shared" si="1"/>
        <v>0</v>
      </c>
      <c r="H27" s="147">
        <f t="shared" si="2"/>
        <v>0</v>
      </c>
      <c r="I27" s="147">
        <f t="shared" si="3"/>
        <v>0</v>
      </c>
      <c r="J27" s="106">
        <f t="shared" si="4"/>
        <v>0</v>
      </c>
      <c r="K27" s="106">
        <f t="shared" si="5"/>
        <v>0</v>
      </c>
      <c r="L27" s="96"/>
      <c r="M27" s="110"/>
      <c r="N27" s="110"/>
      <c r="O27" s="96"/>
      <c r="P27" s="110"/>
      <c r="Q27" s="110"/>
      <c r="R27" s="107"/>
      <c r="S27" s="110"/>
      <c r="T27" s="110"/>
      <c r="U27" s="107"/>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15</v>
      </c>
      <c r="B28" s="183" t="s">
        <v>394</v>
      </c>
      <c r="C28" s="146">
        <v>33</v>
      </c>
      <c r="D28" s="177" t="s">
        <v>116</v>
      </c>
      <c r="E28" s="147">
        <f t="shared" si="0"/>
        <v>0</v>
      </c>
      <c r="F28" s="181">
        <f t="shared" ref="F28:F44" si="8">SUM(L28:XFD28)</f>
        <v>0</v>
      </c>
      <c r="G28" s="147">
        <f t="shared" si="1"/>
        <v>0</v>
      </c>
      <c r="H28" s="147">
        <f t="shared" si="2"/>
        <v>0</v>
      </c>
      <c r="I28" s="147">
        <f t="shared" si="3"/>
        <v>0</v>
      </c>
      <c r="J28" s="106">
        <f t="shared" si="4"/>
        <v>0</v>
      </c>
      <c r="K28" s="106">
        <f t="shared" si="5"/>
        <v>0.25</v>
      </c>
      <c r="L28" s="96"/>
      <c r="M28" s="110"/>
      <c r="N28" s="110"/>
      <c r="O28" s="96"/>
      <c r="P28" s="110"/>
      <c r="Q28" s="110"/>
      <c r="R28" s="107" t="s">
        <v>122</v>
      </c>
      <c r="S28" s="110"/>
      <c r="T28" s="110"/>
      <c r="U28" s="96"/>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25</v>
      </c>
      <c r="B29" s="150"/>
      <c r="C29" s="146"/>
      <c r="D29" s="153"/>
      <c r="E29" s="147">
        <f t="shared" si="0"/>
        <v>0</v>
      </c>
      <c r="F29" s="145">
        <f t="shared" si="8"/>
        <v>0</v>
      </c>
      <c r="G29" s="147">
        <f t="shared" si="1"/>
        <v>0</v>
      </c>
      <c r="H29" s="147">
        <f t="shared" si="2"/>
        <v>0</v>
      </c>
      <c r="I29" s="147">
        <f t="shared" si="3"/>
        <v>0</v>
      </c>
      <c r="J29" s="106">
        <f t="shared" si="4"/>
        <v>0</v>
      </c>
      <c r="K29" s="106">
        <f t="shared" si="5"/>
        <v>0</v>
      </c>
      <c r="L29" s="96"/>
      <c r="M29" s="110"/>
      <c r="N29" s="110"/>
      <c r="O29" s="96"/>
      <c r="P29" s="110"/>
      <c r="Q29" s="110"/>
      <c r="R29" s="96"/>
      <c r="S29" s="110"/>
      <c r="T29" s="110"/>
      <c r="U29" s="96"/>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26</v>
      </c>
      <c r="B30" s="150"/>
      <c r="C30" s="146"/>
      <c r="D30" s="153"/>
      <c r="E30" s="147">
        <f t="shared" si="0"/>
        <v>0</v>
      </c>
      <c r="F30" s="145">
        <f t="shared" si="8"/>
        <v>0</v>
      </c>
      <c r="G30" s="147">
        <f t="shared" si="1"/>
        <v>0</v>
      </c>
      <c r="H30" s="147">
        <f t="shared" si="2"/>
        <v>0</v>
      </c>
      <c r="I30" s="147">
        <f t="shared" si="3"/>
        <v>0</v>
      </c>
      <c r="J30" s="106">
        <f t="shared" si="4"/>
        <v>0</v>
      </c>
      <c r="K30" s="106">
        <f t="shared" si="5"/>
        <v>0</v>
      </c>
      <c r="L30" s="96"/>
      <c r="M30" s="110"/>
      <c r="N30" s="110"/>
      <c r="O30" s="96"/>
      <c r="P30" s="110"/>
      <c r="Q30" s="110"/>
      <c r="R30" s="96"/>
      <c r="S30" s="110"/>
      <c r="T30" s="110"/>
      <c r="U30" s="96"/>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27</v>
      </c>
      <c r="B31" s="150"/>
      <c r="C31" s="146"/>
      <c r="D31" s="153"/>
      <c r="E31" s="147">
        <f t="shared" si="0"/>
        <v>0</v>
      </c>
      <c r="F31" s="145">
        <f t="shared" si="8"/>
        <v>0</v>
      </c>
      <c r="G31" s="147">
        <f t="shared" si="1"/>
        <v>0</v>
      </c>
      <c r="H31" s="147">
        <f t="shared" si="2"/>
        <v>0</v>
      </c>
      <c r="I31" s="147">
        <f t="shared" si="3"/>
        <v>0</v>
      </c>
      <c r="J31" s="106">
        <f t="shared" si="4"/>
        <v>0</v>
      </c>
      <c r="K31" s="106">
        <f t="shared" si="5"/>
        <v>0</v>
      </c>
      <c r="L31" s="96"/>
      <c r="M31" s="110"/>
      <c r="N31" s="110"/>
      <c r="O31" s="96"/>
      <c r="P31" s="110"/>
      <c r="Q31" s="110"/>
      <c r="R31" s="96"/>
      <c r="S31" s="110"/>
      <c r="T31" s="110"/>
      <c r="U31" s="107"/>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28</v>
      </c>
      <c r="B32" s="150"/>
      <c r="C32" s="146"/>
      <c r="D32" s="153"/>
      <c r="E32" s="147">
        <f t="shared" si="0"/>
        <v>0</v>
      </c>
      <c r="F32" s="145">
        <f t="shared" si="8"/>
        <v>0</v>
      </c>
      <c r="G32" s="147">
        <f t="shared" si="1"/>
        <v>0</v>
      </c>
      <c r="H32" s="147">
        <f t="shared" si="2"/>
        <v>0</v>
      </c>
      <c r="I32" s="147">
        <f t="shared" si="3"/>
        <v>0</v>
      </c>
      <c r="J32" s="106">
        <f t="shared" si="4"/>
        <v>0</v>
      </c>
      <c r="K32" s="106">
        <f t="shared" si="5"/>
        <v>0</v>
      </c>
      <c r="L32" s="96"/>
      <c r="M32" s="110"/>
      <c r="N32" s="110"/>
      <c r="O32" s="96"/>
      <c r="P32" s="110"/>
      <c r="Q32" s="110"/>
      <c r="R32" s="96"/>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29</v>
      </c>
      <c r="B33" s="150"/>
      <c r="C33" s="146"/>
      <c r="D33" s="153"/>
      <c r="E33" s="147">
        <f t="shared" si="0"/>
        <v>0</v>
      </c>
      <c r="F33" s="145">
        <f t="shared" si="8"/>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50"/>
      <c r="C34" s="146"/>
      <c r="D34" s="153"/>
      <c r="E34" s="147">
        <f t="shared" si="0"/>
        <v>0</v>
      </c>
      <c r="F34" s="145">
        <f t="shared" si="8"/>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50"/>
      <c r="C35" s="146"/>
      <c r="D35" s="153"/>
      <c r="E35" s="147">
        <f t="shared" si="0"/>
        <v>0</v>
      </c>
      <c r="F35" s="145">
        <f t="shared" si="8"/>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8"/>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2</v>
      </c>
      <c r="N48" s="119">
        <f>SUM(N5:N45)</f>
        <v>3</v>
      </c>
      <c r="O48" s="117">
        <f>O47+O46</f>
        <v>18</v>
      </c>
      <c r="P48" s="119">
        <f>SUM(P5:P45)</f>
        <v>1</v>
      </c>
      <c r="Q48" s="119">
        <f>SUM(Q5:Q45)</f>
        <v>0</v>
      </c>
      <c r="R48" s="117">
        <f>R47+R46</f>
        <v>18</v>
      </c>
      <c r="S48" s="119">
        <f>SUM(S5:S45)</f>
        <v>1</v>
      </c>
      <c r="T48" s="119">
        <f>SUM(T5:T45)</f>
        <v>1</v>
      </c>
      <c r="U48" s="117">
        <f>U47+U46</f>
        <v>18</v>
      </c>
      <c r="V48" s="119">
        <f>SUM(V5:V45)</f>
        <v>1</v>
      </c>
      <c r="W48" s="119">
        <f>SUM(W5:W45)</f>
        <v>4</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Défaite</v>
      </c>
      <c r="O49" s="110" t="str">
        <f>IF(O48&lt;18,"",IF(P48&lt;Q48,"Défaite",IF(P48=Q48,"Nul",IF(P48&gt;Q48,"Victoire",""))))</f>
        <v>Victoire</v>
      </c>
      <c r="R49" s="110" t="str">
        <f>IF(R48&lt;18,"",IF(S48&lt;T48,"Défaite",IF(S48=T48,"Nul",IF(S48&gt;T48,"Victoire",""))))</f>
        <v>Nul</v>
      </c>
      <c r="U49" s="110" t="str">
        <f>IF(U48&lt;18,"",IF(V48&lt;W48,"Défaite",IF(V48=W48,"Nul",IF(V48&gt;W48,"Victoire",""))))</f>
        <v>Défaite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382</v>
      </c>
      <c r="C108" s="146">
        <v>1</v>
      </c>
      <c r="D108" s="177" t="s">
        <v>113</v>
      </c>
      <c r="E108" s="159"/>
      <c r="F108" s="120">
        <f t="shared" ref="F108:F129" si="9">IF((SUMIFS($E$5:$E$105,$B$5:$B$105,$B108))=0,"",(SUMIFS($G$5:$G$105,$B$5:$B$105,$B108))/(SUMIFS($E$5:$E$105,$B$5:$B$105,$B108)))</f>
        <v>0.25</v>
      </c>
      <c r="G108" s="120">
        <f t="shared" ref="G108:G129" si="10">IF((SUMIFS($E$5:$E$105,$B$5:$B$105,$B108))=0,"",(SUMIFS($H$5:$H$105,$B$5:$B$105,$B108))/(SUMIFS($E$5:$E$105,$B$5:$B$105,$B108)))</f>
        <v>0.25</v>
      </c>
      <c r="H108" s="120">
        <f t="shared" ref="H108:H129" si="11">IF((SUMIFS($E$5:$E$105,$B$5:$B$105,$B108))=0,"",(SUMIFS($I$5:$I$105,$B$5:$B$105,$B108))/(SUMIFS($E$5:$E$105,$B$5:$B$105,$B108)))</f>
        <v>0.5</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387</v>
      </c>
      <c r="C109" s="146">
        <v>2</v>
      </c>
      <c r="D109" s="177" t="s">
        <v>114</v>
      </c>
      <c r="E109" s="159"/>
      <c r="F109" s="120">
        <f t="shared" si="9"/>
        <v>0.25</v>
      </c>
      <c r="G109" s="120">
        <f t="shared" si="10"/>
        <v>0.25</v>
      </c>
      <c r="H109" s="120">
        <f t="shared" si="11"/>
        <v>0.5</v>
      </c>
      <c r="I109" s="126"/>
      <c r="J109" s="126"/>
      <c r="K109" s="126"/>
      <c r="L109" s="94"/>
      <c r="M109" s="135"/>
      <c r="N109" s="134"/>
      <c r="O109" s="134"/>
      <c r="P109" s="134"/>
      <c r="Q109" s="134"/>
      <c r="R109" s="134"/>
      <c r="S109" s="134"/>
      <c r="T109" s="133"/>
      <c r="U109" s="125"/>
      <c r="V109" s="125"/>
      <c r="W109" s="125"/>
      <c r="X109" s="125"/>
      <c r="Y109" s="125"/>
      <c r="Z109" s="125"/>
      <c r="AA109" s="125"/>
      <c r="AB109" s="125"/>
      <c r="AC109" s="133"/>
      <c r="AD109" s="133"/>
      <c r="AE109" s="133"/>
      <c r="AF109" s="133"/>
      <c r="AG109" s="133"/>
      <c r="AH109" s="133"/>
      <c r="AI109" s="133"/>
      <c r="AJ109" s="133"/>
      <c r="DS109" s="132"/>
      <c r="DT109" s="132"/>
      <c r="DU109" s="132"/>
      <c r="DV109" s="132"/>
      <c r="DW109" s="132"/>
    </row>
    <row r="110" spans="1:127" ht="15" customHeight="1" x14ac:dyDescent="0.2">
      <c r="A110" s="110"/>
      <c r="B110" s="174" t="s">
        <v>388</v>
      </c>
      <c r="C110" s="146">
        <v>3</v>
      </c>
      <c r="D110" s="177" t="s">
        <v>114</v>
      </c>
      <c r="E110" s="159"/>
      <c r="F110" s="120" t="str">
        <f t="shared" si="9"/>
        <v/>
      </c>
      <c r="G110" s="120" t="str">
        <f t="shared" si="10"/>
        <v/>
      </c>
      <c r="H110" s="120" t="str">
        <f t="shared" si="11"/>
        <v/>
      </c>
      <c r="I110" s="126"/>
      <c r="J110" s="126"/>
      <c r="K110" s="126"/>
      <c r="L110" s="94"/>
      <c r="M110" s="135"/>
      <c r="N110" s="134"/>
      <c r="O110" s="134"/>
      <c r="P110" s="134"/>
      <c r="Q110" s="134"/>
      <c r="R110" s="134"/>
      <c r="S110" s="134"/>
      <c r="T110" s="133"/>
      <c r="U110" s="125"/>
      <c r="V110" s="125"/>
      <c r="W110" s="125"/>
      <c r="X110" s="125"/>
      <c r="Y110" s="125"/>
      <c r="Z110" s="125"/>
      <c r="AA110" s="125"/>
      <c r="AB110" s="125"/>
      <c r="AC110" s="125"/>
      <c r="AD110" s="125"/>
      <c r="AE110" s="125"/>
      <c r="AF110" s="125"/>
      <c r="AG110" s="125"/>
      <c r="AH110" s="125"/>
      <c r="AI110" s="125"/>
      <c r="AJ110" s="125"/>
      <c r="DS110" s="132"/>
      <c r="DT110" s="132"/>
      <c r="DU110" s="132"/>
      <c r="DV110" s="132"/>
      <c r="DW110" s="132"/>
    </row>
    <row r="111" spans="1:127" ht="15" x14ac:dyDescent="0.2">
      <c r="A111" s="110"/>
      <c r="B111" s="174" t="s">
        <v>398</v>
      </c>
      <c r="C111" s="146">
        <v>4</v>
      </c>
      <c r="D111" s="177" t="s">
        <v>116</v>
      </c>
      <c r="E111" s="159"/>
      <c r="F111" s="120">
        <f t="shared" si="9"/>
        <v>0.33333333333333331</v>
      </c>
      <c r="G111" s="120">
        <f t="shared" si="10"/>
        <v>0.33333333333333331</v>
      </c>
      <c r="H111" s="120">
        <f t="shared" si="11"/>
        <v>0.33333333333333331</v>
      </c>
      <c r="I111" s="126"/>
      <c r="J111" s="126"/>
      <c r="K111" s="126"/>
      <c r="L111" s="173"/>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c r="B112" s="174" t="s">
        <v>386</v>
      </c>
      <c r="C112" s="146">
        <v>5</v>
      </c>
      <c r="D112" s="177" t="s">
        <v>114</v>
      </c>
      <c r="E112" s="159"/>
      <c r="F112" s="120">
        <f t="shared" si="9"/>
        <v>0.25</v>
      </c>
      <c r="G112" s="120">
        <f t="shared" si="10"/>
        <v>0.25</v>
      </c>
      <c r="H112" s="120">
        <f t="shared" si="11"/>
        <v>0.5</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c r="B113" s="174" t="s">
        <v>392</v>
      </c>
      <c r="C113" s="146">
        <v>6</v>
      </c>
      <c r="D113" s="177" t="s">
        <v>116</v>
      </c>
      <c r="E113" s="159"/>
      <c r="F113" s="120">
        <f t="shared" si="9"/>
        <v>0.25</v>
      </c>
      <c r="G113" s="120">
        <f t="shared" si="10"/>
        <v>0.25</v>
      </c>
      <c r="H113" s="120">
        <f t="shared" si="11"/>
        <v>0.5</v>
      </c>
      <c r="I113" s="126"/>
      <c r="J113" s="126"/>
      <c r="K113" s="126"/>
      <c r="L113" s="94"/>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c r="B114" s="174" t="s">
        <v>397</v>
      </c>
      <c r="C114" s="146">
        <v>8</v>
      </c>
      <c r="D114" s="177" t="s">
        <v>116</v>
      </c>
      <c r="E114" s="159"/>
      <c r="F114" s="120">
        <f t="shared" si="9"/>
        <v>0</v>
      </c>
      <c r="G114" s="120">
        <f t="shared" si="10"/>
        <v>0</v>
      </c>
      <c r="H114" s="120">
        <f t="shared" si="11"/>
        <v>1</v>
      </c>
      <c r="I114" s="126"/>
      <c r="J114" s="126"/>
      <c r="K114" s="126"/>
      <c r="L114" s="94"/>
      <c r="M114" s="135"/>
      <c r="N114" s="134"/>
      <c r="O114" s="134"/>
      <c r="P114" s="134"/>
      <c r="Q114" s="134"/>
      <c r="R114" s="134"/>
      <c r="S114" s="134"/>
      <c r="T114" s="133"/>
      <c r="U114" s="125"/>
      <c r="V114" s="125"/>
      <c r="W114" s="125"/>
      <c r="X114" s="125"/>
      <c r="Y114" s="125"/>
      <c r="Z114" s="125"/>
      <c r="AA114" s="125"/>
      <c r="AB114" s="125"/>
      <c r="AC114" s="125"/>
      <c r="AD114" s="125"/>
      <c r="AE114" s="125"/>
      <c r="AF114" s="125"/>
      <c r="AG114" s="125"/>
      <c r="AH114" s="125"/>
      <c r="AI114" s="125"/>
      <c r="AJ114" s="125"/>
      <c r="DS114" s="132"/>
      <c r="DT114" s="132"/>
      <c r="DU114" s="132"/>
      <c r="DV114" s="132"/>
      <c r="DW114" s="132"/>
    </row>
    <row r="115" spans="1:127" ht="15" x14ac:dyDescent="0.2">
      <c r="A115" s="110"/>
      <c r="B115" s="174" t="s">
        <v>399</v>
      </c>
      <c r="C115" s="146">
        <v>9</v>
      </c>
      <c r="D115" s="177" t="s">
        <v>117</v>
      </c>
      <c r="E115" s="159"/>
      <c r="F115" s="120">
        <f t="shared" si="9"/>
        <v>0</v>
      </c>
      <c r="G115" s="120">
        <f t="shared" si="10"/>
        <v>0.5</v>
      </c>
      <c r="H115" s="120">
        <f t="shared" si="11"/>
        <v>0.5</v>
      </c>
      <c r="I115" s="126"/>
      <c r="J115" s="126"/>
      <c r="K115" s="126"/>
      <c r="L115" s="94"/>
      <c r="M115" s="135"/>
      <c r="N115" s="134"/>
      <c r="O115" s="134"/>
      <c r="P115" s="134"/>
      <c r="Q115" s="134"/>
      <c r="R115" s="134"/>
      <c r="S115" s="134"/>
      <c r="T115" s="133"/>
      <c r="U115" s="125"/>
      <c r="V115" s="125"/>
      <c r="W115" s="125"/>
      <c r="X115" s="125"/>
      <c r="Y115" s="125"/>
      <c r="Z115" s="125"/>
      <c r="AA115" s="125"/>
      <c r="AB115" s="125"/>
      <c r="AC115" s="133"/>
      <c r="AD115" s="133"/>
      <c r="AE115" s="133"/>
      <c r="AF115" s="133"/>
      <c r="AG115" s="133"/>
      <c r="AH115" s="133"/>
      <c r="AI115" s="133"/>
      <c r="AJ115" s="133"/>
      <c r="DS115" s="132"/>
      <c r="DT115" s="132"/>
      <c r="DU115" s="132"/>
      <c r="DV115" s="132"/>
      <c r="DW115" s="132"/>
    </row>
    <row r="116" spans="1:127" ht="15" x14ac:dyDescent="0.2">
      <c r="A116" s="110"/>
      <c r="B116" s="174" t="s">
        <v>347</v>
      </c>
      <c r="C116" s="146">
        <v>10</v>
      </c>
      <c r="D116" s="177" t="s">
        <v>116</v>
      </c>
      <c r="E116" s="159"/>
      <c r="F116" s="120">
        <f t="shared" si="9"/>
        <v>0.25</v>
      </c>
      <c r="G116" s="120">
        <f t="shared" si="10"/>
        <v>0.25</v>
      </c>
      <c r="H116" s="120">
        <f t="shared" si="11"/>
        <v>0.5</v>
      </c>
      <c r="I116" s="126"/>
      <c r="J116" s="126"/>
      <c r="K116" s="126"/>
      <c r="L116" s="173"/>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132"/>
      <c r="DT116" s="132"/>
      <c r="DU116" s="132"/>
      <c r="DV116" s="132"/>
      <c r="DW116" s="132"/>
    </row>
    <row r="117" spans="1:127" ht="15" x14ac:dyDescent="0.2">
      <c r="A117" s="110"/>
      <c r="B117" s="174" t="s">
        <v>393</v>
      </c>
      <c r="C117" s="146">
        <v>11</v>
      </c>
      <c r="D117" s="177" t="s">
        <v>116</v>
      </c>
      <c r="E117" s="159"/>
      <c r="F117" s="120">
        <f t="shared" si="9"/>
        <v>0</v>
      </c>
      <c r="G117" s="120">
        <f t="shared" si="10"/>
        <v>0.5</v>
      </c>
      <c r="H117" s="120">
        <f t="shared" si="11"/>
        <v>0.5</v>
      </c>
      <c r="I117" s="126"/>
      <c r="J117" s="126"/>
      <c r="K117" s="126"/>
      <c r="L117" s="94"/>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c r="B118" s="174" t="s">
        <v>400</v>
      </c>
      <c r="C118" s="146">
        <v>12</v>
      </c>
      <c r="D118" s="177" t="s">
        <v>117</v>
      </c>
      <c r="E118" s="159"/>
      <c r="F118" s="120">
        <f t="shared" si="9"/>
        <v>0.5</v>
      </c>
      <c r="G118" s="120">
        <f t="shared" si="10"/>
        <v>0</v>
      </c>
      <c r="H118" s="120">
        <f t="shared" si="11"/>
        <v>0.5</v>
      </c>
      <c r="I118" s="126"/>
      <c r="J118" s="126"/>
      <c r="K118" s="126"/>
      <c r="L118" s="173"/>
      <c r="M118" s="135"/>
      <c r="N118" s="134"/>
      <c r="O118" s="134"/>
      <c r="P118" s="134"/>
      <c r="Q118" s="134"/>
      <c r="R118" s="134"/>
      <c r="S118" s="134"/>
      <c r="T118" s="133"/>
      <c r="U118" s="125"/>
      <c r="V118" s="125"/>
      <c r="W118" s="125"/>
      <c r="X118" s="125"/>
      <c r="Y118" s="125"/>
      <c r="Z118" s="125"/>
      <c r="AA118" s="125"/>
      <c r="AB118" s="125"/>
      <c r="AC118" s="125"/>
      <c r="AD118" s="125"/>
      <c r="AE118" s="125"/>
      <c r="AF118" s="125"/>
      <c r="AG118" s="125"/>
      <c r="AH118" s="125"/>
      <c r="AI118" s="125"/>
      <c r="AJ118" s="125"/>
      <c r="DS118" s="132"/>
      <c r="DT118" s="132"/>
      <c r="DU118" s="132"/>
      <c r="DV118" s="132"/>
      <c r="DW118" s="132"/>
    </row>
    <row r="119" spans="1:127" ht="15" x14ac:dyDescent="0.2">
      <c r="A119" s="110"/>
      <c r="B119" s="174" t="s">
        <v>391</v>
      </c>
      <c r="C119" s="146">
        <v>13</v>
      </c>
      <c r="D119" s="177" t="s">
        <v>114</v>
      </c>
      <c r="E119" s="159"/>
      <c r="F119" s="120" t="str">
        <f t="shared" si="9"/>
        <v/>
      </c>
      <c r="G119" s="120" t="str">
        <f t="shared" si="10"/>
        <v/>
      </c>
      <c r="H119" s="120" t="str">
        <f t="shared" si="11"/>
        <v/>
      </c>
      <c r="I119" s="126"/>
      <c r="J119" s="126"/>
      <c r="K119" s="126"/>
      <c r="L119" s="173"/>
      <c r="M119" s="135"/>
      <c r="N119" s="134"/>
      <c r="O119" s="134"/>
      <c r="P119" s="134"/>
      <c r="Q119" s="134"/>
      <c r="R119" s="134"/>
      <c r="S119" s="134"/>
      <c r="T119" s="133"/>
      <c r="U119" s="125"/>
      <c r="V119" s="125"/>
      <c r="W119" s="125"/>
      <c r="X119" s="125"/>
      <c r="Y119" s="125"/>
      <c r="Z119" s="125"/>
      <c r="AA119" s="125"/>
      <c r="AB119" s="125"/>
      <c r="AC119" s="133"/>
      <c r="AD119" s="133"/>
      <c r="AE119" s="133"/>
      <c r="AF119" s="133"/>
      <c r="AG119" s="133"/>
      <c r="AH119" s="133"/>
      <c r="AI119" s="133"/>
      <c r="AJ119" s="133"/>
      <c r="DS119" s="132"/>
      <c r="DT119" s="132"/>
      <c r="DU119" s="132"/>
      <c r="DV119" s="132"/>
      <c r="DW119" s="132"/>
    </row>
    <row r="120" spans="1:127" ht="15" x14ac:dyDescent="0.2">
      <c r="A120" s="110"/>
      <c r="B120" s="174" t="s">
        <v>389</v>
      </c>
      <c r="C120" s="146">
        <v>15</v>
      </c>
      <c r="D120" s="177" t="s">
        <v>114</v>
      </c>
      <c r="E120" s="159"/>
      <c r="F120" s="120">
        <f t="shared" si="9"/>
        <v>0.33333333333333331</v>
      </c>
      <c r="G120" s="120">
        <f t="shared" si="10"/>
        <v>0</v>
      </c>
      <c r="H120" s="120">
        <f t="shared" si="11"/>
        <v>0.66666666666666663</v>
      </c>
      <c r="I120" s="126"/>
      <c r="J120" s="126"/>
      <c r="K120" s="126"/>
      <c r="L120" s="94"/>
      <c r="M120" s="135"/>
      <c r="N120" s="134"/>
      <c r="O120" s="134"/>
      <c r="P120" s="134"/>
      <c r="Q120" s="134"/>
      <c r="R120" s="134"/>
      <c r="S120" s="134"/>
      <c r="T120" s="133"/>
      <c r="U120" s="125"/>
      <c r="V120" s="125"/>
      <c r="W120" s="125"/>
      <c r="X120" s="125"/>
      <c r="Y120" s="125"/>
      <c r="Z120" s="125"/>
      <c r="AA120" s="125"/>
      <c r="AB120" s="125"/>
      <c r="AC120" s="125"/>
      <c r="AD120" s="125"/>
      <c r="AE120" s="125"/>
      <c r="AF120" s="125"/>
      <c r="AG120" s="125"/>
      <c r="AH120" s="125"/>
      <c r="AI120" s="125"/>
      <c r="AJ120" s="125"/>
      <c r="DS120" s="132"/>
      <c r="DT120" s="132"/>
      <c r="DU120" s="132"/>
      <c r="DV120" s="132"/>
      <c r="DW120" s="132"/>
    </row>
    <row r="121" spans="1:127" ht="15" customHeight="1" x14ac:dyDescent="0.25">
      <c r="A121" s="110"/>
      <c r="B121" s="174" t="s">
        <v>383</v>
      </c>
      <c r="C121" s="146">
        <v>16</v>
      </c>
      <c r="D121" s="177" t="s">
        <v>113</v>
      </c>
      <c r="E121" s="159"/>
      <c r="F121" s="120" t="str">
        <f t="shared" si="9"/>
        <v/>
      </c>
      <c r="G121" s="120" t="str">
        <f t="shared" si="10"/>
        <v/>
      </c>
      <c r="H121" s="120" t="str">
        <f t="shared" si="11"/>
        <v/>
      </c>
      <c r="I121" s="126"/>
      <c r="J121" s="126"/>
      <c r="K121" s="126"/>
      <c r="L121" s="94"/>
      <c r="M121" s="41"/>
      <c r="N121" s="134"/>
      <c r="O121" s="134"/>
      <c r="P121" s="134"/>
      <c r="Q121" s="134"/>
      <c r="R121" s="134"/>
      <c r="S121" s="134"/>
      <c r="T121" s="133"/>
      <c r="U121" s="133"/>
      <c r="V121" s="133"/>
      <c r="W121" s="133"/>
      <c r="X121" s="133"/>
      <c r="Y121" s="133"/>
      <c r="Z121" s="133"/>
      <c r="AA121" s="133"/>
      <c r="AB121" s="133"/>
      <c r="AC121" s="133"/>
      <c r="AD121" s="133"/>
      <c r="AE121" s="133"/>
      <c r="AF121" s="133"/>
      <c r="AG121" s="133"/>
      <c r="AH121" s="133"/>
      <c r="AI121" s="133"/>
      <c r="AJ121" s="133"/>
      <c r="DS121" s="132"/>
      <c r="DT121" s="132"/>
      <c r="DU121" s="132"/>
      <c r="DV121" s="132"/>
      <c r="DW121" s="132"/>
    </row>
    <row r="122" spans="1:127" ht="15" x14ac:dyDescent="0.2">
      <c r="A122" s="110"/>
      <c r="B122" s="174" t="s">
        <v>395</v>
      </c>
      <c r="C122" s="146">
        <v>17</v>
      </c>
      <c r="D122" s="177" t="s">
        <v>116</v>
      </c>
      <c r="E122" s="159"/>
      <c r="F122" s="120">
        <f t="shared" si="9"/>
        <v>0</v>
      </c>
      <c r="G122" s="120">
        <f t="shared" si="10"/>
        <v>0</v>
      </c>
      <c r="H122" s="120">
        <f t="shared" si="11"/>
        <v>1</v>
      </c>
      <c r="I122" s="126"/>
      <c r="J122" s="126"/>
      <c r="K122" s="126"/>
      <c r="L122" s="172"/>
      <c r="M122" s="135"/>
      <c r="N122" s="134"/>
      <c r="O122" s="134"/>
      <c r="P122" s="134"/>
      <c r="Q122" s="134"/>
      <c r="R122" s="134"/>
      <c r="S122" s="134"/>
      <c r="T122" s="133"/>
      <c r="U122" s="125"/>
      <c r="V122" s="125"/>
      <c r="W122" s="125"/>
      <c r="X122" s="125"/>
      <c r="Y122" s="125"/>
      <c r="Z122" s="125"/>
      <c r="AA122" s="125"/>
      <c r="AB122" s="125"/>
      <c r="AC122" s="133"/>
      <c r="AD122" s="133"/>
      <c r="AE122" s="133"/>
      <c r="AF122" s="133"/>
      <c r="AG122" s="133"/>
      <c r="AH122" s="133"/>
      <c r="AI122" s="133"/>
      <c r="AJ122" s="133"/>
      <c r="DS122" s="132"/>
      <c r="DT122" s="132"/>
      <c r="DU122" s="132"/>
      <c r="DV122" s="132"/>
      <c r="DW122" s="132"/>
    </row>
    <row r="123" spans="1:127" ht="15" x14ac:dyDescent="0.2">
      <c r="A123" s="110"/>
      <c r="B123" s="174" t="s">
        <v>385</v>
      </c>
      <c r="C123" s="146">
        <v>18</v>
      </c>
      <c r="D123" s="177" t="s">
        <v>114</v>
      </c>
      <c r="E123" s="159"/>
      <c r="F123" s="120">
        <f t="shared" si="9"/>
        <v>0</v>
      </c>
      <c r="G123" s="120">
        <f t="shared" si="10"/>
        <v>1</v>
      </c>
      <c r="H123" s="120">
        <f t="shared" si="11"/>
        <v>0</v>
      </c>
      <c r="I123" s="126"/>
      <c r="J123" s="126"/>
      <c r="K123" s="126"/>
      <c r="L123" s="94"/>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74" t="s">
        <v>380</v>
      </c>
      <c r="C124" s="146">
        <v>19</v>
      </c>
      <c r="D124" s="177" t="s">
        <v>117</v>
      </c>
      <c r="E124" s="159"/>
      <c r="F124" s="120">
        <f t="shared" si="9"/>
        <v>0.25</v>
      </c>
      <c r="G124" s="120">
        <f t="shared" si="10"/>
        <v>0.25</v>
      </c>
      <c r="H124" s="120">
        <f t="shared" si="11"/>
        <v>0.5</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c r="B125" s="174" t="s">
        <v>390</v>
      </c>
      <c r="C125" s="146">
        <v>23</v>
      </c>
      <c r="D125" s="177" t="s">
        <v>114</v>
      </c>
      <c r="E125" s="159"/>
      <c r="F125" s="120">
        <f t="shared" si="9"/>
        <v>0.33333333333333331</v>
      </c>
      <c r="G125" s="120">
        <f t="shared" si="10"/>
        <v>0.33333333333333331</v>
      </c>
      <c r="H125" s="120">
        <f t="shared" si="11"/>
        <v>0.33333333333333331</v>
      </c>
      <c r="I125" s="126"/>
      <c r="J125" s="126"/>
      <c r="K125" s="126"/>
      <c r="L125" s="94"/>
      <c r="M125" s="135"/>
      <c r="N125" s="134"/>
      <c r="O125" s="134"/>
      <c r="P125" s="134"/>
      <c r="Q125" s="134"/>
      <c r="R125" s="134"/>
      <c r="S125" s="134"/>
      <c r="T125" s="133"/>
      <c r="U125" s="125"/>
      <c r="V125" s="125"/>
      <c r="W125" s="125"/>
      <c r="X125" s="125"/>
      <c r="Y125" s="125"/>
      <c r="Z125" s="125"/>
      <c r="AA125" s="125"/>
      <c r="AB125" s="125"/>
      <c r="AC125" s="125"/>
      <c r="AD125" s="125"/>
      <c r="AE125" s="125"/>
      <c r="AF125" s="125"/>
      <c r="AG125" s="125"/>
      <c r="AH125" s="125"/>
      <c r="AI125" s="125"/>
      <c r="AJ125" s="125"/>
      <c r="DS125" s="132"/>
      <c r="DT125" s="132"/>
      <c r="DU125" s="132"/>
      <c r="DV125" s="132"/>
      <c r="DW125" s="132"/>
    </row>
    <row r="126" spans="1:127" ht="15" x14ac:dyDescent="0.2">
      <c r="A126" s="110"/>
      <c r="B126" s="174" t="s">
        <v>396</v>
      </c>
      <c r="C126" s="146">
        <v>24</v>
      </c>
      <c r="D126" s="177" t="s">
        <v>116</v>
      </c>
      <c r="E126" s="159"/>
      <c r="F126" s="120" t="str">
        <f t="shared" si="9"/>
        <v/>
      </c>
      <c r="G126" s="120" t="str">
        <f t="shared" si="10"/>
        <v/>
      </c>
      <c r="H126" s="120" t="str">
        <f t="shared" si="11"/>
        <v/>
      </c>
      <c r="I126" s="126"/>
      <c r="J126" s="126"/>
      <c r="K126" s="126"/>
      <c r="L126" s="94"/>
      <c r="M126" s="135"/>
      <c r="N126" s="134"/>
      <c r="O126" s="134"/>
      <c r="P126" s="134"/>
      <c r="Q126" s="134"/>
      <c r="R126" s="134"/>
      <c r="S126" s="134"/>
      <c r="T126" s="133"/>
      <c r="U126" s="125"/>
      <c r="V126" s="125"/>
      <c r="W126" s="125"/>
      <c r="X126" s="125"/>
      <c r="Y126" s="125"/>
      <c r="Z126" s="125"/>
      <c r="AA126" s="125"/>
      <c r="AB126" s="125"/>
      <c r="AC126" s="125"/>
      <c r="AD126" s="125"/>
      <c r="AE126" s="125"/>
      <c r="AF126" s="125"/>
      <c r="AG126" s="125"/>
      <c r="AH126" s="125"/>
      <c r="AI126" s="125"/>
      <c r="AJ126" s="125"/>
      <c r="DS126" s="132"/>
      <c r="DT126" s="132"/>
      <c r="DU126" s="132"/>
      <c r="DV126" s="132"/>
      <c r="DW126" s="132"/>
    </row>
    <row r="127" spans="1:127" ht="15" x14ac:dyDescent="0.2">
      <c r="A127" s="110"/>
      <c r="B127" s="174" t="s">
        <v>384</v>
      </c>
      <c r="C127" s="146">
        <v>25</v>
      </c>
      <c r="D127" s="177" t="s">
        <v>114</v>
      </c>
      <c r="E127" s="159"/>
      <c r="F127" s="120">
        <f t="shared" si="9"/>
        <v>0</v>
      </c>
      <c r="G127" s="120">
        <f t="shared" si="10"/>
        <v>0</v>
      </c>
      <c r="H127" s="120">
        <f t="shared" si="11"/>
        <v>1</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381</v>
      </c>
      <c r="C128" s="146">
        <v>30</v>
      </c>
      <c r="D128" s="177" t="s">
        <v>113</v>
      </c>
      <c r="E128" s="159"/>
      <c r="F128" s="120" t="str">
        <f t="shared" si="9"/>
        <v/>
      </c>
      <c r="G128" s="120" t="str">
        <f t="shared" si="10"/>
        <v/>
      </c>
      <c r="H128" s="120" t="str">
        <f t="shared" si="11"/>
        <v/>
      </c>
      <c r="I128" s="126"/>
      <c r="J128" s="126"/>
      <c r="K128" s="126"/>
      <c r="L128" s="94"/>
      <c r="M128" s="135"/>
      <c r="N128" s="134"/>
      <c r="O128" s="134"/>
      <c r="P128" s="134"/>
      <c r="Q128" s="134"/>
      <c r="R128" s="134"/>
      <c r="S128" s="134"/>
      <c r="T128" s="133"/>
      <c r="U128" s="133"/>
      <c r="V128" s="133"/>
      <c r="W128" s="133"/>
      <c r="X128" s="133"/>
      <c r="Y128" s="133"/>
      <c r="Z128" s="133"/>
      <c r="AA128" s="133"/>
      <c r="AB128" s="133"/>
      <c r="AC128" s="133"/>
      <c r="AD128" s="133"/>
      <c r="AE128" s="133"/>
      <c r="AF128" s="133"/>
      <c r="AG128" s="133"/>
      <c r="AH128" s="133"/>
      <c r="AI128" s="133"/>
      <c r="AJ128" s="133"/>
      <c r="DS128" s="132"/>
      <c r="DT128" s="132"/>
      <c r="DU128" s="132"/>
      <c r="DV128" s="132"/>
      <c r="DW128" s="132"/>
    </row>
    <row r="129" spans="1:127" ht="15" x14ac:dyDescent="0.2">
      <c r="A129" s="110"/>
      <c r="B129" s="174" t="s">
        <v>394</v>
      </c>
      <c r="C129" s="146"/>
      <c r="D129" s="177" t="s">
        <v>116</v>
      </c>
      <c r="E129" s="159"/>
      <c r="F129" s="120" t="str">
        <f t="shared" si="9"/>
        <v/>
      </c>
      <c r="G129" s="120" t="str">
        <f t="shared" si="10"/>
        <v/>
      </c>
      <c r="H129" s="120" t="str">
        <f t="shared" si="11"/>
        <v/>
      </c>
      <c r="I129" s="126"/>
      <c r="J129" s="126"/>
      <c r="K129" s="126"/>
      <c r="L129" s="94"/>
      <c r="M129" s="135"/>
      <c r="N129" s="134"/>
      <c r="O129" s="134"/>
      <c r="P129" s="134"/>
      <c r="Q129" s="134"/>
      <c r="R129" s="134"/>
      <c r="S129" s="134"/>
      <c r="T129" s="133"/>
      <c r="U129" s="125"/>
      <c r="V129" s="125"/>
      <c r="W129" s="125"/>
      <c r="X129" s="125"/>
      <c r="Y129" s="125"/>
      <c r="Z129" s="125"/>
      <c r="AA129" s="125"/>
      <c r="AB129" s="125"/>
      <c r="AC129" s="133"/>
      <c r="AD129" s="133"/>
      <c r="AE129" s="133"/>
      <c r="AF129" s="133"/>
      <c r="AG129" s="133"/>
      <c r="AH129" s="133"/>
      <c r="AI129" s="133"/>
      <c r="AJ129" s="133"/>
      <c r="DS129" s="132"/>
      <c r="DT129" s="132"/>
      <c r="DU129" s="132"/>
      <c r="DV129" s="132"/>
      <c r="DW129" s="132"/>
    </row>
    <row r="130" spans="1:127" ht="15" x14ac:dyDescent="0.2">
      <c r="A130" s="110"/>
      <c r="B130" s="150" t="s">
        <v>401</v>
      </c>
      <c r="C130" s="146">
        <v>20</v>
      </c>
      <c r="D130" s="153" t="s">
        <v>117</v>
      </c>
      <c r="E130" s="159"/>
      <c r="F130" s="120">
        <f t="shared" ref="F130:F148" si="12">IF((SUMIFS($E$5:$E$105,$B$5:$B$105,$B130))=0,"",(SUMIFS($G$5:$G$105,$B$5:$B$105,$B130))/(SUMIFS($E$5:$E$105,$B$5:$B$105,$B130)))</f>
        <v>1</v>
      </c>
      <c r="G130" s="120">
        <f t="shared" ref="G130:G148" si="13">IF((SUMIFS($E$5:$E$105,$B$5:$B$105,$B130))=0,"",(SUMIFS($H$5:$H$105,$B$5:$B$105,$B130))/(SUMIFS($E$5:$E$105,$B$5:$B$105,$B130)))</f>
        <v>0</v>
      </c>
      <c r="H130" s="120">
        <f t="shared" ref="H130:H148" si="14">IF((SUMIFS($E$5:$E$105,$B$5:$B$105,$B130))=0,"",(SUMIFS($I$5:$I$105,$B$5:$B$105,$B130))/(SUMIFS($E$5:$E$105,$B$5:$B$105,$B130)))</f>
        <v>0</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x14ac:dyDescent="0.2">
      <c r="A131" s="110"/>
      <c r="B131" s="150"/>
      <c r="C131" s="146"/>
      <c r="D131" s="153"/>
      <c r="E131" s="159"/>
      <c r="F131" s="120" t="str">
        <f t="shared" si="12"/>
        <v/>
      </c>
      <c r="G131" s="120" t="str">
        <f t="shared" si="13"/>
        <v/>
      </c>
      <c r="H131" s="120" t="str">
        <f t="shared" si="14"/>
        <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c r="B132" s="150"/>
      <c r="C132" s="146"/>
      <c r="D132" s="153"/>
      <c r="E132" s="159"/>
      <c r="F132" s="120" t="str">
        <f t="shared" si="12"/>
        <v/>
      </c>
      <c r="G132" s="120" t="str">
        <f t="shared" si="13"/>
        <v/>
      </c>
      <c r="H132" s="120" t="str">
        <f t="shared" si="14"/>
        <v/>
      </c>
      <c r="I132" s="126"/>
      <c r="J132" s="126"/>
      <c r="K132" s="126"/>
      <c r="L132" s="94"/>
      <c r="M132" s="135"/>
      <c r="N132" s="134"/>
      <c r="O132" s="134"/>
      <c r="P132" s="134"/>
      <c r="Q132" s="134"/>
      <c r="R132" s="126"/>
      <c r="S132" s="126"/>
      <c r="T132" s="133"/>
      <c r="U132" s="133"/>
      <c r="V132" s="133"/>
      <c r="W132" s="133"/>
      <c r="X132" s="133"/>
      <c r="Y132" s="133"/>
      <c r="Z132" s="133"/>
      <c r="AA132" s="133"/>
      <c r="AB132" s="133"/>
      <c r="AC132" s="133"/>
      <c r="AD132" s="133"/>
      <c r="AE132" s="133"/>
      <c r="AF132" s="133"/>
      <c r="AG132" s="133"/>
      <c r="AH132" s="133"/>
      <c r="AI132" s="133"/>
      <c r="AJ132" s="133"/>
      <c r="DS132" s="132"/>
      <c r="DT132" s="132"/>
      <c r="DU132" s="132"/>
      <c r="DV132" s="132"/>
      <c r="DW132" s="132"/>
    </row>
    <row r="133" spans="1:127" ht="15" x14ac:dyDescent="0.2">
      <c r="A133" s="110"/>
      <c r="B133" s="150"/>
      <c r="C133" s="146"/>
      <c r="D133" s="153"/>
      <c r="E133" s="159"/>
      <c r="F133" s="120" t="str">
        <f t="shared" si="12"/>
        <v/>
      </c>
      <c r="G133" s="120" t="str">
        <f t="shared" si="13"/>
        <v/>
      </c>
      <c r="H133" s="120" t="str">
        <f t="shared" si="14"/>
        <v/>
      </c>
      <c r="I133" s="126"/>
      <c r="J133" s="126"/>
      <c r="K133" s="126"/>
      <c r="L133" s="94"/>
      <c r="M133" s="135"/>
      <c r="N133" s="134"/>
      <c r="O133" s="134"/>
      <c r="P133" s="134"/>
      <c r="Q133" s="134"/>
      <c r="R133" s="126"/>
      <c r="S133" s="126"/>
      <c r="T133" s="133"/>
      <c r="U133" s="133"/>
      <c r="V133" s="133"/>
      <c r="W133" s="133"/>
      <c r="X133" s="133"/>
      <c r="Y133" s="133"/>
      <c r="Z133" s="133"/>
      <c r="AA133" s="133"/>
      <c r="AB133" s="133"/>
      <c r="AC133" s="133"/>
      <c r="AD133" s="133"/>
      <c r="AE133" s="133"/>
      <c r="AF133" s="133"/>
      <c r="AG133" s="133"/>
      <c r="AH133" s="133"/>
      <c r="AI133" s="133"/>
      <c r="AJ133" s="133"/>
      <c r="DS133" s="132"/>
      <c r="DT133" s="132"/>
      <c r="DU133" s="132"/>
      <c r="DV133" s="132"/>
      <c r="DW133" s="132"/>
    </row>
    <row r="134" spans="1:127" ht="15" x14ac:dyDescent="0.2">
      <c r="A134" s="110"/>
      <c r="B134" s="150"/>
      <c r="C134" s="146"/>
      <c r="D134" s="153"/>
      <c r="E134" s="159"/>
      <c r="F134" s="120" t="str">
        <f t="shared" si="12"/>
        <v/>
      </c>
      <c r="G134" s="120" t="str">
        <f t="shared" si="13"/>
        <v/>
      </c>
      <c r="H134" s="120" t="str">
        <f t="shared" si="14"/>
        <v/>
      </c>
      <c r="I134" s="126"/>
      <c r="J134" s="126"/>
      <c r="K134" s="126"/>
      <c r="L134" s="94"/>
      <c r="M134" s="135"/>
      <c r="N134" s="134"/>
      <c r="O134" s="134"/>
      <c r="P134" s="134"/>
      <c r="Q134" s="134"/>
      <c r="R134" s="126"/>
      <c r="S134" s="126"/>
      <c r="DS134" s="132"/>
      <c r="DT134" s="132"/>
      <c r="DU134" s="132"/>
      <c r="DV134" s="132"/>
      <c r="DW134" s="132"/>
    </row>
    <row r="135" spans="1:127" ht="15" x14ac:dyDescent="0.2">
      <c r="A135" s="110"/>
      <c r="B135" s="150"/>
      <c r="C135" s="146"/>
      <c r="D135" s="153"/>
      <c r="E135" s="159"/>
      <c r="F135" s="120" t="str">
        <f t="shared" si="12"/>
        <v/>
      </c>
      <c r="G135" s="120" t="str">
        <f t="shared" si="13"/>
        <v/>
      </c>
      <c r="H135" s="120" t="str">
        <f t="shared" si="14"/>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50"/>
      <c r="C136" s="146"/>
      <c r="D136" s="153"/>
      <c r="E136" s="159"/>
      <c r="F136" s="120" t="str">
        <f t="shared" si="12"/>
        <v/>
      </c>
      <c r="G136" s="120" t="str">
        <f t="shared" si="13"/>
        <v/>
      </c>
      <c r="H136" s="120" t="str">
        <f t="shared" si="14"/>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50"/>
      <c r="C137" s="146"/>
      <c r="D137" s="153"/>
      <c r="E137" s="159"/>
      <c r="F137" s="120" t="str">
        <f t="shared" si="12"/>
        <v/>
      </c>
      <c r="G137" s="120" t="str">
        <f t="shared" si="13"/>
        <v/>
      </c>
      <c r="H137" s="120" t="str">
        <f t="shared" si="14"/>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50"/>
      <c r="C138" s="146"/>
      <c r="D138" s="153"/>
      <c r="E138" s="159"/>
      <c r="F138" s="120" t="str">
        <f t="shared" si="12"/>
        <v/>
      </c>
      <c r="G138" s="120" t="str">
        <f t="shared" si="13"/>
        <v/>
      </c>
      <c r="H138" s="120" t="str">
        <f t="shared" si="14"/>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12"/>
        <v/>
      </c>
      <c r="G139" s="120" t="str">
        <f t="shared" si="13"/>
        <v/>
      </c>
      <c r="H139" s="120" t="str">
        <f t="shared" si="14"/>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12"/>
        <v/>
      </c>
      <c r="G140" s="120" t="str">
        <f t="shared" si="13"/>
        <v/>
      </c>
      <c r="H140" s="120" t="str">
        <f t="shared" si="14"/>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2"/>
        <v/>
      </c>
      <c r="G141" s="120" t="str">
        <f t="shared" si="13"/>
        <v/>
      </c>
      <c r="H141" s="120" t="str">
        <f t="shared" si="14"/>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2"/>
        <v/>
      </c>
      <c r="G142" s="120" t="str">
        <f t="shared" si="13"/>
        <v/>
      </c>
      <c r="H142" s="120" t="str">
        <f t="shared" si="14"/>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2"/>
        <v/>
      </c>
      <c r="G143" s="120" t="str">
        <f t="shared" si="13"/>
        <v/>
      </c>
      <c r="H143" s="120" t="str">
        <f t="shared" si="14"/>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2"/>
        <v/>
      </c>
      <c r="G144" s="120" t="str">
        <f t="shared" si="13"/>
        <v/>
      </c>
      <c r="H144" s="120" t="str">
        <f t="shared" si="14"/>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2"/>
        <v/>
      </c>
      <c r="G145" s="120" t="str">
        <f t="shared" si="13"/>
        <v/>
      </c>
      <c r="H145" s="120" t="str">
        <f t="shared" si="14"/>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2"/>
        <v/>
      </c>
      <c r="G146" s="120" t="str">
        <f t="shared" si="13"/>
        <v/>
      </c>
      <c r="H146" s="120" t="str">
        <f t="shared" si="14"/>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2"/>
        <v/>
      </c>
      <c r="G147" s="120" t="str">
        <f t="shared" si="13"/>
        <v/>
      </c>
      <c r="H147" s="120" t="str">
        <f t="shared" si="14"/>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2"/>
        <v/>
      </c>
      <c r="G148" s="120" t="str">
        <f t="shared" si="13"/>
        <v/>
      </c>
      <c r="H148" s="120" t="str">
        <f t="shared" si="14"/>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2:15"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2:15" ht="30" customHeight="1" x14ac:dyDescent="0.2">
      <c r="B418" s="139" t="s">
        <v>233</v>
      </c>
      <c r="C418" s="493">
        <v>0.33</v>
      </c>
      <c r="D418" s="494"/>
      <c r="E418" s="125"/>
      <c r="F418" s="125"/>
      <c r="G418" s="125"/>
      <c r="H418" s="125"/>
      <c r="I418" s="126"/>
      <c r="J418" s="127"/>
      <c r="K418" s="126"/>
    </row>
    <row r="419" spans="2:15" ht="12.75" customHeight="1" x14ac:dyDescent="0.2">
      <c r="B419" s="125"/>
      <c r="C419" s="133"/>
      <c r="D419" s="133"/>
      <c r="E419" s="125"/>
      <c r="F419" s="125"/>
      <c r="G419" s="125"/>
      <c r="H419" s="125"/>
      <c r="I419" s="126"/>
      <c r="J419" s="127"/>
      <c r="K419" s="126"/>
    </row>
    <row r="420" spans="2:15" ht="12.75" customHeight="1" x14ac:dyDescent="0.2">
      <c r="B420" s="125"/>
      <c r="C420" s="133"/>
      <c r="D420" s="133"/>
      <c r="E420" s="125"/>
      <c r="F420" s="125"/>
      <c r="G420" s="125"/>
      <c r="H420" s="125"/>
      <c r="I420" s="126"/>
      <c r="J420" s="126"/>
      <c r="K420" s="126"/>
    </row>
    <row r="422" spans="2:15" ht="15" x14ac:dyDescent="0.2">
      <c r="B422" s="137"/>
      <c r="C422" s="141"/>
      <c r="D422" s="141"/>
      <c r="E422" s="141"/>
      <c r="F422" s="142"/>
    </row>
    <row r="423" spans="2:15" ht="15" x14ac:dyDescent="0.2">
      <c r="B423" s="141"/>
      <c r="C423" s="141"/>
      <c r="D423" s="141"/>
      <c r="E423" s="141"/>
      <c r="F423" s="142"/>
    </row>
  </sheetData>
  <autoFilter ref="A4:DX4">
    <sortState ref="A5:DX44">
      <sortCondition ref="C4"/>
    </sortState>
  </autoFilter>
  <mergeCells count="8">
    <mergeCell ref="C417:D417"/>
    <mergeCell ref="C418:D418"/>
    <mergeCell ref="J2:J3"/>
    <mergeCell ref="F106:H106"/>
    <mergeCell ref="C413:D413"/>
    <mergeCell ref="C414:D414"/>
    <mergeCell ref="C415:D415"/>
    <mergeCell ref="C416:D416"/>
  </mergeCells>
  <conditionalFormatting sqref="B414 N422:XFD1048576 G422:M423">
    <cfRule type="cellIs" dxfId="8590" priority="276" operator="equal">
      <formula>"Remplaçant"</formula>
    </cfRule>
    <cfRule type="cellIs" dxfId="8589" priority="277"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H105:XFD105 B421:XFD421 B50:XFD104 I106:XFD106 B417:B420 I415:XFD420 A149:H341 I107:K116 B342:XFD410 K412:XFD414 F412:J413 B411 D411:XFD411 B412:D412 E412:E416 B424:M1048576 J31:O48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1:R48 I122:K129 F122:F129 M122:T129 O135:T138 M135:N341 F135:F148 I135:K341 J4:O11 J19:O19 J18:N18 J17:O17 J16:N16 J20:N20 J15:O15 J14:N14 J13:O13 J12:N12 R2:R14 R19:R20">
    <cfRule type="cellIs" dxfId="8588" priority="618" operator="equal">
      <formula>"Remplaçant"</formula>
    </cfRule>
    <cfRule type="cellIs" dxfId="8587" priority="619" operator="equal">
      <formula>"Titulaire"</formula>
    </cfRule>
  </conditionalFormatting>
  <conditionalFormatting sqref="J5:K20 J31:K44">
    <cfRule type="cellIs" dxfId="8586" priority="617" operator="equal">
      <formula>0</formula>
    </cfRule>
  </conditionalFormatting>
  <conditionalFormatting sqref="L1">
    <cfRule type="cellIs" dxfId="8585" priority="615" operator="equal">
      <formula>"Remplaçant"</formula>
    </cfRule>
    <cfRule type="cellIs" dxfId="8584" priority="616" operator="equal">
      <formula>"Titulaire"</formula>
    </cfRule>
  </conditionalFormatting>
  <conditionalFormatting sqref="O1">
    <cfRule type="cellIs" dxfId="8583" priority="613" operator="equal">
      <formula>"Remplaçant"</formula>
    </cfRule>
    <cfRule type="cellIs" dxfId="8582" priority="614" operator="equal">
      <formula>"Titulaire"</formula>
    </cfRule>
  </conditionalFormatting>
  <conditionalFormatting sqref="AB4:AC4">
    <cfRule type="cellIs" dxfId="8581" priority="569" operator="equal">
      <formula>"Remplaçant"</formula>
    </cfRule>
    <cfRule type="cellIs" dxfId="8580" priority="570" operator="equal">
      <formula>"Titulaire"</formula>
    </cfRule>
  </conditionalFormatting>
  <conditionalFormatting sqref="P5:Q20 P31:Q47">
    <cfRule type="cellIs" dxfId="8579" priority="609" operator="equal">
      <formula>"Remplaçant"</formula>
    </cfRule>
    <cfRule type="cellIs" dxfId="8578" priority="610" operator="equal">
      <formula>"Titulaire"</formula>
    </cfRule>
  </conditionalFormatting>
  <conditionalFormatting sqref="S5:T20 S31:T47">
    <cfRule type="cellIs" dxfId="8577" priority="607" operator="equal">
      <formula>"Remplaçant"</formula>
    </cfRule>
    <cfRule type="cellIs" dxfId="8576" priority="608" operator="equal">
      <formula>"Titulaire"</formula>
    </cfRule>
  </conditionalFormatting>
  <conditionalFormatting sqref="P4:Q4">
    <cfRule type="cellIs" dxfId="8575" priority="605" operator="equal">
      <formula>"Remplaçant"</formula>
    </cfRule>
    <cfRule type="cellIs" dxfId="8574" priority="606" operator="equal">
      <formula>"Titulaire"</formula>
    </cfRule>
  </conditionalFormatting>
  <conditionalFormatting sqref="S4:T4">
    <cfRule type="cellIs" dxfId="8573" priority="603" operator="equal">
      <formula>"Remplaçant"</formula>
    </cfRule>
    <cfRule type="cellIs" dxfId="8572" priority="604" operator="equal">
      <formula>"Titulaire"</formula>
    </cfRule>
  </conditionalFormatting>
  <conditionalFormatting sqref="J5:J20 J31:J44">
    <cfRule type="top10" dxfId="8571" priority="620" rank="11"/>
  </conditionalFormatting>
  <conditionalFormatting sqref="P48:Q48">
    <cfRule type="cellIs" dxfId="8570" priority="601" operator="equal">
      <formula>"Remplaçant"</formula>
    </cfRule>
    <cfRule type="cellIs" dxfId="8569" priority="602" operator="equal">
      <formula>"Titulaire"</formula>
    </cfRule>
  </conditionalFormatting>
  <conditionalFormatting sqref="S48:T48">
    <cfRule type="cellIs" dxfId="8568" priority="599" operator="equal">
      <formula>"Remplaçant"</formula>
    </cfRule>
    <cfRule type="cellIs" dxfId="8567" priority="600" operator="equal">
      <formula>"Titulaire"</formula>
    </cfRule>
  </conditionalFormatting>
  <conditionalFormatting sqref="U2:U4 U19 U31:U48">
    <cfRule type="cellIs" dxfId="8566" priority="597" operator="equal">
      <formula>"Remplaçant"</formula>
    </cfRule>
    <cfRule type="cellIs" dxfId="8565" priority="598" operator="equal">
      <formula>"Titulaire"</formula>
    </cfRule>
  </conditionalFormatting>
  <conditionalFormatting sqref="AH5:AI20 AH31:AI47">
    <cfRule type="cellIs" dxfId="8564" priority="555" operator="equal">
      <formula>"Remplaçant"</formula>
    </cfRule>
    <cfRule type="cellIs" dxfId="8563" priority="556" operator="equal">
      <formula>"Titulaire"</formula>
    </cfRule>
  </conditionalFormatting>
  <conditionalFormatting sqref="V5:W20 V31:W47">
    <cfRule type="cellIs" dxfId="8562" priority="593" operator="equal">
      <formula>"Remplaçant"</formula>
    </cfRule>
    <cfRule type="cellIs" dxfId="8561" priority="594" operator="equal">
      <formula>"Titulaire"</formula>
    </cfRule>
  </conditionalFormatting>
  <conditionalFormatting sqref="V4:W4">
    <cfRule type="cellIs" dxfId="8560" priority="591" operator="equal">
      <formula>"Remplaçant"</formula>
    </cfRule>
    <cfRule type="cellIs" dxfId="8559" priority="592" operator="equal">
      <formula>"Titulaire"</formula>
    </cfRule>
  </conditionalFormatting>
  <conditionalFormatting sqref="V48:W48">
    <cfRule type="cellIs" dxfId="8558" priority="589" operator="equal">
      <formula>"Remplaçant"</formula>
    </cfRule>
    <cfRule type="cellIs" dxfId="8557" priority="590" operator="equal">
      <formula>"Titulaire"</formula>
    </cfRule>
  </conditionalFormatting>
  <conditionalFormatting sqref="R49">
    <cfRule type="cellIs" dxfId="8556" priority="587" operator="equal">
      <formula>"Remplaçant"</formula>
    </cfRule>
    <cfRule type="cellIs" dxfId="8555" priority="588" operator="equal">
      <formula>"Titulaire"</formula>
    </cfRule>
  </conditionalFormatting>
  <conditionalFormatting sqref="O49">
    <cfRule type="cellIs" dxfId="8554" priority="585" operator="equal">
      <formula>"Remplaçant"</formula>
    </cfRule>
    <cfRule type="cellIs" dxfId="8553" priority="586" operator="equal">
      <formula>"Titulaire"</formula>
    </cfRule>
  </conditionalFormatting>
  <conditionalFormatting sqref="L49">
    <cfRule type="cellIs" dxfId="8552" priority="583" operator="equal">
      <formula>"Remplaçant"</formula>
    </cfRule>
    <cfRule type="cellIs" dxfId="8551" priority="584" operator="equal">
      <formula>"Titulaire"</formula>
    </cfRule>
  </conditionalFormatting>
  <conditionalFormatting sqref="X1">
    <cfRule type="cellIs" dxfId="8550" priority="581" operator="equal">
      <formula>"Remplaçant"</formula>
    </cfRule>
    <cfRule type="cellIs" dxfId="8549" priority="582" operator="equal">
      <formula>"Titulaire"</formula>
    </cfRule>
  </conditionalFormatting>
  <conditionalFormatting sqref="Y5:Z20 Y31:Z47">
    <cfRule type="cellIs" dxfId="8548" priority="579" operator="equal">
      <formula>"Remplaçant"</formula>
    </cfRule>
    <cfRule type="cellIs" dxfId="8547" priority="580" operator="equal">
      <formula>"Titulaire"</formula>
    </cfRule>
  </conditionalFormatting>
  <conditionalFormatting sqref="Y4:Z4">
    <cfRule type="cellIs" dxfId="8546" priority="577" operator="equal">
      <formula>"Remplaçant"</formula>
    </cfRule>
    <cfRule type="cellIs" dxfId="8545" priority="578" operator="equal">
      <formula>"Titulaire"</formula>
    </cfRule>
  </conditionalFormatting>
  <conditionalFormatting sqref="Y48:Z48">
    <cfRule type="cellIs" dxfId="8544" priority="575" operator="equal">
      <formula>"Remplaçant"</formula>
    </cfRule>
    <cfRule type="cellIs" dxfId="8543" priority="576" operator="equal">
      <formula>"Titulaire"</formula>
    </cfRule>
  </conditionalFormatting>
  <conditionalFormatting sqref="AA1">
    <cfRule type="cellIs" dxfId="8542" priority="573" operator="equal">
      <formula>"Remplaçant"</formula>
    </cfRule>
    <cfRule type="cellIs" dxfId="8541" priority="574" operator="equal">
      <formula>"Titulaire"</formula>
    </cfRule>
  </conditionalFormatting>
  <conditionalFormatting sqref="AB5:AC20 AB31:AC47">
    <cfRule type="cellIs" dxfId="8540" priority="571" operator="equal">
      <formula>"Remplaçant"</formula>
    </cfRule>
    <cfRule type="cellIs" dxfId="8539" priority="572" operator="equal">
      <formula>"Titulaire"</formula>
    </cfRule>
  </conditionalFormatting>
  <conditionalFormatting sqref="AB48:AC48">
    <cfRule type="cellIs" dxfId="8538" priority="567" operator="equal">
      <formula>"Remplaçant"</formula>
    </cfRule>
    <cfRule type="cellIs" dxfId="8537" priority="568" operator="equal">
      <formula>"Titulaire"</formula>
    </cfRule>
  </conditionalFormatting>
  <conditionalFormatting sqref="AD1">
    <cfRule type="cellIs" dxfId="8536" priority="565" operator="equal">
      <formula>"Remplaçant"</formula>
    </cfRule>
    <cfRule type="cellIs" dxfId="8535" priority="566" operator="equal">
      <formula>"Titulaire"</formula>
    </cfRule>
  </conditionalFormatting>
  <conditionalFormatting sqref="AE5:AF20 AE31:AF47">
    <cfRule type="cellIs" dxfId="8534" priority="563" operator="equal">
      <formula>"Remplaçant"</formula>
    </cfRule>
    <cfRule type="cellIs" dxfId="8533" priority="564" operator="equal">
      <formula>"Titulaire"</formula>
    </cfRule>
  </conditionalFormatting>
  <conditionalFormatting sqref="AE4:AF4">
    <cfRule type="cellIs" dxfId="8532" priority="561" operator="equal">
      <formula>"Remplaçant"</formula>
    </cfRule>
    <cfRule type="cellIs" dxfId="8531" priority="562" operator="equal">
      <formula>"Titulaire"</formula>
    </cfRule>
  </conditionalFormatting>
  <conditionalFormatting sqref="AE48:AF48">
    <cfRule type="cellIs" dxfId="8530" priority="559" operator="equal">
      <formula>"Remplaçant"</formula>
    </cfRule>
    <cfRule type="cellIs" dxfId="8529" priority="560" operator="equal">
      <formula>"Titulaire"</formula>
    </cfRule>
  </conditionalFormatting>
  <conditionalFormatting sqref="AG1">
    <cfRule type="cellIs" dxfId="8528" priority="557" operator="equal">
      <formula>"Remplaçant"</formula>
    </cfRule>
    <cfRule type="cellIs" dxfId="8527" priority="558" operator="equal">
      <formula>"Titulaire"</formula>
    </cfRule>
  </conditionalFormatting>
  <conditionalFormatting sqref="AH4:AI4">
    <cfRule type="cellIs" dxfId="8526" priority="553" operator="equal">
      <formula>"Remplaçant"</formula>
    </cfRule>
    <cfRule type="cellIs" dxfId="8525" priority="554" operator="equal">
      <formula>"Titulaire"</formula>
    </cfRule>
  </conditionalFormatting>
  <conditionalFormatting sqref="AH48:AI48">
    <cfRule type="cellIs" dxfId="8524" priority="551" operator="equal">
      <formula>"Remplaçant"</formula>
    </cfRule>
    <cfRule type="cellIs" dxfId="8523" priority="552" operator="equal">
      <formula>"Titulaire"</formula>
    </cfRule>
  </conditionalFormatting>
  <conditionalFormatting sqref="AJ1">
    <cfRule type="cellIs" dxfId="8522" priority="549" operator="equal">
      <formula>"Remplaçant"</formula>
    </cfRule>
    <cfRule type="cellIs" dxfId="8521" priority="550" operator="equal">
      <formula>"Titulaire"</formula>
    </cfRule>
  </conditionalFormatting>
  <conditionalFormatting sqref="AK5:AL20 AK31:AL47">
    <cfRule type="cellIs" dxfId="8520" priority="547" operator="equal">
      <formula>"Remplaçant"</formula>
    </cfRule>
    <cfRule type="cellIs" dxfId="8519" priority="548" operator="equal">
      <formula>"Titulaire"</formula>
    </cfRule>
  </conditionalFormatting>
  <conditionalFormatting sqref="AK4:AL4">
    <cfRule type="cellIs" dxfId="8518" priority="545" operator="equal">
      <formula>"Remplaçant"</formula>
    </cfRule>
    <cfRule type="cellIs" dxfId="8517" priority="546" operator="equal">
      <formula>"Titulaire"</formula>
    </cfRule>
  </conditionalFormatting>
  <conditionalFormatting sqref="AK48:AL48">
    <cfRule type="cellIs" dxfId="8516" priority="543" operator="equal">
      <formula>"Remplaçant"</formula>
    </cfRule>
    <cfRule type="cellIs" dxfId="8515" priority="544" operator="equal">
      <formula>"Titulaire"</formula>
    </cfRule>
  </conditionalFormatting>
  <conditionalFormatting sqref="AM1">
    <cfRule type="cellIs" dxfId="8514" priority="541" operator="equal">
      <formula>"Remplaçant"</formula>
    </cfRule>
    <cfRule type="cellIs" dxfId="8513" priority="542" operator="equal">
      <formula>"Titulaire"</formula>
    </cfRule>
  </conditionalFormatting>
  <conditionalFormatting sqref="AN5:AO20 AN31:AO47">
    <cfRule type="cellIs" dxfId="8512" priority="539" operator="equal">
      <formula>"Remplaçant"</formula>
    </cfRule>
    <cfRule type="cellIs" dxfId="8511" priority="540" operator="equal">
      <formula>"Titulaire"</formula>
    </cfRule>
  </conditionalFormatting>
  <conditionalFormatting sqref="AN4:AO4">
    <cfRule type="cellIs" dxfId="8510" priority="537" operator="equal">
      <formula>"Remplaçant"</formula>
    </cfRule>
    <cfRule type="cellIs" dxfId="8509" priority="538" operator="equal">
      <formula>"Titulaire"</formula>
    </cfRule>
  </conditionalFormatting>
  <conditionalFormatting sqref="AN48:AO48">
    <cfRule type="cellIs" dxfId="8508" priority="535" operator="equal">
      <formula>"Remplaçant"</formula>
    </cfRule>
    <cfRule type="cellIs" dxfId="8507" priority="536" operator="equal">
      <formula>"Titulaire"</formula>
    </cfRule>
  </conditionalFormatting>
  <conditionalFormatting sqref="AP1">
    <cfRule type="cellIs" dxfId="8506" priority="533" operator="equal">
      <formula>"Remplaçant"</formula>
    </cfRule>
    <cfRule type="cellIs" dxfId="8505" priority="534" operator="equal">
      <formula>"Titulaire"</formula>
    </cfRule>
  </conditionalFormatting>
  <conditionalFormatting sqref="AQ5:AR20 AQ31:AR47">
    <cfRule type="cellIs" dxfId="8504" priority="531" operator="equal">
      <formula>"Remplaçant"</formula>
    </cfRule>
    <cfRule type="cellIs" dxfId="8503" priority="532" operator="equal">
      <formula>"Titulaire"</formula>
    </cfRule>
  </conditionalFormatting>
  <conditionalFormatting sqref="AQ4:AR4">
    <cfRule type="cellIs" dxfId="8502" priority="529" operator="equal">
      <formula>"Remplaçant"</formula>
    </cfRule>
    <cfRule type="cellIs" dxfId="8501" priority="530" operator="equal">
      <formula>"Titulaire"</formula>
    </cfRule>
  </conditionalFormatting>
  <conditionalFormatting sqref="AQ48:AR48">
    <cfRule type="cellIs" dxfId="8500" priority="527" operator="equal">
      <formula>"Remplaçant"</formula>
    </cfRule>
    <cfRule type="cellIs" dxfId="8499" priority="528" operator="equal">
      <formula>"Titulaire"</formula>
    </cfRule>
  </conditionalFormatting>
  <conditionalFormatting sqref="AS1">
    <cfRule type="cellIs" dxfId="8498" priority="525" operator="equal">
      <formula>"Remplaçant"</formula>
    </cfRule>
    <cfRule type="cellIs" dxfId="8497" priority="526" operator="equal">
      <formula>"Titulaire"</formula>
    </cfRule>
  </conditionalFormatting>
  <conditionalFormatting sqref="AT5:AU20 AT31:AU47">
    <cfRule type="cellIs" dxfId="8496" priority="523" operator="equal">
      <formula>"Remplaçant"</formula>
    </cfRule>
    <cfRule type="cellIs" dxfId="8495" priority="524" operator="equal">
      <formula>"Titulaire"</formula>
    </cfRule>
  </conditionalFormatting>
  <conditionalFormatting sqref="AT4:AU4">
    <cfRule type="cellIs" dxfId="8494" priority="521" operator="equal">
      <formula>"Remplaçant"</formula>
    </cfRule>
    <cfRule type="cellIs" dxfId="8493" priority="522" operator="equal">
      <formula>"Titulaire"</formula>
    </cfRule>
  </conditionalFormatting>
  <conditionalFormatting sqref="AT48:AU48">
    <cfRule type="cellIs" dxfId="8492" priority="519" operator="equal">
      <formula>"Remplaçant"</formula>
    </cfRule>
    <cfRule type="cellIs" dxfId="8491" priority="520" operator="equal">
      <formula>"Titulaire"</formula>
    </cfRule>
  </conditionalFormatting>
  <conditionalFormatting sqref="AV1">
    <cfRule type="cellIs" dxfId="8490" priority="517" operator="equal">
      <formula>"Remplaçant"</formula>
    </cfRule>
    <cfRule type="cellIs" dxfId="8489" priority="518" operator="equal">
      <formula>"Titulaire"</formula>
    </cfRule>
  </conditionalFormatting>
  <conditionalFormatting sqref="AW5:AX20 AW31:AX47">
    <cfRule type="cellIs" dxfId="8488" priority="515" operator="equal">
      <formula>"Remplaçant"</formula>
    </cfRule>
    <cfRule type="cellIs" dxfId="8487" priority="516" operator="equal">
      <formula>"Titulaire"</formula>
    </cfRule>
  </conditionalFormatting>
  <conditionalFormatting sqref="AW4:AX4">
    <cfRule type="cellIs" dxfId="8486" priority="513" operator="equal">
      <formula>"Remplaçant"</formula>
    </cfRule>
    <cfRule type="cellIs" dxfId="8485" priority="514" operator="equal">
      <formula>"Titulaire"</formula>
    </cfRule>
  </conditionalFormatting>
  <conditionalFormatting sqref="AW48:AX48">
    <cfRule type="cellIs" dxfId="8484" priority="511" operator="equal">
      <formula>"Remplaçant"</formula>
    </cfRule>
    <cfRule type="cellIs" dxfId="8483" priority="512" operator="equal">
      <formula>"Titulaire"</formula>
    </cfRule>
  </conditionalFormatting>
  <conditionalFormatting sqref="AY1">
    <cfRule type="cellIs" dxfId="8482" priority="509" operator="equal">
      <formula>"Remplaçant"</formula>
    </cfRule>
    <cfRule type="cellIs" dxfId="8481" priority="510" operator="equal">
      <formula>"Titulaire"</formula>
    </cfRule>
  </conditionalFormatting>
  <conditionalFormatting sqref="AZ5:BA20 AZ31:BA47">
    <cfRule type="cellIs" dxfId="8480" priority="507" operator="equal">
      <formula>"Remplaçant"</formula>
    </cfRule>
    <cfRule type="cellIs" dxfId="8479" priority="508" operator="equal">
      <formula>"Titulaire"</formula>
    </cfRule>
  </conditionalFormatting>
  <conditionalFormatting sqref="AZ4:BA4">
    <cfRule type="cellIs" dxfId="8478" priority="505" operator="equal">
      <formula>"Remplaçant"</formula>
    </cfRule>
    <cfRule type="cellIs" dxfId="8477" priority="506" operator="equal">
      <formula>"Titulaire"</formula>
    </cfRule>
  </conditionalFormatting>
  <conditionalFormatting sqref="AZ48:BA48">
    <cfRule type="cellIs" dxfId="8476" priority="503" operator="equal">
      <formula>"Remplaçant"</formula>
    </cfRule>
    <cfRule type="cellIs" dxfId="8475" priority="504" operator="equal">
      <formula>"Titulaire"</formula>
    </cfRule>
  </conditionalFormatting>
  <conditionalFormatting sqref="BB1">
    <cfRule type="cellIs" dxfId="8474" priority="501" operator="equal">
      <formula>"Remplaçant"</formula>
    </cfRule>
    <cfRule type="cellIs" dxfId="8473" priority="502" operator="equal">
      <formula>"Titulaire"</formula>
    </cfRule>
  </conditionalFormatting>
  <conditionalFormatting sqref="BC5:BD20 BC31:BD47">
    <cfRule type="cellIs" dxfId="8472" priority="499" operator="equal">
      <formula>"Remplaçant"</formula>
    </cfRule>
    <cfRule type="cellIs" dxfId="8471" priority="500" operator="equal">
      <formula>"Titulaire"</formula>
    </cfRule>
  </conditionalFormatting>
  <conditionalFormatting sqref="BC4:BD4">
    <cfRule type="cellIs" dxfId="8470" priority="497" operator="equal">
      <formula>"Remplaçant"</formula>
    </cfRule>
    <cfRule type="cellIs" dxfId="8469" priority="498" operator="equal">
      <formula>"Titulaire"</formula>
    </cfRule>
  </conditionalFormatting>
  <conditionalFormatting sqref="BC48:BD48">
    <cfRule type="cellIs" dxfId="8468" priority="495" operator="equal">
      <formula>"Remplaçant"</formula>
    </cfRule>
    <cfRule type="cellIs" dxfId="8467" priority="496" operator="equal">
      <formula>"Titulaire"</formula>
    </cfRule>
  </conditionalFormatting>
  <conditionalFormatting sqref="BE1">
    <cfRule type="cellIs" dxfId="8466" priority="493" operator="equal">
      <formula>"Remplaçant"</formula>
    </cfRule>
    <cfRule type="cellIs" dxfId="8465" priority="494" operator="equal">
      <formula>"Titulaire"</formula>
    </cfRule>
  </conditionalFormatting>
  <conditionalFormatting sqref="BF5:BG20 BF31:BG47">
    <cfRule type="cellIs" dxfId="8464" priority="491" operator="equal">
      <formula>"Remplaçant"</formula>
    </cfRule>
    <cfRule type="cellIs" dxfId="8463" priority="492" operator="equal">
      <formula>"Titulaire"</formula>
    </cfRule>
  </conditionalFormatting>
  <conditionalFormatting sqref="BF4:BG4">
    <cfRule type="cellIs" dxfId="8462" priority="489" operator="equal">
      <formula>"Remplaçant"</formula>
    </cfRule>
    <cfRule type="cellIs" dxfId="8461" priority="490" operator="equal">
      <formula>"Titulaire"</formula>
    </cfRule>
  </conditionalFormatting>
  <conditionalFormatting sqref="BF48:BG48">
    <cfRule type="cellIs" dxfId="8460" priority="487" operator="equal">
      <formula>"Remplaçant"</formula>
    </cfRule>
    <cfRule type="cellIs" dxfId="8459" priority="488" operator="equal">
      <formula>"Titulaire"</formula>
    </cfRule>
  </conditionalFormatting>
  <conditionalFormatting sqref="BH1">
    <cfRule type="cellIs" dxfId="8458" priority="485" operator="equal">
      <formula>"Remplaçant"</formula>
    </cfRule>
    <cfRule type="cellIs" dxfId="8457" priority="486" operator="equal">
      <formula>"Titulaire"</formula>
    </cfRule>
  </conditionalFormatting>
  <conditionalFormatting sqref="BI5:BJ20 BI31:BJ47">
    <cfRule type="cellIs" dxfId="8456" priority="483" operator="equal">
      <formula>"Remplaçant"</formula>
    </cfRule>
    <cfRule type="cellIs" dxfId="8455" priority="484" operator="equal">
      <formula>"Titulaire"</formula>
    </cfRule>
  </conditionalFormatting>
  <conditionalFormatting sqref="BI4:BJ4">
    <cfRule type="cellIs" dxfId="8454" priority="481" operator="equal">
      <formula>"Remplaçant"</formula>
    </cfRule>
    <cfRule type="cellIs" dxfId="8453" priority="482" operator="equal">
      <formula>"Titulaire"</formula>
    </cfRule>
  </conditionalFormatting>
  <conditionalFormatting sqref="BI48:BJ48">
    <cfRule type="cellIs" dxfId="8452" priority="479" operator="equal">
      <formula>"Remplaçant"</formula>
    </cfRule>
    <cfRule type="cellIs" dxfId="8451" priority="480" operator="equal">
      <formula>"Titulaire"</formula>
    </cfRule>
  </conditionalFormatting>
  <conditionalFormatting sqref="BK1">
    <cfRule type="cellIs" dxfId="8450" priority="477" operator="equal">
      <formula>"Remplaçant"</formula>
    </cfRule>
    <cfRule type="cellIs" dxfId="8449" priority="478" operator="equal">
      <formula>"Titulaire"</formula>
    </cfRule>
  </conditionalFormatting>
  <conditionalFormatting sqref="BL5:BM20 BL31:BM47">
    <cfRule type="cellIs" dxfId="8448" priority="475" operator="equal">
      <formula>"Remplaçant"</formula>
    </cfRule>
    <cfRule type="cellIs" dxfId="8447" priority="476" operator="equal">
      <formula>"Titulaire"</formula>
    </cfRule>
  </conditionalFormatting>
  <conditionalFormatting sqref="BL4:BM4">
    <cfRule type="cellIs" dxfId="8446" priority="473" operator="equal">
      <formula>"Remplaçant"</formula>
    </cfRule>
    <cfRule type="cellIs" dxfId="8445" priority="474" operator="equal">
      <formula>"Titulaire"</formula>
    </cfRule>
  </conditionalFormatting>
  <conditionalFormatting sqref="BL48:BM48">
    <cfRule type="cellIs" dxfId="8444" priority="471" operator="equal">
      <formula>"Remplaçant"</formula>
    </cfRule>
    <cfRule type="cellIs" dxfId="8443" priority="472" operator="equal">
      <formula>"Titulaire"</formula>
    </cfRule>
  </conditionalFormatting>
  <conditionalFormatting sqref="BN1">
    <cfRule type="cellIs" dxfId="8442" priority="469" operator="equal">
      <formula>"Remplaçant"</formula>
    </cfRule>
    <cfRule type="cellIs" dxfId="8441" priority="470" operator="equal">
      <formula>"Titulaire"</formula>
    </cfRule>
  </conditionalFormatting>
  <conditionalFormatting sqref="BO5:BP20 BO31:BP47">
    <cfRule type="cellIs" dxfId="8440" priority="467" operator="equal">
      <formula>"Remplaçant"</formula>
    </cfRule>
    <cfRule type="cellIs" dxfId="8439" priority="468" operator="equal">
      <formula>"Titulaire"</formula>
    </cfRule>
  </conditionalFormatting>
  <conditionalFormatting sqref="BO4:BP4">
    <cfRule type="cellIs" dxfId="8438" priority="465" operator="equal">
      <formula>"Remplaçant"</formula>
    </cfRule>
    <cfRule type="cellIs" dxfId="8437" priority="466" operator="equal">
      <formula>"Titulaire"</formula>
    </cfRule>
  </conditionalFormatting>
  <conditionalFormatting sqref="BO48:BP48">
    <cfRule type="cellIs" dxfId="8436" priority="463" operator="equal">
      <formula>"Remplaçant"</formula>
    </cfRule>
    <cfRule type="cellIs" dxfId="8435" priority="464" operator="equal">
      <formula>"Titulaire"</formula>
    </cfRule>
  </conditionalFormatting>
  <conditionalFormatting sqref="BQ1">
    <cfRule type="cellIs" dxfId="8434" priority="461" operator="equal">
      <formula>"Remplaçant"</formula>
    </cfRule>
    <cfRule type="cellIs" dxfId="8433" priority="462" operator="equal">
      <formula>"Titulaire"</formula>
    </cfRule>
  </conditionalFormatting>
  <conditionalFormatting sqref="BR5:BS20 BR31:BS47">
    <cfRule type="cellIs" dxfId="8432" priority="459" operator="equal">
      <formula>"Remplaçant"</formula>
    </cfRule>
    <cfRule type="cellIs" dxfId="8431" priority="460" operator="equal">
      <formula>"Titulaire"</formula>
    </cfRule>
  </conditionalFormatting>
  <conditionalFormatting sqref="BR4:BS4">
    <cfRule type="cellIs" dxfId="8430" priority="457" operator="equal">
      <formula>"Remplaçant"</formula>
    </cfRule>
    <cfRule type="cellIs" dxfId="8429" priority="458" operator="equal">
      <formula>"Titulaire"</formula>
    </cfRule>
  </conditionalFormatting>
  <conditionalFormatting sqref="BR48:BS48">
    <cfRule type="cellIs" dxfId="8428" priority="455" operator="equal">
      <formula>"Remplaçant"</formula>
    </cfRule>
    <cfRule type="cellIs" dxfId="8427" priority="456" operator="equal">
      <formula>"Titulaire"</formula>
    </cfRule>
  </conditionalFormatting>
  <conditionalFormatting sqref="BT1">
    <cfRule type="cellIs" dxfId="8426" priority="453" operator="equal">
      <formula>"Remplaçant"</formula>
    </cfRule>
    <cfRule type="cellIs" dxfId="8425" priority="454" operator="equal">
      <formula>"Titulaire"</formula>
    </cfRule>
  </conditionalFormatting>
  <conditionalFormatting sqref="BU5:BV20 BU31:BV47">
    <cfRule type="cellIs" dxfId="8424" priority="451" operator="equal">
      <formula>"Remplaçant"</formula>
    </cfRule>
    <cfRule type="cellIs" dxfId="8423" priority="452" operator="equal">
      <formula>"Titulaire"</formula>
    </cfRule>
  </conditionalFormatting>
  <conditionalFormatting sqref="BU4:BV4">
    <cfRule type="cellIs" dxfId="8422" priority="449" operator="equal">
      <formula>"Remplaçant"</formula>
    </cfRule>
    <cfRule type="cellIs" dxfId="8421" priority="450" operator="equal">
      <formula>"Titulaire"</formula>
    </cfRule>
  </conditionalFormatting>
  <conditionalFormatting sqref="BU48:BV48">
    <cfRule type="cellIs" dxfId="8420" priority="447" operator="equal">
      <formula>"Remplaçant"</formula>
    </cfRule>
    <cfRule type="cellIs" dxfId="8419" priority="448" operator="equal">
      <formula>"Titulaire"</formula>
    </cfRule>
  </conditionalFormatting>
  <conditionalFormatting sqref="BW1">
    <cfRule type="cellIs" dxfId="8418" priority="445" operator="equal">
      <formula>"Remplaçant"</formula>
    </cfRule>
    <cfRule type="cellIs" dxfId="8417" priority="446" operator="equal">
      <formula>"Titulaire"</formula>
    </cfRule>
  </conditionalFormatting>
  <conditionalFormatting sqref="BX5:BY20 BX31:BY47">
    <cfRule type="cellIs" dxfId="8416" priority="443" operator="equal">
      <formula>"Remplaçant"</formula>
    </cfRule>
    <cfRule type="cellIs" dxfId="8415" priority="444" operator="equal">
      <formula>"Titulaire"</formula>
    </cfRule>
  </conditionalFormatting>
  <conditionalFormatting sqref="BX4:BY4">
    <cfRule type="cellIs" dxfId="8414" priority="441" operator="equal">
      <formula>"Remplaçant"</formula>
    </cfRule>
    <cfRule type="cellIs" dxfId="8413" priority="442" operator="equal">
      <formula>"Titulaire"</formula>
    </cfRule>
  </conditionalFormatting>
  <conditionalFormatting sqref="BX48:BY48">
    <cfRule type="cellIs" dxfId="8412" priority="439" operator="equal">
      <formula>"Remplaçant"</formula>
    </cfRule>
    <cfRule type="cellIs" dxfId="8411" priority="440" operator="equal">
      <formula>"Titulaire"</formula>
    </cfRule>
  </conditionalFormatting>
  <conditionalFormatting sqref="BZ1">
    <cfRule type="cellIs" dxfId="8410" priority="437" operator="equal">
      <formula>"Remplaçant"</formula>
    </cfRule>
    <cfRule type="cellIs" dxfId="8409" priority="438" operator="equal">
      <formula>"Titulaire"</formula>
    </cfRule>
  </conditionalFormatting>
  <conditionalFormatting sqref="CA5:CB20 CA31:CB47">
    <cfRule type="cellIs" dxfId="8408" priority="435" operator="equal">
      <formula>"Remplaçant"</formula>
    </cfRule>
    <cfRule type="cellIs" dxfId="8407" priority="436" operator="equal">
      <formula>"Titulaire"</formula>
    </cfRule>
  </conditionalFormatting>
  <conditionalFormatting sqref="CA4:CB4">
    <cfRule type="cellIs" dxfId="8406" priority="433" operator="equal">
      <formula>"Remplaçant"</formula>
    </cfRule>
    <cfRule type="cellIs" dxfId="8405" priority="434" operator="equal">
      <formula>"Titulaire"</formula>
    </cfRule>
  </conditionalFormatting>
  <conditionalFormatting sqref="CA48:CB48">
    <cfRule type="cellIs" dxfId="8404" priority="431" operator="equal">
      <formula>"Remplaçant"</formula>
    </cfRule>
    <cfRule type="cellIs" dxfId="8403" priority="432" operator="equal">
      <formula>"Titulaire"</formula>
    </cfRule>
  </conditionalFormatting>
  <conditionalFormatting sqref="CC1">
    <cfRule type="cellIs" dxfId="8402" priority="429" operator="equal">
      <formula>"Remplaçant"</formula>
    </cfRule>
    <cfRule type="cellIs" dxfId="8401" priority="430" operator="equal">
      <formula>"Titulaire"</formula>
    </cfRule>
  </conditionalFormatting>
  <conditionalFormatting sqref="CD5:CE20 CD31:CE47">
    <cfRule type="cellIs" dxfId="8400" priority="427" operator="equal">
      <formula>"Remplaçant"</formula>
    </cfRule>
    <cfRule type="cellIs" dxfId="8399" priority="428" operator="equal">
      <formula>"Titulaire"</formula>
    </cfRule>
  </conditionalFormatting>
  <conditionalFormatting sqref="CD4:CE4">
    <cfRule type="cellIs" dxfId="8398" priority="425" operator="equal">
      <formula>"Remplaçant"</formula>
    </cfRule>
    <cfRule type="cellIs" dxfId="8397" priority="426" operator="equal">
      <formula>"Titulaire"</formula>
    </cfRule>
  </conditionalFormatting>
  <conditionalFormatting sqref="CD48:CE48">
    <cfRule type="cellIs" dxfId="8396" priority="423" operator="equal">
      <formula>"Remplaçant"</formula>
    </cfRule>
    <cfRule type="cellIs" dxfId="8395" priority="424" operator="equal">
      <formula>"Titulaire"</formula>
    </cfRule>
  </conditionalFormatting>
  <conditionalFormatting sqref="CF1">
    <cfRule type="cellIs" dxfId="8394" priority="421" operator="equal">
      <formula>"Remplaçant"</formula>
    </cfRule>
    <cfRule type="cellIs" dxfId="8393" priority="422" operator="equal">
      <formula>"Titulaire"</formula>
    </cfRule>
  </conditionalFormatting>
  <conditionalFormatting sqref="CG5:CH20 CG31:CH47">
    <cfRule type="cellIs" dxfId="8392" priority="419" operator="equal">
      <formula>"Remplaçant"</formula>
    </cfRule>
    <cfRule type="cellIs" dxfId="8391" priority="420" operator="equal">
      <formula>"Titulaire"</formula>
    </cfRule>
  </conditionalFormatting>
  <conditionalFormatting sqref="CG4:CH4">
    <cfRule type="cellIs" dxfId="8390" priority="417" operator="equal">
      <formula>"Remplaçant"</formula>
    </cfRule>
    <cfRule type="cellIs" dxfId="8389" priority="418" operator="equal">
      <formula>"Titulaire"</formula>
    </cfRule>
  </conditionalFormatting>
  <conditionalFormatting sqref="CG48:CH48">
    <cfRule type="cellIs" dxfId="8388" priority="415" operator="equal">
      <formula>"Remplaçant"</formula>
    </cfRule>
    <cfRule type="cellIs" dxfId="8387" priority="416" operator="equal">
      <formula>"Titulaire"</formula>
    </cfRule>
  </conditionalFormatting>
  <conditionalFormatting sqref="CI1">
    <cfRule type="cellIs" dxfId="8386" priority="413" operator="equal">
      <formula>"Remplaçant"</formula>
    </cfRule>
    <cfRule type="cellIs" dxfId="8385" priority="414" operator="equal">
      <formula>"Titulaire"</formula>
    </cfRule>
  </conditionalFormatting>
  <conditionalFormatting sqref="CJ5:CK20 CJ31:CK47">
    <cfRule type="cellIs" dxfId="8384" priority="411" operator="equal">
      <formula>"Remplaçant"</formula>
    </cfRule>
    <cfRule type="cellIs" dxfId="8383" priority="412" operator="equal">
      <formula>"Titulaire"</formula>
    </cfRule>
  </conditionalFormatting>
  <conditionalFormatting sqref="CJ4:CK4">
    <cfRule type="cellIs" dxfId="8382" priority="409" operator="equal">
      <formula>"Remplaçant"</formula>
    </cfRule>
    <cfRule type="cellIs" dxfId="8381" priority="410" operator="equal">
      <formula>"Titulaire"</formula>
    </cfRule>
  </conditionalFormatting>
  <conditionalFormatting sqref="CJ48:CK48">
    <cfRule type="cellIs" dxfId="8380" priority="407" operator="equal">
      <formula>"Remplaçant"</formula>
    </cfRule>
    <cfRule type="cellIs" dxfId="8379" priority="408" operator="equal">
      <formula>"Titulaire"</formula>
    </cfRule>
  </conditionalFormatting>
  <conditionalFormatting sqref="CL1">
    <cfRule type="cellIs" dxfId="8378" priority="405" operator="equal">
      <formula>"Remplaçant"</formula>
    </cfRule>
    <cfRule type="cellIs" dxfId="8377" priority="406" operator="equal">
      <formula>"Titulaire"</formula>
    </cfRule>
  </conditionalFormatting>
  <conditionalFormatting sqref="CM5:CN20 CM31:CN47">
    <cfRule type="cellIs" dxfId="8376" priority="403" operator="equal">
      <formula>"Remplaçant"</formula>
    </cfRule>
    <cfRule type="cellIs" dxfId="8375" priority="404" operator="equal">
      <formula>"Titulaire"</formula>
    </cfRule>
  </conditionalFormatting>
  <conditionalFormatting sqref="CM4:CN4">
    <cfRule type="cellIs" dxfId="8374" priority="401" operator="equal">
      <formula>"Remplaçant"</formula>
    </cfRule>
    <cfRule type="cellIs" dxfId="8373" priority="402" operator="equal">
      <formula>"Titulaire"</formula>
    </cfRule>
  </conditionalFormatting>
  <conditionalFormatting sqref="CM48:CN48">
    <cfRule type="cellIs" dxfId="8372" priority="399" operator="equal">
      <formula>"Remplaçant"</formula>
    </cfRule>
    <cfRule type="cellIs" dxfId="8371" priority="400" operator="equal">
      <formula>"Titulaire"</formula>
    </cfRule>
  </conditionalFormatting>
  <conditionalFormatting sqref="CO1">
    <cfRule type="cellIs" dxfId="8370" priority="397" operator="equal">
      <formula>"Remplaçant"</formula>
    </cfRule>
    <cfRule type="cellIs" dxfId="8369" priority="398" operator="equal">
      <formula>"Titulaire"</formula>
    </cfRule>
  </conditionalFormatting>
  <conditionalFormatting sqref="CP5:CQ20 CP31:CQ47">
    <cfRule type="cellIs" dxfId="8368" priority="395" operator="equal">
      <formula>"Remplaçant"</formula>
    </cfRule>
    <cfRule type="cellIs" dxfId="8367" priority="396" operator="equal">
      <formula>"Titulaire"</formula>
    </cfRule>
  </conditionalFormatting>
  <conditionalFormatting sqref="CP4:CQ4">
    <cfRule type="cellIs" dxfId="8366" priority="393" operator="equal">
      <formula>"Remplaçant"</formula>
    </cfRule>
    <cfRule type="cellIs" dxfId="8365" priority="394" operator="equal">
      <formula>"Titulaire"</formula>
    </cfRule>
  </conditionalFormatting>
  <conditionalFormatting sqref="CP48:CQ48">
    <cfRule type="cellIs" dxfId="8364" priority="391" operator="equal">
      <formula>"Remplaçant"</formula>
    </cfRule>
    <cfRule type="cellIs" dxfId="8363" priority="392" operator="equal">
      <formula>"Titulaire"</formula>
    </cfRule>
  </conditionalFormatting>
  <conditionalFormatting sqref="CR1">
    <cfRule type="cellIs" dxfId="8362" priority="389" operator="equal">
      <formula>"Remplaçant"</formula>
    </cfRule>
    <cfRule type="cellIs" dxfId="8361" priority="390" operator="equal">
      <formula>"Titulaire"</formula>
    </cfRule>
  </conditionalFormatting>
  <conditionalFormatting sqref="CS5:CT20 CS31:CT47">
    <cfRule type="cellIs" dxfId="8360" priority="387" operator="equal">
      <formula>"Remplaçant"</formula>
    </cfRule>
    <cfRule type="cellIs" dxfId="8359" priority="388" operator="equal">
      <formula>"Titulaire"</formula>
    </cfRule>
  </conditionalFormatting>
  <conditionalFormatting sqref="CS4:CT4">
    <cfRule type="cellIs" dxfId="8358" priority="385" operator="equal">
      <formula>"Remplaçant"</formula>
    </cfRule>
    <cfRule type="cellIs" dxfId="8357" priority="386" operator="equal">
      <formula>"Titulaire"</formula>
    </cfRule>
  </conditionalFormatting>
  <conditionalFormatting sqref="CS48:CT48">
    <cfRule type="cellIs" dxfId="8356" priority="383" operator="equal">
      <formula>"Remplaçant"</formula>
    </cfRule>
    <cfRule type="cellIs" dxfId="8355" priority="384" operator="equal">
      <formula>"Titulaire"</formula>
    </cfRule>
  </conditionalFormatting>
  <conditionalFormatting sqref="CU1">
    <cfRule type="cellIs" dxfId="8354" priority="381" operator="equal">
      <formula>"Remplaçant"</formula>
    </cfRule>
    <cfRule type="cellIs" dxfId="8353" priority="382" operator="equal">
      <formula>"Titulaire"</formula>
    </cfRule>
  </conditionalFormatting>
  <conditionalFormatting sqref="CV5:CW20 CV31:CW47">
    <cfRule type="cellIs" dxfId="8352" priority="379" operator="equal">
      <formula>"Remplaçant"</formula>
    </cfRule>
    <cfRule type="cellIs" dxfId="8351" priority="380" operator="equal">
      <formula>"Titulaire"</formula>
    </cfRule>
  </conditionalFormatting>
  <conditionalFormatting sqref="CV4:CW4">
    <cfRule type="cellIs" dxfId="8350" priority="377" operator="equal">
      <formula>"Remplaçant"</formula>
    </cfRule>
    <cfRule type="cellIs" dxfId="8349" priority="378" operator="equal">
      <formula>"Titulaire"</formula>
    </cfRule>
  </conditionalFormatting>
  <conditionalFormatting sqref="CV48:CW48">
    <cfRule type="cellIs" dxfId="8348" priority="375" operator="equal">
      <formula>"Remplaçant"</formula>
    </cfRule>
    <cfRule type="cellIs" dxfId="8347" priority="376" operator="equal">
      <formula>"Titulaire"</formula>
    </cfRule>
  </conditionalFormatting>
  <conditionalFormatting sqref="CX1">
    <cfRule type="cellIs" dxfId="8346" priority="373" operator="equal">
      <formula>"Remplaçant"</formula>
    </cfRule>
    <cfRule type="cellIs" dxfId="8345" priority="374" operator="equal">
      <formula>"Titulaire"</formula>
    </cfRule>
  </conditionalFormatting>
  <conditionalFormatting sqref="CY5:CZ20 CY31:CZ47">
    <cfRule type="cellIs" dxfId="8344" priority="371" operator="equal">
      <formula>"Remplaçant"</formula>
    </cfRule>
    <cfRule type="cellIs" dxfId="8343" priority="372" operator="equal">
      <formula>"Titulaire"</formula>
    </cfRule>
  </conditionalFormatting>
  <conditionalFormatting sqref="CY4:CZ4">
    <cfRule type="cellIs" dxfId="8342" priority="369" operator="equal">
      <formula>"Remplaçant"</formula>
    </cfRule>
    <cfRule type="cellIs" dxfId="8341" priority="370" operator="equal">
      <formula>"Titulaire"</formula>
    </cfRule>
  </conditionalFormatting>
  <conditionalFormatting sqref="CY48:CZ48">
    <cfRule type="cellIs" dxfId="8340" priority="367" operator="equal">
      <formula>"Remplaçant"</formula>
    </cfRule>
    <cfRule type="cellIs" dxfId="8339" priority="368" operator="equal">
      <formula>"Titulaire"</formula>
    </cfRule>
  </conditionalFormatting>
  <conditionalFormatting sqref="DA1">
    <cfRule type="cellIs" dxfId="8338" priority="365" operator="equal">
      <formula>"Remplaçant"</formula>
    </cfRule>
    <cfRule type="cellIs" dxfId="8337" priority="366" operator="equal">
      <formula>"Titulaire"</formula>
    </cfRule>
  </conditionalFormatting>
  <conditionalFormatting sqref="DB5:DC20 DB31:DC47">
    <cfRule type="cellIs" dxfId="8336" priority="363" operator="equal">
      <formula>"Remplaçant"</formula>
    </cfRule>
    <cfRule type="cellIs" dxfId="8335" priority="364" operator="equal">
      <formula>"Titulaire"</formula>
    </cfRule>
  </conditionalFormatting>
  <conditionalFormatting sqref="DB4:DC4">
    <cfRule type="cellIs" dxfId="8334" priority="361" operator="equal">
      <formula>"Remplaçant"</formula>
    </cfRule>
    <cfRule type="cellIs" dxfId="8333" priority="362" operator="equal">
      <formula>"Titulaire"</formula>
    </cfRule>
  </conditionalFormatting>
  <conditionalFormatting sqref="DB48:DC48">
    <cfRule type="cellIs" dxfId="8332" priority="359" operator="equal">
      <formula>"Remplaçant"</formula>
    </cfRule>
    <cfRule type="cellIs" dxfId="8331" priority="360" operator="equal">
      <formula>"Titulaire"</formula>
    </cfRule>
  </conditionalFormatting>
  <conditionalFormatting sqref="DD1">
    <cfRule type="cellIs" dxfId="8330" priority="357" operator="equal">
      <formula>"Remplaçant"</formula>
    </cfRule>
    <cfRule type="cellIs" dxfId="8329" priority="358" operator="equal">
      <formula>"Titulaire"</formula>
    </cfRule>
  </conditionalFormatting>
  <conditionalFormatting sqref="DE5:DF20 DE31:DF47">
    <cfRule type="cellIs" dxfId="8328" priority="355" operator="equal">
      <formula>"Remplaçant"</formula>
    </cfRule>
    <cfRule type="cellIs" dxfId="8327" priority="356" operator="equal">
      <formula>"Titulaire"</formula>
    </cfRule>
  </conditionalFormatting>
  <conditionalFormatting sqref="DE4:DF4">
    <cfRule type="cellIs" dxfId="8326" priority="353" operator="equal">
      <formula>"Remplaçant"</formula>
    </cfRule>
    <cfRule type="cellIs" dxfId="8325" priority="354" operator="equal">
      <formula>"Titulaire"</formula>
    </cfRule>
  </conditionalFormatting>
  <conditionalFormatting sqref="DE48:DF48">
    <cfRule type="cellIs" dxfId="8324" priority="351" operator="equal">
      <formula>"Remplaçant"</formula>
    </cfRule>
    <cfRule type="cellIs" dxfId="8323" priority="352" operator="equal">
      <formula>"Titulaire"</formula>
    </cfRule>
  </conditionalFormatting>
  <conditionalFormatting sqref="DG1">
    <cfRule type="cellIs" dxfId="8322" priority="349" operator="equal">
      <formula>"Remplaçant"</formula>
    </cfRule>
    <cfRule type="cellIs" dxfId="8321" priority="350" operator="equal">
      <formula>"Titulaire"</formula>
    </cfRule>
  </conditionalFormatting>
  <conditionalFormatting sqref="DH5:DI20 DH31:DI47">
    <cfRule type="cellIs" dxfId="8320" priority="347" operator="equal">
      <formula>"Remplaçant"</formula>
    </cfRule>
    <cfRule type="cellIs" dxfId="8319" priority="348" operator="equal">
      <formula>"Titulaire"</formula>
    </cfRule>
  </conditionalFormatting>
  <conditionalFormatting sqref="DH4:DI4">
    <cfRule type="cellIs" dxfId="8318" priority="345" operator="equal">
      <formula>"Remplaçant"</formula>
    </cfRule>
    <cfRule type="cellIs" dxfId="8317" priority="346" operator="equal">
      <formula>"Titulaire"</formula>
    </cfRule>
  </conditionalFormatting>
  <conditionalFormatting sqref="DH48:DI48">
    <cfRule type="cellIs" dxfId="8316" priority="343" operator="equal">
      <formula>"Remplaçant"</formula>
    </cfRule>
    <cfRule type="cellIs" dxfId="8315" priority="344" operator="equal">
      <formula>"Titulaire"</formula>
    </cfRule>
  </conditionalFormatting>
  <conditionalFormatting sqref="DJ1">
    <cfRule type="cellIs" dxfId="8314" priority="341" operator="equal">
      <formula>"Remplaçant"</formula>
    </cfRule>
    <cfRule type="cellIs" dxfId="8313" priority="342" operator="equal">
      <formula>"Titulaire"</formula>
    </cfRule>
  </conditionalFormatting>
  <conditionalFormatting sqref="DK5:DL20 DK31:DL47">
    <cfRule type="cellIs" dxfId="8312" priority="339" operator="equal">
      <formula>"Remplaçant"</formula>
    </cfRule>
    <cfRule type="cellIs" dxfId="8311" priority="340" operator="equal">
      <formula>"Titulaire"</formula>
    </cfRule>
  </conditionalFormatting>
  <conditionalFormatting sqref="DK4:DL4">
    <cfRule type="cellIs" dxfId="8310" priority="337" operator="equal">
      <formula>"Remplaçant"</formula>
    </cfRule>
    <cfRule type="cellIs" dxfId="8309" priority="338" operator="equal">
      <formula>"Titulaire"</formula>
    </cfRule>
  </conditionalFormatting>
  <conditionalFormatting sqref="DK48:DL48">
    <cfRule type="cellIs" dxfId="8308" priority="335" operator="equal">
      <formula>"Remplaçant"</formula>
    </cfRule>
    <cfRule type="cellIs" dxfId="8307" priority="336" operator="equal">
      <formula>"Titulaire"</formula>
    </cfRule>
  </conditionalFormatting>
  <conditionalFormatting sqref="DM1">
    <cfRule type="cellIs" dxfId="8306" priority="333" operator="equal">
      <formula>"Remplaçant"</formula>
    </cfRule>
    <cfRule type="cellIs" dxfId="8305" priority="334" operator="equal">
      <formula>"Titulaire"</formula>
    </cfRule>
  </conditionalFormatting>
  <conditionalFormatting sqref="DN5:DO20 DN31:DO47">
    <cfRule type="cellIs" dxfId="8304" priority="331" operator="equal">
      <formula>"Remplaçant"</formula>
    </cfRule>
    <cfRule type="cellIs" dxfId="8303" priority="332" operator="equal">
      <formula>"Titulaire"</formula>
    </cfRule>
  </conditionalFormatting>
  <conditionalFormatting sqref="DN4:DO4">
    <cfRule type="cellIs" dxfId="8302" priority="329" operator="equal">
      <formula>"Remplaçant"</formula>
    </cfRule>
    <cfRule type="cellIs" dxfId="8301" priority="330" operator="equal">
      <formula>"Titulaire"</formula>
    </cfRule>
  </conditionalFormatting>
  <conditionalFormatting sqref="DN48:DO48">
    <cfRule type="cellIs" dxfId="8300" priority="327" operator="equal">
      <formula>"Remplaçant"</formula>
    </cfRule>
    <cfRule type="cellIs" dxfId="8299" priority="328" operator="equal">
      <formula>"Titulaire"</formula>
    </cfRule>
  </conditionalFormatting>
  <conditionalFormatting sqref="DP1">
    <cfRule type="cellIs" dxfId="8298" priority="325" operator="equal">
      <formula>"Remplaçant"</formula>
    </cfRule>
    <cfRule type="cellIs" dxfId="8297" priority="326" operator="equal">
      <formula>"Titulaire"</formula>
    </cfRule>
  </conditionalFormatting>
  <conditionalFormatting sqref="DQ5:DR20 DQ31:DR47">
    <cfRule type="cellIs" dxfId="8296" priority="323" operator="equal">
      <formula>"Remplaçant"</formula>
    </cfRule>
    <cfRule type="cellIs" dxfId="8295" priority="324" operator="equal">
      <formula>"Titulaire"</formula>
    </cfRule>
  </conditionalFormatting>
  <conditionalFormatting sqref="DQ4:DR4">
    <cfRule type="cellIs" dxfId="8294" priority="321" operator="equal">
      <formula>"Remplaçant"</formula>
    </cfRule>
    <cfRule type="cellIs" dxfId="8293" priority="322" operator="equal">
      <formula>"Titulaire"</formula>
    </cfRule>
  </conditionalFormatting>
  <conditionalFormatting sqref="DQ48:DR48">
    <cfRule type="cellIs" dxfId="8292" priority="319" operator="equal">
      <formula>"Remplaçant"</formula>
    </cfRule>
    <cfRule type="cellIs" dxfId="8291" priority="320" operator="equal">
      <formula>"Titulaire"</formula>
    </cfRule>
  </conditionalFormatting>
  <conditionalFormatting sqref="DS1">
    <cfRule type="cellIs" dxfId="8290" priority="317" operator="equal">
      <formula>"Remplaçant"</formula>
    </cfRule>
    <cfRule type="cellIs" dxfId="8289" priority="318" operator="equal">
      <formula>"Titulaire"</formula>
    </cfRule>
  </conditionalFormatting>
  <conditionalFormatting sqref="DT5:DU20 DT31:DU47">
    <cfRule type="cellIs" dxfId="8288" priority="315" operator="equal">
      <formula>"Remplaçant"</formula>
    </cfRule>
    <cfRule type="cellIs" dxfId="8287" priority="316" operator="equal">
      <formula>"Titulaire"</formula>
    </cfRule>
  </conditionalFormatting>
  <conditionalFormatting sqref="DT4:DU4">
    <cfRule type="cellIs" dxfId="8286" priority="313" operator="equal">
      <formula>"Remplaçant"</formula>
    </cfRule>
    <cfRule type="cellIs" dxfId="8285" priority="314" operator="equal">
      <formula>"Titulaire"</formula>
    </cfRule>
  </conditionalFormatting>
  <conditionalFormatting sqref="DT48:DU48">
    <cfRule type="cellIs" dxfId="8284" priority="311" operator="equal">
      <formula>"Remplaçant"</formula>
    </cfRule>
    <cfRule type="cellIs" dxfId="8283" priority="312" operator="equal">
      <formula>"Titulaire"</formula>
    </cfRule>
  </conditionalFormatting>
  <conditionalFormatting sqref="F108:F116 F342:F410 F122:F129 F135:F148">
    <cfRule type="colorScale" priority="310">
      <colorScale>
        <cfvo type="min"/>
        <cfvo type="percentile" val="50"/>
        <cfvo type="max"/>
        <color rgb="FFF8696B"/>
        <color rgb="FFFFEB84"/>
        <color rgb="FF63BE7B"/>
      </colorScale>
    </cfRule>
  </conditionalFormatting>
  <conditionalFormatting sqref="U49">
    <cfRule type="cellIs" dxfId="8282" priority="308" operator="equal">
      <formula>"Remplaçant"</formula>
    </cfRule>
    <cfRule type="cellIs" dxfId="8281" priority="309" operator="equal">
      <formula>"Titulaire"</formula>
    </cfRule>
  </conditionalFormatting>
  <conditionalFormatting sqref="U7 U11">
    <cfRule type="cellIs" dxfId="8280" priority="306" operator="equal">
      <formula>"Remplaçant"</formula>
    </cfRule>
    <cfRule type="cellIs" dxfId="8279" priority="307" operator="equal">
      <formula>"Titulaire"</formula>
    </cfRule>
  </conditionalFormatting>
  <conditionalFormatting sqref="AC128">
    <cfRule type="cellIs" dxfId="8278" priority="300" operator="equal">
      <formula>"Remplaçant"</formula>
    </cfRule>
    <cfRule type="cellIs" dxfId="8277" priority="301" operator="equal">
      <formula>"Titulaire"</formula>
    </cfRule>
  </conditionalFormatting>
  <conditionalFormatting sqref="AC115">
    <cfRule type="cellIs" dxfId="8276" priority="304" operator="equal">
      <formula>"Remplaçant"</formula>
    </cfRule>
    <cfRule type="cellIs" dxfId="8275" priority="305" operator="equal">
      <formula>"Titulaire"</formula>
    </cfRule>
  </conditionalFormatting>
  <conditionalFormatting sqref="AC124">
    <cfRule type="cellIs" dxfId="8274" priority="302" operator="equal">
      <formula>"Remplaçant"</formula>
    </cfRule>
    <cfRule type="cellIs" dxfId="8273" priority="303" operator="equal">
      <formula>"Titulaire"</formula>
    </cfRule>
  </conditionalFormatting>
  <conditionalFormatting sqref="B148 D148">
    <cfRule type="cellIs" dxfId="8272" priority="298" operator="equal">
      <formula>"Remplaçant"</formula>
    </cfRule>
    <cfRule type="cellIs" dxfId="8271" priority="299" operator="equal">
      <formula>"Titulaire"</formula>
    </cfRule>
  </conditionalFormatting>
  <conditionalFormatting sqref="E107">
    <cfRule type="cellIs" dxfId="8270" priority="296" operator="equal">
      <formula>"Remplaçant"</formula>
    </cfRule>
    <cfRule type="cellIs" dxfId="8269" priority="297" operator="equal">
      <formula>"Titulaire"</formula>
    </cfRule>
  </conditionalFormatting>
  <conditionalFormatting sqref="E107 A3:XFD4">
    <cfRule type="cellIs" dxfId="8268" priority="621" operator="equal">
      <formula>$A$1</formula>
    </cfRule>
  </conditionalFormatting>
  <conditionalFormatting sqref="E31:F44 E5:F20">
    <cfRule type="cellIs" dxfId="8267" priority="295" operator="equal">
      <formula>0</formula>
    </cfRule>
  </conditionalFormatting>
  <conditionalFormatting sqref="G5:I20 G31:I44">
    <cfRule type="cellIs" dxfId="8266" priority="294" operator="equal">
      <formula>0</formula>
    </cfRule>
  </conditionalFormatting>
  <conditionalFormatting sqref="B107">
    <cfRule type="cellIs" dxfId="8265" priority="291" operator="equal">
      <formula>"Remplaçant"</formula>
    </cfRule>
    <cfRule type="cellIs" dxfId="8264" priority="292" operator="equal">
      <formula>"Titulaire"</formula>
    </cfRule>
  </conditionalFormatting>
  <conditionalFormatting sqref="B107">
    <cfRule type="cellIs" dxfId="8263" priority="293" operator="equal">
      <formula>$A$1</formula>
    </cfRule>
  </conditionalFormatting>
  <conditionalFormatting sqref="H108:H116 H122:H129 H135:H148">
    <cfRule type="cellIs" dxfId="8262" priority="289" operator="equal">
      <formula>"Remplaçant"</formula>
    </cfRule>
    <cfRule type="cellIs" dxfId="8261" priority="290" operator="equal">
      <formula>"Titulaire"</formula>
    </cfRule>
  </conditionalFormatting>
  <conditionalFormatting sqref="H108:H116 H122:H129 H135:H148">
    <cfRule type="colorScale" priority="288">
      <colorScale>
        <cfvo type="min"/>
        <cfvo type="percentile" val="50"/>
        <cfvo type="max"/>
        <color rgb="FFF8696B"/>
        <color rgb="FFFFEB84"/>
        <color rgb="FF63BE7B"/>
      </colorScale>
    </cfRule>
  </conditionalFormatting>
  <conditionalFormatting sqref="G108:G116 G122:G129 G135:G148">
    <cfRule type="cellIs" dxfId="8260" priority="286" operator="equal">
      <formula>"Remplaçant"</formula>
    </cfRule>
    <cfRule type="cellIs" dxfId="8259" priority="287" operator="equal">
      <formula>"Titulaire"</formula>
    </cfRule>
  </conditionalFormatting>
  <conditionalFormatting sqref="G108:G116 G122:G129 G135:G148">
    <cfRule type="colorScale" priority="285">
      <colorScale>
        <cfvo type="min"/>
        <cfvo type="percentile" val="50"/>
        <cfvo type="max"/>
        <color rgb="FFF8696B"/>
        <color rgb="FFFFEB84"/>
        <color rgb="FF63BE7B"/>
      </colorScale>
    </cfRule>
  </conditionalFormatting>
  <conditionalFormatting sqref="C107">
    <cfRule type="cellIs" dxfId="8258" priority="282" operator="equal">
      <formula>"Remplaçant"</formula>
    </cfRule>
    <cfRule type="cellIs" dxfId="8257" priority="283" operator="equal">
      <formula>"Titulaire"</formula>
    </cfRule>
  </conditionalFormatting>
  <conditionalFormatting sqref="C107">
    <cfRule type="cellIs" dxfId="8256" priority="284" operator="equal">
      <formula>$A$1</formula>
    </cfRule>
  </conditionalFormatting>
  <conditionalFormatting sqref="D107">
    <cfRule type="cellIs" dxfId="8255" priority="279" operator="equal">
      <formula>"Remplaçant"</formula>
    </cfRule>
    <cfRule type="cellIs" dxfId="8254" priority="280" operator="equal">
      <formula>"Titulaire"</formula>
    </cfRule>
  </conditionalFormatting>
  <conditionalFormatting sqref="D107">
    <cfRule type="cellIs" dxfId="8253" priority="281" operator="equal">
      <formula>$A$1</formula>
    </cfRule>
  </conditionalFormatting>
  <conditionalFormatting sqref="A342:A410">
    <cfRule type="cellIs" dxfId="8252" priority="278" operator="equal">
      <formula>11</formula>
    </cfRule>
  </conditionalFormatting>
  <conditionalFormatting sqref="B415">
    <cfRule type="cellIs" dxfId="8251" priority="274" operator="equal">
      <formula>"Remplaçant"</formula>
    </cfRule>
    <cfRule type="cellIs" dxfId="8250" priority="275" operator="equal">
      <formula>"Titulaire"</formula>
    </cfRule>
  </conditionalFormatting>
  <conditionalFormatting sqref="A342">
    <cfRule type="cellIs" dxfId="8249" priority="273" operator="notEqual">
      <formula>11</formula>
    </cfRule>
  </conditionalFormatting>
  <conditionalFormatting sqref="C414:D416">
    <cfRule type="top10" priority="272" rank="1"/>
  </conditionalFormatting>
  <conditionalFormatting sqref="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J25:O25 J21:K23 M21:N23 J24:N24 R24:R25">
    <cfRule type="cellIs" dxfId="8248" priority="269" operator="equal">
      <formula>"Remplaçant"</formula>
    </cfRule>
    <cfRule type="cellIs" dxfId="8247" priority="270" operator="equal">
      <formula>"Titulaire"</formula>
    </cfRule>
  </conditionalFormatting>
  <conditionalFormatting sqref="J21:K25">
    <cfRule type="cellIs" dxfId="8246" priority="268" operator="equal">
      <formula>0</formula>
    </cfRule>
  </conditionalFormatting>
  <conditionalFormatting sqref="P21:Q25">
    <cfRule type="cellIs" dxfId="8245" priority="266" operator="equal">
      <formula>"Remplaçant"</formula>
    </cfRule>
    <cfRule type="cellIs" dxfId="8244" priority="267" operator="equal">
      <formula>"Titulaire"</formula>
    </cfRule>
  </conditionalFormatting>
  <conditionalFormatting sqref="S21:T25">
    <cfRule type="cellIs" dxfId="8243" priority="264" operator="equal">
      <formula>"Remplaçant"</formula>
    </cfRule>
    <cfRule type="cellIs" dxfId="8242" priority="265" operator="equal">
      <formula>"Titulaire"</formula>
    </cfRule>
  </conditionalFormatting>
  <conditionalFormatting sqref="J21:J25">
    <cfRule type="top10" dxfId="8241" priority="271" rank="11"/>
  </conditionalFormatting>
  <conditionalFormatting sqref="V21:W25">
    <cfRule type="cellIs" dxfId="8240" priority="260" operator="equal">
      <formula>"Remplaçant"</formula>
    </cfRule>
    <cfRule type="cellIs" dxfId="8239" priority="261" operator="equal">
      <formula>"Titulaire"</formula>
    </cfRule>
  </conditionalFormatting>
  <conditionalFormatting sqref="Y21:Z25">
    <cfRule type="cellIs" dxfId="8238" priority="258" operator="equal">
      <formula>"Remplaçant"</formula>
    </cfRule>
    <cfRule type="cellIs" dxfId="8237" priority="259" operator="equal">
      <formula>"Titulaire"</formula>
    </cfRule>
  </conditionalFormatting>
  <conditionalFormatting sqref="AB21:AC25">
    <cfRule type="cellIs" dxfId="8236" priority="256" operator="equal">
      <formula>"Remplaçant"</formula>
    </cfRule>
    <cfRule type="cellIs" dxfId="8235" priority="257" operator="equal">
      <formula>"Titulaire"</formula>
    </cfRule>
  </conditionalFormatting>
  <conditionalFormatting sqref="AE21:AF25">
    <cfRule type="cellIs" dxfId="8234" priority="254" operator="equal">
      <formula>"Remplaçant"</formula>
    </cfRule>
    <cfRule type="cellIs" dxfId="8233" priority="255" operator="equal">
      <formula>"Titulaire"</formula>
    </cfRule>
  </conditionalFormatting>
  <conditionalFormatting sqref="AH21:AI25">
    <cfRule type="cellIs" dxfId="8232" priority="252" operator="equal">
      <formula>"Remplaçant"</formula>
    </cfRule>
    <cfRule type="cellIs" dxfId="8231" priority="253" operator="equal">
      <formula>"Titulaire"</formula>
    </cfRule>
  </conditionalFormatting>
  <conditionalFormatting sqref="AK21:AL25">
    <cfRule type="cellIs" dxfId="8230" priority="250" operator="equal">
      <formula>"Remplaçant"</formula>
    </cfRule>
    <cfRule type="cellIs" dxfId="8229" priority="251" operator="equal">
      <formula>"Titulaire"</formula>
    </cfRule>
  </conditionalFormatting>
  <conditionalFormatting sqref="AN21:AO25">
    <cfRule type="cellIs" dxfId="8228" priority="248" operator="equal">
      <formula>"Remplaçant"</formula>
    </cfRule>
    <cfRule type="cellIs" dxfId="8227" priority="249" operator="equal">
      <formula>"Titulaire"</formula>
    </cfRule>
  </conditionalFormatting>
  <conditionalFormatting sqref="AQ21:AR25">
    <cfRule type="cellIs" dxfId="8226" priority="246" operator="equal">
      <formula>"Remplaçant"</formula>
    </cfRule>
    <cfRule type="cellIs" dxfId="8225" priority="247" operator="equal">
      <formula>"Titulaire"</formula>
    </cfRule>
  </conditionalFormatting>
  <conditionalFormatting sqref="AT21:AU25">
    <cfRule type="cellIs" dxfId="8224" priority="244" operator="equal">
      <formula>"Remplaçant"</formula>
    </cfRule>
    <cfRule type="cellIs" dxfId="8223" priority="245" operator="equal">
      <formula>"Titulaire"</formula>
    </cfRule>
  </conditionalFormatting>
  <conditionalFormatting sqref="AW21:AX25">
    <cfRule type="cellIs" dxfId="8222" priority="242" operator="equal">
      <formula>"Remplaçant"</formula>
    </cfRule>
    <cfRule type="cellIs" dxfId="8221" priority="243" operator="equal">
      <formula>"Titulaire"</formula>
    </cfRule>
  </conditionalFormatting>
  <conditionalFormatting sqref="AZ21:BA25">
    <cfRule type="cellIs" dxfId="8220" priority="240" operator="equal">
      <formula>"Remplaçant"</formula>
    </cfRule>
    <cfRule type="cellIs" dxfId="8219" priority="241" operator="equal">
      <formula>"Titulaire"</formula>
    </cfRule>
  </conditionalFormatting>
  <conditionalFormatting sqref="BC21:BD25">
    <cfRule type="cellIs" dxfId="8218" priority="238" operator="equal">
      <formula>"Remplaçant"</formula>
    </cfRule>
    <cfRule type="cellIs" dxfId="8217" priority="239" operator="equal">
      <formula>"Titulaire"</formula>
    </cfRule>
  </conditionalFormatting>
  <conditionalFormatting sqref="BF21:BG25">
    <cfRule type="cellIs" dxfId="8216" priority="236" operator="equal">
      <formula>"Remplaçant"</formula>
    </cfRule>
    <cfRule type="cellIs" dxfId="8215" priority="237" operator="equal">
      <formula>"Titulaire"</formula>
    </cfRule>
  </conditionalFormatting>
  <conditionalFormatting sqref="BI21:BJ25">
    <cfRule type="cellIs" dxfId="8214" priority="234" operator="equal">
      <formula>"Remplaçant"</formula>
    </cfRule>
    <cfRule type="cellIs" dxfId="8213" priority="235" operator="equal">
      <formula>"Titulaire"</formula>
    </cfRule>
  </conditionalFormatting>
  <conditionalFormatting sqref="BL21:BM25">
    <cfRule type="cellIs" dxfId="8212" priority="232" operator="equal">
      <formula>"Remplaçant"</formula>
    </cfRule>
    <cfRule type="cellIs" dxfId="8211" priority="233" operator="equal">
      <formula>"Titulaire"</formula>
    </cfRule>
  </conditionalFormatting>
  <conditionalFormatting sqref="BO21:BP25">
    <cfRule type="cellIs" dxfId="8210" priority="230" operator="equal">
      <formula>"Remplaçant"</formula>
    </cfRule>
    <cfRule type="cellIs" dxfId="8209" priority="231" operator="equal">
      <formula>"Titulaire"</formula>
    </cfRule>
  </conditionalFormatting>
  <conditionalFormatting sqref="BR21:BS25">
    <cfRule type="cellIs" dxfId="8208" priority="228" operator="equal">
      <formula>"Remplaçant"</formula>
    </cfRule>
    <cfRule type="cellIs" dxfId="8207" priority="229" operator="equal">
      <formula>"Titulaire"</formula>
    </cfRule>
  </conditionalFormatting>
  <conditionalFormatting sqref="BU21:BV25">
    <cfRule type="cellIs" dxfId="8206" priority="226" operator="equal">
      <formula>"Remplaçant"</formula>
    </cfRule>
    <cfRule type="cellIs" dxfId="8205" priority="227" operator="equal">
      <formula>"Titulaire"</formula>
    </cfRule>
  </conditionalFormatting>
  <conditionalFormatting sqref="BX21:BY25">
    <cfRule type="cellIs" dxfId="8204" priority="224" operator="equal">
      <formula>"Remplaçant"</formula>
    </cfRule>
    <cfRule type="cellIs" dxfId="8203" priority="225" operator="equal">
      <formula>"Titulaire"</formula>
    </cfRule>
  </conditionalFormatting>
  <conditionalFormatting sqref="CA21:CB25">
    <cfRule type="cellIs" dxfId="8202" priority="222" operator="equal">
      <formula>"Remplaçant"</formula>
    </cfRule>
    <cfRule type="cellIs" dxfId="8201" priority="223" operator="equal">
      <formula>"Titulaire"</formula>
    </cfRule>
  </conditionalFormatting>
  <conditionalFormatting sqref="CD21:CE25">
    <cfRule type="cellIs" dxfId="8200" priority="220" operator="equal">
      <formula>"Remplaçant"</formula>
    </cfRule>
    <cfRule type="cellIs" dxfId="8199" priority="221" operator="equal">
      <formula>"Titulaire"</formula>
    </cfRule>
  </conditionalFormatting>
  <conditionalFormatting sqref="CG21:CH25">
    <cfRule type="cellIs" dxfId="8198" priority="218" operator="equal">
      <formula>"Remplaçant"</formula>
    </cfRule>
    <cfRule type="cellIs" dxfId="8197" priority="219" operator="equal">
      <formula>"Titulaire"</formula>
    </cfRule>
  </conditionalFormatting>
  <conditionalFormatting sqref="CJ21:CK25">
    <cfRule type="cellIs" dxfId="8196" priority="216" operator="equal">
      <formula>"Remplaçant"</formula>
    </cfRule>
    <cfRule type="cellIs" dxfId="8195" priority="217" operator="equal">
      <formula>"Titulaire"</formula>
    </cfRule>
  </conditionalFormatting>
  <conditionalFormatting sqref="CM21:CN25">
    <cfRule type="cellIs" dxfId="8194" priority="214" operator="equal">
      <formula>"Remplaçant"</formula>
    </cfRule>
    <cfRule type="cellIs" dxfId="8193" priority="215" operator="equal">
      <formula>"Titulaire"</formula>
    </cfRule>
  </conditionalFormatting>
  <conditionalFormatting sqref="CP21:CQ25">
    <cfRule type="cellIs" dxfId="8192" priority="212" operator="equal">
      <formula>"Remplaçant"</formula>
    </cfRule>
    <cfRule type="cellIs" dxfId="8191" priority="213" operator="equal">
      <formula>"Titulaire"</formula>
    </cfRule>
  </conditionalFormatting>
  <conditionalFormatting sqref="CS21:CT25">
    <cfRule type="cellIs" dxfId="8190" priority="210" operator="equal">
      <formula>"Remplaçant"</formula>
    </cfRule>
    <cfRule type="cellIs" dxfId="8189" priority="211" operator="equal">
      <formula>"Titulaire"</formula>
    </cfRule>
  </conditionalFormatting>
  <conditionalFormatting sqref="CV21:CW25">
    <cfRule type="cellIs" dxfId="8188" priority="208" operator="equal">
      <formula>"Remplaçant"</formula>
    </cfRule>
    <cfRule type="cellIs" dxfId="8187" priority="209" operator="equal">
      <formula>"Titulaire"</formula>
    </cfRule>
  </conditionalFormatting>
  <conditionalFormatting sqref="CY21:CZ25">
    <cfRule type="cellIs" dxfId="8186" priority="206" operator="equal">
      <formula>"Remplaçant"</formula>
    </cfRule>
    <cfRule type="cellIs" dxfId="8185" priority="207" operator="equal">
      <formula>"Titulaire"</formula>
    </cfRule>
  </conditionalFormatting>
  <conditionalFormatting sqref="DB21:DC25">
    <cfRule type="cellIs" dxfId="8184" priority="204" operator="equal">
      <formula>"Remplaçant"</formula>
    </cfRule>
    <cfRule type="cellIs" dxfId="8183" priority="205" operator="equal">
      <formula>"Titulaire"</formula>
    </cfRule>
  </conditionalFormatting>
  <conditionalFormatting sqref="DE21:DF25">
    <cfRule type="cellIs" dxfId="8182" priority="202" operator="equal">
      <formula>"Remplaçant"</formula>
    </cfRule>
    <cfRule type="cellIs" dxfId="8181" priority="203" operator="equal">
      <formula>"Titulaire"</formula>
    </cfRule>
  </conditionalFormatting>
  <conditionalFormatting sqref="DH21:DI25">
    <cfRule type="cellIs" dxfId="8180" priority="200" operator="equal">
      <formula>"Remplaçant"</formula>
    </cfRule>
    <cfRule type="cellIs" dxfId="8179" priority="201" operator="equal">
      <formula>"Titulaire"</formula>
    </cfRule>
  </conditionalFormatting>
  <conditionalFormatting sqref="DK21:DL25">
    <cfRule type="cellIs" dxfId="8178" priority="198" operator="equal">
      <formula>"Remplaçant"</formula>
    </cfRule>
    <cfRule type="cellIs" dxfId="8177" priority="199" operator="equal">
      <formula>"Titulaire"</formula>
    </cfRule>
  </conditionalFormatting>
  <conditionalFormatting sqref="DN21:DO25">
    <cfRule type="cellIs" dxfId="8176" priority="196" operator="equal">
      <formula>"Remplaçant"</formula>
    </cfRule>
    <cfRule type="cellIs" dxfId="8175" priority="197" operator="equal">
      <formula>"Titulaire"</formula>
    </cfRule>
  </conditionalFormatting>
  <conditionalFormatting sqref="DQ21:DR25">
    <cfRule type="cellIs" dxfId="8174" priority="194" operator="equal">
      <formula>"Remplaçant"</formula>
    </cfRule>
    <cfRule type="cellIs" dxfId="8173" priority="195" operator="equal">
      <formula>"Titulaire"</formula>
    </cfRule>
  </conditionalFormatting>
  <conditionalFormatting sqref="DT21:DU25">
    <cfRule type="cellIs" dxfId="8172" priority="192" operator="equal">
      <formula>"Remplaçant"</formula>
    </cfRule>
    <cfRule type="cellIs" dxfId="8171" priority="193" operator="equal">
      <formula>"Titulaire"</formula>
    </cfRule>
  </conditionalFormatting>
  <conditionalFormatting sqref="E21:F25">
    <cfRule type="cellIs" dxfId="8170" priority="191" operator="equal">
      <formula>0</formula>
    </cfRule>
  </conditionalFormatting>
  <conditionalFormatting sqref="G21:I25">
    <cfRule type="cellIs" dxfId="8169" priority="190" operator="equal">
      <formula>0</formula>
    </cfRule>
  </conditionalFormatting>
  <conditionalFormatting sqref="U118 U120 AC118:XFD119 AK117:XFD117 AK120:XFD121 I117:K121 F117:F121 M117:T121">
    <cfRule type="cellIs" dxfId="8168" priority="188" operator="equal">
      <formula>"Remplaçant"</formula>
    </cfRule>
    <cfRule type="cellIs" dxfId="8167" priority="189" operator="equal">
      <formula>"Titulaire"</formula>
    </cfRule>
  </conditionalFormatting>
  <conditionalFormatting sqref="F117:F121">
    <cfRule type="colorScale" priority="187">
      <colorScale>
        <cfvo type="min"/>
        <cfvo type="percentile" val="50"/>
        <cfvo type="max"/>
        <color rgb="FFF8696B"/>
        <color rgb="FFFFEB84"/>
        <color rgb="FF63BE7B"/>
      </colorScale>
    </cfRule>
  </conditionalFormatting>
  <conditionalFormatting sqref="AC120">
    <cfRule type="cellIs" dxfId="8166" priority="185" operator="equal">
      <formula>"Remplaçant"</formula>
    </cfRule>
    <cfRule type="cellIs" dxfId="8165" priority="186" operator="equal">
      <formula>"Titulaire"</formula>
    </cfRule>
  </conditionalFormatting>
  <conditionalFormatting sqref="H117:H121">
    <cfRule type="cellIs" dxfId="8164" priority="183" operator="equal">
      <formula>"Remplaçant"</formula>
    </cfRule>
    <cfRule type="cellIs" dxfId="8163" priority="184" operator="equal">
      <formula>"Titulaire"</formula>
    </cfRule>
  </conditionalFormatting>
  <conditionalFormatting sqref="H117:H121">
    <cfRule type="colorScale" priority="182">
      <colorScale>
        <cfvo type="min"/>
        <cfvo type="percentile" val="50"/>
        <cfvo type="max"/>
        <color rgb="FFF8696B"/>
        <color rgb="FFFFEB84"/>
        <color rgb="FF63BE7B"/>
      </colorScale>
    </cfRule>
  </conditionalFormatting>
  <conditionalFormatting sqref="G117:G121">
    <cfRule type="cellIs" dxfId="8162" priority="180" operator="equal">
      <formula>"Remplaçant"</formula>
    </cfRule>
    <cfRule type="cellIs" dxfId="8161" priority="181" operator="equal">
      <formula>"Titulaire"</formula>
    </cfRule>
  </conditionalFormatting>
  <conditionalFormatting sqref="G117:G121">
    <cfRule type="colorScale" priority="179">
      <colorScale>
        <cfvo type="min"/>
        <cfvo type="percentile" val="50"/>
        <cfvo type="max"/>
        <color rgb="FFF8696B"/>
        <color rgb="FFFFEB84"/>
        <color rgb="FF63BE7B"/>
      </colorScale>
    </cfRule>
  </conditionalFormatting>
  <conditionalFormatting sqref="J26:O30 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26 R29:R30">
    <cfRule type="cellIs" dxfId="8160" priority="176" operator="equal">
      <formula>"Remplaçant"</formula>
    </cfRule>
    <cfRule type="cellIs" dxfId="8159" priority="177" operator="equal">
      <formula>"Titulaire"</formula>
    </cfRule>
  </conditionalFormatting>
  <conditionalFormatting sqref="J26:K30">
    <cfRule type="cellIs" dxfId="8158" priority="175" operator="equal">
      <formula>0</formula>
    </cfRule>
  </conditionalFormatting>
  <conditionalFormatting sqref="P26:Q30">
    <cfRule type="cellIs" dxfId="8157" priority="173" operator="equal">
      <formula>"Remplaçant"</formula>
    </cfRule>
    <cfRule type="cellIs" dxfId="8156" priority="174" operator="equal">
      <formula>"Titulaire"</formula>
    </cfRule>
  </conditionalFormatting>
  <conditionalFormatting sqref="S26:T30">
    <cfRule type="cellIs" dxfId="8155" priority="171" operator="equal">
      <formula>"Remplaçant"</formula>
    </cfRule>
    <cfRule type="cellIs" dxfId="8154" priority="172" operator="equal">
      <formula>"Titulaire"</formula>
    </cfRule>
  </conditionalFormatting>
  <conditionalFormatting sqref="J26:J30">
    <cfRule type="top10" dxfId="8153" priority="178" rank="11"/>
  </conditionalFormatting>
  <conditionalFormatting sqref="U26:U30">
    <cfRule type="cellIs" dxfId="8152" priority="169" operator="equal">
      <formula>"Remplaçant"</formula>
    </cfRule>
    <cfRule type="cellIs" dxfId="8151" priority="170" operator="equal">
      <formula>"Titulaire"</formula>
    </cfRule>
  </conditionalFormatting>
  <conditionalFormatting sqref="V26:W30">
    <cfRule type="cellIs" dxfId="8150" priority="167" operator="equal">
      <formula>"Remplaçant"</formula>
    </cfRule>
    <cfRule type="cellIs" dxfId="8149" priority="168" operator="equal">
      <formula>"Titulaire"</formula>
    </cfRule>
  </conditionalFormatting>
  <conditionalFormatting sqref="Y26:Z30">
    <cfRule type="cellIs" dxfId="8148" priority="165" operator="equal">
      <formula>"Remplaçant"</formula>
    </cfRule>
    <cfRule type="cellIs" dxfId="8147" priority="166" operator="equal">
      <formula>"Titulaire"</formula>
    </cfRule>
  </conditionalFormatting>
  <conditionalFormatting sqref="AB26:AC30">
    <cfRule type="cellIs" dxfId="8146" priority="163" operator="equal">
      <formula>"Remplaçant"</formula>
    </cfRule>
    <cfRule type="cellIs" dxfId="8145" priority="164" operator="equal">
      <formula>"Titulaire"</formula>
    </cfRule>
  </conditionalFormatting>
  <conditionalFormatting sqref="AE26:AF30">
    <cfRule type="cellIs" dxfId="8144" priority="161" operator="equal">
      <formula>"Remplaçant"</formula>
    </cfRule>
    <cfRule type="cellIs" dxfId="8143" priority="162" operator="equal">
      <formula>"Titulaire"</formula>
    </cfRule>
  </conditionalFormatting>
  <conditionalFormatting sqref="AH26:AI30">
    <cfRule type="cellIs" dxfId="8142" priority="159" operator="equal">
      <formula>"Remplaçant"</formula>
    </cfRule>
    <cfRule type="cellIs" dxfId="8141" priority="160" operator="equal">
      <formula>"Titulaire"</formula>
    </cfRule>
  </conditionalFormatting>
  <conditionalFormatting sqref="AK26:AL30">
    <cfRule type="cellIs" dxfId="8140" priority="157" operator="equal">
      <formula>"Remplaçant"</formula>
    </cfRule>
    <cfRule type="cellIs" dxfId="8139" priority="158" operator="equal">
      <formula>"Titulaire"</formula>
    </cfRule>
  </conditionalFormatting>
  <conditionalFormatting sqref="AN26:AO30">
    <cfRule type="cellIs" dxfId="8138" priority="155" operator="equal">
      <formula>"Remplaçant"</formula>
    </cfRule>
    <cfRule type="cellIs" dxfId="8137" priority="156" operator="equal">
      <formula>"Titulaire"</formula>
    </cfRule>
  </conditionalFormatting>
  <conditionalFormatting sqref="AQ26:AR30">
    <cfRule type="cellIs" dxfId="8136" priority="153" operator="equal">
      <formula>"Remplaçant"</formula>
    </cfRule>
    <cfRule type="cellIs" dxfId="8135" priority="154" operator="equal">
      <formula>"Titulaire"</formula>
    </cfRule>
  </conditionalFormatting>
  <conditionalFormatting sqref="AT26:AU30">
    <cfRule type="cellIs" dxfId="8134" priority="151" operator="equal">
      <formula>"Remplaçant"</formula>
    </cfRule>
    <cfRule type="cellIs" dxfId="8133" priority="152" operator="equal">
      <formula>"Titulaire"</formula>
    </cfRule>
  </conditionalFormatting>
  <conditionalFormatting sqref="AW26:AX30">
    <cfRule type="cellIs" dxfId="8132" priority="149" operator="equal">
      <formula>"Remplaçant"</formula>
    </cfRule>
    <cfRule type="cellIs" dxfId="8131" priority="150" operator="equal">
      <formula>"Titulaire"</formula>
    </cfRule>
  </conditionalFormatting>
  <conditionalFormatting sqref="AZ26:BA30">
    <cfRule type="cellIs" dxfId="8130" priority="147" operator="equal">
      <formula>"Remplaçant"</formula>
    </cfRule>
    <cfRule type="cellIs" dxfId="8129" priority="148" operator="equal">
      <formula>"Titulaire"</formula>
    </cfRule>
  </conditionalFormatting>
  <conditionalFormatting sqref="BC26:BD30">
    <cfRule type="cellIs" dxfId="8128" priority="145" operator="equal">
      <formula>"Remplaçant"</formula>
    </cfRule>
    <cfRule type="cellIs" dxfId="8127" priority="146" operator="equal">
      <formula>"Titulaire"</formula>
    </cfRule>
  </conditionalFormatting>
  <conditionalFormatting sqref="BF26:BG30">
    <cfRule type="cellIs" dxfId="8126" priority="143" operator="equal">
      <formula>"Remplaçant"</formula>
    </cfRule>
    <cfRule type="cellIs" dxfId="8125" priority="144" operator="equal">
      <formula>"Titulaire"</formula>
    </cfRule>
  </conditionalFormatting>
  <conditionalFormatting sqref="BI26:BJ30">
    <cfRule type="cellIs" dxfId="8124" priority="141" operator="equal">
      <formula>"Remplaçant"</formula>
    </cfRule>
    <cfRule type="cellIs" dxfId="8123" priority="142" operator="equal">
      <formula>"Titulaire"</formula>
    </cfRule>
  </conditionalFormatting>
  <conditionalFormatting sqref="BL26:BM30">
    <cfRule type="cellIs" dxfId="8122" priority="139" operator="equal">
      <formula>"Remplaçant"</formula>
    </cfRule>
    <cfRule type="cellIs" dxfId="8121" priority="140" operator="equal">
      <formula>"Titulaire"</formula>
    </cfRule>
  </conditionalFormatting>
  <conditionalFormatting sqref="BO26:BP30">
    <cfRule type="cellIs" dxfId="8120" priority="137" operator="equal">
      <formula>"Remplaçant"</formula>
    </cfRule>
    <cfRule type="cellIs" dxfId="8119" priority="138" operator="equal">
      <formula>"Titulaire"</formula>
    </cfRule>
  </conditionalFormatting>
  <conditionalFormatting sqref="BR26:BS30">
    <cfRule type="cellIs" dxfId="8118" priority="135" operator="equal">
      <formula>"Remplaçant"</formula>
    </cfRule>
    <cfRule type="cellIs" dxfId="8117" priority="136" operator="equal">
      <formula>"Titulaire"</formula>
    </cfRule>
  </conditionalFormatting>
  <conditionalFormatting sqref="BU26:BV30">
    <cfRule type="cellIs" dxfId="8116" priority="133" operator="equal">
      <formula>"Remplaçant"</formula>
    </cfRule>
    <cfRule type="cellIs" dxfId="8115" priority="134" operator="equal">
      <formula>"Titulaire"</formula>
    </cfRule>
  </conditionalFormatting>
  <conditionalFormatting sqref="BX26:BY30">
    <cfRule type="cellIs" dxfId="8114" priority="131" operator="equal">
      <formula>"Remplaçant"</formula>
    </cfRule>
    <cfRule type="cellIs" dxfId="8113" priority="132" operator="equal">
      <formula>"Titulaire"</formula>
    </cfRule>
  </conditionalFormatting>
  <conditionalFormatting sqref="CA26:CB30">
    <cfRule type="cellIs" dxfId="8112" priority="129" operator="equal">
      <formula>"Remplaçant"</formula>
    </cfRule>
    <cfRule type="cellIs" dxfId="8111" priority="130" operator="equal">
      <formula>"Titulaire"</formula>
    </cfRule>
  </conditionalFormatting>
  <conditionalFormatting sqref="CD26:CE30">
    <cfRule type="cellIs" dxfId="8110" priority="127" operator="equal">
      <formula>"Remplaçant"</formula>
    </cfRule>
    <cfRule type="cellIs" dxfId="8109" priority="128" operator="equal">
      <formula>"Titulaire"</formula>
    </cfRule>
  </conditionalFormatting>
  <conditionalFormatting sqref="CG26:CH30">
    <cfRule type="cellIs" dxfId="8108" priority="125" operator="equal">
      <formula>"Remplaçant"</formula>
    </cfRule>
    <cfRule type="cellIs" dxfId="8107" priority="126" operator="equal">
      <formula>"Titulaire"</formula>
    </cfRule>
  </conditionalFormatting>
  <conditionalFormatting sqref="CJ26:CK30">
    <cfRule type="cellIs" dxfId="8106" priority="123" operator="equal">
      <formula>"Remplaçant"</formula>
    </cfRule>
    <cfRule type="cellIs" dxfId="8105" priority="124" operator="equal">
      <formula>"Titulaire"</formula>
    </cfRule>
  </conditionalFormatting>
  <conditionalFormatting sqref="CM26:CN30">
    <cfRule type="cellIs" dxfId="8104" priority="121" operator="equal">
      <formula>"Remplaçant"</formula>
    </cfRule>
    <cfRule type="cellIs" dxfId="8103" priority="122" operator="equal">
      <formula>"Titulaire"</formula>
    </cfRule>
  </conditionalFormatting>
  <conditionalFormatting sqref="CP26:CQ30">
    <cfRule type="cellIs" dxfId="8102" priority="119" operator="equal">
      <formula>"Remplaçant"</formula>
    </cfRule>
    <cfRule type="cellIs" dxfId="8101" priority="120" operator="equal">
      <formula>"Titulaire"</formula>
    </cfRule>
  </conditionalFormatting>
  <conditionalFormatting sqref="CS26:CT30">
    <cfRule type="cellIs" dxfId="8100" priority="117" operator="equal">
      <formula>"Remplaçant"</formula>
    </cfRule>
    <cfRule type="cellIs" dxfId="8099" priority="118" operator="equal">
      <formula>"Titulaire"</formula>
    </cfRule>
  </conditionalFormatting>
  <conditionalFormatting sqref="CV26:CW30">
    <cfRule type="cellIs" dxfId="8098" priority="115" operator="equal">
      <formula>"Remplaçant"</formula>
    </cfRule>
    <cfRule type="cellIs" dxfId="8097" priority="116" operator="equal">
      <formula>"Titulaire"</formula>
    </cfRule>
  </conditionalFormatting>
  <conditionalFormatting sqref="CY26:CZ30">
    <cfRule type="cellIs" dxfId="8096" priority="113" operator="equal">
      <formula>"Remplaçant"</formula>
    </cfRule>
    <cfRule type="cellIs" dxfId="8095" priority="114" operator="equal">
      <formula>"Titulaire"</formula>
    </cfRule>
  </conditionalFormatting>
  <conditionalFormatting sqref="DB26:DC30">
    <cfRule type="cellIs" dxfId="8094" priority="111" operator="equal">
      <formula>"Remplaçant"</formula>
    </cfRule>
    <cfRule type="cellIs" dxfId="8093" priority="112" operator="equal">
      <formula>"Titulaire"</formula>
    </cfRule>
  </conditionalFormatting>
  <conditionalFormatting sqref="DE26:DF30">
    <cfRule type="cellIs" dxfId="8092" priority="109" operator="equal">
      <formula>"Remplaçant"</formula>
    </cfRule>
    <cfRule type="cellIs" dxfId="8091" priority="110" operator="equal">
      <formula>"Titulaire"</formula>
    </cfRule>
  </conditionalFormatting>
  <conditionalFormatting sqref="DH26:DI30">
    <cfRule type="cellIs" dxfId="8090" priority="107" operator="equal">
      <formula>"Remplaçant"</formula>
    </cfRule>
    <cfRule type="cellIs" dxfId="8089" priority="108" operator="equal">
      <formula>"Titulaire"</formula>
    </cfRule>
  </conditionalFormatting>
  <conditionalFormatting sqref="DK26:DL30">
    <cfRule type="cellIs" dxfId="8088" priority="105" operator="equal">
      <formula>"Remplaçant"</formula>
    </cfRule>
    <cfRule type="cellIs" dxfId="8087" priority="106" operator="equal">
      <formula>"Titulaire"</formula>
    </cfRule>
  </conditionalFormatting>
  <conditionalFormatting sqref="DN26:DO30">
    <cfRule type="cellIs" dxfId="8086" priority="103" operator="equal">
      <formula>"Remplaçant"</formula>
    </cfRule>
    <cfRule type="cellIs" dxfId="8085" priority="104" operator="equal">
      <formula>"Titulaire"</formula>
    </cfRule>
  </conditionalFormatting>
  <conditionalFormatting sqref="DQ26:DR30">
    <cfRule type="cellIs" dxfId="8084" priority="101" operator="equal">
      <formula>"Remplaçant"</formula>
    </cfRule>
    <cfRule type="cellIs" dxfId="8083" priority="102" operator="equal">
      <formula>"Titulaire"</formula>
    </cfRule>
  </conditionalFormatting>
  <conditionalFormatting sqref="DT26:DU30">
    <cfRule type="cellIs" dxfId="8082" priority="99" operator="equal">
      <formula>"Remplaçant"</formula>
    </cfRule>
    <cfRule type="cellIs" dxfId="8081" priority="100" operator="equal">
      <formula>"Titulaire"</formula>
    </cfRule>
  </conditionalFormatting>
  <conditionalFormatting sqref="E26:F26 E28:F30 E27">
    <cfRule type="cellIs" dxfId="8080" priority="98" operator="equal">
      <formula>0</formula>
    </cfRule>
  </conditionalFormatting>
  <conditionalFormatting sqref="G26:I30">
    <cfRule type="cellIs" dxfId="8079" priority="97" operator="equal">
      <formula>0</formula>
    </cfRule>
  </conditionalFormatting>
  <conditionalFormatting sqref="O132:XFD134 U130 AC130:XFD131 O130:T131 M130:N134 F130:F134 I130:K134">
    <cfRule type="cellIs" dxfId="8078" priority="95" operator="equal">
      <formula>"Remplaçant"</formula>
    </cfRule>
    <cfRule type="cellIs" dxfId="8077" priority="96" operator="equal">
      <formula>"Titulaire"</formula>
    </cfRule>
  </conditionalFormatting>
  <conditionalFormatting sqref="F130:F134">
    <cfRule type="colorScale" priority="94">
      <colorScale>
        <cfvo type="min"/>
        <cfvo type="percentile" val="50"/>
        <cfvo type="max"/>
        <color rgb="FFF8696B"/>
        <color rgb="FFFFEB84"/>
        <color rgb="FF63BE7B"/>
      </colorScale>
    </cfRule>
  </conditionalFormatting>
  <conditionalFormatting sqref="H130:H134">
    <cfRule type="cellIs" dxfId="8076" priority="92" operator="equal">
      <formula>"Remplaçant"</formula>
    </cfRule>
    <cfRule type="cellIs" dxfId="8075" priority="93" operator="equal">
      <formula>"Titulaire"</formula>
    </cfRule>
  </conditionalFormatting>
  <conditionalFormatting sqref="H130:H134">
    <cfRule type="colorScale" priority="91">
      <colorScale>
        <cfvo type="min"/>
        <cfvo type="percentile" val="50"/>
        <cfvo type="max"/>
        <color rgb="FFF8696B"/>
        <color rgb="FFFFEB84"/>
        <color rgb="FF63BE7B"/>
      </colorScale>
    </cfRule>
  </conditionalFormatting>
  <conditionalFormatting sqref="G130:G134">
    <cfRule type="cellIs" dxfId="8074" priority="89" operator="equal">
      <formula>"Remplaçant"</formula>
    </cfRule>
    <cfRule type="cellIs" dxfId="8073" priority="90" operator="equal">
      <formula>"Titulaire"</formula>
    </cfRule>
  </conditionalFormatting>
  <conditionalFormatting sqref="G130:G134">
    <cfRule type="colorScale" priority="88">
      <colorScale>
        <cfvo type="min"/>
        <cfvo type="percentile" val="50"/>
        <cfvo type="max"/>
        <color rgb="FFF8696B"/>
        <color rgb="FFFFEB84"/>
        <color rgb="FF63BE7B"/>
      </colorScale>
    </cfRule>
  </conditionalFormatting>
  <conditionalFormatting sqref="L22">
    <cfRule type="cellIs" dxfId="8072" priority="86" operator="equal">
      <formula>"Remplaçant"</formula>
    </cfRule>
    <cfRule type="cellIs" dxfId="8071" priority="87" operator="equal">
      <formula>"Titulaire"</formula>
    </cfRule>
  </conditionalFormatting>
  <conditionalFormatting sqref="L21">
    <cfRule type="cellIs" dxfId="8070" priority="84" operator="equal">
      <formula>"Remplaçant"</formula>
    </cfRule>
    <cfRule type="cellIs" dxfId="8069" priority="85" operator="equal">
      <formula>"Titulaire"</formula>
    </cfRule>
  </conditionalFormatting>
  <conditionalFormatting sqref="L23">
    <cfRule type="cellIs" dxfId="8068" priority="82" operator="equal">
      <formula>"Remplaçant"</formula>
    </cfRule>
    <cfRule type="cellIs" dxfId="8067" priority="83" operator="equal">
      <formula>"Titulaire"</formula>
    </cfRule>
  </conditionalFormatting>
  <conditionalFormatting sqref="R22">
    <cfRule type="cellIs" dxfId="8066" priority="44" operator="equal">
      <formula>"Remplaçant"</formula>
    </cfRule>
    <cfRule type="cellIs" dxfId="8065" priority="45" operator="equal">
      <formula>"Titulaire"</formula>
    </cfRule>
  </conditionalFormatting>
  <conditionalFormatting sqref="O23">
    <cfRule type="cellIs" dxfId="8064" priority="80" operator="equal">
      <formula>"Remplaçant"</formula>
    </cfRule>
    <cfRule type="cellIs" dxfId="8063" priority="81" operator="equal">
      <formula>"Titulaire"</formula>
    </cfRule>
  </conditionalFormatting>
  <conditionalFormatting sqref="O21">
    <cfRule type="cellIs" dxfId="8062" priority="78" operator="equal">
      <formula>"Remplaçant"</formula>
    </cfRule>
    <cfRule type="cellIs" dxfId="8061" priority="79" operator="equal">
      <formula>"Titulaire"</formula>
    </cfRule>
  </conditionalFormatting>
  <conditionalFormatting sqref="O22">
    <cfRule type="cellIs" dxfId="8060" priority="76" operator="equal">
      <formula>"Remplaçant"</formula>
    </cfRule>
    <cfRule type="cellIs" dxfId="8059" priority="77" operator="equal">
      <formula>"Titulaire"</formula>
    </cfRule>
  </conditionalFormatting>
  <conditionalFormatting sqref="O18">
    <cfRule type="cellIs" dxfId="8058" priority="74" operator="equal">
      <formula>"Remplaçant"</formula>
    </cfRule>
    <cfRule type="cellIs" dxfId="8057" priority="75" operator="equal">
      <formula>"Titulaire"</formula>
    </cfRule>
  </conditionalFormatting>
  <conditionalFormatting sqref="O16">
    <cfRule type="cellIs" dxfId="8056" priority="72" operator="equal">
      <formula>"Remplaçant"</formula>
    </cfRule>
    <cfRule type="cellIs" dxfId="8055" priority="73" operator="equal">
      <formula>"Titulaire"</formula>
    </cfRule>
  </conditionalFormatting>
  <conditionalFormatting sqref="O20">
    <cfRule type="cellIs" dxfId="8054" priority="70" operator="equal">
      <formula>"Remplaçant"</formula>
    </cfRule>
    <cfRule type="cellIs" dxfId="8053" priority="71" operator="equal">
      <formula>"Titulaire"</formula>
    </cfRule>
  </conditionalFormatting>
  <conditionalFormatting sqref="R15">
    <cfRule type="cellIs" dxfId="8052" priority="46" operator="equal">
      <formula>"Remplaçant"</formula>
    </cfRule>
    <cfRule type="cellIs" dxfId="8051" priority="47" operator="equal">
      <formula>"Titulaire"</formula>
    </cfRule>
  </conditionalFormatting>
  <conditionalFormatting sqref="O24">
    <cfRule type="cellIs" dxfId="8050" priority="66" operator="equal">
      <formula>"Remplaçant"</formula>
    </cfRule>
    <cfRule type="cellIs" dxfId="8049" priority="67" operator="equal">
      <formula>"Titulaire"</formula>
    </cfRule>
  </conditionalFormatting>
  <conditionalFormatting sqref="O14">
    <cfRule type="cellIs" dxfId="8048" priority="64" operator="equal">
      <formula>"Remplaçant"</formula>
    </cfRule>
    <cfRule type="cellIs" dxfId="8047" priority="65" operator="equal">
      <formula>"Titulaire"</formula>
    </cfRule>
  </conditionalFormatting>
  <conditionalFormatting sqref="O12">
    <cfRule type="cellIs" dxfId="8046" priority="62" operator="equal">
      <formula>"Remplaçant"</formula>
    </cfRule>
    <cfRule type="cellIs" dxfId="8045" priority="63" operator="equal">
      <formula>"Titulaire"</formula>
    </cfRule>
  </conditionalFormatting>
  <conditionalFormatting sqref="R23">
    <cfRule type="cellIs" dxfId="8044" priority="60" operator="equal">
      <formula>"Remplaçant"</formula>
    </cfRule>
    <cfRule type="cellIs" dxfId="8043" priority="61" operator="equal">
      <formula>"Titulaire"</formula>
    </cfRule>
  </conditionalFormatting>
  <conditionalFormatting sqref="R21">
    <cfRule type="cellIs" dxfId="8042" priority="58" operator="equal">
      <formula>"Remplaçant"</formula>
    </cfRule>
    <cfRule type="cellIs" dxfId="8041" priority="59" operator="equal">
      <formula>"Titulaire"</formula>
    </cfRule>
  </conditionalFormatting>
  <conditionalFormatting sqref="R16">
    <cfRule type="cellIs" dxfId="8040" priority="56" operator="equal">
      <formula>"Remplaçant"</formula>
    </cfRule>
    <cfRule type="cellIs" dxfId="8039" priority="57" operator="equal">
      <formula>"Titulaire"</formula>
    </cfRule>
  </conditionalFormatting>
  <conditionalFormatting sqref="R18">
    <cfRule type="cellIs" dxfId="8038" priority="54" operator="equal">
      <formula>"Remplaçant"</formula>
    </cfRule>
    <cfRule type="cellIs" dxfId="8037" priority="55" operator="equal">
      <formula>"Titulaire"</formula>
    </cfRule>
  </conditionalFormatting>
  <conditionalFormatting sqref="R17">
    <cfRule type="cellIs" dxfId="8036" priority="52" operator="equal">
      <formula>"Remplaçant"</formula>
    </cfRule>
    <cfRule type="cellIs" dxfId="8035" priority="53" operator="equal">
      <formula>"Titulaire"</formula>
    </cfRule>
  </conditionalFormatting>
  <conditionalFormatting sqref="R28">
    <cfRule type="cellIs" dxfId="8034" priority="50" operator="equal">
      <formula>"Remplaçant"</formula>
    </cfRule>
    <cfRule type="cellIs" dxfId="8033" priority="51" operator="equal">
      <formula>"Titulaire"</formula>
    </cfRule>
  </conditionalFormatting>
  <conditionalFormatting sqref="R27">
    <cfRule type="cellIs" dxfId="8032" priority="48" operator="equal">
      <formula>"Remplaçant"</formula>
    </cfRule>
    <cfRule type="cellIs" dxfId="8031" priority="49" operator="equal">
      <formula>"Titulaire"</formula>
    </cfRule>
  </conditionalFormatting>
  <conditionalFormatting sqref="F27">
    <cfRule type="cellIs" dxfId="8030" priority="43" operator="equal">
      <formula>0</formula>
    </cfRule>
  </conditionalFormatting>
  <conditionalFormatting sqref="R1">
    <cfRule type="cellIs" dxfId="8029" priority="41" operator="equal">
      <formula>"Remplaçant"</formula>
    </cfRule>
    <cfRule type="cellIs" dxfId="8028" priority="42" operator="equal">
      <formula>"Titulaire"</formula>
    </cfRule>
  </conditionalFormatting>
  <conditionalFormatting sqref="U1">
    <cfRule type="cellIs" dxfId="8027" priority="39" operator="equal">
      <formula>"Remplaçant"</formula>
    </cfRule>
    <cfRule type="cellIs" dxfId="8026" priority="40" operator="equal">
      <formula>"Titulaire"</formula>
    </cfRule>
  </conditionalFormatting>
  <conditionalFormatting sqref="U5">
    <cfRule type="cellIs" dxfId="8025" priority="37" operator="equal">
      <formula>"Remplaçant"</formula>
    </cfRule>
    <cfRule type="cellIs" dxfId="8024" priority="38" operator="equal">
      <formula>"Titulaire"</formula>
    </cfRule>
  </conditionalFormatting>
  <conditionalFormatting sqref="U6">
    <cfRule type="cellIs" dxfId="8023" priority="35" operator="equal">
      <formula>"Remplaçant"</formula>
    </cfRule>
    <cfRule type="cellIs" dxfId="8022" priority="36" operator="equal">
      <formula>"Titulaire"</formula>
    </cfRule>
  </conditionalFormatting>
  <conditionalFormatting sqref="U17">
    <cfRule type="cellIs" dxfId="8021" priority="33" operator="equal">
      <formula>"Remplaçant"</formula>
    </cfRule>
    <cfRule type="cellIs" dxfId="8020" priority="34" operator="equal">
      <formula>"Titulaire"</formula>
    </cfRule>
  </conditionalFormatting>
  <conditionalFormatting sqref="U25">
    <cfRule type="cellIs" dxfId="8019" priority="31" operator="equal">
      <formula>"Remplaçant"</formula>
    </cfRule>
    <cfRule type="cellIs" dxfId="8018" priority="32" operator="equal">
      <formula>"Titulaire"</formula>
    </cfRule>
  </conditionalFormatting>
  <conditionalFormatting sqref="U9">
    <cfRule type="cellIs" dxfId="8017" priority="29" operator="equal">
      <formula>"Remplaçant"</formula>
    </cfRule>
    <cfRule type="cellIs" dxfId="8016" priority="30" operator="equal">
      <formula>"Titulaire"</formula>
    </cfRule>
  </conditionalFormatting>
  <conditionalFormatting sqref="U10">
    <cfRule type="cellIs" dxfId="8015" priority="27" operator="equal">
      <formula>"Remplaçant"</formula>
    </cfRule>
    <cfRule type="cellIs" dxfId="8014" priority="28" operator="equal">
      <formula>"Titulaire"</formula>
    </cfRule>
  </conditionalFormatting>
  <conditionalFormatting sqref="U8">
    <cfRule type="cellIs" dxfId="8013" priority="25" operator="equal">
      <formula>"Remplaçant"</formula>
    </cfRule>
    <cfRule type="cellIs" dxfId="8012" priority="26" operator="equal">
      <formula>"Titulaire"</formula>
    </cfRule>
  </conditionalFormatting>
  <conditionalFormatting sqref="U13">
    <cfRule type="cellIs" dxfId="8011" priority="23" operator="equal">
      <formula>"Remplaçant"</formula>
    </cfRule>
    <cfRule type="cellIs" dxfId="8010" priority="24" operator="equal">
      <formula>"Titulaire"</formula>
    </cfRule>
  </conditionalFormatting>
  <conditionalFormatting sqref="U21">
    <cfRule type="cellIs" dxfId="8009" priority="21" operator="equal">
      <formula>"Remplaçant"</formula>
    </cfRule>
    <cfRule type="cellIs" dxfId="8008" priority="22" operator="equal">
      <formula>"Titulaire"</formula>
    </cfRule>
  </conditionalFormatting>
  <conditionalFormatting sqref="U12">
    <cfRule type="cellIs" dxfId="8007" priority="19" operator="equal">
      <formula>"Remplaçant"</formula>
    </cfRule>
    <cfRule type="cellIs" dxfId="8006" priority="20" operator="equal">
      <formula>"Titulaire"</formula>
    </cfRule>
  </conditionalFormatting>
  <conditionalFormatting sqref="U15">
    <cfRule type="cellIs" dxfId="8005" priority="17" operator="equal">
      <formula>"Remplaçant"</formula>
    </cfRule>
    <cfRule type="cellIs" dxfId="8004" priority="18" operator="equal">
      <formula>"Titulaire"</formula>
    </cfRule>
  </conditionalFormatting>
  <conditionalFormatting sqref="U22">
    <cfRule type="cellIs" dxfId="8003" priority="1" operator="equal">
      <formula>"Remplaçant"</formula>
    </cfRule>
    <cfRule type="cellIs" dxfId="8002" priority="2" operator="equal">
      <formula>"Titulaire"</formula>
    </cfRule>
  </conditionalFormatting>
  <conditionalFormatting sqref="U18">
    <cfRule type="cellIs" dxfId="8001" priority="13" operator="equal">
      <formula>"Remplaçant"</formula>
    </cfRule>
    <cfRule type="cellIs" dxfId="8000" priority="14" operator="equal">
      <formula>"Titulaire"</formula>
    </cfRule>
  </conditionalFormatting>
  <conditionalFormatting sqref="U16">
    <cfRule type="cellIs" dxfId="7999" priority="11" operator="equal">
      <formula>"Remplaçant"</formula>
    </cfRule>
    <cfRule type="cellIs" dxfId="7998" priority="12" operator="equal">
      <formula>"Titulaire"</formula>
    </cfRule>
  </conditionalFormatting>
  <conditionalFormatting sqref="U20">
    <cfRule type="cellIs" dxfId="7997" priority="9" operator="equal">
      <formula>"Remplaçant"</formula>
    </cfRule>
    <cfRule type="cellIs" dxfId="7996" priority="10" operator="equal">
      <formula>"Titulaire"</formula>
    </cfRule>
  </conditionalFormatting>
  <conditionalFormatting sqref="U23">
    <cfRule type="cellIs" dxfId="7995" priority="7" operator="equal">
      <formula>"Remplaçant"</formula>
    </cfRule>
    <cfRule type="cellIs" dxfId="7994" priority="8" operator="equal">
      <formula>"Titulaire"</formula>
    </cfRule>
  </conditionalFormatting>
  <conditionalFormatting sqref="U14">
    <cfRule type="cellIs" dxfId="7993" priority="5" operator="equal">
      <formula>"Remplaçant"</formula>
    </cfRule>
    <cfRule type="cellIs" dxfId="7992" priority="6" operator="equal">
      <formula>"Titulaire"</formula>
    </cfRule>
  </conditionalFormatting>
  <conditionalFormatting sqref="U24">
    <cfRule type="cellIs" dxfId="7991" priority="3" operator="equal">
      <formula>"Remplaçant"</formula>
    </cfRule>
    <cfRule type="cellIs" dxfId="7990" priority="4" operator="equal">
      <formula>"Titulaire"</formula>
    </cfRule>
  </conditionalFormatting>
  <hyperlinks>
    <hyperlink ref="B128" r:id="rId1" tooltip="Jean Butez" display="http://www.lequipe.fr/Football/FootballFicheJoueur49184.html"/>
    <hyperlink ref="B108" r:id="rId2" tooltip="Vincent Enyeama" display="http://www.lequipe.fr/Football/FootballFicheJoueur16315.html"/>
    <hyperlink ref="B121" r:id="rId3" tooltip="Mike Maignan" display="http://www.lequipe.fr/Football/FootballFicheJoueur48037.html"/>
    <hyperlink ref="B127" r:id="rId4" tooltip="Marko Basa" display="http://www.lequipe.fr/Football/FootballFicheJoueur22653.html"/>
    <hyperlink ref="B123" r:id="rId5" tooltip="Franck Béria" display="http://www.lequipe.fr/Football/FootballFicheJoueur16118.html"/>
    <hyperlink ref="B112" r:id="rId6" tooltip="Renato Civelli" display="http://www.lequipe.fr/Football/FootballFicheJoueur24319.html"/>
    <hyperlink ref="B109" r:id="rId7" tooltip="Sébastien Corchia" display="http://www.lequipe.fr/Football/FootballFicheJoueur32012.html"/>
    <hyperlink ref="B110" r:id="rId8" tooltip="Youssouf Koné" display="http://www.lequipe.fr/Football/FootballFicheJoueur50743.html"/>
    <hyperlink ref="B120" r:id="rId9" tooltip="Julian Palmieri" display="http://www.lequipe.fr/Football/FootballFicheJoueur24028.html"/>
    <hyperlink ref="B125" r:id="rId10" tooltip="Adama Soumaoro" display="http://www.lequipe.fr/Football/FootballFicheJoueur33447.html"/>
    <hyperlink ref="B119" r:id="rId11" tooltip="Stoppila Sunzu" display="http://www.lequipe.fr/Football/FootballFicheJoueur28585.html"/>
    <hyperlink ref="B113" r:id="rId12" tooltip="Ibrahim Amadou" display="http://www.lequipe.fr/Football/FootballFicheJoueur41205.html"/>
    <hyperlink ref="B116" r:id="rId13" tooltip="Morgan Amalfitano" display="http://www.lequipe.fr/Football/FootballFicheJoueur21072.html"/>
    <hyperlink ref="B117" r:id="rId14" tooltip="Eric Bauthéac" display="http://www.lequipe.fr/Football/FootballFicheJoueur28331.html"/>
    <hyperlink ref="B129" r:id="rId15" tooltip="Yves Bissouma" display="http://www.lequipe.fr/Football/FootballFicheJoueur59699.html"/>
    <hyperlink ref="B122" r:id="rId16" tooltip="Rony Lopes" display="http://www.lequipe.fr/Football/FootballFicheJoueur48360.html"/>
    <hyperlink ref="B126" r:id="rId17" tooltip="Rio Mavuba" display="http://www.lequipe.fr/Football/FootballFicheJoueur20006.html"/>
    <hyperlink ref="B114" r:id="rId18" tooltip="Mounir Obbadi" display="http://www.lequipe.fr/Football/FootballFicheJoueur20254.html"/>
    <hyperlink ref="B111" r:id="rId19" tooltip="Younousse Sankharé" display="http://www.lequipe.fr/Football/FootballFicheJoueur27372.html"/>
    <hyperlink ref="B115" r:id="rId20" tooltip="Yassine Benzia" display="http://www.lequipe.fr/Football/FootballFicheJoueur43675.html"/>
    <hyperlink ref="B118" r:id="rId21" tooltip="Nicolas De Préville" display="http://www.lequipe.fr/Football/FootballFicheJoueur33800.html"/>
    <hyperlink ref="B124" r:id="rId22" tooltip="Eder" display="http://www.lequipe.fr/Football/FootballFicheJoueur255000000000000000000026704.html"/>
    <hyperlink ref="B27" r:id="rId23" tooltip="Jean Butez" display="http://www.lequipe.fr/Football/FootballFicheJoueur49184.html"/>
    <hyperlink ref="B5" r:id="rId24" tooltip="Vincent Enyeama" display="http://www.lequipe.fr/Football/FootballFicheJoueur16315.html"/>
    <hyperlink ref="B18" r:id="rId25" tooltip="Mike Maignan" display="http://www.lequipe.fr/Football/FootballFicheJoueur48037.html"/>
    <hyperlink ref="B25" r:id="rId26" tooltip="Marko Basa" display="http://www.lequipe.fr/Football/FootballFicheJoueur22653.html"/>
    <hyperlink ref="B20" r:id="rId27" tooltip="Franck Béria" display="http://www.lequipe.fr/Football/FootballFicheJoueur16118.html"/>
    <hyperlink ref="B9" r:id="rId28" tooltip="Renato Civelli" display="http://www.lequipe.fr/Football/FootballFicheJoueur24319.html"/>
    <hyperlink ref="B6" r:id="rId29" tooltip="Sébastien Corchia" display="http://www.lequipe.fr/Football/FootballFicheJoueur32012.html"/>
    <hyperlink ref="B7" r:id="rId30" tooltip="Youssouf Koné" display="http://www.lequipe.fr/Football/FootballFicheJoueur50743.html"/>
    <hyperlink ref="B17" r:id="rId31" tooltip="Julian Palmieri" display="http://www.lequipe.fr/Football/FootballFicheJoueur24028.html"/>
    <hyperlink ref="B23" r:id="rId32" tooltip="Adama Soumaoro" display="http://www.lequipe.fr/Football/FootballFicheJoueur33447.html"/>
    <hyperlink ref="B16" r:id="rId33" tooltip="Stoppila Sunzu" display="http://www.lequipe.fr/Football/FootballFicheJoueur28585.html"/>
    <hyperlink ref="B10" r:id="rId34" tooltip="Ibrahim Amadou" display="http://www.lequipe.fr/Football/FootballFicheJoueur41205.html"/>
    <hyperlink ref="B13" r:id="rId35" tooltip="Morgan Amalfitano" display="http://www.lequipe.fr/Football/FootballFicheJoueur21072.html"/>
    <hyperlink ref="B14" r:id="rId36" tooltip="Eric Bauthéac" display="http://www.lequipe.fr/Football/FootballFicheJoueur28331.html"/>
    <hyperlink ref="B28" r:id="rId37" tooltip="Yves Bissouma" display="http://www.lequipe.fr/Football/FootballFicheJoueur59699.html"/>
    <hyperlink ref="B19" r:id="rId38" tooltip="Rony Lopes" display="http://www.lequipe.fr/Football/FootballFicheJoueur48360.html"/>
    <hyperlink ref="B24" r:id="rId39" tooltip="Rio Mavuba" display="http://www.lequipe.fr/Football/FootballFicheJoueur20006.html"/>
    <hyperlink ref="B11" r:id="rId40" tooltip="Mounir Obbadi" display="http://www.lequipe.fr/Football/FootballFicheJoueur20254.html"/>
    <hyperlink ref="B8" r:id="rId41" tooltip="Younousse Sankharé" display="http://www.lequipe.fr/Football/FootballFicheJoueur27372.html"/>
    <hyperlink ref="B12" r:id="rId42" tooltip="Yassine Benzia" display="http://www.lequipe.fr/Football/FootballFicheJoueur43675.html"/>
    <hyperlink ref="B15" r:id="rId43" tooltip="Nicolas De Préville" display="http://www.lequipe.fr/Football/FootballFicheJoueur33800.html"/>
    <hyperlink ref="B21" r:id="rId44" tooltip="Eder" display="http://www.lequipe.fr/Football/FootballFicheJoueur255000000000000000000026704.html"/>
  </hyperlinks>
  <pageMargins left="0.7" right="0.7" top="0.75" bottom="0.75" header="0.3" footer="0.3"/>
  <ignoredErrors>
    <ignoredError sqref="F18 F27" formula="1"/>
  </ignoredErrors>
  <drawing r:id="rId45"/>
  <legacyDrawing r:id="rId4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dimension ref="A1:DX420"/>
  <sheetViews>
    <sheetView showGridLines="0" zoomScale="85" zoomScaleNormal="85" workbookViewId="0">
      <selection activeCell="W33" sqref="W33"/>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19</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42595</v>
      </c>
      <c r="O2" s="113">
        <v>42602</v>
      </c>
      <c r="R2" s="113">
        <v>42608</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c r="J3" s="489"/>
      <c r="K3" s="133"/>
      <c r="L3" s="115" t="s">
        <v>11</v>
      </c>
      <c r="O3" s="115" t="s">
        <v>19</v>
      </c>
      <c r="R3" s="115" t="s">
        <v>17</v>
      </c>
      <c r="U3" s="115" t="s">
        <v>19</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19</v>
      </c>
      <c r="M4" s="112" t="s">
        <v>155</v>
      </c>
      <c r="N4" s="111" t="s">
        <v>156</v>
      </c>
      <c r="O4" s="114" t="s">
        <v>6</v>
      </c>
      <c r="P4" s="112" t="s">
        <v>155</v>
      </c>
      <c r="Q4" s="111" t="s">
        <v>156</v>
      </c>
      <c r="R4" s="114" t="s">
        <v>19</v>
      </c>
      <c r="S4" s="112" t="s">
        <v>155</v>
      </c>
      <c r="T4" s="108" t="s">
        <v>156</v>
      </c>
      <c r="U4" s="114" t="s">
        <v>15</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2</v>
      </c>
      <c r="B5" s="174" t="s">
        <v>405</v>
      </c>
      <c r="C5" s="146">
        <v>1</v>
      </c>
      <c r="D5" s="177" t="s">
        <v>113</v>
      </c>
      <c r="E5" s="147">
        <f t="shared" ref="E5:E44" si="0">COUNTIF(L5:XFD5,"Titulaire")</f>
        <v>0</v>
      </c>
      <c r="F5" s="175">
        <f>SUM(L5:XFD5)*-1</f>
        <v>0</v>
      </c>
      <c r="G5" s="147">
        <f t="shared" ref="G5:G44" si="1">COUNTIFS($49:$49,"Victoire",5:5,"Titulaire")</f>
        <v>0</v>
      </c>
      <c r="H5" s="147">
        <f t="shared" ref="H5:H44" si="2">COUNTIFS($49:$49,"Nul",5:5,"Titulaire")</f>
        <v>0</v>
      </c>
      <c r="I5" s="147">
        <f t="shared" ref="I5:I44" si="3">COUNTIFS($49:$49,"Défaite",5:5,"Titulaire")</f>
        <v>0</v>
      </c>
      <c r="J5" s="106">
        <f t="shared" ref="J5:J44" si="4">COUNTIF($L5:$XFD5,"Titulaire")/$J$2</f>
        <v>0</v>
      </c>
      <c r="K5" s="106">
        <f t="shared" ref="K5:K44" si="5">COUNTIF($L5:$XFD5,"Remplaçant")/$J$2</f>
        <v>0</v>
      </c>
      <c r="L5" s="107"/>
      <c r="M5" s="110"/>
      <c r="N5" s="110"/>
      <c r="O5" s="107"/>
      <c r="P5" s="110"/>
      <c r="Q5" s="110"/>
      <c r="R5" s="107"/>
      <c r="S5" s="110"/>
      <c r="T5" s="110"/>
      <c r="U5" s="96"/>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8</v>
      </c>
      <c r="B6" s="174" t="s">
        <v>411</v>
      </c>
      <c r="C6" s="146">
        <v>2</v>
      </c>
      <c r="D6" s="177" t="s">
        <v>114</v>
      </c>
      <c r="E6" s="147">
        <f t="shared" si="0"/>
        <v>3</v>
      </c>
      <c r="F6" s="145">
        <f t="shared" ref="F6:F17" si="6">SUM(L6:XFD6)</f>
        <v>0</v>
      </c>
      <c r="G6" s="147">
        <f t="shared" si="1"/>
        <v>0</v>
      </c>
      <c r="H6" s="147">
        <f t="shared" si="2"/>
        <v>0</v>
      </c>
      <c r="I6" s="147">
        <f t="shared" si="3"/>
        <v>3</v>
      </c>
      <c r="J6" s="106">
        <f t="shared" si="4"/>
        <v>0.75</v>
      </c>
      <c r="K6" s="106">
        <f t="shared" si="5"/>
        <v>0</v>
      </c>
      <c r="L6" s="96" t="s">
        <v>121</v>
      </c>
      <c r="M6" s="110"/>
      <c r="N6" s="110"/>
      <c r="O6" s="96" t="s">
        <v>121</v>
      </c>
      <c r="P6" s="110"/>
      <c r="Q6" s="110"/>
      <c r="R6" s="96" t="s">
        <v>121</v>
      </c>
      <c r="S6" s="110"/>
      <c r="T6" s="110"/>
      <c r="U6" s="96"/>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25</v>
      </c>
      <c r="B7" s="174" t="s">
        <v>426</v>
      </c>
      <c r="C7" s="146">
        <v>3</v>
      </c>
      <c r="D7" s="177" t="s">
        <v>117</v>
      </c>
      <c r="E7" s="147">
        <f t="shared" si="0"/>
        <v>0</v>
      </c>
      <c r="F7" s="145">
        <f t="shared" si="6"/>
        <v>0</v>
      </c>
      <c r="G7" s="147">
        <f t="shared" si="1"/>
        <v>0</v>
      </c>
      <c r="H7" s="147">
        <f t="shared" si="2"/>
        <v>0</v>
      </c>
      <c r="I7" s="147">
        <f t="shared" si="3"/>
        <v>0</v>
      </c>
      <c r="J7" s="106">
        <f t="shared" si="4"/>
        <v>0</v>
      </c>
      <c r="K7" s="106">
        <f t="shared" si="5"/>
        <v>0.5</v>
      </c>
      <c r="L7" s="96"/>
      <c r="M7" s="110"/>
      <c r="N7" s="110"/>
      <c r="O7" s="96" t="s">
        <v>122</v>
      </c>
      <c r="P7" s="110"/>
      <c r="Q7" s="110"/>
      <c r="R7" s="96" t="s">
        <v>122</v>
      </c>
      <c r="S7" s="110"/>
      <c r="T7" s="110"/>
      <c r="U7" s="96"/>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10</v>
      </c>
      <c r="B8" s="174" t="s">
        <v>249</v>
      </c>
      <c r="C8" s="146">
        <v>5</v>
      </c>
      <c r="D8" s="177" t="s">
        <v>114</v>
      </c>
      <c r="E8" s="147">
        <f t="shared" si="0"/>
        <v>2</v>
      </c>
      <c r="F8" s="145">
        <f t="shared" si="6"/>
        <v>0</v>
      </c>
      <c r="G8" s="147">
        <f t="shared" si="1"/>
        <v>0</v>
      </c>
      <c r="H8" s="147">
        <f t="shared" si="2"/>
        <v>0</v>
      </c>
      <c r="I8" s="147">
        <f t="shared" si="3"/>
        <v>2</v>
      </c>
      <c r="J8" s="106">
        <f t="shared" si="4"/>
        <v>0.5</v>
      </c>
      <c r="K8" s="106">
        <f t="shared" si="5"/>
        <v>0</v>
      </c>
      <c r="L8" s="96" t="s">
        <v>121</v>
      </c>
      <c r="M8" s="110"/>
      <c r="N8" s="110"/>
      <c r="O8" s="96"/>
      <c r="P8" s="110"/>
      <c r="Q8" s="110"/>
      <c r="R8" s="96" t="s">
        <v>121</v>
      </c>
      <c r="S8" s="110"/>
      <c r="T8" s="110"/>
      <c r="U8" s="96"/>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4</v>
      </c>
      <c r="B9" s="174" t="s">
        <v>407</v>
      </c>
      <c r="C9" s="146">
        <v>6</v>
      </c>
      <c r="D9" s="177" t="s">
        <v>114</v>
      </c>
      <c r="E9" s="147">
        <f t="shared" si="0"/>
        <v>1</v>
      </c>
      <c r="F9" s="145">
        <f t="shared" si="6"/>
        <v>0</v>
      </c>
      <c r="G9" s="147">
        <f t="shared" si="1"/>
        <v>0</v>
      </c>
      <c r="H9" s="147">
        <f t="shared" si="2"/>
        <v>0</v>
      </c>
      <c r="I9" s="147">
        <f t="shared" si="3"/>
        <v>1</v>
      </c>
      <c r="J9" s="106">
        <f t="shared" si="4"/>
        <v>0.25</v>
      </c>
      <c r="K9" s="106">
        <f t="shared" si="5"/>
        <v>0.5</v>
      </c>
      <c r="L9" s="96" t="s">
        <v>122</v>
      </c>
      <c r="M9" s="110"/>
      <c r="N9" s="110"/>
      <c r="O9" s="96" t="s">
        <v>121</v>
      </c>
      <c r="P9" s="110"/>
      <c r="Q9" s="110"/>
      <c r="R9" s="96"/>
      <c r="S9" s="110"/>
      <c r="T9" s="110"/>
      <c r="U9" s="96" t="s">
        <v>122</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28</v>
      </c>
      <c r="B10" s="182" t="s">
        <v>429</v>
      </c>
      <c r="C10" s="146"/>
      <c r="D10" s="153"/>
      <c r="E10" s="147">
        <f t="shared" si="0"/>
        <v>2</v>
      </c>
      <c r="F10" s="145">
        <f t="shared" si="6"/>
        <v>0</v>
      </c>
      <c r="G10" s="147">
        <f t="shared" si="1"/>
        <v>0</v>
      </c>
      <c r="H10" s="147">
        <f t="shared" si="2"/>
        <v>0</v>
      </c>
      <c r="I10" s="147">
        <f t="shared" si="3"/>
        <v>2</v>
      </c>
      <c r="J10" s="106">
        <f t="shared" si="4"/>
        <v>0.5</v>
      </c>
      <c r="K10" s="106">
        <f t="shared" si="5"/>
        <v>0</v>
      </c>
      <c r="L10" s="96" t="s">
        <v>121</v>
      </c>
      <c r="M10" s="110"/>
      <c r="N10" s="110"/>
      <c r="O10" s="96" t="s">
        <v>121</v>
      </c>
      <c r="P10" s="110"/>
      <c r="Q10" s="110"/>
      <c r="R10" s="96"/>
      <c r="S10" s="110"/>
      <c r="T10" s="110"/>
      <c r="U10" s="96"/>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13</v>
      </c>
      <c r="B11" s="174" t="s">
        <v>403</v>
      </c>
      <c r="C11" s="146">
        <v>8</v>
      </c>
      <c r="D11" s="177" t="s">
        <v>116</v>
      </c>
      <c r="E11" s="147">
        <f t="shared" si="0"/>
        <v>4</v>
      </c>
      <c r="F11" s="145">
        <f t="shared" si="6"/>
        <v>0</v>
      </c>
      <c r="G11" s="147">
        <f t="shared" si="1"/>
        <v>0</v>
      </c>
      <c r="H11" s="147">
        <f t="shared" si="2"/>
        <v>0</v>
      </c>
      <c r="I11" s="147">
        <f t="shared" si="3"/>
        <v>4</v>
      </c>
      <c r="J11" s="106">
        <f t="shared" si="4"/>
        <v>1</v>
      </c>
      <c r="K11" s="106">
        <f t="shared" si="5"/>
        <v>0</v>
      </c>
      <c r="L11" s="96" t="s">
        <v>121</v>
      </c>
      <c r="M11" s="110"/>
      <c r="N11" s="110"/>
      <c r="O11" s="96" t="s">
        <v>121</v>
      </c>
      <c r="P11" s="110"/>
      <c r="Q11" s="110"/>
      <c r="R11" s="96" t="s">
        <v>121</v>
      </c>
      <c r="S11" s="110"/>
      <c r="T11" s="110"/>
      <c r="U11" s="107" t="s">
        <v>121</v>
      </c>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14</v>
      </c>
      <c r="B12" s="174" t="s">
        <v>415</v>
      </c>
      <c r="C12" s="146">
        <v>8</v>
      </c>
      <c r="D12" s="177" t="s">
        <v>116</v>
      </c>
      <c r="E12" s="147">
        <f t="shared" si="0"/>
        <v>0</v>
      </c>
      <c r="F12" s="145">
        <f t="shared" si="6"/>
        <v>0</v>
      </c>
      <c r="G12" s="147">
        <f t="shared" si="1"/>
        <v>0</v>
      </c>
      <c r="H12" s="147">
        <f t="shared" si="2"/>
        <v>0</v>
      </c>
      <c r="I12" s="147">
        <f t="shared" si="3"/>
        <v>0</v>
      </c>
      <c r="J12" s="106">
        <f t="shared" si="4"/>
        <v>0</v>
      </c>
      <c r="K12" s="106">
        <f t="shared" si="5"/>
        <v>0</v>
      </c>
      <c r="L12" s="96"/>
      <c r="M12" s="110"/>
      <c r="N12" s="110"/>
      <c r="O12" s="96"/>
      <c r="P12" s="110"/>
      <c r="Q12" s="110"/>
      <c r="R12" s="96"/>
      <c r="S12" s="110"/>
      <c r="T12" s="110"/>
      <c r="U12" s="96"/>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27</v>
      </c>
      <c r="B13" s="174" t="s">
        <v>428</v>
      </c>
      <c r="C13" s="146">
        <v>9</v>
      </c>
      <c r="D13" s="177" t="s">
        <v>117</v>
      </c>
      <c r="E13" s="147">
        <f t="shared" si="0"/>
        <v>4</v>
      </c>
      <c r="F13" s="145">
        <f t="shared" si="6"/>
        <v>0</v>
      </c>
      <c r="G13" s="147">
        <f t="shared" si="1"/>
        <v>0</v>
      </c>
      <c r="H13" s="147">
        <f t="shared" si="2"/>
        <v>0</v>
      </c>
      <c r="I13" s="147">
        <f t="shared" si="3"/>
        <v>4</v>
      </c>
      <c r="J13" s="106">
        <f t="shared" si="4"/>
        <v>1</v>
      </c>
      <c r="K13" s="106">
        <f t="shared" si="5"/>
        <v>0</v>
      </c>
      <c r="L13" s="96" t="s">
        <v>121</v>
      </c>
      <c r="M13" s="110"/>
      <c r="N13" s="110"/>
      <c r="O13" s="96" t="s">
        <v>121</v>
      </c>
      <c r="P13" s="110"/>
      <c r="Q13" s="110"/>
      <c r="R13" s="96" t="s">
        <v>121</v>
      </c>
      <c r="S13" s="110"/>
      <c r="T13" s="110"/>
      <c r="U13" s="107" t="s">
        <v>121</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17</v>
      </c>
      <c r="B14" s="174" t="s">
        <v>418</v>
      </c>
      <c r="C14" s="146">
        <v>10</v>
      </c>
      <c r="D14" s="177" t="s">
        <v>116</v>
      </c>
      <c r="E14" s="147">
        <f t="shared" si="0"/>
        <v>1</v>
      </c>
      <c r="F14" s="145">
        <f t="shared" si="6"/>
        <v>0</v>
      </c>
      <c r="G14" s="147">
        <f t="shared" si="1"/>
        <v>0</v>
      </c>
      <c r="H14" s="147">
        <f t="shared" si="2"/>
        <v>0</v>
      </c>
      <c r="I14" s="147">
        <f t="shared" si="3"/>
        <v>1</v>
      </c>
      <c r="J14" s="106">
        <f t="shared" si="4"/>
        <v>0.25</v>
      </c>
      <c r="K14" s="106">
        <f t="shared" si="5"/>
        <v>0</v>
      </c>
      <c r="L14" s="96"/>
      <c r="M14" s="110"/>
      <c r="N14" s="110"/>
      <c r="O14" s="96"/>
      <c r="P14" s="110"/>
      <c r="Q14" s="110"/>
      <c r="R14" s="96"/>
      <c r="S14" s="110"/>
      <c r="T14" s="110"/>
      <c r="U14" s="107" t="s">
        <v>121</v>
      </c>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9</v>
      </c>
      <c r="B15" s="174" t="s">
        <v>412</v>
      </c>
      <c r="C15" s="146">
        <v>11</v>
      </c>
      <c r="D15" s="177" t="s">
        <v>114</v>
      </c>
      <c r="E15" s="147">
        <f t="shared" si="0"/>
        <v>0</v>
      </c>
      <c r="F15" s="145">
        <f t="shared" si="6"/>
        <v>0</v>
      </c>
      <c r="G15" s="147">
        <f t="shared" si="1"/>
        <v>0</v>
      </c>
      <c r="H15" s="147">
        <f t="shared" si="2"/>
        <v>0</v>
      </c>
      <c r="I15" s="147">
        <f t="shared" si="3"/>
        <v>0</v>
      </c>
      <c r="J15" s="106">
        <f t="shared" si="4"/>
        <v>0</v>
      </c>
      <c r="K15" s="106">
        <f t="shared" si="5"/>
        <v>1</v>
      </c>
      <c r="L15" s="96" t="s">
        <v>122</v>
      </c>
      <c r="M15" s="110"/>
      <c r="N15" s="110"/>
      <c r="O15" s="96" t="s">
        <v>122</v>
      </c>
      <c r="P15" s="110"/>
      <c r="Q15" s="110"/>
      <c r="R15" s="96" t="s">
        <v>122</v>
      </c>
      <c r="S15" s="110"/>
      <c r="T15" s="110"/>
      <c r="U15" s="96" t="s">
        <v>122</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26</v>
      </c>
      <c r="B16" s="174" t="s">
        <v>427</v>
      </c>
      <c r="C16" s="146">
        <v>12</v>
      </c>
      <c r="D16" s="177" t="s">
        <v>117</v>
      </c>
      <c r="E16" s="147">
        <f t="shared" si="0"/>
        <v>4</v>
      </c>
      <c r="F16" s="145">
        <f t="shared" si="6"/>
        <v>2</v>
      </c>
      <c r="G16" s="147">
        <f t="shared" si="1"/>
        <v>0</v>
      </c>
      <c r="H16" s="147">
        <f t="shared" si="2"/>
        <v>0</v>
      </c>
      <c r="I16" s="147">
        <f t="shared" si="3"/>
        <v>4</v>
      </c>
      <c r="J16" s="106">
        <f t="shared" si="4"/>
        <v>1</v>
      </c>
      <c r="K16" s="106">
        <f t="shared" si="5"/>
        <v>0</v>
      </c>
      <c r="L16" s="96" t="s">
        <v>121</v>
      </c>
      <c r="M16" s="110">
        <v>2</v>
      </c>
      <c r="N16" s="110"/>
      <c r="O16" s="96" t="s">
        <v>121</v>
      </c>
      <c r="P16" s="110"/>
      <c r="Q16" s="110"/>
      <c r="R16" s="96" t="s">
        <v>121</v>
      </c>
      <c r="S16" s="110"/>
      <c r="T16" s="110"/>
      <c r="U16" s="107" t="s">
        <v>121</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29</v>
      </c>
      <c r="B17" s="182" t="s">
        <v>745</v>
      </c>
      <c r="C17" s="146">
        <v>13</v>
      </c>
      <c r="D17" s="153" t="s">
        <v>114</v>
      </c>
      <c r="E17" s="147">
        <f t="shared" si="0"/>
        <v>1</v>
      </c>
      <c r="F17" s="145">
        <f t="shared" si="6"/>
        <v>0</v>
      </c>
      <c r="G17" s="147">
        <f t="shared" si="1"/>
        <v>0</v>
      </c>
      <c r="H17" s="147">
        <f t="shared" si="2"/>
        <v>0</v>
      </c>
      <c r="I17" s="147">
        <f t="shared" si="3"/>
        <v>1</v>
      </c>
      <c r="J17" s="106">
        <f t="shared" si="4"/>
        <v>0.25</v>
      </c>
      <c r="K17" s="106">
        <f t="shared" si="5"/>
        <v>0</v>
      </c>
      <c r="L17" s="96"/>
      <c r="M17" s="110"/>
      <c r="N17" s="110"/>
      <c r="O17" s="96"/>
      <c r="P17" s="110"/>
      <c r="Q17" s="110"/>
      <c r="R17" s="96"/>
      <c r="S17" s="110"/>
      <c r="T17" s="110"/>
      <c r="U17" s="96" t="s">
        <v>121</v>
      </c>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v>
      </c>
      <c r="B18" s="174" t="s">
        <v>404</v>
      </c>
      <c r="C18" s="146">
        <v>16</v>
      </c>
      <c r="D18" s="177" t="s">
        <v>113</v>
      </c>
      <c r="E18" s="147">
        <f t="shared" si="0"/>
        <v>0</v>
      </c>
      <c r="F18" s="175">
        <f>SUM(L18:XFD18)*-1</f>
        <v>0</v>
      </c>
      <c r="G18" s="147">
        <f t="shared" si="1"/>
        <v>0</v>
      </c>
      <c r="H18" s="147">
        <f t="shared" si="2"/>
        <v>0</v>
      </c>
      <c r="I18" s="147">
        <f t="shared" si="3"/>
        <v>0</v>
      </c>
      <c r="J18" s="106">
        <f t="shared" si="4"/>
        <v>0</v>
      </c>
      <c r="K18" s="106">
        <f t="shared" si="5"/>
        <v>1</v>
      </c>
      <c r="L18" s="96" t="s">
        <v>122</v>
      </c>
      <c r="M18" s="110"/>
      <c r="N18" s="110"/>
      <c r="O18" s="96" t="s">
        <v>122</v>
      </c>
      <c r="P18" s="110"/>
      <c r="Q18" s="110"/>
      <c r="R18" s="96" t="s">
        <v>122</v>
      </c>
      <c r="S18" s="110"/>
      <c r="T18" s="110"/>
      <c r="U18" s="96" t="s">
        <v>122</v>
      </c>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18</v>
      </c>
      <c r="B19" s="174" t="s">
        <v>419</v>
      </c>
      <c r="C19" s="146">
        <v>17</v>
      </c>
      <c r="D19" s="177" t="s">
        <v>116</v>
      </c>
      <c r="E19" s="147">
        <f t="shared" si="0"/>
        <v>4</v>
      </c>
      <c r="F19" s="145">
        <f t="shared" ref="F19:F32" si="7">SUM(L19:XFD19)</f>
        <v>0</v>
      </c>
      <c r="G19" s="147">
        <f t="shared" si="1"/>
        <v>0</v>
      </c>
      <c r="H19" s="147">
        <f t="shared" si="2"/>
        <v>0</v>
      </c>
      <c r="I19" s="147">
        <f t="shared" si="3"/>
        <v>4</v>
      </c>
      <c r="J19" s="106">
        <f t="shared" si="4"/>
        <v>1</v>
      </c>
      <c r="K19" s="106">
        <f t="shared" si="5"/>
        <v>0</v>
      </c>
      <c r="L19" s="96" t="s">
        <v>121</v>
      </c>
      <c r="M19" s="110"/>
      <c r="N19" s="110"/>
      <c r="O19" s="96" t="s">
        <v>121</v>
      </c>
      <c r="P19" s="110"/>
      <c r="Q19" s="110"/>
      <c r="R19" s="96" t="s">
        <v>121</v>
      </c>
      <c r="S19" s="110"/>
      <c r="T19" s="110"/>
      <c r="U19" s="107" t="s">
        <v>121</v>
      </c>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21</v>
      </c>
      <c r="B20" s="174" t="s">
        <v>422</v>
      </c>
      <c r="C20" s="146">
        <v>19</v>
      </c>
      <c r="D20" s="177" t="s">
        <v>116</v>
      </c>
      <c r="E20" s="147">
        <f t="shared" si="0"/>
        <v>3</v>
      </c>
      <c r="F20" s="145">
        <f t="shared" si="7"/>
        <v>0</v>
      </c>
      <c r="G20" s="147">
        <f t="shared" si="1"/>
        <v>0</v>
      </c>
      <c r="H20" s="147">
        <f t="shared" si="2"/>
        <v>0</v>
      </c>
      <c r="I20" s="147">
        <f t="shared" si="3"/>
        <v>3</v>
      </c>
      <c r="J20" s="106">
        <f t="shared" si="4"/>
        <v>0.75</v>
      </c>
      <c r="K20" s="106">
        <f t="shared" si="5"/>
        <v>0.25</v>
      </c>
      <c r="L20" s="96" t="s">
        <v>121</v>
      </c>
      <c r="M20" s="110"/>
      <c r="N20" s="110"/>
      <c r="O20" s="96" t="s">
        <v>121</v>
      </c>
      <c r="P20" s="110"/>
      <c r="Q20" s="110"/>
      <c r="R20" s="96" t="s">
        <v>121</v>
      </c>
      <c r="S20" s="110"/>
      <c r="T20" s="110"/>
      <c r="U20" s="96" t="s">
        <v>122</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7</v>
      </c>
      <c r="B21" s="174" t="s">
        <v>410</v>
      </c>
      <c r="C21" s="146">
        <v>20</v>
      </c>
      <c r="D21" s="177" t="s">
        <v>114</v>
      </c>
      <c r="E21" s="147">
        <f t="shared" si="0"/>
        <v>1</v>
      </c>
      <c r="F21" s="145">
        <f t="shared" si="7"/>
        <v>0</v>
      </c>
      <c r="G21" s="147">
        <f t="shared" si="1"/>
        <v>0</v>
      </c>
      <c r="H21" s="147">
        <f t="shared" si="2"/>
        <v>0</v>
      </c>
      <c r="I21" s="147">
        <f t="shared" si="3"/>
        <v>1</v>
      </c>
      <c r="J21" s="106">
        <f t="shared" si="4"/>
        <v>0.25</v>
      </c>
      <c r="K21" s="106">
        <f t="shared" si="5"/>
        <v>0</v>
      </c>
      <c r="L21" s="96"/>
      <c r="M21" s="110"/>
      <c r="N21" s="110"/>
      <c r="O21" s="96"/>
      <c r="P21" s="110"/>
      <c r="Q21" s="110"/>
      <c r="R21" s="96"/>
      <c r="S21" s="110"/>
      <c r="T21" s="110"/>
      <c r="U21" s="107" t="s">
        <v>121</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23</v>
      </c>
      <c r="B22" s="174" t="s">
        <v>424</v>
      </c>
      <c r="C22" s="146">
        <v>22</v>
      </c>
      <c r="D22" s="177" t="s">
        <v>117</v>
      </c>
      <c r="E22" s="147">
        <f t="shared" si="0"/>
        <v>0</v>
      </c>
      <c r="F22" s="145">
        <f t="shared" si="7"/>
        <v>0</v>
      </c>
      <c r="G22" s="147">
        <f t="shared" si="1"/>
        <v>0</v>
      </c>
      <c r="H22" s="147">
        <f t="shared" si="2"/>
        <v>0</v>
      </c>
      <c r="I22" s="147">
        <f t="shared" si="3"/>
        <v>0</v>
      </c>
      <c r="J22" s="106">
        <f t="shared" si="4"/>
        <v>0</v>
      </c>
      <c r="K22" s="106">
        <f t="shared" si="5"/>
        <v>0.5</v>
      </c>
      <c r="L22" s="96" t="s">
        <v>122</v>
      </c>
      <c r="M22" s="110"/>
      <c r="N22" s="110"/>
      <c r="O22" s="96" t="s">
        <v>122</v>
      </c>
      <c r="P22" s="110"/>
      <c r="Q22" s="110"/>
      <c r="R22" s="96"/>
      <c r="S22" s="110"/>
      <c r="T22" s="110"/>
      <c r="U22" s="96"/>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15</v>
      </c>
      <c r="B23" s="174" t="s">
        <v>416</v>
      </c>
      <c r="C23" s="146">
        <v>23</v>
      </c>
      <c r="D23" s="177" t="s">
        <v>116</v>
      </c>
      <c r="E23" s="147">
        <f t="shared" si="0"/>
        <v>1</v>
      </c>
      <c r="F23" s="145">
        <f t="shared" si="7"/>
        <v>0</v>
      </c>
      <c r="G23" s="147">
        <f t="shared" si="1"/>
        <v>0</v>
      </c>
      <c r="H23" s="147">
        <f t="shared" si="2"/>
        <v>0</v>
      </c>
      <c r="I23" s="147">
        <f t="shared" si="3"/>
        <v>1</v>
      </c>
      <c r="J23" s="106">
        <f t="shared" si="4"/>
        <v>0.25</v>
      </c>
      <c r="K23" s="106">
        <f t="shared" si="5"/>
        <v>0.5</v>
      </c>
      <c r="L23" s="96" t="s">
        <v>122</v>
      </c>
      <c r="M23" s="110"/>
      <c r="N23" s="110"/>
      <c r="O23" s="96" t="s">
        <v>122</v>
      </c>
      <c r="P23" s="110"/>
      <c r="Q23" s="110"/>
      <c r="R23" s="96" t="s">
        <v>121</v>
      </c>
      <c r="S23" s="110"/>
      <c r="T23" s="110"/>
      <c r="U23" s="96"/>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5</v>
      </c>
      <c r="B24" s="174" t="s">
        <v>408</v>
      </c>
      <c r="C24" s="146">
        <v>24</v>
      </c>
      <c r="D24" s="177" t="s">
        <v>114</v>
      </c>
      <c r="E24" s="147">
        <f t="shared" si="0"/>
        <v>2</v>
      </c>
      <c r="F24" s="145">
        <f t="shared" si="7"/>
        <v>0</v>
      </c>
      <c r="G24" s="147">
        <f t="shared" si="1"/>
        <v>0</v>
      </c>
      <c r="H24" s="147">
        <f t="shared" si="2"/>
        <v>0</v>
      </c>
      <c r="I24" s="147">
        <f t="shared" si="3"/>
        <v>2</v>
      </c>
      <c r="J24" s="106">
        <f t="shared" si="4"/>
        <v>0.5</v>
      </c>
      <c r="K24" s="106">
        <f t="shared" si="5"/>
        <v>0</v>
      </c>
      <c r="L24" s="96" t="s">
        <v>121</v>
      </c>
      <c r="M24" s="110"/>
      <c r="N24" s="110"/>
      <c r="O24" s="96"/>
      <c r="P24" s="110"/>
      <c r="Q24" s="110"/>
      <c r="R24" s="96"/>
      <c r="S24" s="110"/>
      <c r="T24" s="110"/>
      <c r="U24" s="96" t="s">
        <v>121</v>
      </c>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6</v>
      </c>
      <c r="B25" s="174" t="s">
        <v>409</v>
      </c>
      <c r="C25" s="146">
        <v>25</v>
      </c>
      <c r="D25" s="177" t="s">
        <v>114</v>
      </c>
      <c r="E25" s="147">
        <f t="shared" si="0"/>
        <v>4</v>
      </c>
      <c r="F25" s="145">
        <f t="shared" si="7"/>
        <v>0</v>
      </c>
      <c r="G25" s="147">
        <f t="shared" si="1"/>
        <v>0</v>
      </c>
      <c r="H25" s="147">
        <f t="shared" si="2"/>
        <v>0</v>
      </c>
      <c r="I25" s="147">
        <f t="shared" si="3"/>
        <v>4</v>
      </c>
      <c r="J25" s="106">
        <f t="shared" si="4"/>
        <v>1</v>
      </c>
      <c r="K25" s="106">
        <f t="shared" si="5"/>
        <v>0</v>
      </c>
      <c r="L25" s="96" t="s">
        <v>121</v>
      </c>
      <c r="M25" s="110"/>
      <c r="N25" s="110"/>
      <c r="O25" s="96" t="s">
        <v>121</v>
      </c>
      <c r="P25" s="110"/>
      <c r="Q25" s="110"/>
      <c r="R25" s="96" t="s">
        <v>121</v>
      </c>
      <c r="S25" s="110"/>
      <c r="T25" s="110"/>
      <c r="U25" s="107" t="s">
        <v>121</v>
      </c>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22</v>
      </c>
      <c r="B26" s="174" t="s">
        <v>423</v>
      </c>
      <c r="C26" s="146">
        <v>26</v>
      </c>
      <c r="D26" s="177" t="s">
        <v>117</v>
      </c>
      <c r="E26" s="147">
        <f t="shared" si="0"/>
        <v>0</v>
      </c>
      <c r="F26" s="145">
        <f t="shared" si="7"/>
        <v>0</v>
      </c>
      <c r="G26" s="147">
        <f t="shared" si="1"/>
        <v>0</v>
      </c>
      <c r="H26" s="147">
        <f t="shared" si="2"/>
        <v>0</v>
      </c>
      <c r="I26" s="147">
        <f t="shared" si="3"/>
        <v>0</v>
      </c>
      <c r="J26" s="106">
        <f t="shared" si="4"/>
        <v>0</v>
      </c>
      <c r="K26" s="106">
        <f t="shared" si="5"/>
        <v>0.25</v>
      </c>
      <c r="L26" s="96"/>
      <c r="M26" s="110"/>
      <c r="N26" s="110"/>
      <c r="O26" s="96"/>
      <c r="P26" s="110"/>
      <c r="Q26" s="110"/>
      <c r="R26" s="96" t="s">
        <v>122</v>
      </c>
      <c r="S26" s="110"/>
      <c r="T26" s="110"/>
      <c r="U26" s="107"/>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12</v>
      </c>
      <c r="B27" s="174" t="s">
        <v>414</v>
      </c>
      <c r="C27" s="146">
        <v>27</v>
      </c>
      <c r="D27" s="177" t="s">
        <v>116</v>
      </c>
      <c r="E27" s="147">
        <f t="shared" si="0"/>
        <v>0</v>
      </c>
      <c r="F27" s="145">
        <f t="shared" si="7"/>
        <v>0</v>
      </c>
      <c r="G27" s="147">
        <f t="shared" si="1"/>
        <v>0</v>
      </c>
      <c r="H27" s="147">
        <f t="shared" si="2"/>
        <v>0</v>
      </c>
      <c r="I27" s="147">
        <f t="shared" si="3"/>
        <v>0</v>
      </c>
      <c r="J27" s="106">
        <f t="shared" si="4"/>
        <v>0</v>
      </c>
      <c r="K27" s="106">
        <f t="shared" si="5"/>
        <v>0.5</v>
      </c>
      <c r="L27" s="96"/>
      <c r="M27" s="110"/>
      <c r="N27" s="110"/>
      <c r="O27" s="96"/>
      <c r="P27" s="110"/>
      <c r="Q27" s="110"/>
      <c r="R27" s="96" t="s">
        <v>122</v>
      </c>
      <c r="S27" s="110"/>
      <c r="T27" s="110"/>
      <c r="U27" s="96" t="s">
        <v>122</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11</v>
      </c>
      <c r="B28" s="174" t="s">
        <v>413</v>
      </c>
      <c r="C28" s="146">
        <v>28</v>
      </c>
      <c r="D28" s="177" t="s">
        <v>116</v>
      </c>
      <c r="E28" s="147">
        <f t="shared" si="0"/>
        <v>1</v>
      </c>
      <c r="F28" s="145">
        <f t="shared" si="7"/>
        <v>0</v>
      </c>
      <c r="G28" s="147">
        <f t="shared" si="1"/>
        <v>0</v>
      </c>
      <c r="H28" s="147">
        <f t="shared" si="2"/>
        <v>0</v>
      </c>
      <c r="I28" s="147">
        <f t="shared" si="3"/>
        <v>1</v>
      </c>
      <c r="J28" s="106">
        <f t="shared" si="4"/>
        <v>0.25</v>
      </c>
      <c r="K28" s="106">
        <f t="shared" si="5"/>
        <v>0.75</v>
      </c>
      <c r="L28" s="96" t="s">
        <v>122</v>
      </c>
      <c r="M28" s="110"/>
      <c r="N28" s="110"/>
      <c r="O28" s="96" t="s">
        <v>122</v>
      </c>
      <c r="P28" s="110"/>
      <c r="Q28" s="110"/>
      <c r="R28" s="96" t="s">
        <v>122</v>
      </c>
      <c r="S28" s="110"/>
      <c r="T28" s="110"/>
      <c r="U28" s="107" t="s">
        <v>121</v>
      </c>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19</v>
      </c>
      <c r="B29" s="174" t="s">
        <v>420</v>
      </c>
      <c r="C29" s="146">
        <v>7</v>
      </c>
      <c r="D29" s="177" t="s">
        <v>116</v>
      </c>
      <c r="E29" s="147">
        <f t="shared" si="0"/>
        <v>0</v>
      </c>
      <c r="F29" s="145">
        <f t="shared" si="7"/>
        <v>0</v>
      </c>
      <c r="G29" s="147">
        <f t="shared" si="1"/>
        <v>0</v>
      </c>
      <c r="H29" s="147">
        <f t="shared" si="2"/>
        <v>0</v>
      </c>
      <c r="I29" s="147">
        <f t="shared" si="3"/>
        <v>0</v>
      </c>
      <c r="J29" s="106">
        <f t="shared" si="4"/>
        <v>0</v>
      </c>
      <c r="K29" s="106">
        <f t="shared" si="5"/>
        <v>0.25</v>
      </c>
      <c r="L29" s="96"/>
      <c r="M29" s="110"/>
      <c r="N29" s="110"/>
      <c r="O29" s="96"/>
      <c r="P29" s="110"/>
      <c r="Q29" s="110"/>
      <c r="R29" s="96"/>
      <c r="S29" s="110"/>
      <c r="T29" s="110"/>
      <c r="U29" s="96" t="s">
        <v>122</v>
      </c>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20</v>
      </c>
      <c r="B30" s="174" t="s">
        <v>421</v>
      </c>
      <c r="C30" s="146">
        <v>29</v>
      </c>
      <c r="D30" s="177" t="s">
        <v>116</v>
      </c>
      <c r="E30" s="147">
        <f t="shared" si="0"/>
        <v>0</v>
      </c>
      <c r="F30" s="145">
        <f t="shared" si="7"/>
        <v>0</v>
      </c>
      <c r="G30" s="147">
        <f t="shared" si="1"/>
        <v>0</v>
      </c>
      <c r="H30" s="147">
        <f t="shared" si="2"/>
        <v>0</v>
      </c>
      <c r="I30" s="147">
        <f t="shared" si="3"/>
        <v>0</v>
      </c>
      <c r="J30" s="106">
        <f t="shared" si="4"/>
        <v>0</v>
      </c>
      <c r="K30" s="106">
        <f t="shared" si="5"/>
        <v>0</v>
      </c>
      <c r="L30" s="96"/>
      <c r="M30" s="110"/>
      <c r="N30" s="110"/>
      <c r="O30" s="96"/>
      <c r="P30" s="110"/>
      <c r="Q30" s="110"/>
      <c r="R30" s="96"/>
      <c r="S30" s="110"/>
      <c r="T30" s="110"/>
      <c r="U30" s="96"/>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16</v>
      </c>
      <c r="B31" s="174" t="s">
        <v>417</v>
      </c>
      <c r="C31" s="146">
        <v>33</v>
      </c>
      <c r="D31" s="177" t="s">
        <v>116</v>
      </c>
      <c r="E31" s="147">
        <f t="shared" si="0"/>
        <v>0</v>
      </c>
      <c r="F31" s="175">
        <f t="shared" si="7"/>
        <v>0</v>
      </c>
      <c r="G31" s="147">
        <f t="shared" si="1"/>
        <v>0</v>
      </c>
      <c r="H31" s="147">
        <f t="shared" si="2"/>
        <v>0</v>
      </c>
      <c r="I31" s="147">
        <f t="shared" si="3"/>
        <v>0</v>
      </c>
      <c r="J31" s="106">
        <f t="shared" si="4"/>
        <v>0</v>
      </c>
      <c r="K31" s="106">
        <f t="shared" si="5"/>
        <v>0.5</v>
      </c>
      <c r="L31" s="96"/>
      <c r="M31" s="110"/>
      <c r="N31" s="110"/>
      <c r="O31" s="96" t="s">
        <v>122</v>
      </c>
      <c r="P31" s="110"/>
      <c r="Q31" s="110"/>
      <c r="R31" s="96" t="s">
        <v>122</v>
      </c>
      <c r="S31" s="110"/>
      <c r="T31" s="110"/>
      <c r="U31" s="107"/>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24</v>
      </c>
      <c r="B32" s="183" t="s">
        <v>425</v>
      </c>
      <c r="C32" s="146">
        <v>34</v>
      </c>
      <c r="D32" s="177" t="s">
        <v>117</v>
      </c>
      <c r="E32" s="147">
        <f t="shared" si="0"/>
        <v>2</v>
      </c>
      <c r="F32" s="145">
        <f t="shared" si="7"/>
        <v>0</v>
      </c>
      <c r="G32" s="147">
        <f t="shared" si="1"/>
        <v>0</v>
      </c>
      <c r="H32" s="147">
        <f t="shared" si="2"/>
        <v>0</v>
      </c>
      <c r="I32" s="147">
        <f t="shared" si="3"/>
        <v>2</v>
      </c>
      <c r="J32" s="106">
        <f t="shared" si="4"/>
        <v>0.5</v>
      </c>
      <c r="K32" s="106">
        <f t="shared" si="5"/>
        <v>0.5</v>
      </c>
      <c r="L32" s="96" t="s">
        <v>122</v>
      </c>
      <c r="M32" s="110"/>
      <c r="N32" s="110"/>
      <c r="O32" s="96" t="s">
        <v>121</v>
      </c>
      <c r="P32" s="110"/>
      <c r="Q32" s="110"/>
      <c r="R32" s="96" t="s">
        <v>121</v>
      </c>
      <c r="S32" s="110"/>
      <c r="T32" s="110"/>
      <c r="U32" s="96" t="s">
        <v>122</v>
      </c>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3</v>
      </c>
      <c r="B33" s="183" t="s">
        <v>406</v>
      </c>
      <c r="C33" s="146">
        <v>40</v>
      </c>
      <c r="D33" s="177" t="s">
        <v>113</v>
      </c>
      <c r="E33" s="147">
        <f t="shared" si="0"/>
        <v>4</v>
      </c>
      <c r="F33" s="175">
        <f>SUM(L33:XFD33)*-1</f>
        <v>-10</v>
      </c>
      <c r="G33" s="147">
        <f t="shared" si="1"/>
        <v>0</v>
      </c>
      <c r="H33" s="147">
        <f t="shared" si="2"/>
        <v>0</v>
      </c>
      <c r="I33" s="147">
        <f t="shared" si="3"/>
        <v>4</v>
      </c>
      <c r="J33" s="106">
        <f t="shared" si="4"/>
        <v>1</v>
      </c>
      <c r="K33" s="106">
        <f t="shared" si="5"/>
        <v>0</v>
      </c>
      <c r="L33" s="96" t="s">
        <v>121</v>
      </c>
      <c r="M33" s="110"/>
      <c r="N33" s="110">
        <v>3</v>
      </c>
      <c r="O33" s="96" t="s">
        <v>121</v>
      </c>
      <c r="P33" s="110"/>
      <c r="Q33" s="110">
        <v>3</v>
      </c>
      <c r="R33" s="96" t="s">
        <v>121</v>
      </c>
      <c r="S33" s="110"/>
      <c r="T33" s="110">
        <v>2</v>
      </c>
      <c r="U33" s="96" t="s">
        <v>121</v>
      </c>
      <c r="V33" s="110"/>
      <c r="W33" s="110">
        <v>2</v>
      </c>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50"/>
      <c r="C34" s="146"/>
      <c r="D34" s="153"/>
      <c r="E34" s="147">
        <f t="shared" si="0"/>
        <v>0</v>
      </c>
      <c r="F34" s="145">
        <f t="shared" ref="F34:F44" si="8">SUM(L34:XFD34)</f>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50"/>
      <c r="C35" s="146"/>
      <c r="D35" s="153"/>
      <c r="E35" s="147">
        <f t="shared" si="0"/>
        <v>0</v>
      </c>
      <c r="F35" s="145">
        <f t="shared" si="8"/>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8"/>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2</v>
      </c>
      <c r="N48" s="119">
        <f>SUM(N5:N45)</f>
        <v>3</v>
      </c>
      <c r="O48" s="117">
        <f>O47+O46</f>
        <v>18</v>
      </c>
      <c r="P48" s="119">
        <f>SUM(P5:P45)</f>
        <v>0</v>
      </c>
      <c r="Q48" s="119">
        <f>SUM(Q5:Q45)</f>
        <v>3</v>
      </c>
      <c r="R48" s="117">
        <f>R47+R46</f>
        <v>18</v>
      </c>
      <c r="S48" s="119">
        <f>SUM(S5:S45)</f>
        <v>0</v>
      </c>
      <c r="T48" s="119">
        <f>SUM(T5:T45)</f>
        <v>2</v>
      </c>
      <c r="U48" s="117">
        <f>U47+U46</f>
        <v>18</v>
      </c>
      <c r="V48" s="119">
        <f>SUM(V5:V45)</f>
        <v>0</v>
      </c>
      <c r="W48" s="119">
        <f>SUM(W5:W45)</f>
        <v>2</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Défaite</v>
      </c>
      <c r="O49" s="110" t="str">
        <f>IF(O48&lt;18,"",IF(P48&lt;Q48,"Défaite",IF(P48=Q48,"Nul",IF(P48&gt;Q48,"Victoire",""))))</f>
        <v>Défaite</v>
      </c>
      <c r="R49" s="110" t="str">
        <f>IF(R48&lt;18,"",IF(S48&lt;T48,"Défaite",IF(S48=T48,"Nul",IF(S48&gt;T48,"Victoire",""))))</f>
        <v>Défaite</v>
      </c>
      <c r="U49" s="110" t="str">
        <f>IF(U48&lt;18,"",IF(V48&lt;W48,"Défaite",IF(V48=W48,"Nul",IF(V48&gt;W48,"Victoire",""))))</f>
        <v>Défaite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405</v>
      </c>
      <c r="C108" s="146">
        <v>1</v>
      </c>
      <c r="D108" s="177" t="s">
        <v>113</v>
      </c>
      <c r="E108" s="159"/>
      <c r="F108" s="120" t="str">
        <f t="shared" ref="F108:F134" si="9">IF((SUMIFS($E$5:$E$105,$B$5:$B$105,$B108))=0,"",(SUMIFS($G$5:$G$105,$B$5:$B$105,$B108))/(SUMIFS($E$5:$E$105,$B$5:$B$105,$B108)))</f>
        <v/>
      </c>
      <c r="G108" s="120" t="str">
        <f t="shared" ref="G108:G134" si="10">IF((SUMIFS($E$5:$E$105,$B$5:$B$105,$B108))=0,"",(SUMIFS($H$5:$H$105,$B$5:$B$105,$B108))/(SUMIFS($E$5:$E$105,$B$5:$B$105,$B108)))</f>
        <v/>
      </c>
      <c r="H108" s="120" t="str">
        <f t="shared" ref="H108:H134" si="11">IF((SUMIFS($E$5:$E$105,$B$5:$B$105,$B108))=0,"",(SUMIFS($I$5:$I$105,$B$5:$B$105,$B108))/(SUMIFS($E$5:$E$105,$B$5:$B$105,$B108)))</f>
        <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411</v>
      </c>
      <c r="C109" s="146">
        <v>2</v>
      </c>
      <c r="D109" s="177" t="s">
        <v>114</v>
      </c>
      <c r="E109" s="159"/>
      <c r="F109" s="120">
        <f t="shared" si="9"/>
        <v>0</v>
      </c>
      <c r="G109" s="120">
        <f t="shared" si="10"/>
        <v>0</v>
      </c>
      <c r="H109" s="120">
        <f t="shared" si="11"/>
        <v>1</v>
      </c>
      <c r="I109" s="126"/>
      <c r="J109" s="126"/>
      <c r="K109" s="126"/>
      <c r="L109" s="94"/>
      <c r="M109" s="135"/>
      <c r="N109" s="134"/>
      <c r="O109" s="134"/>
      <c r="P109" s="134"/>
      <c r="Q109" s="134"/>
      <c r="R109" s="134"/>
      <c r="S109" s="134"/>
      <c r="T109" s="133"/>
      <c r="U109" s="125"/>
      <c r="V109" s="125"/>
      <c r="W109" s="125"/>
      <c r="X109" s="125"/>
      <c r="Y109" s="125"/>
      <c r="Z109" s="125"/>
      <c r="AA109" s="125"/>
      <c r="AB109" s="125"/>
      <c r="AC109" s="125"/>
      <c r="AD109" s="125"/>
      <c r="AE109" s="125"/>
      <c r="AF109" s="125"/>
      <c r="AG109" s="125"/>
      <c r="AH109" s="125"/>
      <c r="AI109" s="125"/>
      <c r="AJ109" s="125"/>
      <c r="DS109" s="132"/>
      <c r="DT109" s="132"/>
      <c r="DU109" s="132"/>
      <c r="DV109" s="132"/>
      <c r="DW109" s="132"/>
    </row>
    <row r="110" spans="1:127" ht="15" customHeight="1" x14ac:dyDescent="0.2">
      <c r="A110" s="110"/>
      <c r="B110" s="174" t="s">
        <v>426</v>
      </c>
      <c r="C110" s="146">
        <v>3</v>
      </c>
      <c r="D110" s="177" t="s">
        <v>117</v>
      </c>
      <c r="E110" s="159"/>
      <c r="F110" s="120" t="str">
        <f t="shared" si="9"/>
        <v/>
      </c>
      <c r="G110" s="120" t="str">
        <f t="shared" si="10"/>
        <v/>
      </c>
      <c r="H110" s="120" t="str">
        <f t="shared" si="11"/>
        <v/>
      </c>
      <c r="I110" s="126"/>
      <c r="J110" s="126"/>
      <c r="K110" s="126"/>
      <c r="L110" s="94"/>
      <c r="M110" s="135"/>
      <c r="N110" s="134"/>
      <c r="O110" s="134"/>
      <c r="P110" s="134"/>
      <c r="Q110" s="134"/>
      <c r="R110" s="126"/>
      <c r="S110" s="126"/>
      <c r="T110" s="133"/>
      <c r="U110" s="133"/>
      <c r="V110" s="133"/>
      <c r="W110" s="133"/>
      <c r="X110" s="133"/>
      <c r="Y110" s="133"/>
      <c r="Z110" s="133"/>
      <c r="AA110" s="133"/>
      <c r="AB110" s="133"/>
      <c r="AC110" s="133"/>
      <c r="AD110" s="133"/>
      <c r="AE110" s="133"/>
      <c r="AF110" s="133"/>
      <c r="AG110" s="133"/>
      <c r="AH110" s="133"/>
      <c r="AI110" s="133"/>
      <c r="AJ110" s="133"/>
      <c r="DS110" s="132"/>
      <c r="DT110" s="132"/>
      <c r="DU110" s="132"/>
      <c r="DV110" s="132"/>
      <c r="DW110" s="132"/>
    </row>
    <row r="111" spans="1:127" ht="15" x14ac:dyDescent="0.2">
      <c r="A111" s="110"/>
      <c r="B111" s="174" t="s">
        <v>249</v>
      </c>
      <c r="C111" s="146">
        <v>5</v>
      </c>
      <c r="D111" s="177" t="s">
        <v>114</v>
      </c>
      <c r="E111" s="159"/>
      <c r="F111" s="120">
        <f t="shared" si="9"/>
        <v>0</v>
      </c>
      <c r="G111" s="120">
        <f t="shared" si="10"/>
        <v>0</v>
      </c>
      <c r="H111" s="120">
        <f t="shared" si="11"/>
        <v>1</v>
      </c>
      <c r="I111" s="126"/>
      <c r="J111" s="126"/>
      <c r="K111" s="126"/>
      <c r="L111" s="94"/>
      <c r="M111" s="135"/>
      <c r="N111" s="134"/>
      <c r="O111" s="134"/>
      <c r="P111" s="134"/>
      <c r="Q111" s="134"/>
      <c r="R111" s="134"/>
      <c r="S111" s="134"/>
      <c r="T111" s="133"/>
      <c r="U111" s="125"/>
      <c r="V111" s="125"/>
      <c r="W111" s="125"/>
      <c r="X111" s="125"/>
      <c r="Y111" s="125"/>
      <c r="Z111" s="125"/>
      <c r="AA111" s="125"/>
      <c r="AB111" s="125"/>
      <c r="AC111" s="125"/>
      <c r="AD111" s="125"/>
      <c r="AE111" s="125"/>
      <c r="AF111" s="125"/>
      <c r="AG111" s="125"/>
      <c r="AH111" s="125"/>
      <c r="AI111" s="125"/>
      <c r="AJ111" s="125"/>
      <c r="DS111" s="132"/>
      <c r="DT111" s="132"/>
      <c r="DU111" s="132"/>
      <c r="DV111" s="132"/>
      <c r="DW111" s="132"/>
    </row>
    <row r="112" spans="1:127" ht="15" x14ac:dyDescent="0.2">
      <c r="A112" s="110"/>
      <c r="B112" s="174" t="s">
        <v>407</v>
      </c>
      <c r="C112" s="146">
        <v>6</v>
      </c>
      <c r="D112" s="177" t="s">
        <v>114</v>
      </c>
      <c r="E112" s="159"/>
      <c r="F112" s="120">
        <f t="shared" si="9"/>
        <v>0</v>
      </c>
      <c r="G112" s="120">
        <f t="shared" si="10"/>
        <v>0</v>
      </c>
      <c r="H112" s="120">
        <f t="shared" si="11"/>
        <v>1</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c r="B113" s="174" t="s">
        <v>403</v>
      </c>
      <c r="C113" s="146">
        <v>8</v>
      </c>
      <c r="D113" s="177" t="s">
        <v>116</v>
      </c>
      <c r="E113" s="159"/>
      <c r="F113" s="120">
        <f t="shared" si="9"/>
        <v>0</v>
      </c>
      <c r="G113" s="120">
        <f t="shared" si="10"/>
        <v>0</v>
      </c>
      <c r="H113" s="120">
        <f t="shared" si="11"/>
        <v>1</v>
      </c>
      <c r="I113" s="126"/>
      <c r="J113" s="126"/>
      <c r="K113" s="126"/>
      <c r="L113" s="173"/>
      <c r="M113" s="135"/>
      <c r="N113" s="134"/>
      <c r="O113" s="134"/>
      <c r="P113" s="134"/>
      <c r="Q113" s="134"/>
      <c r="R113" s="134"/>
      <c r="S113" s="134"/>
      <c r="T113" s="133"/>
      <c r="U113" s="125"/>
      <c r="V113" s="125"/>
      <c r="W113" s="125"/>
      <c r="X113" s="125"/>
      <c r="Y113" s="125"/>
      <c r="Z113" s="125"/>
      <c r="AA113" s="125"/>
      <c r="AB113" s="125"/>
      <c r="AC113" s="125"/>
      <c r="AD113" s="125"/>
      <c r="AE113" s="125"/>
      <c r="AF113" s="125"/>
      <c r="AG113" s="125"/>
      <c r="AH113" s="125"/>
      <c r="AI113" s="125"/>
      <c r="AJ113" s="125"/>
      <c r="DS113" s="132"/>
      <c r="DT113" s="132"/>
      <c r="DU113" s="132"/>
      <c r="DV113" s="132"/>
      <c r="DW113" s="132"/>
    </row>
    <row r="114" spans="1:127" ht="15" x14ac:dyDescent="0.2">
      <c r="A114" s="110"/>
      <c r="B114" s="174" t="s">
        <v>415</v>
      </c>
      <c r="C114" s="146">
        <v>8</v>
      </c>
      <c r="D114" s="177" t="s">
        <v>116</v>
      </c>
      <c r="E114" s="159"/>
      <c r="F114" s="120" t="str">
        <f t="shared" si="9"/>
        <v/>
      </c>
      <c r="G114" s="120" t="str">
        <f t="shared" si="10"/>
        <v/>
      </c>
      <c r="H114" s="120" t="str">
        <f t="shared" si="11"/>
        <v/>
      </c>
      <c r="I114" s="126"/>
      <c r="J114" s="126"/>
      <c r="K114" s="126"/>
      <c r="L114" s="94"/>
      <c r="M114" s="135"/>
      <c r="N114" s="134"/>
      <c r="O114" s="134"/>
      <c r="P114" s="134"/>
      <c r="Q114" s="134"/>
      <c r="R114" s="134"/>
      <c r="S114" s="134"/>
      <c r="T114" s="133"/>
      <c r="U114" s="125"/>
      <c r="V114" s="125"/>
      <c r="W114" s="125"/>
      <c r="X114" s="125"/>
      <c r="Y114" s="125"/>
      <c r="Z114" s="125"/>
      <c r="AA114" s="125"/>
      <c r="AB114" s="125"/>
      <c r="AC114" s="125"/>
      <c r="AD114" s="125"/>
      <c r="AE114" s="125"/>
      <c r="AF114" s="125"/>
      <c r="AG114" s="125"/>
      <c r="AH114" s="125"/>
      <c r="AI114" s="125"/>
      <c r="AJ114" s="125"/>
      <c r="DS114" s="132"/>
      <c r="DT114" s="132"/>
      <c r="DU114" s="132"/>
      <c r="DV114" s="132"/>
      <c r="DW114" s="132"/>
    </row>
    <row r="115" spans="1:127" ht="15" x14ac:dyDescent="0.2">
      <c r="A115" s="110"/>
      <c r="B115" s="174" t="s">
        <v>428</v>
      </c>
      <c r="C115" s="146">
        <v>9</v>
      </c>
      <c r="D115" s="177" t="s">
        <v>117</v>
      </c>
      <c r="E115" s="159"/>
      <c r="F115" s="120">
        <f t="shared" si="9"/>
        <v>0</v>
      </c>
      <c r="G115" s="120">
        <f t="shared" si="10"/>
        <v>0</v>
      </c>
      <c r="H115" s="120">
        <f t="shared" si="11"/>
        <v>1</v>
      </c>
      <c r="I115" s="126"/>
      <c r="J115" s="126"/>
      <c r="K115" s="126"/>
      <c r="L115" s="94"/>
      <c r="M115" s="135"/>
      <c r="N115" s="134"/>
      <c r="O115" s="134"/>
      <c r="P115" s="134"/>
      <c r="Q115" s="134"/>
      <c r="R115" s="126"/>
      <c r="S115" s="126"/>
      <c r="DS115" s="132"/>
      <c r="DT115" s="132"/>
      <c r="DU115" s="132"/>
      <c r="DV115" s="132"/>
      <c r="DW115" s="132"/>
    </row>
    <row r="116" spans="1:127" ht="15" x14ac:dyDescent="0.2">
      <c r="A116" s="110"/>
      <c r="B116" s="174" t="s">
        <v>418</v>
      </c>
      <c r="C116" s="146">
        <v>10</v>
      </c>
      <c r="D116" s="177" t="s">
        <v>116</v>
      </c>
      <c r="E116" s="159"/>
      <c r="F116" s="120">
        <f t="shared" si="9"/>
        <v>0</v>
      </c>
      <c r="G116" s="120">
        <f t="shared" si="10"/>
        <v>0</v>
      </c>
      <c r="H116" s="120">
        <f t="shared" si="11"/>
        <v>1</v>
      </c>
      <c r="I116" s="126"/>
      <c r="J116" s="126"/>
      <c r="K116" s="126"/>
      <c r="L116" s="94"/>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132"/>
      <c r="DT116" s="132"/>
      <c r="DU116" s="132"/>
      <c r="DV116" s="132"/>
      <c r="DW116" s="132"/>
    </row>
    <row r="117" spans="1:127" ht="15" x14ac:dyDescent="0.2">
      <c r="A117" s="110"/>
      <c r="B117" s="174" t="s">
        <v>412</v>
      </c>
      <c r="C117" s="146">
        <v>11</v>
      </c>
      <c r="D117" s="177" t="s">
        <v>114</v>
      </c>
      <c r="E117" s="159"/>
      <c r="F117" s="120" t="str">
        <f t="shared" si="9"/>
        <v/>
      </c>
      <c r="G117" s="120" t="str">
        <f t="shared" si="10"/>
        <v/>
      </c>
      <c r="H117" s="120" t="str">
        <f t="shared" si="11"/>
        <v/>
      </c>
      <c r="I117" s="126"/>
      <c r="J117" s="126"/>
      <c r="K117" s="126"/>
      <c r="L117" s="94"/>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c r="B118" s="174" t="s">
        <v>410</v>
      </c>
      <c r="C118" s="146">
        <v>12</v>
      </c>
      <c r="D118" s="177" t="s">
        <v>114</v>
      </c>
      <c r="E118" s="159"/>
      <c r="F118" s="120">
        <f t="shared" si="9"/>
        <v>0</v>
      </c>
      <c r="G118" s="120">
        <f t="shared" si="10"/>
        <v>0</v>
      </c>
      <c r="H118" s="120">
        <f t="shared" si="11"/>
        <v>1</v>
      </c>
      <c r="I118" s="126"/>
      <c r="J118" s="126"/>
      <c r="K118" s="126"/>
      <c r="L118" s="94"/>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427</v>
      </c>
      <c r="C119" s="146">
        <v>12</v>
      </c>
      <c r="D119" s="177" t="s">
        <v>117</v>
      </c>
      <c r="E119" s="159"/>
      <c r="F119" s="120">
        <f t="shared" si="9"/>
        <v>0</v>
      </c>
      <c r="G119" s="120">
        <f t="shared" si="10"/>
        <v>0</v>
      </c>
      <c r="H119" s="120">
        <f t="shared" si="11"/>
        <v>1</v>
      </c>
      <c r="I119" s="126"/>
      <c r="J119" s="126"/>
      <c r="K119" s="126"/>
      <c r="L119" s="94"/>
      <c r="M119" s="135"/>
      <c r="N119" s="134"/>
      <c r="O119" s="134"/>
      <c r="P119" s="134"/>
      <c r="Q119" s="134"/>
      <c r="R119" s="126"/>
      <c r="S119" s="126"/>
      <c r="T119" s="133"/>
      <c r="U119" s="133"/>
      <c r="V119" s="133"/>
      <c r="W119" s="133"/>
      <c r="X119" s="133"/>
      <c r="Y119" s="133"/>
      <c r="Z119" s="133"/>
      <c r="AA119" s="133"/>
      <c r="AB119" s="133"/>
      <c r="AC119" s="133"/>
      <c r="AD119" s="133"/>
      <c r="AE119" s="133"/>
      <c r="AF119" s="133"/>
      <c r="AG119" s="133"/>
      <c r="AH119" s="133"/>
      <c r="AI119" s="133"/>
      <c r="AJ119" s="133"/>
      <c r="DS119" s="132"/>
      <c r="DT119" s="132"/>
      <c r="DU119" s="132"/>
      <c r="DV119" s="132"/>
      <c r="DW119" s="132"/>
    </row>
    <row r="120" spans="1:127" ht="15" x14ac:dyDescent="0.2">
      <c r="A120" s="110"/>
      <c r="B120" s="174" t="s">
        <v>404</v>
      </c>
      <c r="C120" s="146">
        <v>16</v>
      </c>
      <c r="D120" s="177" t="s">
        <v>113</v>
      </c>
      <c r="E120" s="159"/>
      <c r="F120" s="120" t="str">
        <f t="shared" si="9"/>
        <v/>
      </c>
      <c r="G120" s="120" t="str">
        <f t="shared" si="10"/>
        <v/>
      </c>
      <c r="H120" s="120" t="str">
        <f t="shared" si="11"/>
        <v/>
      </c>
      <c r="I120" s="126"/>
      <c r="J120" s="126"/>
      <c r="K120" s="126"/>
      <c r="L120" s="94"/>
      <c r="M120" s="135"/>
      <c r="N120" s="134"/>
      <c r="O120" s="134"/>
      <c r="P120" s="134"/>
      <c r="Q120" s="134"/>
      <c r="R120" s="134"/>
      <c r="S120" s="134"/>
      <c r="T120" s="133"/>
      <c r="U120" s="133"/>
      <c r="V120" s="133"/>
      <c r="W120" s="133"/>
      <c r="X120" s="133"/>
      <c r="Y120" s="133"/>
      <c r="Z120" s="133"/>
      <c r="AA120" s="133"/>
      <c r="AB120" s="133"/>
      <c r="AC120" s="133"/>
      <c r="AD120" s="133"/>
      <c r="AE120" s="133"/>
      <c r="AF120" s="133"/>
      <c r="AG120" s="133"/>
      <c r="AH120" s="133"/>
      <c r="AI120" s="133"/>
      <c r="AJ120" s="133"/>
      <c r="DS120" s="132"/>
      <c r="DT120" s="132"/>
      <c r="DU120" s="132"/>
      <c r="DV120" s="132"/>
      <c r="DW120" s="132"/>
    </row>
    <row r="121" spans="1:127" ht="15" x14ac:dyDescent="0.2">
      <c r="A121" s="110"/>
      <c r="B121" s="174" t="s">
        <v>419</v>
      </c>
      <c r="C121" s="146">
        <v>17</v>
      </c>
      <c r="D121" s="177" t="s">
        <v>116</v>
      </c>
      <c r="E121" s="159"/>
      <c r="F121" s="120">
        <f t="shared" si="9"/>
        <v>0</v>
      </c>
      <c r="G121" s="120">
        <f t="shared" si="10"/>
        <v>0</v>
      </c>
      <c r="H121" s="120">
        <f t="shared" si="11"/>
        <v>1</v>
      </c>
      <c r="I121" s="126"/>
      <c r="J121" s="126"/>
      <c r="K121" s="126"/>
      <c r="L121" s="94"/>
      <c r="M121" s="135"/>
      <c r="N121" s="134"/>
      <c r="O121" s="134"/>
      <c r="P121" s="134"/>
      <c r="Q121" s="134"/>
      <c r="R121" s="134"/>
      <c r="S121" s="134"/>
      <c r="T121" s="133"/>
      <c r="U121" s="125"/>
      <c r="V121" s="125"/>
      <c r="W121" s="125"/>
      <c r="X121" s="125"/>
      <c r="Y121" s="125"/>
      <c r="Z121" s="125"/>
      <c r="AA121" s="125"/>
      <c r="AB121" s="125"/>
      <c r="AC121" s="125"/>
      <c r="AD121" s="125"/>
      <c r="AE121" s="125"/>
      <c r="AF121" s="125"/>
      <c r="AG121" s="125"/>
      <c r="AH121" s="125"/>
      <c r="AI121" s="125"/>
      <c r="AJ121" s="125"/>
      <c r="DS121" s="132"/>
      <c r="DT121" s="132"/>
      <c r="DU121" s="132"/>
      <c r="DV121" s="132"/>
      <c r="DW121" s="132"/>
    </row>
    <row r="122" spans="1:127" ht="15" x14ac:dyDescent="0.2">
      <c r="A122" s="110"/>
      <c r="B122" s="174" t="s">
        <v>422</v>
      </c>
      <c r="C122" s="146">
        <v>19</v>
      </c>
      <c r="D122" s="177" t="s">
        <v>116</v>
      </c>
      <c r="E122" s="159"/>
      <c r="F122" s="120">
        <f t="shared" si="9"/>
        <v>0</v>
      </c>
      <c r="G122" s="120">
        <f t="shared" si="10"/>
        <v>0</v>
      </c>
      <c r="H122" s="120">
        <f t="shared" si="11"/>
        <v>1</v>
      </c>
      <c r="I122" s="126"/>
      <c r="J122" s="126"/>
      <c r="K122" s="126"/>
      <c r="L122" s="173"/>
      <c r="M122" s="135"/>
      <c r="N122" s="134"/>
      <c r="O122" s="134"/>
      <c r="P122" s="134"/>
      <c r="Q122" s="134"/>
      <c r="R122" s="134"/>
      <c r="S122" s="134"/>
      <c r="T122" s="133"/>
      <c r="U122" s="125"/>
      <c r="V122" s="125"/>
      <c r="W122" s="125"/>
      <c r="X122" s="125"/>
      <c r="Y122" s="125"/>
      <c r="Z122" s="125"/>
      <c r="AA122" s="125"/>
      <c r="AB122" s="125"/>
      <c r="AC122" s="125"/>
      <c r="AD122" s="125"/>
      <c r="AE122" s="125"/>
      <c r="AF122" s="125"/>
      <c r="AG122" s="125"/>
      <c r="AH122" s="125"/>
      <c r="AI122" s="125"/>
      <c r="AJ122" s="125"/>
      <c r="DS122" s="132"/>
      <c r="DT122" s="132"/>
      <c r="DU122" s="132"/>
      <c r="DV122" s="132"/>
      <c r="DW122" s="132"/>
    </row>
    <row r="123" spans="1:127" ht="15" x14ac:dyDescent="0.2">
      <c r="A123" s="110"/>
      <c r="B123" s="174" t="s">
        <v>424</v>
      </c>
      <c r="C123" s="146">
        <v>22</v>
      </c>
      <c r="D123" s="177" t="s">
        <v>117</v>
      </c>
      <c r="E123" s="159"/>
      <c r="F123" s="120" t="str">
        <f t="shared" si="9"/>
        <v/>
      </c>
      <c r="G123" s="120" t="str">
        <f t="shared" si="10"/>
        <v/>
      </c>
      <c r="H123" s="120" t="str">
        <f t="shared" si="11"/>
        <v/>
      </c>
      <c r="I123" s="126"/>
      <c r="J123" s="126"/>
      <c r="K123" s="126"/>
      <c r="L123" s="94"/>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74" t="s">
        <v>416</v>
      </c>
      <c r="C124" s="146">
        <v>23</v>
      </c>
      <c r="D124" s="177" t="s">
        <v>116</v>
      </c>
      <c r="E124" s="159"/>
      <c r="F124" s="120">
        <f t="shared" si="9"/>
        <v>0</v>
      </c>
      <c r="G124" s="120">
        <f t="shared" si="10"/>
        <v>0</v>
      </c>
      <c r="H124" s="120">
        <f t="shared" si="11"/>
        <v>1</v>
      </c>
      <c r="I124" s="126"/>
      <c r="J124" s="126"/>
      <c r="K124" s="126"/>
      <c r="L124" s="94"/>
      <c r="M124" s="135"/>
      <c r="N124" s="134"/>
      <c r="O124" s="134"/>
      <c r="P124" s="134"/>
      <c r="Q124" s="134"/>
      <c r="R124" s="134"/>
      <c r="S124" s="134"/>
      <c r="T124" s="133"/>
      <c r="U124" s="125"/>
      <c r="V124" s="125"/>
      <c r="W124" s="125"/>
      <c r="X124" s="125"/>
      <c r="Y124" s="125"/>
      <c r="Z124" s="125"/>
      <c r="AA124" s="125"/>
      <c r="AB124" s="125"/>
      <c r="AC124" s="133"/>
      <c r="AD124" s="133"/>
      <c r="AE124" s="133"/>
      <c r="AF124" s="133"/>
      <c r="AG124" s="133"/>
      <c r="AH124" s="133"/>
      <c r="AI124" s="133"/>
      <c r="AJ124" s="133"/>
      <c r="DS124" s="132"/>
      <c r="DT124" s="132"/>
      <c r="DU124" s="132"/>
      <c r="DV124" s="132"/>
      <c r="DW124" s="132"/>
    </row>
    <row r="125" spans="1:127" ht="15" x14ac:dyDescent="0.2">
      <c r="A125" s="110"/>
      <c r="B125" s="174" t="s">
        <v>408</v>
      </c>
      <c r="C125" s="146">
        <v>24</v>
      </c>
      <c r="D125" s="177" t="s">
        <v>114</v>
      </c>
      <c r="E125" s="159"/>
      <c r="F125" s="120">
        <f t="shared" si="9"/>
        <v>0</v>
      </c>
      <c r="G125" s="120">
        <f t="shared" si="10"/>
        <v>0</v>
      </c>
      <c r="H125" s="120">
        <f t="shared" si="11"/>
        <v>1</v>
      </c>
      <c r="I125" s="126"/>
      <c r="J125" s="126"/>
      <c r="K125" s="126"/>
      <c r="L125" s="94"/>
      <c r="M125" s="135"/>
      <c r="N125" s="134"/>
      <c r="O125" s="134"/>
      <c r="P125" s="134"/>
      <c r="Q125" s="134"/>
      <c r="R125" s="134"/>
      <c r="S125" s="134"/>
      <c r="T125" s="133"/>
      <c r="U125" s="125"/>
      <c r="V125" s="125"/>
      <c r="W125" s="125"/>
      <c r="X125" s="125"/>
      <c r="Y125" s="125"/>
      <c r="Z125" s="125"/>
      <c r="AA125" s="125"/>
      <c r="AB125" s="125"/>
      <c r="AC125" s="133"/>
      <c r="AD125" s="133"/>
      <c r="AE125" s="133"/>
      <c r="AF125" s="133"/>
      <c r="AG125" s="133"/>
      <c r="AH125" s="133"/>
      <c r="AI125" s="133"/>
      <c r="AJ125" s="133"/>
      <c r="DS125" s="132"/>
      <c r="DT125" s="132"/>
      <c r="DU125" s="132"/>
      <c r="DV125" s="132"/>
      <c r="DW125" s="132"/>
    </row>
    <row r="126" spans="1:127" ht="15" x14ac:dyDescent="0.2">
      <c r="A126" s="110"/>
      <c r="B126" s="174" t="s">
        <v>409</v>
      </c>
      <c r="C126" s="146">
        <v>25</v>
      </c>
      <c r="D126" s="177" t="s">
        <v>114</v>
      </c>
      <c r="E126" s="159"/>
      <c r="F126" s="120">
        <f t="shared" si="9"/>
        <v>0</v>
      </c>
      <c r="G126" s="120">
        <f t="shared" si="10"/>
        <v>0</v>
      </c>
      <c r="H126" s="120">
        <f t="shared" si="11"/>
        <v>1</v>
      </c>
      <c r="I126" s="126"/>
      <c r="J126" s="126"/>
      <c r="K126" s="126"/>
      <c r="L126" s="94"/>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74" t="s">
        <v>414</v>
      </c>
      <c r="C127" s="146">
        <v>27</v>
      </c>
      <c r="D127" s="177" t="s">
        <v>116</v>
      </c>
      <c r="E127" s="159"/>
      <c r="F127" s="120" t="str">
        <f t="shared" si="9"/>
        <v/>
      </c>
      <c r="G127" s="120" t="str">
        <f t="shared" si="10"/>
        <v/>
      </c>
      <c r="H127" s="120" t="str">
        <f t="shared" si="11"/>
        <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413</v>
      </c>
      <c r="C128" s="146">
        <v>28</v>
      </c>
      <c r="D128" s="177" t="s">
        <v>116</v>
      </c>
      <c r="E128" s="159"/>
      <c r="F128" s="120">
        <f t="shared" si="9"/>
        <v>0</v>
      </c>
      <c r="G128" s="120">
        <f t="shared" si="10"/>
        <v>0</v>
      </c>
      <c r="H128" s="120">
        <f t="shared" si="11"/>
        <v>1</v>
      </c>
      <c r="I128" s="126"/>
      <c r="J128" s="126"/>
      <c r="K128" s="126"/>
      <c r="L128" s="173"/>
      <c r="M128" s="135"/>
      <c r="N128" s="134"/>
      <c r="O128" s="134"/>
      <c r="P128" s="134"/>
      <c r="Q128" s="134"/>
      <c r="R128" s="134"/>
      <c r="S128" s="134"/>
      <c r="T128" s="133"/>
      <c r="U128" s="125"/>
      <c r="V128" s="125"/>
      <c r="W128" s="125"/>
      <c r="X128" s="125"/>
      <c r="Y128" s="125"/>
      <c r="Z128" s="125"/>
      <c r="AA128" s="125"/>
      <c r="AB128" s="125"/>
      <c r="AC128" s="133"/>
      <c r="AD128" s="133"/>
      <c r="AE128" s="133"/>
      <c r="AF128" s="133"/>
      <c r="AG128" s="133"/>
      <c r="AH128" s="133"/>
      <c r="AI128" s="133"/>
      <c r="AJ128" s="133"/>
      <c r="DS128" s="132"/>
      <c r="DT128" s="132"/>
      <c r="DU128" s="132"/>
      <c r="DV128" s="132"/>
      <c r="DW128" s="132"/>
    </row>
    <row r="129" spans="1:127" ht="15" x14ac:dyDescent="0.2">
      <c r="A129" s="110"/>
      <c r="B129" s="174" t="s">
        <v>420</v>
      </c>
      <c r="C129" s="146">
        <v>28</v>
      </c>
      <c r="D129" s="177" t="s">
        <v>116</v>
      </c>
      <c r="E129" s="159"/>
      <c r="F129" s="120" t="str">
        <f t="shared" si="9"/>
        <v/>
      </c>
      <c r="G129" s="120" t="str">
        <f t="shared" si="10"/>
        <v/>
      </c>
      <c r="H129" s="120" t="str">
        <f t="shared" si="11"/>
        <v/>
      </c>
      <c r="I129" s="126"/>
      <c r="J129" s="126"/>
      <c r="K129" s="126"/>
      <c r="L129" s="173"/>
      <c r="M129" s="135"/>
      <c r="N129" s="134"/>
      <c r="O129" s="134"/>
      <c r="P129" s="134"/>
      <c r="Q129" s="134"/>
      <c r="R129" s="134"/>
      <c r="S129" s="134"/>
      <c r="T129" s="133"/>
      <c r="U129" s="125"/>
      <c r="V129" s="125"/>
      <c r="W129" s="125"/>
      <c r="X129" s="125"/>
      <c r="Y129" s="125"/>
      <c r="Z129" s="125"/>
      <c r="AA129" s="125"/>
      <c r="AB129" s="125"/>
      <c r="AC129" s="133"/>
      <c r="AD129" s="133"/>
      <c r="AE129" s="133"/>
      <c r="AF129" s="133"/>
      <c r="AG129" s="133"/>
      <c r="AH129" s="133"/>
      <c r="AI129" s="133"/>
      <c r="AJ129" s="133"/>
      <c r="DS129" s="132"/>
      <c r="DT129" s="132"/>
      <c r="DU129" s="132"/>
      <c r="DV129" s="132"/>
      <c r="DW129" s="132"/>
    </row>
    <row r="130" spans="1:127" ht="15" x14ac:dyDescent="0.2">
      <c r="A130" s="110"/>
      <c r="B130" s="174" t="s">
        <v>421</v>
      </c>
      <c r="C130" s="146">
        <v>29</v>
      </c>
      <c r="D130" s="177" t="s">
        <v>116</v>
      </c>
      <c r="E130" s="159"/>
      <c r="F130" s="120" t="str">
        <f t="shared" si="9"/>
        <v/>
      </c>
      <c r="G130" s="120" t="str">
        <f t="shared" si="10"/>
        <v/>
      </c>
      <c r="H130" s="120" t="str">
        <f t="shared" si="11"/>
        <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x14ac:dyDescent="0.2">
      <c r="A131" s="110"/>
      <c r="B131" s="174" t="s">
        <v>425</v>
      </c>
      <c r="C131" s="146">
        <v>33</v>
      </c>
      <c r="D131" s="177" t="s">
        <v>117</v>
      </c>
      <c r="E131" s="159"/>
      <c r="F131" s="120">
        <f t="shared" si="9"/>
        <v>0</v>
      </c>
      <c r="G131" s="120">
        <f t="shared" si="10"/>
        <v>0</v>
      </c>
      <c r="H131" s="120">
        <f t="shared" si="11"/>
        <v>1</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customHeight="1" x14ac:dyDescent="0.25">
      <c r="A132" s="110"/>
      <c r="B132" s="174" t="s">
        <v>406</v>
      </c>
      <c r="C132" s="146">
        <v>40</v>
      </c>
      <c r="D132" s="177" t="s">
        <v>113</v>
      </c>
      <c r="E132" s="159"/>
      <c r="F132" s="120">
        <f t="shared" si="9"/>
        <v>0</v>
      </c>
      <c r="G132" s="120">
        <f t="shared" si="10"/>
        <v>0</v>
      </c>
      <c r="H132" s="120">
        <f t="shared" si="11"/>
        <v>1</v>
      </c>
      <c r="I132" s="126"/>
      <c r="J132" s="126"/>
      <c r="K132" s="126"/>
      <c r="L132" s="94"/>
      <c r="M132" s="41"/>
      <c r="N132" s="134"/>
      <c r="O132" s="134"/>
      <c r="P132" s="134"/>
      <c r="Q132" s="134"/>
      <c r="R132" s="134"/>
      <c r="S132" s="134"/>
      <c r="T132" s="133"/>
      <c r="U132" s="133"/>
      <c r="V132" s="133"/>
      <c r="W132" s="133"/>
      <c r="X132" s="133"/>
      <c r="Y132" s="133"/>
      <c r="Z132" s="133"/>
      <c r="AA132" s="133"/>
      <c r="AB132" s="133"/>
      <c r="AC132" s="133"/>
      <c r="AD132" s="133"/>
      <c r="AE132" s="133"/>
      <c r="AF132" s="133"/>
      <c r="AG132" s="133"/>
      <c r="AH132" s="133"/>
      <c r="AI132" s="133"/>
      <c r="AJ132" s="133"/>
      <c r="DS132" s="132"/>
      <c r="DT132" s="132"/>
      <c r="DU132" s="132"/>
      <c r="DV132" s="132"/>
      <c r="DW132" s="132"/>
    </row>
    <row r="133" spans="1:127" ht="15" x14ac:dyDescent="0.2">
      <c r="A133" s="110"/>
      <c r="B133" s="174" t="s">
        <v>417</v>
      </c>
      <c r="C133" s="146"/>
      <c r="D133" s="177" t="s">
        <v>116</v>
      </c>
      <c r="E133" s="159"/>
      <c r="F133" s="120" t="str">
        <f t="shared" si="9"/>
        <v/>
      </c>
      <c r="G133" s="120" t="str">
        <f t="shared" si="10"/>
        <v/>
      </c>
      <c r="H133" s="120" t="str">
        <f t="shared" si="11"/>
        <v/>
      </c>
      <c r="I133" s="126"/>
      <c r="J133" s="126"/>
      <c r="K133" s="126"/>
      <c r="L133" s="172"/>
      <c r="M133" s="135"/>
      <c r="N133" s="134"/>
      <c r="O133" s="134"/>
      <c r="P133" s="134"/>
      <c r="Q133" s="134"/>
      <c r="R133" s="134"/>
      <c r="S133" s="134"/>
      <c r="T133" s="133"/>
      <c r="U133" s="125"/>
      <c r="V133" s="125"/>
      <c r="W133" s="125"/>
      <c r="X133" s="125"/>
      <c r="Y133" s="125"/>
      <c r="Z133" s="125"/>
      <c r="AA133" s="125"/>
      <c r="AB133" s="125"/>
      <c r="AC133" s="133"/>
      <c r="AD133" s="133"/>
      <c r="AE133" s="133"/>
      <c r="AF133" s="133"/>
      <c r="AG133" s="133"/>
      <c r="AH133" s="133"/>
      <c r="AI133" s="133"/>
      <c r="AJ133" s="133"/>
      <c r="DS133" s="132"/>
      <c r="DT133" s="132"/>
      <c r="DU133" s="132"/>
      <c r="DV133" s="132"/>
      <c r="DW133" s="132"/>
    </row>
    <row r="134" spans="1:127" ht="15" x14ac:dyDescent="0.2">
      <c r="A134" s="110"/>
      <c r="B134" s="174" t="s">
        <v>423</v>
      </c>
      <c r="C134" s="146"/>
      <c r="D134" s="177" t="s">
        <v>117</v>
      </c>
      <c r="E134" s="159"/>
      <c r="F134" s="120" t="str">
        <f t="shared" si="9"/>
        <v/>
      </c>
      <c r="G134" s="120" t="str">
        <f t="shared" si="10"/>
        <v/>
      </c>
      <c r="H134" s="120" t="str">
        <f t="shared" si="11"/>
        <v/>
      </c>
      <c r="I134" s="126"/>
      <c r="J134" s="126"/>
      <c r="K134" s="126"/>
      <c r="L134" s="94"/>
      <c r="M134" s="135"/>
      <c r="N134" s="134"/>
      <c r="O134" s="134"/>
      <c r="P134" s="134"/>
      <c r="Q134" s="134"/>
      <c r="R134" s="134"/>
      <c r="S134" s="134"/>
      <c r="T134" s="133"/>
      <c r="U134" s="125"/>
      <c r="V134" s="125"/>
      <c r="W134" s="125"/>
      <c r="X134" s="125"/>
      <c r="Y134" s="125"/>
      <c r="Z134" s="125"/>
      <c r="AA134" s="125"/>
      <c r="AB134" s="125"/>
      <c r="AC134" s="125"/>
      <c r="AD134" s="125"/>
      <c r="AE134" s="125"/>
      <c r="AF134" s="125"/>
      <c r="AG134" s="125"/>
      <c r="AH134" s="125"/>
      <c r="AI134" s="125"/>
      <c r="AJ134" s="125"/>
      <c r="DS134" s="132"/>
      <c r="DT134" s="132"/>
      <c r="DU134" s="132"/>
      <c r="DV134" s="132"/>
      <c r="DW134" s="132"/>
    </row>
    <row r="135" spans="1:127" ht="15" x14ac:dyDescent="0.2">
      <c r="A135" s="110"/>
      <c r="B135" s="150" t="s">
        <v>429</v>
      </c>
      <c r="C135" s="146">
        <v>7</v>
      </c>
      <c r="D135" s="153"/>
      <c r="E135" s="159"/>
      <c r="F135" s="120">
        <f t="shared" ref="F135:F148" si="12">IF((SUMIFS($E$5:$E$105,$B$5:$B$105,$B135))=0,"",(SUMIFS($G$5:$G$105,$B$5:$B$105,$B135))/(SUMIFS($E$5:$E$105,$B$5:$B$105,$B135)))</f>
        <v>0</v>
      </c>
      <c r="G135" s="120">
        <f t="shared" ref="G135:G148" si="13">IF((SUMIFS($E$5:$E$105,$B$5:$B$105,$B135))=0,"",(SUMIFS($H$5:$H$105,$B$5:$B$105,$B135))/(SUMIFS($E$5:$E$105,$B$5:$B$105,$B135)))</f>
        <v>0</v>
      </c>
      <c r="H135" s="120">
        <f t="shared" ref="H135:H148" si="14">IF((SUMIFS($E$5:$E$105,$B$5:$B$105,$B135))=0,"",(SUMIFS($I$5:$I$105,$B$5:$B$105,$B135))/(SUMIFS($E$5:$E$105,$B$5:$B$105,$B135)))</f>
        <v>1</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50" t="s">
        <v>745</v>
      </c>
      <c r="C136" s="146">
        <v>13</v>
      </c>
      <c r="D136" s="153" t="s">
        <v>114</v>
      </c>
      <c r="E136" s="159"/>
      <c r="F136" s="120">
        <f t="shared" si="12"/>
        <v>0</v>
      </c>
      <c r="G136" s="120">
        <f t="shared" si="13"/>
        <v>0</v>
      </c>
      <c r="H136" s="120">
        <f t="shared" si="14"/>
        <v>1</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50"/>
      <c r="C137" s="146"/>
      <c r="D137" s="153"/>
      <c r="E137" s="159"/>
      <c r="F137" s="120" t="str">
        <f t="shared" si="12"/>
        <v/>
      </c>
      <c r="G137" s="120" t="str">
        <f t="shared" si="13"/>
        <v/>
      </c>
      <c r="H137" s="120" t="str">
        <f t="shared" si="14"/>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50"/>
      <c r="C138" s="146"/>
      <c r="D138" s="153"/>
      <c r="E138" s="159"/>
      <c r="F138" s="120" t="str">
        <f t="shared" si="12"/>
        <v/>
      </c>
      <c r="G138" s="120" t="str">
        <f t="shared" si="13"/>
        <v/>
      </c>
      <c r="H138" s="120" t="str">
        <f t="shared" si="14"/>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12"/>
        <v/>
      </c>
      <c r="G139" s="120" t="str">
        <f t="shared" si="13"/>
        <v/>
      </c>
      <c r="H139" s="120" t="str">
        <f t="shared" si="14"/>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12"/>
        <v/>
      </c>
      <c r="G140" s="120" t="str">
        <f t="shared" si="13"/>
        <v/>
      </c>
      <c r="H140" s="120" t="str">
        <f t="shared" si="14"/>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2"/>
        <v/>
      </c>
      <c r="G141" s="120" t="str">
        <f t="shared" si="13"/>
        <v/>
      </c>
      <c r="H141" s="120" t="str">
        <f t="shared" si="14"/>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2"/>
        <v/>
      </c>
      <c r="G142" s="120" t="str">
        <f t="shared" si="13"/>
        <v/>
      </c>
      <c r="H142" s="120" t="str">
        <f t="shared" si="14"/>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2"/>
        <v/>
      </c>
      <c r="G143" s="120" t="str">
        <f t="shared" si="13"/>
        <v/>
      </c>
      <c r="H143" s="120" t="str">
        <f t="shared" si="14"/>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2"/>
        <v/>
      </c>
      <c r="G144" s="120" t="str">
        <f t="shared" si="13"/>
        <v/>
      </c>
      <c r="H144" s="120" t="str">
        <f t="shared" si="14"/>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2"/>
        <v/>
      </c>
      <c r="G145" s="120" t="str">
        <f t="shared" si="13"/>
        <v/>
      </c>
      <c r="H145" s="120" t="str">
        <f t="shared" si="14"/>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2"/>
        <v/>
      </c>
      <c r="G146" s="120" t="str">
        <f t="shared" si="13"/>
        <v/>
      </c>
      <c r="H146" s="120" t="str">
        <f t="shared" si="14"/>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2"/>
        <v/>
      </c>
      <c r="G147" s="120" t="str">
        <f t="shared" si="13"/>
        <v/>
      </c>
      <c r="H147" s="120" t="str">
        <f t="shared" si="14"/>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2"/>
        <v/>
      </c>
      <c r="G148" s="120" t="str">
        <f t="shared" si="13"/>
        <v/>
      </c>
      <c r="H148" s="120" t="str">
        <f t="shared" si="14"/>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2:15"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2:15" ht="30" customHeight="1" x14ac:dyDescent="0.2">
      <c r="B418" s="139" t="s">
        <v>233</v>
      </c>
      <c r="C418" s="493">
        <v>0.33</v>
      </c>
      <c r="D418" s="494"/>
      <c r="E418" s="125"/>
      <c r="F418" s="125"/>
      <c r="G418" s="125"/>
      <c r="H418" s="125"/>
      <c r="I418" s="126"/>
      <c r="J418" s="127"/>
      <c r="K418" s="126"/>
    </row>
    <row r="419" spans="2:15" ht="12.75" customHeight="1" x14ac:dyDescent="0.2">
      <c r="B419" s="125"/>
      <c r="C419" s="133"/>
      <c r="D419" s="133"/>
      <c r="E419" s="125"/>
      <c r="F419" s="125"/>
      <c r="G419" s="125"/>
      <c r="H419" s="125"/>
      <c r="I419" s="126"/>
      <c r="J419" s="127"/>
      <c r="K419" s="126"/>
    </row>
    <row r="420" spans="2:15" ht="12.75" customHeight="1" x14ac:dyDescent="0.2">
      <c r="B420" s="125"/>
      <c r="C420" s="133"/>
      <c r="D420" s="133"/>
      <c r="E420" s="125"/>
      <c r="F420" s="125"/>
      <c r="G420" s="125"/>
      <c r="H420" s="125"/>
      <c r="I420" s="126"/>
      <c r="J420" s="126"/>
      <c r="K420" s="126"/>
    </row>
  </sheetData>
  <autoFilter ref="A4:DX4">
    <sortState ref="A5:DX44">
      <sortCondition ref="C4"/>
    </sortState>
  </autoFilter>
  <mergeCells count="8">
    <mergeCell ref="C417:D417"/>
    <mergeCell ref="C418:D418"/>
    <mergeCell ref="J2:J3"/>
    <mergeCell ref="F106:H106"/>
    <mergeCell ref="C413:D413"/>
    <mergeCell ref="C414:D414"/>
    <mergeCell ref="C415:D415"/>
    <mergeCell ref="C416:D416"/>
  </mergeCells>
  <conditionalFormatting sqref="B414 N422:XFD1048576">
    <cfRule type="cellIs" dxfId="7989" priority="281" operator="equal">
      <formula>"Remplaçant"</formula>
    </cfRule>
    <cfRule type="cellIs" dxfId="7988" priority="282"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H105:XFD105 B421:XFD421 B50:XFD104 I106:XFD106 B417:B420 I415:XFD420 A149:H341 I107:K116 B342:XFD410 K412:XFD414 F412:J413 B411 D411:XFD411 B412:D412 E412:E416 B422:M1048576 J31:O31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I122:K129 F122:F129 M122:T129 O135:T138 M135:N341 F135:F148 I135:K341 J33:O48 J32:K32 J16:K16 J12:K12 J20:K20 M20:N20 M32:O32 J17:O19 M16:O16 M12:O12 J4:O11 J13:O15 R31:R48 R2:R6 R19:R20 R8:R14 R16:R17">
    <cfRule type="cellIs" dxfId="7987" priority="623" operator="equal">
      <formula>"Remplaçant"</formula>
    </cfRule>
    <cfRule type="cellIs" dxfId="7986" priority="624" operator="equal">
      <formula>"Titulaire"</formula>
    </cfRule>
  </conditionalFormatting>
  <conditionalFormatting sqref="J5:K20 J31:K44">
    <cfRule type="cellIs" dxfId="7985" priority="622" operator="equal">
      <formula>0</formula>
    </cfRule>
  </conditionalFormatting>
  <conditionalFormatting sqref="L1">
    <cfRule type="cellIs" dxfId="7984" priority="620" operator="equal">
      <formula>"Remplaçant"</formula>
    </cfRule>
    <cfRule type="cellIs" dxfId="7983" priority="621" operator="equal">
      <formula>"Titulaire"</formula>
    </cfRule>
  </conditionalFormatting>
  <conditionalFormatting sqref="O1">
    <cfRule type="cellIs" dxfId="7982" priority="618" operator="equal">
      <formula>"Remplaçant"</formula>
    </cfRule>
    <cfRule type="cellIs" dxfId="7981" priority="619" operator="equal">
      <formula>"Titulaire"</formula>
    </cfRule>
  </conditionalFormatting>
  <conditionalFormatting sqref="R1">
    <cfRule type="cellIs" dxfId="7980" priority="616" operator="equal">
      <formula>"Remplaçant"</formula>
    </cfRule>
    <cfRule type="cellIs" dxfId="7979" priority="617" operator="equal">
      <formula>"Titulaire"</formula>
    </cfRule>
  </conditionalFormatting>
  <conditionalFormatting sqref="P5:Q20 P31:Q47">
    <cfRule type="cellIs" dxfId="7978" priority="614" operator="equal">
      <formula>"Remplaçant"</formula>
    </cfRule>
    <cfRule type="cellIs" dxfId="7977" priority="615" operator="equal">
      <formula>"Titulaire"</formula>
    </cfRule>
  </conditionalFormatting>
  <conditionalFormatting sqref="S5:T20 S31:T47">
    <cfRule type="cellIs" dxfId="7976" priority="612" operator="equal">
      <formula>"Remplaçant"</formula>
    </cfRule>
    <cfRule type="cellIs" dxfId="7975" priority="613" operator="equal">
      <formula>"Titulaire"</formula>
    </cfRule>
  </conditionalFormatting>
  <conditionalFormatting sqref="P4:Q4">
    <cfRule type="cellIs" dxfId="7974" priority="610" operator="equal">
      <formula>"Remplaçant"</formula>
    </cfRule>
    <cfRule type="cellIs" dxfId="7973" priority="611" operator="equal">
      <formula>"Titulaire"</formula>
    </cfRule>
  </conditionalFormatting>
  <conditionalFormatting sqref="S4:T4">
    <cfRule type="cellIs" dxfId="7972" priority="608" operator="equal">
      <formula>"Remplaçant"</formula>
    </cfRule>
    <cfRule type="cellIs" dxfId="7971" priority="609" operator="equal">
      <formula>"Titulaire"</formula>
    </cfRule>
  </conditionalFormatting>
  <conditionalFormatting sqref="J5:J20 J31:J44">
    <cfRule type="top10" dxfId="7970" priority="625" rank="11"/>
  </conditionalFormatting>
  <conditionalFormatting sqref="P48:Q48">
    <cfRule type="cellIs" dxfId="7969" priority="606" operator="equal">
      <formula>"Remplaçant"</formula>
    </cfRule>
    <cfRule type="cellIs" dxfId="7968" priority="607" operator="equal">
      <formula>"Titulaire"</formula>
    </cfRule>
  </conditionalFormatting>
  <conditionalFormatting sqref="S48:T48">
    <cfRule type="cellIs" dxfId="7967" priority="604" operator="equal">
      <formula>"Remplaçant"</formula>
    </cfRule>
    <cfRule type="cellIs" dxfId="7966" priority="605" operator="equal">
      <formula>"Titulaire"</formula>
    </cfRule>
  </conditionalFormatting>
  <conditionalFormatting sqref="U2:U4 U17 U31 U34:U48">
    <cfRule type="cellIs" dxfId="7965" priority="602" operator="equal">
      <formula>"Remplaçant"</formula>
    </cfRule>
    <cfRule type="cellIs" dxfId="7964" priority="603" operator="equal">
      <formula>"Titulaire"</formula>
    </cfRule>
  </conditionalFormatting>
  <conditionalFormatting sqref="AG1">
    <cfRule type="cellIs" dxfId="7963" priority="562" operator="equal">
      <formula>"Remplaçant"</formula>
    </cfRule>
    <cfRule type="cellIs" dxfId="7962" priority="563" operator="equal">
      <formula>"Titulaire"</formula>
    </cfRule>
  </conditionalFormatting>
  <conditionalFormatting sqref="V5:W20 V31:W47">
    <cfRule type="cellIs" dxfId="7961" priority="598" operator="equal">
      <formula>"Remplaçant"</formula>
    </cfRule>
    <cfRule type="cellIs" dxfId="7960" priority="599" operator="equal">
      <formula>"Titulaire"</formula>
    </cfRule>
  </conditionalFormatting>
  <conditionalFormatting sqref="V4:W4">
    <cfRule type="cellIs" dxfId="7959" priority="596" operator="equal">
      <formula>"Remplaçant"</formula>
    </cfRule>
    <cfRule type="cellIs" dxfId="7958" priority="597" operator="equal">
      <formula>"Titulaire"</formula>
    </cfRule>
  </conditionalFormatting>
  <conditionalFormatting sqref="V48:W48">
    <cfRule type="cellIs" dxfId="7957" priority="594" operator="equal">
      <formula>"Remplaçant"</formula>
    </cfRule>
    <cfRule type="cellIs" dxfId="7956" priority="595" operator="equal">
      <formula>"Titulaire"</formula>
    </cfRule>
  </conditionalFormatting>
  <conditionalFormatting sqref="R49">
    <cfRule type="cellIs" dxfId="7955" priority="592" operator="equal">
      <formula>"Remplaçant"</formula>
    </cfRule>
    <cfRule type="cellIs" dxfId="7954" priority="593" operator="equal">
      <formula>"Titulaire"</formula>
    </cfRule>
  </conditionalFormatting>
  <conditionalFormatting sqref="O49">
    <cfRule type="cellIs" dxfId="7953" priority="590" operator="equal">
      <formula>"Remplaçant"</formula>
    </cfRule>
    <cfRule type="cellIs" dxfId="7952" priority="591" operator="equal">
      <formula>"Titulaire"</formula>
    </cfRule>
  </conditionalFormatting>
  <conditionalFormatting sqref="L49">
    <cfRule type="cellIs" dxfId="7951" priority="588" operator="equal">
      <formula>"Remplaçant"</formula>
    </cfRule>
    <cfRule type="cellIs" dxfId="7950" priority="589" operator="equal">
      <formula>"Titulaire"</formula>
    </cfRule>
  </conditionalFormatting>
  <conditionalFormatting sqref="X1">
    <cfRule type="cellIs" dxfId="7949" priority="586" operator="equal">
      <formula>"Remplaçant"</formula>
    </cfRule>
    <cfRule type="cellIs" dxfId="7948" priority="587" operator="equal">
      <formula>"Titulaire"</formula>
    </cfRule>
  </conditionalFormatting>
  <conditionalFormatting sqref="Y5:Z20 Y31:Z47">
    <cfRule type="cellIs" dxfId="7947" priority="584" operator="equal">
      <formula>"Remplaçant"</formula>
    </cfRule>
    <cfRule type="cellIs" dxfId="7946" priority="585" operator="equal">
      <formula>"Titulaire"</formula>
    </cfRule>
  </conditionalFormatting>
  <conditionalFormatting sqref="Y4:Z4">
    <cfRule type="cellIs" dxfId="7945" priority="582" operator="equal">
      <formula>"Remplaçant"</formula>
    </cfRule>
    <cfRule type="cellIs" dxfId="7944" priority="583" operator="equal">
      <formula>"Titulaire"</formula>
    </cfRule>
  </conditionalFormatting>
  <conditionalFormatting sqref="Y48:Z48">
    <cfRule type="cellIs" dxfId="7943" priority="580" operator="equal">
      <formula>"Remplaçant"</formula>
    </cfRule>
    <cfRule type="cellIs" dxfId="7942" priority="581" operator="equal">
      <formula>"Titulaire"</formula>
    </cfRule>
  </conditionalFormatting>
  <conditionalFormatting sqref="AA1">
    <cfRule type="cellIs" dxfId="7941" priority="578" operator="equal">
      <formula>"Remplaçant"</formula>
    </cfRule>
    <cfRule type="cellIs" dxfId="7940" priority="579" operator="equal">
      <formula>"Titulaire"</formula>
    </cfRule>
  </conditionalFormatting>
  <conditionalFormatting sqref="AB5:AC20 AB31:AC47">
    <cfRule type="cellIs" dxfId="7939" priority="576" operator="equal">
      <formula>"Remplaçant"</formula>
    </cfRule>
    <cfRule type="cellIs" dxfId="7938" priority="577" operator="equal">
      <formula>"Titulaire"</formula>
    </cfRule>
  </conditionalFormatting>
  <conditionalFormatting sqref="AB4:AC4">
    <cfRule type="cellIs" dxfId="7937" priority="574" operator="equal">
      <formula>"Remplaçant"</formula>
    </cfRule>
    <cfRule type="cellIs" dxfId="7936" priority="575" operator="equal">
      <formula>"Titulaire"</formula>
    </cfRule>
  </conditionalFormatting>
  <conditionalFormatting sqref="AB48:AC48">
    <cfRule type="cellIs" dxfId="7935" priority="572" operator="equal">
      <formula>"Remplaçant"</formula>
    </cfRule>
    <cfRule type="cellIs" dxfId="7934" priority="573" operator="equal">
      <formula>"Titulaire"</formula>
    </cfRule>
  </conditionalFormatting>
  <conditionalFormatting sqref="AD1">
    <cfRule type="cellIs" dxfId="7933" priority="570" operator="equal">
      <formula>"Remplaçant"</formula>
    </cfRule>
    <cfRule type="cellIs" dxfId="7932" priority="571" operator="equal">
      <formula>"Titulaire"</formula>
    </cfRule>
  </conditionalFormatting>
  <conditionalFormatting sqref="AE5:AF20 AE31:AF47">
    <cfRule type="cellIs" dxfId="7931" priority="568" operator="equal">
      <formula>"Remplaçant"</formula>
    </cfRule>
    <cfRule type="cellIs" dxfId="7930" priority="569" operator="equal">
      <formula>"Titulaire"</formula>
    </cfRule>
  </conditionalFormatting>
  <conditionalFormatting sqref="AE4:AF4">
    <cfRule type="cellIs" dxfId="7929" priority="566" operator="equal">
      <formula>"Remplaçant"</formula>
    </cfRule>
    <cfRule type="cellIs" dxfId="7928" priority="567" operator="equal">
      <formula>"Titulaire"</formula>
    </cfRule>
  </conditionalFormatting>
  <conditionalFormatting sqref="AE48:AF48">
    <cfRule type="cellIs" dxfId="7927" priority="564" operator="equal">
      <formula>"Remplaçant"</formula>
    </cfRule>
    <cfRule type="cellIs" dxfId="7926" priority="565" operator="equal">
      <formula>"Titulaire"</formula>
    </cfRule>
  </conditionalFormatting>
  <conditionalFormatting sqref="AH5:AI20 AH31:AI47">
    <cfRule type="cellIs" dxfId="7925" priority="560" operator="equal">
      <formula>"Remplaçant"</formula>
    </cfRule>
    <cfRule type="cellIs" dxfId="7924" priority="561" operator="equal">
      <formula>"Titulaire"</formula>
    </cfRule>
  </conditionalFormatting>
  <conditionalFormatting sqref="AH4:AI4">
    <cfRule type="cellIs" dxfId="7923" priority="558" operator="equal">
      <formula>"Remplaçant"</formula>
    </cfRule>
    <cfRule type="cellIs" dxfId="7922" priority="559" operator="equal">
      <formula>"Titulaire"</formula>
    </cfRule>
  </conditionalFormatting>
  <conditionalFormatting sqref="AH48:AI48">
    <cfRule type="cellIs" dxfId="7921" priority="556" operator="equal">
      <formula>"Remplaçant"</formula>
    </cfRule>
    <cfRule type="cellIs" dxfId="7920" priority="557" operator="equal">
      <formula>"Titulaire"</formula>
    </cfRule>
  </conditionalFormatting>
  <conditionalFormatting sqref="AJ1">
    <cfRule type="cellIs" dxfId="7919" priority="554" operator="equal">
      <formula>"Remplaçant"</formula>
    </cfRule>
    <cfRule type="cellIs" dxfId="7918" priority="555" operator="equal">
      <formula>"Titulaire"</formula>
    </cfRule>
  </conditionalFormatting>
  <conditionalFormatting sqref="AK5:AL20 AK31:AL47">
    <cfRule type="cellIs" dxfId="7917" priority="552" operator="equal">
      <formula>"Remplaçant"</formula>
    </cfRule>
    <cfRule type="cellIs" dxfId="7916" priority="553" operator="equal">
      <formula>"Titulaire"</formula>
    </cfRule>
  </conditionalFormatting>
  <conditionalFormatting sqref="AK4:AL4">
    <cfRule type="cellIs" dxfId="7915" priority="550" operator="equal">
      <formula>"Remplaçant"</formula>
    </cfRule>
    <cfRule type="cellIs" dxfId="7914" priority="551" operator="equal">
      <formula>"Titulaire"</formula>
    </cfRule>
  </conditionalFormatting>
  <conditionalFormatting sqref="AK48:AL48">
    <cfRule type="cellIs" dxfId="7913" priority="548" operator="equal">
      <formula>"Remplaçant"</formula>
    </cfRule>
    <cfRule type="cellIs" dxfId="7912" priority="549" operator="equal">
      <formula>"Titulaire"</formula>
    </cfRule>
  </conditionalFormatting>
  <conditionalFormatting sqref="AM1">
    <cfRule type="cellIs" dxfId="7911" priority="546" operator="equal">
      <formula>"Remplaçant"</formula>
    </cfRule>
    <cfRule type="cellIs" dxfId="7910" priority="547" operator="equal">
      <formula>"Titulaire"</formula>
    </cfRule>
  </conditionalFormatting>
  <conditionalFormatting sqref="AN5:AO20 AN31:AO47">
    <cfRule type="cellIs" dxfId="7909" priority="544" operator="equal">
      <formula>"Remplaçant"</formula>
    </cfRule>
    <cfRule type="cellIs" dxfId="7908" priority="545" operator="equal">
      <formula>"Titulaire"</formula>
    </cfRule>
  </conditionalFormatting>
  <conditionalFormatting sqref="AN4:AO4">
    <cfRule type="cellIs" dxfId="7907" priority="542" operator="equal">
      <formula>"Remplaçant"</formula>
    </cfRule>
    <cfRule type="cellIs" dxfId="7906" priority="543" operator="equal">
      <formula>"Titulaire"</formula>
    </cfRule>
  </conditionalFormatting>
  <conditionalFormatting sqref="AN48:AO48">
    <cfRule type="cellIs" dxfId="7905" priority="540" operator="equal">
      <formula>"Remplaçant"</formula>
    </cfRule>
    <cfRule type="cellIs" dxfId="7904" priority="541" operator="equal">
      <formula>"Titulaire"</formula>
    </cfRule>
  </conditionalFormatting>
  <conditionalFormatting sqref="AP1">
    <cfRule type="cellIs" dxfId="7903" priority="538" operator="equal">
      <formula>"Remplaçant"</formula>
    </cfRule>
    <cfRule type="cellIs" dxfId="7902" priority="539" operator="equal">
      <formula>"Titulaire"</formula>
    </cfRule>
  </conditionalFormatting>
  <conditionalFormatting sqref="AQ5:AR20 AQ31:AR47">
    <cfRule type="cellIs" dxfId="7901" priority="536" operator="equal">
      <formula>"Remplaçant"</formula>
    </cfRule>
    <cfRule type="cellIs" dxfId="7900" priority="537" operator="equal">
      <formula>"Titulaire"</formula>
    </cfRule>
  </conditionalFormatting>
  <conditionalFormatting sqref="AQ4:AR4">
    <cfRule type="cellIs" dxfId="7899" priority="534" operator="equal">
      <formula>"Remplaçant"</formula>
    </cfRule>
    <cfRule type="cellIs" dxfId="7898" priority="535" operator="equal">
      <formula>"Titulaire"</formula>
    </cfRule>
  </conditionalFormatting>
  <conditionalFormatting sqref="AQ48:AR48">
    <cfRule type="cellIs" dxfId="7897" priority="532" operator="equal">
      <formula>"Remplaçant"</formula>
    </cfRule>
    <cfRule type="cellIs" dxfId="7896" priority="533" operator="equal">
      <formula>"Titulaire"</formula>
    </cfRule>
  </conditionalFormatting>
  <conditionalFormatting sqref="AS1">
    <cfRule type="cellIs" dxfId="7895" priority="530" operator="equal">
      <formula>"Remplaçant"</formula>
    </cfRule>
    <cfRule type="cellIs" dxfId="7894" priority="531" operator="equal">
      <formula>"Titulaire"</formula>
    </cfRule>
  </conditionalFormatting>
  <conditionalFormatting sqref="AT5:AU20 AT31:AU47">
    <cfRule type="cellIs" dxfId="7893" priority="528" operator="equal">
      <formula>"Remplaçant"</formula>
    </cfRule>
    <cfRule type="cellIs" dxfId="7892" priority="529" operator="equal">
      <formula>"Titulaire"</formula>
    </cfRule>
  </conditionalFormatting>
  <conditionalFormatting sqref="AT4:AU4">
    <cfRule type="cellIs" dxfId="7891" priority="526" operator="equal">
      <formula>"Remplaçant"</formula>
    </cfRule>
    <cfRule type="cellIs" dxfId="7890" priority="527" operator="equal">
      <formula>"Titulaire"</formula>
    </cfRule>
  </conditionalFormatting>
  <conditionalFormatting sqref="AT48:AU48">
    <cfRule type="cellIs" dxfId="7889" priority="524" operator="equal">
      <formula>"Remplaçant"</formula>
    </cfRule>
    <cfRule type="cellIs" dxfId="7888" priority="525" operator="equal">
      <formula>"Titulaire"</formula>
    </cfRule>
  </conditionalFormatting>
  <conditionalFormatting sqref="AV1">
    <cfRule type="cellIs" dxfId="7887" priority="522" operator="equal">
      <formula>"Remplaçant"</formula>
    </cfRule>
    <cfRule type="cellIs" dxfId="7886" priority="523" operator="equal">
      <formula>"Titulaire"</formula>
    </cfRule>
  </conditionalFormatting>
  <conditionalFormatting sqref="AW5:AX20 AW31:AX47">
    <cfRule type="cellIs" dxfId="7885" priority="520" operator="equal">
      <formula>"Remplaçant"</formula>
    </cfRule>
    <cfRule type="cellIs" dxfId="7884" priority="521" operator="equal">
      <formula>"Titulaire"</formula>
    </cfRule>
  </conditionalFormatting>
  <conditionalFormatting sqref="AW4:AX4">
    <cfRule type="cellIs" dxfId="7883" priority="518" operator="equal">
      <formula>"Remplaçant"</formula>
    </cfRule>
    <cfRule type="cellIs" dxfId="7882" priority="519" operator="equal">
      <formula>"Titulaire"</formula>
    </cfRule>
  </conditionalFormatting>
  <conditionalFormatting sqref="AW48:AX48">
    <cfRule type="cellIs" dxfId="7881" priority="516" operator="equal">
      <formula>"Remplaçant"</formula>
    </cfRule>
    <cfRule type="cellIs" dxfId="7880" priority="517" operator="equal">
      <formula>"Titulaire"</formula>
    </cfRule>
  </conditionalFormatting>
  <conditionalFormatting sqref="AY1">
    <cfRule type="cellIs" dxfId="7879" priority="514" operator="equal">
      <formula>"Remplaçant"</formula>
    </cfRule>
    <cfRule type="cellIs" dxfId="7878" priority="515" operator="equal">
      <formula>"Titulaire"</formula>
    </cfRule>
  </conditionalFormatting>
  <conditionalFormatting sqref="AZ5:BA20 AZ31:BA47">
    <cfRule type="cellIs" dxfId="7877" priority="512" operator="equal">
      <formula>"Remplaçant"</formula>
    </cfRule>
    <cfRule type="cellIs" dxfId="7876" priority="513" operator="equal">
      <formula>"Titulaire"</formula>
    </cfRule>
  </conditionalFormatting>
  <conditionalFormatting sqref="AZ4:BA4">
    <cfRule type="cellIs" dxfId="7875" priority="510" operator="equal">
      <formula>"Remplaçant"</formula>
    </cfRule>
    <cfRule type="cellIs" dxfId="7874" priority="511" operator="equal">
      <formula>"Titulaire"</formula>
    </cfRule>
  </conditionalFormatting>
  <conditionalFormatting sqref="AZ48:BA48">
    <cfRule type="cellIs" dxfId="7873" priority="508" operator="equal">
      <formula>"Remplaçant"</formula>
    </cfRule>
    <cfRule type="cellIs" dxfId="7872" priority="509" operator="equal">
      <formula>"Titulaire"</formula>
    </cfRule>
  </conditionalFormatting>
  <conditionalFormatting sqref="BB1">
    <cfRule type="cellIs" dxfId="7871" priority="506" operator="equal">
      <formula>"Remplaçant"</formula>
    </cfRule>
    <cfRule type="cellIs" dxfId="7870" priority="507" operator="equal">
      <formula>"Titulaire"</formula>
    </cfRule>
  </conditionalFormatting>
  <conditionalFormatting sqref="BC5:BD20 BC31:BD47">
    <cfRule type="cellIs" dxfId="7869" priority="504" operator="equal">
      <formula>"Remplaçant"</formula>
    </cfRule>
    <cfRule type="cellIs" dxfId="7868" priority="505" operator="equal">
      <formula>"Titulaire"</formula>
    </cfRule>
  </conditionalFormatting>
  <conditionalFormatting sqref="BC4:BD4">
    <cfRule type="cellIs" dxfId="7867" priority="502" operator="equal">
      <formula>"Remplaçant"</formula>
    </cfRule>
    <cfRule type="cellIs" dxfId="7866" priority="503" operator="equal">
      <formula>"Titulaire"</formula>
    </cfRule>
  </conditionalFormatting>
  <conditionalFormatting sqref="BC48:BD48">
    <cfRule type="cellIs" dxfId="7865" priority="500" operator="equal">
      <formula>"Remplaçant"</formula>
    </cfRule>
    <cfRule type="cellIs" dxfId="7864" priority="501" operator="equal">
      <formula>"Titulaire"</formula>
    </cfRule>
  </conditionalFormatting>
  <conditionalFormatting sqref="BE1">
    <cfRule type="cellIs" dxfId="7863" priority="498" operator="equal">
      <formula>"Remplaçant"</formula>
    </cfRule>
    <cfRule type="cellIs" dxfId="7862" priority="499" operator="equal">
      <formula>"Titulaire"</formula>
    </cfRule>
  </conditionalFormatting>
  <conditionalFormatting sqref="BF5:BG20 BF31:BG47">
    <cfRule type="cellIs" dxfId="7861" priority="496" operator="equal">
      <formula>"Remplaçant"</formula>
    </cfRule>
    <cfRule type="cellIs" dxfId="7860" priority="497" operator="equal">
      <formula>"Titulaire"</formula>
    </cfRule>
  </conditionalFormatting>
  <conditionalFormatting sqref="BF4:BG4">
    <cfRule type="cellIs" dxfId="7859" priority="494" operator="equal">
      <formula>"Remplaçant"</formula>
    </cfRule>
    <cfRule type="cellIs" dxfId="7858" priority="495" operator="equal">
      <formula>"Titulaire"</formula>
    </cfRule>
  </conditionalFormatting>
  <conditionalFormatting sqref="BF48:BG48">
    <cfRule type="cellIs" dxfId="7857" priority="492" operator="equal">
      <formula>"Remplaçant"</formula>
    </cfRule>
    <cfRule type="cellIs" dxfId="7856" priority="493" operator="equal">
      <formula>"Titulaire"</formula>
    </cfRule>
  </conditionalFormatting>
  <conditionalFormatting sqref="BH1">
    <cfRule type="cellIs" dxfId="7855" priority="490" operator="equal">
      <formula>"Remplaçant"</formula>
    </cfRule>
    <cfRule type="cellIs" dxfId="7854" priority="491" operator="equal">
      <formula>"Titulaire"</formula>
    </cfRule>
  </conditionalFormatting>
  <conditionalFormatting sqref="BI5:BJ20 BI31:BJ47">
    <cfRule type="cellIs" dxfId="7853" priority="488" operator="equal">
      <formula>"Remplaçant"</formula>
    </cfRule>
    <cfRule type="cellIs" dxfId="7852" priority="489" operator="equal">
      <formula>"Titulaire"</formula>
    </cfRule>
  </conditionalFormatting>
  <conditionalFormatting sqref="BI4:BJ4">
    <cfRule type="cellIs" dxfId="7851" priority="486" operator="equal">
      <formula>"Remplaçant"</formula>
    </cfRule>
    <cfRule type="cellIs" dxfId="7850" priority="487" operator="equal">
      <formula>"Titulaire"</formula>
    </cfRule>
  </conditionalFormatting>
  <conditionalFormatting sqref="BI48:BJ48">
    <cfRule type="cellIs" dxfId="7849" priority="484" operator="equal">
      <formula>"Remplaçant"</formula>
    </cfRule>
    <cfRule type="cellIs" dxfId="7848" priority="485" operator="equal">
      <formula>"Titulaire"</formula>
    </cfRule>
  </conditionalFormatting>
  <conditionalFormatting sqref="BK1">
    <cfRule type="cellIs" dxfId="7847" priority="482" operator="equal">
      <formula>"Remplaçant"</formula>
    </cfRule>
    <cfRule type="cellIs" dxfId="7846" priority="483" operator="equal">
      <formula>"Titulaire"</formula>
    </cfRule>
  </conditionalFormatting>
  <conditionalFormatting sqref="BL5:BM20 BL31:BM47">
    <cfRule type="cellIs" dxfId="7845" priority="480" operator="equal">
      <formula>"Remplaçant"</formula>
    </cfRule>
    <cfRule type="cellIs" dxfId="7844" priority="481" operator="equal">
      <formula>"Titulaire"</formula>
    </cfRule>
  </conditionalFormatting>
  <conditionalFormatting sqref="BL4:BM4">
    <cfRule type="cellIs" dxfId="7843" priority="478" operator="equal">
      <formula>"Remplaçant"</formula>
    </cfRule>
    <cfRule type="cellIs" dxfId="7842" priority="479" operator="equal">
      <formula>"Titulaire"</formula>
    </cfRule>
  </conditionalFormatting>
  <conditionalFormatting sqref="BL48:BM48">
    <cfRule type="cellIs" dxfId="7841" priority="476" operator="equal">
      <formula>"Remplaçant"</formula>
    </cfRule>
    <cfRule type="cellIs" dxfId="7840" priority="477" operator="equal">
      <formula>"Titulaire"</formula>
    </cfRule>
  </conditionalFormatting>
  <conditionalFormatting sqref="BN1">
    <cfRule type="cellIs" dxfId="7839" priority="474" operator="equal">
      <formula>"Remplaçant"</formula>
    </cfRule>
    <cfRule type="cellIs" dxfId="7838" priority="475" operator="equal">
      <formula>"Titulaire"</formula>
    </cfRule>
  </conditionalFormatting>
  <conditionalFormatting sqref="BO5:BP20 BO31:BP47">
    <cfRule type="cellIs" dxfId="7837" priority="472" operator="equal">
      <formula>"Remplaçant"</formula>
    </cfRule>
    <cfRule type="cellIs" dxfId="7836" priority="473" operator="equal">
      <formula>"Titulaire"</formula>
    </cfRule>
  </conditionalFormatting>
  <conditionalFormatting sqref="BO4:BP4">
    <cfRule type="cellIs" dxfId="7835" priority="470" operator="equal">
      <formula>"Remplaçant"</formula>
    </cfRule>
    <cfRule type="cellIs" dxfId="7834" priority="471" operator="equal">
      <formula>"Titulaire"</formula>
    </cfRule>
  </conditionalFormatting>
  <conditionalFormatting sqref="BO48:BP48">
    <cfRule type="cellIs" dxfId="7833" priority="468" operator="equal">
      <formula>"Remplaçant"</formula>
    </cfRule>
    <cfRule type="cellIs" dxfId="7832" priority="469" operator="equal">
      <formula>"Titulaire"</formula>
    </cfRule>
  </conditionalFormatting>
  <conditionalFormatting sqref="BQ1">
    <cfRule type="cellIs" dxfId="7831" priority="466" operator="equal">
      <formula>"Remplaçant"</formula>
    </cfRule>
    <cfRule type="cellIs" dxfId="7830" priority="467" operator="equal">
      <formula>"Titulaire"</formula>
    </cfRule>
  </conditionalFormatting>
  <conditionalFormatting sqref="BR5:BS20 BR31:BS47">
    <cfRule type="cellIs" dxfId="7829" priority="464" operator="equal">
      <formula>"Remplaçant"</formula>
    </cfRule>
    <cfRule type="cellIs" dxfId="7828" priority="465" operator="equal">
      <formula>"Titulaire"</formula>
    </cfRule>
  </conditionalFormatting>
  <conditionalFormatting sqref="BR4:BS4">
    <cfRule type="cellIs" dxfId="7827" priority="462" operator="equal">
      <formula>"Remplaçant"</formula>
    </cfRule>
    <cfRule type="cellIs" dxfId="7826" priority="463" operator="equal">
      <formula>"Titulaire"</formula>
    </cfRule>
  </conditionalFormatting>
  <conditionalFormatting sqref="BR48:BS48">
    <cfRule type="cellIs" dxfId="7825" priority="460" operator="equal">
      <formula>"Remplaçant"</formula>
    </cfRule>
    <cfRule type="cellIs" dxfId="7824" priority="461" operator="equal">
      <formula>"Titulaire"</formula>
    </cfRule>
  </conditionalFormatting>
  <conditionalFormatting sqref="BT1">
    <cfRule type="cellIs" dxfId="7823" priority="458" operator="equal">
      <formula>"Remplaçant"</formula>
    </cfRule>
    <cfRule type="cellIs" dxfId="7822" priority="459" operator="equal">
      <formula>"Titulaire"</formula>
    </cfRule>
  </conditionalFormatting>
  <conditionalFormatting sqref="BU5:BV20 BU31:BV47">
    <cfRule type="cellIs" dxfId="7821" priority="456" operator="equal">
      <formula>"Remplaçant"</formula>
    </cfRule>
    <cfRule type="cellIs" dxfId="7820" priority="457" operator="equal">
      <formula>"Titulaire"</formula>
    </cfRule>
  </conditionalFormatting>
  <conditionalFormatting sqref="BU4:BV4">
    <cfRule type="cellIs" dxfId="7819" priority="454" operator="equal">
      <formula>"Remplaçant"</formula>
    </cfRule>
    <cfRule type="cellIs" dxfId="7818" priority="455" operator="equal">
      <formula>"Titulaire"</formula>
    </cfRule>
  </conditionalFormatting>
  <conditionalFormatting sqref="BU48:BV48">
    <cfRule type="cellIs" dxfId="7817" priority="452" operator="equal">
      <formula>"Remplaçant"</formula>
    </cfRule>
    <cfRule type="cellIs" dxfId="7816" priority="453" operator="equal">
      <formula>"Titulaire"</formula>
    </cfRule>
  </conditionalFormatting>
  <conditionalFormatting sqref="BW1">
    <cfRule type="cellIs" dxfId="7815" priority="450" operator="equal">
      <formula>"Remplaçant"</formula>
    </cfRule>
    <cfRule type="cellIs" dxfId="7814" priority="451" operator="equal">
      <formula>"Titulaire"</formula>
    </cfRule>
  </conditionalFormatting>
  <conditionalFormatting sqref="BX5:BY20 BX31:BY47">
    <cfRule type="cellIs" dxfId="7813" priority="448" operator="equal">
      <formula>"Remplaçant"</formula>
    </cfRule>
    <cfRule type="cellIs" dxfId="7812" priority="449" operator="equal">
      <formula>"Titulaire"</formula>
    </cfRule>
  </conditionalFormatting>
  <conditionalFormatting sqref="BX4:BY4">
    <cfRule type="cellIs" dxfId="7811" priority="446" operator="equal">
      <formula>"Remplaçant"</formula>
    </cfRule>
    <cfRule type="cellIs" dxfId="7810" priority="447" operator="equal">
      <formula>"Titulaire"</formula>
    </cfRule>
  </conditionalFormatting>
  <conditionalFormatting sqref="BX48:BY48">
    <cfRule type="cellIs" dxfId="7809" priority="444" operator="equal">
      <formula>"Remplaçant"</formula>
    </cfRule>
    <cfRule type="cellIs" dxfId="7808" priority="445" operator="equal">
      <formula>"Titulaire"</formula>
    </cfRule>
  </conditionalFormatting>
  <conditionalFormatting sqref="BZ1">
    <cfRule type="cellIs" dxfId="7807" priority="442" operator="equal">
      <formula>"Remplaçant"</formula>
    </cfRule>
    <cfRule type="cellIs" dxfId="7806" priority="443" operator="equal">
      <formula>"Titulaire"</formula>
    </cfRule>
  </conditionalFormatting>
  <conditionalFormatting sqref="CA5:CB20 CA31:CB47">
    <cfRule type="cellIs" dxfId="7805" priority="440" operator="equal">
      <formula>"Remplaçant"</formula>
    </cfRule>
    <cfRule type="cellIs" dxfId="7804" priority="441" operator="equal">
      <formula>"Titulaire"</formula>
    </cfRule>
  </conditionalFormatting>
  <conditionalFormatting sqref="CA4:CB4">
    <cfRule type="cellIs" dxfId="7803" priority="438" operator="equal">
      <formula>"Remplaçant"</formula>
    </cfRule>
    <cfRule type="cellIs" dxfId="7802" priority="439" operator="equal">
      <formula>"Titulaire"</formula>
    </cfRule>
  </conditionalFormatting>
  <conditionalFormatting sqref="CA48:CB48">
    <cfRule type="cellIs" dxfId="7801" priority="436" operator="equal">
      <formula>"Remplaçant"</formula>
    </cfRule>
    <cfRule type="cellIs" dxfId="7800" priority="437" operator="equal">
      <formula>"Titulaire"</formula>
    </cfRule>
  </conditionalFormatting>
  <conditionalFormatting sqref="CC1">
    <cfRule type="cellIs" dxfId="7799" priority="434" operator="equal">
      <formula>"Remplaçant"</formula>
    </cfRule>
    <cfRule type="cellIs" dxfId="7798" priority="435" operator="equal">
      <formula>"Titulaire"</formula>
    </cfRule>
  </conditionalFormatting>
  <conditionalFormatting sqref="CD5:CE20 CD31:CE47">
    <cfRule type="cellIs" dxfId="7797" priority="432" operator="equal">
      <formula>"Remplaçant"</formula>
    </cfRule>
    <cfRule type="cellIs" dxfId="7796" priority="433" operator="equal">
      <formula>"Titulaire"</formula>
    </cfRule>
  </conditionalFormatting>
  <conditionalFormatting sqref="CD4:CE4">
    <cfRule type="cellIs" dxfId="7795" priority="430" operator="equal">
      <formula>"Remplaçant"</formula>
    </cfRule>
    <cfRule type="cellIs" dxfId="7794" priority="431" operator="equal">
      <formula>"Titulaire"</formula>
    </cfRule>
  </conditionalFormatting>
  <conditionalFormatting sqref="CD48:CE48">
    <cfRule type="cellIs" dxfId="7793" priority="428" operator="equal">
      <formula>"Remplaçant"</formula>
    </cfRule>
    <cfRule type="cellIs" dxfId="7792" priority="429" operator="equal">
      <formula>"Titulaire"</formula>
    </cfRule>
  </conditionalFormatting>
  <conditionalFormatting sqref="CF1">
    <cfRule type="cellIs" dxfId="7791" priority="426" operator="equal">
      <formula>"Remplaçant"</formula>
    </cfRule>
    <cfRule type="cellIs" dxfId="7790" priority="427" operator="equal">
      <formula>"Titulaire"</formula>
    </cfRule>
  </conditionalFormatting>
  <conditionalFormatting sqref="CG5:CH20 CG31:CH47">
    <cfRule type="cellIs" dxfId="7789" priority="424" operator="equal">
      <formula>"Remplaçant"</formula>
    </cfRule>
    <cfRule type="cellIs" dxfId="7788" priority="425" operator="equal">
      <formula>"Titulaire"</formula>
    </cfRule>
  </conditionalFormatting>
  <conditionalFormatting sqref="CG4:CH4">
    <cfRule type="cellIs" dxfId="7787" priority="422" operator="equal">
      <formula>"Remplaçant"</formula>
    </cfRule>
    <cfRule type="cellIs" dxfId="7786" priority="423" operator="equal">
      <formula>"Titulaire"</formula>
    </cfRule>
  </conditionalFormatting>
  <conditionalFormatting sqref="CG48:CH48">
    <cfRule type="cellIs" dxfId="7785" priority="420" operator="equal">
      <formula>"Remplaçant"</formula>
    </cfRule>
    <cfRule type="cellIs" dxfId="7784" priority="421" operator="equal">
      <formula>"Titulaire"</formula>
    </cfRule>
  </conditionalFormatting>
  <conditionalFormatting sqref="CI1">
    <cfRule type="cellIs" dxfId="7783" priority="418" operator="equal">
      <formula>"Remplaçant"</formula>
    </cfRule>
    <cfRule type="cellIs" dxfId="7782" priority="419" operator="equal">
      <formula>"Titulaire"</formula>
    </cfRule>
  </conditionalFormatting>
  <conditionalFormatting sqref="CJ5:CK20 CJ31:CK47">
    <cfRule type="cellIs" dxfId="7781" priority="416" operator="equal">
      <formula>"Remplaçant"</formula>
    </cfRule>
    <cfRule type="cellIs" dxfId="7780" priority="417" operator="equal">
      <formula>"Titulaire"</formula>
    </cfRule>
  </conditionalFormatting>
  <conditionalFormatting sqref="CJ4:CK4">
    <cfRule type="cellIs" dxfId="7779" priority="414" operator="equal">
      <formula>"Remplaçant"</formula>
    </cfRule>
    <cfRule type="cellIs" dxfId="7778" priority="415" operator="equal">
      <formula>"Titulaire"</formula>
    </cfRule>
  </conditionalFormatting>
  <conditionalFormatting sqref="CJ48:CK48">
    <cfRule type="cellIs" dxfId="7777" priority="412" operator="equal">
      <formula>"Remplaçant"</formula>
    </cfRule>
    <cfRule type="cellIs" dxfId="7776" priority="413" operator="equal">
      <formula>"Titulaire"</formula>
    </cfRule>
  </conditionalFormatting>
  <conditionalFormatting sqref="CL1">
    <cfRule type="cellIs" dxfId="7775" priority="410" operator="equal">
      <formula>"Remplaçant"</formula>
    </cfRule>
    <cfRule type="cellIs" dxfId="7774" priority="411" operator="equal">
      <formula>"Titulaire"</formula>
    </cfRule>
  </conditionalFormatting>
  <conditionalFormatting sqref="CM5:CN20 CM31:CN47">
    <cfRule type="cellIs" dxfId="7773" priority="408" operator="equal">
      <formula>"Remplaçant"</formula>
    </cfRule>
    <cfRule type="cellIs" dxfId="7772" priority="409" operator="equal">
      <formula>"Titulaire"</formula>
    </cfRule>
  </conditionalFormatting>
  <conditionalFormatting sqref="CM4:CN4">
    <cfRule type="cellIs" dxfId="7771" priority="406" operator="equal">
      <formula>"Remplaçant"</formula>
    </cfRule>
    <cfRule type="cellIs" dxfId="7770" priority="407" operator="equal">
      <formula>"Titulaire"</formula>
    </cfRule>
  </conditionalFormatting>
  <conditionalFormatting sqref="CM48:CN48">
    <cfRule type="cellIs" dxfId="7769" priority="404" operator="equal">
      <formula>"Remplaçant"</formula>
    </cfRule>
    <cfRule type="cellIs" dxfId="7768" priority="405" operator="equal">
      <formula>"Titulaire"</formula>
    </cfRule>
  </conditionalFormatting>
  <conditionalFormatting sqref="CO1">
    <cfRule type="cellIs" dxfId="7767" priority="402" operator="equal">
      <formula>"Remplaçant"</formula>
    </cfRule>
    <cfRule type="cellIs" dxfId="7766" priority="403" operator="equal">
      <formula>"Titulaire"</formula>
    </cfRule>
  </conditionalFormatting>
  <conditionalFormatting sqref="CP5:CQ20 CP31:CQ47">
    <cfRule type="cellIs" dxfId="7765" priority="400" operator="equal">
      <formula>"Remplaçant"</formula>
    </cfRule>
    <cfRule type="cellIs" dxfId="7764" priority="401" operator="equal">
      <formula>"Titulaire"</formula>
    </cfRule>
  </conditionalFormatting>
  <conditionalFormatting sqref="CP4:CQ4">
    <cfRule type="cellIs" dxfId="7763" priority="398" operator="equal">
      <formula>"Remplaçant"</formula>
    </cfRule>
    <cfRule type="cellIs" dxfId="7762" priority="399" operator="equal">
      <formula>"Titulaire"</formula>
    </cfRule>
  </conditionalFormatting>
  <conditionalFormatting sqref="CP48:CQ48">
    <cfRule type="cellIs" dxfId="7761" priority="396" operator="equal">
      <formula>"Remplaçant"</formula>
    </cfRule>
    <cfRule type="cellIs" dxfId="7760" priority="397" operator="equal">
      <formula>"Titulaire"</formula>
    </cfRule>
  </conditionalFormatting>
  <conditionalFormatting sqref="CR1">
    <cfRule type="cellIs" dxfId="7759" priority="394" operator="equal">
      <formula>"Remplaçant"</formula>
    </cfRule>
    <cfRule type="cellIs" dxfId="7758" priority="395" operator="equal">
      <formula>"Titulaire"</formula>
    </cfRule>
  </conditionalFormatting>
  <conditionalFormatting sqref="CS5:CT20 CS31:CT47">
    <cfRule type="cellIs" dxfId="7757" priority="392" operator="equal">
      <formula>"Remplaçant"</formula>
    </cfRule>
    <cfRule type="cellIs" dxfId="7756" priority="393" operator="equal">
      <formula>"Titulaire"</formula>
    </cfRule>
  </conditionalFormatting>
  <conditionalFormatting sqref="CS4:CT4">
    <cfRule type="cellIs" dxfId="7755" priority="390" operator="equal">
      <formula>"Remplaçant"</formula>
    </cfRule>
    <cfRule type="cellIs" dxfId="7754" priority="391" operator="equal">
      <formula>"Titulaire"</formula>
    </cfRule>
  </conditionalFormatting>
  <conditionalFormatting sqref="CS48:CT48">
    <cfRule type="cellIs" dxfId="7753" priority="388" operator="equal">
      <formula>"Remplaçant"</formula>
    </cfRule>
    <cfRule type="cellIs" dxfId="7752" priority="389" operator="equal">
      <formula>"Titulaire"</formula>
    </cfRule>
  </conditionalFormatting>
  <conditionalFormatting sqref="CU1">
    <cfRule type="cellIs" dxfId="7751" priority="386" operator="equal">
      <formula>"Remplaçant"</formula>
    </cfRule>
    <cfRule type="cellIs" dxfId="7750" priority="387" operator="equal">
      <formula>"Titulaire"</formula>
    </cfRule>
  </conditionalFormatting>
  <conditionalFormatting sqref="CV5:CW20 CV31:CW47">
    <cfRule type="cellIs" dxfId="7749" priority="384" operator="equal">
      <formula>"Remplaçant"</formula>
    </cfRule>
    <cfRule type="cellIs" dxfId="7748" priority="385" operator="equal">
      <formula>"Titulaire"</formula>
    </cfRule>
  </conditionalFormatting>
  <conditionalFormatting sqref="CV4:CW4">
    <cfRule type="cellIs" dxfId="7747" priority="382" operator="equal">
      <formula>"Remplaçant"</formula>
    </cfRule>
    <cfRule type="cellIs" dxfId="7746" priority="383" operator="equal">
      <formula>"Titulaire"</formula>
    </cfRule>
  </conditionalFormatting>
  <conditionalFormatting sqref="CV48:CW48">
    <cfRule type="cellIs" dxfId="7745" priority="380" operator="equal">
      <formula>"Remplaçant"</formula>
    </cfRule>
    <cfRule type="cellIs" dxfId="7744" priority="381" operator="equal">
      <formula>"Titulaire"</formula>
    </cfRule>
  </conditionalFormatting>
  <conditionalFormatting sqref="CX1">
    <cfRule type="cellIs" dxfId="7743" priority="378" operator="equal">
      <formula>"Remplaçant"</formula>
    </cfRule>
    <cfRule type="cellIs" dxfId="7742" priority="379" operator="equal">
      <formula>"Titulaire"</formula>
    </cfRule>
  </conditionalFormatting>
  <conditionalFormatting sqref="CY5:CZ20 CY31:CZ47">
    <cfRule type="cellIs" dxfId="7741" priority="376" operator="equal">
      <formula>"Remplaçant"</formula>
    </cfRule>
    <cfRule type="cellIs" dxfId="7740" priority="377" operator="equal">
      <formula>"Titulaire"</formula>
    </cfRule>
  </conditionalFormatting>
  <conditionalFormatting sqref="CY4:CZ4">
    <cfRule type="cellIs" dxfId="7739" priority="374" operator="equal">
      <formula>"Remplaçant"</formula>
    </cfRule>
    <cfRule type="cellIs" dxfId="7738" priority="375" operator="equal">
      <formula>"Titulaire"</formula>
    </cfRule>
  </conditionalFormatting>
  <conditionalFormatting sqref="CY48:CZ48">
    <cfRule type="cellIs" dxfId="7737" priority="372" operator="equal">
      <formula>"Remplaçant"</formula>
    </cfRule>
    <cfRule type="cellIs" dxfId="7736" priority="373" operator="equal">
      <formula>"Titulaire"</formula>
    </cfRule>
  </conditionalFormatting>
  <conditionalFormatting sqref="DA1">
    <cfRule type="cellIs" dxfId="7735" priority="370" operator="equal">
      <formula>"Remplaçant"</formula>
    </cfRule>
    <cfRule type="cellIs" dxfId="7734" priority="371" operator="equal">
      <formula>"Titulaire"</formula>
    </cfRule>
  </conditionalFormatting>
  <conditionalFormatting sqref="DB5:DC20 DB31:DC47">
    <cfRule type="cellIs" dxfId="7733" priority="368" operator="equal">
      <formula>"Remplaçant"</formula>
    </cfRule>
    <cfRule type="cellIs" dxfId="7732" priority="369" operator="equal">
      <formula>"Titulaire"</formula>
    </cfRule>
  </conditionalFormatting>
  <conditionalFormatting sqref="DB4:DC4">
    <cfRule type="cellIs" dxfId="7731" priority="366" operator="equal">
      <formula>"Remplaçant"</formula>
    </cfRule>
    <cfRule type="cellIs" dxfId="7730" priority="367" operator="equal">
      <formula>"Titulaire"</formula>
    </cfRule>
  </conditionalFormatting>
  <conditionalFormatting sqref="DB48:DC48">
    <cfRule type="cellIs" dxfId="7729" priority="364" operator="equal">
      <formula>"Remplaçant"</formula>
    </cfRule>
    <cfRule type="cellIs" dxfId="7728" priority="365" operator="equal">
      <formula>"Titulaire"</formula>
    </cfRule>
  </conditionalFormatting>
  <conditionalFormatting sqref="DD1">
    <cfRule type="cellIs" dxfId="7727" priority="362" operator="equal">
      <formula>"Remplaçant"</formula>
    </cfRule>
    <cfRule type="cellIs" dxfId="7726" priority="363" operator="equal">
      <formula>"Titulaire"</formula>
    </cfRule>
  </conditionalFormatting>
  <conditionalFormatting sqref="DE5:DF20 DE31:DF47">
    <cfRule type="cellIs" dxfId="7725" priority="360" operator="equal">
      <formula>"Remplaçant"</formula>
    </cfRule>
    <cfRule type="cellIs" dxfId="7724" priority="361" operator="equal">
      <formula>"Titulaire"</formula>
    </cfRule>
  </conditionalFormatting>
  <conditionalFormatting sqref="DE4:DF4">
    <cfRule type="cellIs" dxfId="7723" priority="358" operator="equal">
      <formula>"Remplaçant"</formula>
    </cfRule>
    <cfRule type="cellIs" dxfId="7722" priority="359" operator="equal">
      <formula>"Titulaire"</formula>
    </cfRule>
  </conditionalFormatting>
  <conditionalFormatting sqref="DE48:DF48">
    <cfRule type="cellIs" dxfId="7721" priority="356" operator="equal">
      <formula>"Remplaçant"</formula>
    </cfRule>
    <cfRule type="cellIs" dxfId="7720" priority="357" operator="equal">
      <formula>"Titulaire"</formula>
    </cfRule>
  </conditionalFormatting>
  <conditionalFormatting sqref="DG1">
    <cfRule type="cellIs" dxfId="7719" priority="354" operator="equal">
      <formula>"Remplaçant"</formula>
    </cfRule>
    <cfRule type="cellIs" dxfId="7718" priority="355" operator="equal">
      <formula>"Titulaire"</formula>
    </cfRule>
  </conditionalFormatting>
  <conditionalFormatting sqref="DH5:DI20 DH31:DI47">
    <cfRule type="cellIs" dxfId="7717" priority="352" operator="equal">
      <formula>"Remplaçant"</formula>
    </cfRule>
    <cfRule type="cellIs" dxfId="7716" priority="353" operator="equal">
      <formula>"Titulaire"</formula>
    </cfRule>
  </conditionalFormatting>
  <conditionalFormatting sqref="DH4:DI4">
    <cfRule type="cellIs" dxfId="7715" priority="350" operator="equal">
      <formula>"Remplaçant"</formula>
    </cfRule>
    <cfRule type="cellIs" dxfId="7714" priority="351" operator="equal">
      <formula>"Titulaire"</formula>
    </cfRule>
  </conditionalFormatting>
  <conditionalFormatting sqref="DH48:DI48">
    <cfRule type="cellIs" dxfId="7713" priority="348" operator="equal">
      <formula>"Remplaçant"</formula>
    </cfRule>
    <cfRule type="cellIs" dxfId="7712" priority="349" operator="equal">
      <formula>"Titulaire"</formula>
    </cfRule>
  </conditionalFormatting>
  <conditionalFormatting sqref="DJ1">
    <cfRule type="cellIs" dxfId="7711" priority="346" operator="equal">
      <formula>"Remplaçant"</formula>
    </cfRule>
    <cfRule type="cellIs" dxfId="7710" priority="347" operator="equal">
      <formula>"Titulaire"</formula>
    </cfRule>
  </conditionalFormatting>
  <conditionalFormatting sqref="DK5:DL20 DK31:DL47">
    <cfRule type="cellIs" dxfId="7709" priority="344" operator="equal">
      <formula>"Remplaçant"</formula>
    </cfRule>
    <cfRule type="cellIs" dxfId="7708" priority="345" operator="equal">
      <formula>"Titulaire"</formula>
    </cfRule>
  </conditionalFormatting>
  <conditionalFormatting sqref="DK4:DL4">
    <cfRule type="cellIs" dxfId="7707" priority="342" operator="equal">
      <formula>"Remplaçant"</formula>
    </cfRule>
    <cfRule type="cellIs" dxfId="7706" priority="343" operator="equal">
      <formula>"Titulaire"</formula>
    </cfRule>
  </conditionalFormatting>
  <conditionalFormatting sqref="DK48:DL48">
    <cfRule type="cellIs" dxfId="7705" priority="340" operator="equal">
      <formula>"Remplaçant"</formula>
    </cfRule>
    <cfRule type="cellIs" dxfId="7704" priority="341" operator="equal">
      <formula>"Titulaire"</formula>
    </cfRule>
  </conditionalFormatting>
  <conditionalFormatting sqref="DM1">
    <cfRule type="cellIs" dxfId="7703" priority="338" operator="equal">
      <formula>"Remplaçant"</formula>
    </cfRule>
    <cfRule type="cellIs" dxfId="7702" priority="339" operator="equal">
      <formula>"Titulaire"</formula>
    </cfRule>
  </conditionalFormatting>
  <conditionalFormatting sqref="DN5:DO20 DN31:DO47">
    <cfRule type="cellIs" dxfId="7701" priority="336" operator="equal">
      <formula>"Remplaçant"</formula>
    </cfRule>
    <cfRule type="cellIs" dxfId="7700" priority="337" operator="equal">
      <formula>"Titulaire"</formula>
    </cfRule>
  </conditionalFormatting>
  <conditionalFormatting sqref="DN4:DO4">
    <cfRule type="cellIs" dxfId="7699" priority="334" operator="equal">
      <formula>"Remplaçant"</formula>
    </cfRule>
    <cfRule type="cellIs" dxfId="7698" priority="335" operator="equal">
      <formula>"Titulaire"</formula>
    </cfRule>
  </conditionalFormatting>
  <conditionalFormatting sqref="DN48:DO48">
    <cfRule type="cellIs" dxfId="7697" priority="332" operator="equal">
      <formula>"Remplaçant"</formula>
    </cfRule>
    <cfRule type="cellIs" dxfId="7696" priority="333" operator="equal">
      <formula>"Titulaire"</formula>
    </cfRule>
  </conditionalFormatting>
  <conditionalFormatting sqref="DP1">
    <cfRule type="cellIs" dxfId="7695" priority="330" operator="equal">
      <formula>"Remplaçant"</formula>
    </cfRule>
    <cfRule type="cellIs" dxfId="7694" priority="331" operator="equal">
      <formula>"Titulaire"</formula>
    </cfRule>
  </conditionalFormatting>
  <conditionalFormatting sqref="DQ5:DR20 DQ31:DR47">
    <cfRule type="cellIs" dxfId="7693" priority="328" operator="equal">
      <formula>"Remplaçant"</formula>
    </cfRule>
    <cfRule type="cellIs" dxfId="7692" priority="329" operator="equal">
      <formula>"Titulaire"</formula>
    </cfRule>
  </conditionalFormatting>
  <conditionalFormatting sqref="DQ4:DR4">
    <cfRule type="cellIs" dxfId="7691" priority="326" operator="equal">
      <formula>"Remplaçant"</formula>
    </cfRule>
    <cfRule type="cellIs" dxfId="7690" priority="327" operator="equal">
      <formula>"Titulaire"</formula>
    </cfRule>
  </conditionalFormatting>
  <conditionalFormatting sqref="DQ48:DR48">
    <cfRule type="cellIs" dxfId="7689" priority="324" operator="equal">
      <formula>"Remplaçant"</formula>
    </cfRule>
    <cfRule type="cellIs" dxfId="7688" priority="325" operator="equal">
      <formula>"Titulaire"</formula>
    </cfRule>
  </conditionalFormatting>
  <conditionalFormatting sqref="DS1">
    <cfRule type="cellIs" dxfId="7687" priority="322" operator="equal">
      <formula>"Remplaçant"</formula>
    </cfRule>
    <cfRule type="cellIs" dxfId="7686" priority="323" operator="equal">
      <formula>"Titulaire"</formula>
    </cfRule>
  </conditionalFormatting>
  <conditionalFormatting sqref="DT5:DU20 DT31:DU47">
    <cfRule type="cellIs" dxfId="7685" priority="320" operator="equal">
      <formula>"Remplaçant"</formula>
    </cfRule>
    <cfRule type="cellIs" dxfId="7684" priority="321" operator="equal">
      <formula>"Titulaire"</formula>
    </cfRule>
  </conditionalFormatting>
  <conditionalFormatting sqref="DT4:DU4">
    <cfRule type="cellIs" dxfId="7683" priority="318" operator="equal">
      <formula>"Remplaçant"</formula>
    </cfRule>
    <cfRule type="cellIs" dxfId="7682" priority="319" operator="equal">
      <formula>"Titulaire"</formula>
    </cfRule>
  </conditionalFormatting>
  <conditionalFormatting sqref="DT48:DU48">
    <cfRule type="cellIs" dxfId="7681" priority="316" operator="equal">
      <formula>"Remplaçant"</formula>
    </cfRule>
    <cfRule type="cellIs" dxfId="7680" priority="317" operator="equal">
      <formula>"Titulaire"</formula>
    </cfRule>
  </conditionalFormatting>
  <conditionalFormatting sqref="F108:F116 F342:F410 F122:F129 F135:F148">
    <cfRule type="colorScale" priority="315">
      <colorScale>
        <cfvo type="min"/>
        <cfvo type="percentile" val="50"/>
        <cfvo type="max"/>
        <color rgb="FFF8696B"/>
        <color rgb="FFFFEB84"/>
        <color rgb="FF63BE7B"/>
      </colorScale>
    </cfRule>
  </conditionalFormatting>
  <conditionalFormatting sqref="U49">
    <cfRule type="cellIs" dxfId="7679" priority="313" operator="equal">
      <formula>"Remplaçant"</formula>
    </cfRule>
    <cfRule type="cellIs" dxfId="7678" priority="314" operator="equal">
      <formula>"Titulaire"</formula>
    </cfRule>
  </conditionalFormatting>
  <conditionalFormatting sqref="U5:U8 U12 U10">
    <cfRule type="cellIs" dxfId="7677" priority="311" operator="equal">
      <formula>"Remplaçant"</formula>
    </cfRule>
    <cfRule type="cellIs" dxfId="7676" priority="312" operator="equal">
      <formula>"Titulaire"</formula>
    </cfRule>
  </conditionalFormatting>
  <conditionalFormatting sqref="AC128">
    <cfRule type="cellIs" dxfId="7675" priority="305" operator="equal">
      <formula>"Remplaçant"</formula>
    </cfRule>
    <cfRule type="cellIs" dxfId="7674" priority="306" operator="equal">
      <formula>"Titulaire"</formula>
    </cfRule>
  </conditionalFormatting>
  <conditionalFormatting sqref="AC115">
    <cfRule type="cellIs" dxfId="7673" priority="309" operator="equal">
      <formula>"Remplaçant"</formula>
    </cfRule>
    <cfRule type="cellIs" dxfId="7672" priority="310" operator="equal">
      <formula>"Titulaire"</formula>
    </cfRule>
  </conditionalFormatting>
  <conditionalFormatting sqref="AC124">
    <cfRule type="cellIs" dxfId="7671" priority="307" operator="equal">
      <formula>"Remplaçant"</formula>
    </cfRule>
    <cfRule type="cellIs" dxfId="7670" priority="308" operator="equal">
      <formula>"Titulaire"</formula>
    </cfRule>
  </conditionalFormatting>
  <conditionalFormatting sqref="B148 D148">
    <cfRule type="cellIs" dxfId="7669" priority="303" operator="equal">
      <formula>"Remplaçant"</formula>
    </cfRule>
    <cfRule type="cellIs" dxfId="7668" priority="304" operator="equal">
      <formula>"Titulaire"</formula>
    </cfRule>
  </conditionalFormatting>
  <conditionalFormatting sqref="E107">
    <cfRule type="cellIs" dxfId="7667" priority="301" operator="equal">
      <formula>"Remplaçant"</formula>
    </cfRule>
    <cfRule type="cellIs" dxfId="7666" priority="302" operator="equal">
      <formula>"Titulaire"</formula>
    </cfRule>
  </conditionalFormatting>
  <conditionalFormatting sqref="E107 A4:XFD4 B3:XFD3">
    <cfRule type="cellIs" dxfId="7665" priority="626" operator="equal">
      <formula>$A$1</formula>
    </cfRule>
  </conditionalFormatting>
  <conditionalFormatting sqref="E31:F44 E5:F20">
    <cfRule type="cellIs" dxfId="7664" priority="300" operator="equal">
      <formula>0</formula>
    </cfRule>
  </conditionalFormatting>
  <conditionalFormatting sqref="G5:I20 G31:I44">
    <cfRule type="cellIs" dxfId="7663" priority="299" operator="equal">
      <formula>0</formula>
    </cfRule>
  </conditionalFormatting>
  <conditionalFormatting sqref="B107">
    <cfRule type="cellIs" dxfId="7662" priority="296" operator="equal">
      <formula>"Remplaçant"</formula>
    </cfRule>
    <cfRule type="cellIs" dxfId="7661" priority="297" operator="equal">
      <formula>"Titulaire"</formula>
    </cfRule>
  </conditionalFormatting>
  <conditionalFormatting sqref="B107">
    <cfRule type="cellIs" dxfId="7660" priority="298" operator="equal">
      <formula>$A$1</formula>
    </cfRule>
  </conditionalFormatting>
  <conditionalFormatting sqref="H108:H116 H122:H129 H135:H148">
    <cfRule type="cellIs" dxfId="7659" priority="294" operator="equal">
      <formula>"Remplaçant"</formula>
    </cfRule>
    <cfRule type="cellIs" dxfId="7658" priority="295" operator="equal">
      <formula>"Titulaire"</formula>
    </cfRule>
  </conditionalFormatting>
  <conditionalFormatting sqref="H108:H116 H122:H129 H135:H148">
    <cfRule type="colorScale" priority="293">
      <colorScale>
        <cfvo type="min"/>
        <cfvo type="percentile" val="50"/>
        <cfvo type="max"/>
        <color rgb="FFF8696B"/>
        <color rgb="FFFFEB84"/>
        <color rgb="FF63BE7B"/>
      </colorScale>
    </cfRule>
  </conditionalFormatting>
  <conditionalFormatting sqref="G108:G116 G122:G129 G135:G148">
    <cfRule type="cellIs" dxfId="7657" priority="291" operator="equal">
      <formula>"Remplaçant"</formula>
    </cfRule>
    <cfRule type="cellIs" dxfId="7656" priority="292" operator="equal">
      <formula>"Titulaire"</formula>
    </cfRule>
  </conditionalFormatting>
  <conditionalFormatting sqref="G108:G116 G122:G129 G135:G148">
    <cfRule type="colorScale" priority="290">
      <colorScale>
        <cfvo type="min"/>
        <cfvo type="percentile" val="50"/>
        <cfvo type="max"/>
        <color rgb="FFF8696B"/>
        <color rgb="FFFFEB84"/>
        <color rgb="FF63BE7B"/>
      </colorScale>
    </cfRule>
  </conditionalFormatting>
  <conditionalFormatting sqref="C107">
    <cfRule type="cellIs" dxfId="7655" priority="287" operator="equal">
      <formula>"Remplaçant"</formula>
    </cfRule>
    <cfRule type="cellIs" dxfId="7654" priority="288" operator="equal">
      <formula>"Titulaire"</formula>
    </cfRule>
  </conditionalFormatting>
  <conditionalFormatting sqref="C107">
    <cfRule type="cellIs" dxfId="7653" priority="289" operator="equal">
      <formula>$A$1</formula>
    </cfRule>
  </conditionalFormatting>
  <conditionalFormatting sqref="D107">
    <cfRule type="cellIs" dxfId="7652" priority="284" operator="equal">
      <formula>"Remplaçant"</formula>
    </cfRule>
    <cfRule type="cellIs" dxfId="7651" priority="285" operator="equal">
      <formula>"Titulaire"</formula>
    </cfRule>
  </conditionalFormatting>
  <conditionalFormatting sqref="D107">
    <cfRule type="cellIs" dxfId="7650" priority="286" operator="equal">
      <formula>$A$1</formula>
    </cfRule>
  </conditionalFormatting>
  <conditionalFormatting sqref="A342:A410">
    <cfRule type="cellIs" dxfId="7649" priority="283" operator="equal">
      <formula>11</formula>
    </cfRule>
  </conditionalFormatting>
  <conditionalFormatting sqref="B415">
    <cfRule type="cellIs" dxfId="7648" priority="279" operator="equal">
      <formula>"Remplaçant"</formula>
    </cfRule>
    <cfRule type="cellIs" dxfId="7647" priority="280" operator="equal">
      <formula>"Titulaire"</formula>
    </cfRule>
  </conditionalFormatting>
  <conditionalFormatting sqref="A342">
    <cfRule type="cellIs" dxfId="7646" priority="278" operator="notEqual">
      <formula>11</formula>
    </cfRule>
  </conditionalFormatting>
  <conditionalFormatting sqref="C414:D416">
    <cfRule type="top10" priority="277" rank="1"/>
  </conditionalFormatting>
  <conditionalFormatting sqref="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R21 J24:O24 J21:K23 J25:K25 M25:N25 M22:O22 M23:N23 M21:N21 R23">
    <cfRule type="cellIs" dxfId="7645" priority="274" operator="equal">
      <formula>"Remplaçant"</formula>
    </cfRule>
    <cfRule type="cellIs" dxfId="7644" priority="275" operator="equal">
      <formula>"Titulaire"</formula>
    </cfRule>
  </conditionalFormatting>
  <conditionalFormatting sqref="J21:K25">
    <cfRule type="cellIs" dxfId="7643" priority="273" operator="equal">
      <formula>0</formula>
    </cfRule>
  </conditionalFormatting>
  <conditionalFormatting sqref="P21:Q25">
    <cfRule type="cellIs" dxfId="7642" priority="271" operator="equal">
      <formula>"Remplaçant"</formula>
    </cfRule>
    <cfRule type="cellIs" dxfId="7641" priority="272" operator="equal">
      <formula>"Titulaire"</formula>
    </cfRule>
  </conditionalFormatting>
  <conditionalFormatting sqref="S21:T25">
    <cfRule type="cellIs" dxfId="7640" priority="269" operator="equal">
      <formula>"Remplaçant"</formula>
    </cfRule>
    <cfRule type="cellIs" dxfId="7639" priority="270" operator="equal">
      <formula>"Titulaire"</formula>
    </cfRule>
  </conditionalFormatting>
  <conditionalFormatting sqref="J21:J25">
    <cfRule type="top10" dxfId="7638" priority="276" rank="11"/>
  </conditionalFormatting>
  <conditionalFormatting sqref="U21:U22 U25">
    <cfRule type="cellIs" dxfId="7637" priority="267" operator="equal">
      <formula>"Remplaçant"</formula>
    </cfRule>
    <cfRule type="cellIs" dxfId="7636" priority="268" operator="equal">
      <formula>"Titulaire"</formula>
    </cfRule>
  </conditionalFormatting>
  <conditionalFormatting sqref="V21:W25">
    <cfRule type="cellIs" dxfId="7635" priority="265" operator="equal">
      <formula>"Remplaçant"</formula>
    </cfRule>
    <cfRule type="cellIs" dxfId="7634" priority="266" operator="equal">
      <formula>"Titulaire"</formula>
    </cfRule>
  </conditionalFormatting>
  <conditionalFormatting sqref="Y21:Z25">
    <cfRule type="cellIs" dxfId="7633" priority="263" operator="equal">
      <formula>"Remplaçant"</formula>
    </cfRule>
    <cfRule type="cellIs" dxfId="7632" priority="264" operator="equal">
      <formula>"Titulaire"</formula>
    </cfRule>
  </conditionalFormatting>
  <conditionalFormatting sqref="AB21:AC25">
    <cfRule type="cellIs" dxfId="7631" priority="261" operator="equal">
      <formula>"Remplaçant"</formula>
    </cfRule>
    <cfRule type="cellIs" dxfId="7630" priority="262" operator="equal">
      <formula>"Titulaire"</formula>
    </cfRule>
  </conditionalFormatting>
  <conditionalFormatting sqref="AE21:AF25">
    <cfRule type="cellIs" dxfId="7629" priority="259" operator="equal">
      <formula>"Remplaçant"</formula>
    </cfRule>
    <cfRule type="cellIs" dxfId="7628" priority="260" operator="equal">
      <formula>"Titulaire"</formula>
    </cfRule>
  </conditionalFormatting>
  <conditionalFormatting sqref="AH21:AI25">
    <cfRule type="cellIs" dxfId="7627" priority="257" operator="equal">
      <formula>"Remplaçant"</formula>
    </cfRule>
    <cfRule type="cellIs" dxfId="7626" priority="258" operator="equal">
      <formula>"Titulaire"</formula>
    </cfRule>
  </conditionalFormatting>
  <conditionalFormatting sqref="AK21:AL25">
    <cfRule type="cellIs" dxfId="7625" priority="255" operator="equal">
      <formula>"Remplaçant"</formula>
    </cfRule>
    <cfRule type="cellIs" dxfId="7624" priority="256" operator="equal">
      <formula>"Titulaire"</formula>
    </cfRule>
  </conditionalFormatting>
  <conditionalFormatting sqref="AN21:AO25">
    <cfRule type="cellIs" dxfId="7623" priority="253" operator="equal">
      <formula>"Remplaçant"</formula>
    </cfRule>
    <cfRule type="cellIs" dxfId="7622" priority="254" operator="equal">
      <formula>"Titulaire"</formula>
    </cfRule>
  </conditionalFormatting>
  <conditionalFormatting sqref="AQ21:AR25">
    <cfRule type="cellIs" dxfId="7621" priority="251" operator="equal">
      <formula>"Remplaçant"</formula>
    </cfRule>
    <cfRule type="cellIs" dxfId="7620" priority="252" operator="equal">
      <formula>"Titulaire"</formula>
    </cfRule>
  </conditionalFormatting>
  <conditionalFormatting sqref="AT21:AU25">
    <cfRule type="cellIs" dxfId="7619" priority="249" operator="equal">
      <formula>"Remplaçant"</formula>
    </cfRule>
    <cfRule type="cellIs" dxfId="7618" priority="250" operator="equal">
      <formula>"Titulaire"</formula>
    </cfRule>
  </conditionalFormatting>
  <conditionalFormatting sqref="AW21:AX25">
    <cfRule type="cellIs" dxfId="7617" priority="247" operator="equal">
      <formula>"Remplaçant"</formula>
    </cfRule>
    <cfRule type="cellIs" dxfId="7616" priority="248" operator="equal">
      <formula>"Titulaire"</formula>
    </cfRule>
  </conditionalFormatting>
  <conditionalFormatting sqref="AZ21:BA25">
    <cfRule type="cellIs" dxfId="7615" priority="245" operator="equal">
      <formula>"Remplaçant"</formula>
    </cfRule>
    <cfRule type="cellIs" dxfId="7614" priority="246" operator="equal">
      <formula>"Titulaire"</formula>
    </cfRule>
  </conditionalFormatting>
  <conditionalFormatting sqref="BC21:BD25">
    <cfRule type="cellIs" dxfId="7613" priority="243" operator="equal">
      <formula>"Remplaçant"</formula>
    </cfRule>
    <cfRule type="cellIs" dxfId="7612" priority="244" operator="equal">
      <formula>"Titulaire"</formula>
    </cfRule>
  </conditionalFormatting>
  <conditionalFormatting sqref="BF21:BG25">
    <cfRule type="cellIs" dxfId="7611" priority="241" operator="equal">
      <formula>"Remplaçant"</formula>
    </cfRule>
    <cfRule type="cellIs" dxfId="7610" priority="242" operator="equal">
      <formula>"Titulaire"</formula>
    </cfRule>
  </conditionalFormatting>
  <conditionalFormatting sqref="BI21:BJ25">
    <cfRule type="cellIs" dxfId="7609" priority="239" operator="equal">
      <formula>"Remplaçant"</formula>
    </cfRule>
    <cfRule type="cellIs" dxfId="7608" priority="240" operator="equal">
      <formula>"Titulaire"</formula>
    </cfRule>
  </conditionalFormatting>
  <conditionalFormatting sqref="BL21:BM25">
    <cfRule type="cellIs" dxfId="7607" priority="237" operator="equal">
      <formula>"Remplaçant"</formula>
    </cfRule>
    <cfRule type="cellIs" dxfId="7606" priority="238" operator="equal">
      <formula>"Titulaire"</formula>
    </cfRule>
  </conditionalFormatting>
  <conditionalFormatting sqref="BO21:BP25">
    <cfRule type="cellIs" dxfId="7605" priority="235" operator="equal">
      <formula>"Remplaçant"</formula>
    </cfRule>
    <cfRule type="cellIs" dxfId="7604" priority="236" operator="equal">
      <formula>"Titulaire"</formula>
    </cfRule>
  </conditionalFormatting>
  <conditionalFormatting sqref="BR21:BS25">
    <cfRule type="cellIs" dxfId="7603" priority="233" operator="equal">
      <formula>"Remplaçant"</formula>
    </cfRule>
    <cfRule type="cellIs" dxfId="7602" priority="234" operator="equal">
      <formula>"Titulaire"</formula>
    </cfRule>
  </conditionalFormatting>
  <conditionalFormatting sqref="BU21:BV25">
    <cfRule type="cellIs" dxfId="7601" priority="231" operator="equal">
      <formula>"Remplaçant"</formula>
    </cfRule>
    <cfRule type="cellIs" dxfId="7600" priority="232" operator="equal">
      <formula>"Titulaire"</formula>
    </cfRule>
  </conditionalFormatting>
  <conditionalFormatting sqref="BX21:BY25">
    <cfRule type="cellIs" dxfId="7599" priority="229" operator="equal">
      <formula>"Remplaçant"</formula>
    </cfRule>
    <cfRule type="cellIs" dxfId="7598" priority="230" operator="equal">
      <formula>"Titulaire"</formula>
    </cfRule>
  </conditionalFormatting>
  <conditionalFormatting sqref="CA21:CB25">
    <cfRule type="cellIs" dxfId="7597" priority="227" operator="equal">
      <formula>"Remplaçant"</formula>
    </cfRule>
    <cfRule type="cellIs" dxfId="7596" priority="228" operator="equal">
      <formula>"Titulaire"</formula>
    </cfRule>
  </conditionalFormatting>
  <conditionalFormatting sqref="CD21:CE25">
    <cfRule type="cellIs" dxfId="7595" priority="225" operator="equal">
      <formula>"Remplaçant"</formula>
    </cfRule>
    <cfRule type="cellIs" dxfId="7594" priority="226" operator="equal">
      <formula>"Titulaire"</formula>
    </cfRule>
  </conditionalFormatting>
  <conditionalFormatting sqref="CG21:CH25">
    <cfRule type="cellIs" dxfId="7593" priority="223" operator="equal">
      <formula>"Remplaçant"</formula>
    </cfRule>
    <cfRule type="cellIs" dxfId="7592" priority="224" operator="equal">
      <formula>"Titulaire"</formula>
    </cfRule>
  </conditionalFormatting>
  <conditionalFormatting sqref="CJ21:CK25">
    <cfRule type="cellIs" dxfId="7591" priority="221" operator="equal">
      <formula>"Remplaçant"</formula>
    </cfRule>
    <cfRule type="cellIs" dxfId="7590" priority="222" operator="equal">
      <formula>"Titulaire"</formula>
    </cfRule>
  </conditionalFormatting>
  <conditionalFormatting sqref="CM21:CN25">
    <cfRule type="cellIs" dxfId="7589" priority="219" operator="equal">
      <formula>"Remplaçant"</formula>
    </cfRule>
    <cfRule type="cellIs" dxfId="7588" priority="220" operator="equal">
      <formula>"Titulaire"</formula>
    </cfRule>
  </conditionalFormatting>
  <conditionalFormatting sqref="CP21:CQ25">
    <cfRule type="cellIs" dxfId="7587" priority="217" operator="equal">
      <formula>"Remplaçant"</formula>
    </cfRule>
    <cfRule type="cellIs" dxfId="7586" priority="218" operator="equal">
      <formula>"Titulaire"</formula>
    </cfRule>
  </conditionalFormatting>
  <conditionalFormatting sqref="CS21:CT25">
    <cfRule type="cellIs" dxfId="7585" priority="215" operator="equal">
      <formula>"Remplaçant"</formula>
    </cfRule>
    <cfRule type="cellIs" dxfId="7584" priority="216" operator="equal">
      <formula>"Titulaire"</formula>
    </cfRule>
  </conditionalFormatting>
  <conditionalFormatting sqref="CV21:CW25">
    <cfRule type="cellIs" dxfId="7583" priority="213" operator="equal">
      <formula>"Remplaçant"</formula>
    </cfRule>
    <cfRule type="cellIs" dxfId="7582" priority="214" operator="equal">
      <formula>"Titulaire"</formula>
    </cfRule>
  </conditionalFormatting>
  <conditionalFormatting sqref="CY21:CZ25">
    <cfRule type="cellIs" dxfId="7581" priority="211" operator="equal">
      <formula>"Remplaçant"</formula>
    </cfRule>
    <cfRule type="cellIs" dxfId="7580" priority="212" operator="equal">
      <formula>"Titulaire"</formula>
    </cfRule>
  </conditionalFormatting>
  <conditionalFormatting sqref="DB21:DC25">
    <cfRule type="cellIs" dxfId="7579" priority="209" operator="equal">
      <formula>"Remplaçant"</formula>
    </cfRule>
    <cfRule type="cellIs" dxfId="7578" priority="210" operator="equal">
      <formula>"Titulaire"</formula>
    </cfRule>
  </conditionalFormatting>
  <conditionalFormatting sqref="DE21:DF25">
    <cfRule type="cellIs" dxfId="7577" priority="207" operator="equal">
      <formula>"Remplaçant"</formula>
    </cfRule>
    <cfRule type="cellIs" dxfId="7576" priority="208" operator="equal">
      <formula>"Titulaire"</formula>
    </cfRule>
  </conditionalFormatting>
  <conditionalFormatting sqref="DH21:DI25">
    <cfRule type="cellIs" dxfId="7575" priority="205" operator="equal">
      <formula>"Remplaçant"</formula>
    </cfRule>
    <cfRule type="cellIs" dxfId="7574" priority="206" operator="equal">
      <formula>"Titulaire"</formula>
    </cfRule>
  </conditionalFormatting>
  <conditionalFormatting sqref="DK21:DL25">
    <cfRule type="cellIs" dxfId="7573" priority="203" operator="equal">
      <formula>"Remplaçant"</formula>
    </cfRule>
    <cfRule type="cellIs" dxfId="7572" priority="204" operator="equal">
      <formula>"Titulaire"</formula>
    </cfRule>
  </conditionalFormatting>
  <conditionalFormatting sqref="DN21:DO25">
    <cfRule type="cellIs" dxfId="7571" priority="201" operator="equal">
      <formula>"Remplaçant"</formula>
    </cfRule>
    <cfRule type="cellIs" dxfId="7570" priority="202" operator="equal">
      <formula>"Titulaire"</formula>
    </cfRule>
  </conditionalFormatting>
  <conditionalFormatting sqref="DQ21:DR25">
    <cfRule type="cellIs" dxfId="7569" priority="199" operator="equal">
      <formula>"Remplaçant"</formula>
    </cfRule>
    <cfRule type="cellIs" dxfId="7568" priority="200" operator="equal">
      <formula>"Titulaire"</formula>
    </cfRule>
  </conditionalFormatting>
  <conditionalFormatting sqref="DT21:DU25">
    <cfRule type="cellIs" dxfId="7567" priority="197" operator="equal">
      <formula>"Remplaçant"</formula>
    </cfRule>
    <cfRule type="cellIs" dxfId="7566" priority="198" operator="equal">
      <formula>"Titulaire"</formula>
    </cfRule>
  </conditionalFormatting>
  <conditionalFormatting sqref="E21:F25">
    <cfRule type="cellIs" dxfId="7565" priority="196" operator="equal">
      <formula>0</formula>
    </cfRule>
  </conditionalFormatting>
  <conditionalFormatting sqref="G21:I25">
    <cfRule type="cellIs" dxfId="7564" priority="195" operator="equal">
      <formula>0</formula>
    </cfRule>
  </conditionalFormatting>
  <conditionalFormatting sqref="U118 U120 AC118:XFD119 AK117:XFD117 AK120:XFD121 I117:K121 F117:F121 M117:T121">
    <cfRule type="cellIs" dxfId="7563" priority="193" operator="equal">
      <formula>"Remplaçant"</formula>
    </cfRule>
    <cfRule type="cellIs" dxfId="7562" priority="194" operator="equal">
      <formula>"Titulaire"</formula>
    </cfRule>
  </conditionalFormatting>
  <conditionalFormatting sqref="F117:F121">
    <cfRule type="colorScale" priority="192">
      <colorScale>
        <cfvo type="min"/>
        <cfvo type="percentile" val="50"/>
        <cfvo type="max"/>
        <color rgb="FFF8696B"/>
        <color rgb="FFFFEB84"/>
        <color rgb="FF63BE7B"/>
      </colorScale>
    </cfRule>
  </conditionalFormatting>
  <conditionalFormatting sqref="AC120">
    <cfRule type="cellIs" dxfId="7561" priority="190" operator="equal">
      <formula>"Remplaçant"</formula>
    </cfRule>
    <cfRule type="cellIs" dxfId="7560" priority="191" operator="equal">
      <formula>"Titulaire"</formula>
    </cfRule>
  </conditionalFormatting>
  <conditionalFormatting sqref="H117:H121">
    <cfRule type="cellIs" dxfId="7559" priority="188" operator="equal">
      <formula>"Remplaçant"</formula>
    </cfRule>
    <cfRule type="cellIs" dxfId="7558" priority="189" operator="equal">
      <formula>"Titulaire"</formula>
    </cfRule>
  </conditionalFormatting>
  <conditionalFormatting sqref="H117:H121">
    <cfRule type="colorScale" priority="187">
      <colorScale>
        <cfvo type="min"/>
        <cfvo type="percentile" val="50"/>
        <cfvo type="max"/>
        <color rgb="FFF8696B"/>
        <color rgb="FFFFEB84"/>
        <color rgb="FF63BE7B"/>
      </colorScale>
    </cfRule>
  </conditionalFormatting>
  <conditionalFormatting sqref="G117:G121">
    <cfRule type="cellIs" dxfId="7557" priority="185" operator="equal">
      <formula>"Remplaçant"</formula>
    </cfRule>
    <cfRule type="cellIs" dxfId="7556" priority="186" operator="equal">
      <formula>"Titulaire"</formula>
    </cfRule>
  </conditionalFormatting>
  <conditionalFormatting sqref="G117:G121">
    <cfRule type="colorScale" priority="184">
      <colorScale>
        <cfvo type="min"/>
        <cfvo type="percentile" val="50"/>
        <cfvo type="max"/>
        <color rgb="FFF8696B"/>
        <color rgb="FFFFEB84"/>
        <color rgb="FF63BE7B"/>
      </colorScale>
    </cfRule>
  </conditionalFormatting>
  <conditionalFormatting sqref="J26:O27 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28 J30:N30 J28:K29 M28:N29">
    <cfRule type="cellIs" dxfId="7555" priority="181" operator="equal">
      <formula>"Remplaçant"</formula>
    </cfRule>
    <cfRule type="cellIs" dxfId="7554" priority="182" operator="equal">
      <formula>"Titulaire"</formula>
    </cfRule>
  </conditionalFormatting>
  <conditionalFormatting sqref="J26:K30">
    <cfRule type="cellIs" dxfId="7553" priority="180" operator="equal">
      <formula>0</formula>
    </cfRule>
  </conditionalFormatting>
  <conditionalFormatting sqref="P26:Q30">
    <cfRule type="cellIs" dxfId="7552" priority="178" operator="equal">
      <formula>"Remplaçant"</formula>
    </cfRule>
    <cfRule type="cellIs" dxfId="7551" priority="179" operator="equal">
      <formula>"Titulaire"</formula>
    </cfRule>
  </conditionalFormatting>
  <conditionalFormatting sqref="S26:T30">
    <cfRule type="cellIs" dxfId="7550" priority="176" operator="equal">
      <formula>"Remplaçant"</formula>
    </cfRule>
    <cfRule type="cellIs" dxfId="7549" priority="177" operator="equal">
      <formula>"Titulaire"</formula>
    </cfRule>
  </conditionalFormatting>
  <conditionalFormatting sqref="J26:J30">
    <cfRule type="top10" dxfId="7548" priority="183" rank="11"/>
  </conditionalFormatting>
  <conditionalFormatting sqref="U26 U30">
    <cfRule type="cellIs" dxfId="7547" priority="174" operator="equal">
      <formula>"Remplaçant"</formula>
    </cfRule>
    <cfRule type="cellIs" dxfId="7546" priority="175" operator="equal">
      <formula>"Titulaire"</formula>
    </cfRule>
  </conditionalFormatting>
  <conditionalFormatting sqref="V26:W30">
    <cfRule type="cellIs" dxfId="7545" priority="172" operator="equal">
      <formula>"Remplaçant"</formula>
    </cfRule>
    <cfRule type="cellIs" dxfId="7544" priority="173" operator="equal">
      <formula>"Titulaire"</formula>
    </cfRule>
  </conditionalFormatting>
  <conditionalFormatting sqref="Y26:Z30">
    <cfRule type="cellIs" dxfId="7543" priority="170" operator="equal">
      <formula>"Remplaçant"</formula>
    </cfRule>
    <cfRule type="cellIs" dxfId="7542" priority="171" operator="equal">
      <formula>"Titulaire"</formula>
    </cfRule>
  </conditionalFormatting>
  <conditionalFormatting sqref="AB26:AC30">
    <cfRule type="cellIs" dxfId="7541" priority="168" operator="equal">
      <formula>"Remplaçant"</formula>
    </cfRule>
    <cfRule type="cellIs" dxfId="7540" priority="169" operator="equal">
      <formula>"Titulaire"</formula>
    </cfRule>
  </conditionalFormatting>
  <conditionalFormatting sqref="AE26:AF30">
    <cfRule type="cellIs" dxfId="7539" priority="166" operator="equal">
      <formula>"Remplaçant"</formula>
    </cfRule>
    <cfRule type="cellIs" dxfId="7538" priority="167" operator="equal">
      <formula>"Titulaire"</formula>
    </cfRule>
  </conditionalFormatting>
  <conditionalFormatting sqref="AH26:AI30">
    <cfRule type="cellIs" dxfId="7537" priority="164" operator="equal">
      <formula>"Remplaçant"</formula>
    </cfRule>
    <cfRule type="cellIs" dxfId="7536" priority="165" operator="equal">
      <formula>"Titulaire"</formula>
    </cfRule>
  </conditionalFormatting>
  <conditionalFormatting sqref="AK26:AL30">
    <cfRule type="cellIs" dxfId="7535" priority="162" operator="equal">
      <formula>"Remplaçant"</formula>
    </cfRule>
    <cfRule type="cellIs" dxfId="7534" priority="163" operator="equal">
      <formula>"Titulaire"</formula>
    </cfRule>
  </conditionalFormatting>
  <conditionalFormatting sqref="AN26:AO30">
    <cfRule type="cellIs" dxfId="7533" priority="160" operator="equal">
      <formula>"Remplaçant"</formula>
    </cfRule>
    <cfRule type="cellIs" dxfId="7532" priority="161" operator="equal">
      <formula>"Titulaire"</formula>
    </cfRule>
  </conditionalFormatting>
  <conditionalFormatting sqref="AQ26:AR30">
    <cfRule type="cellIs" dxfId="7531" priority="158" operator="equal">
      <formula>"Remplaçant"</formula>
    </cfRule>
    <cfRule type="cellIs" dxfId="7530" priority="159" operator="equal">
      <formula>"Titulaire"</formula>
    </cfRule>
  </conditionalFormatting>
  <conditionalFormatting sqref="AT26:AU30">
    <cfRule type="cellIs" dxfId="7529" priority="156" operator="equal">
      <formula>"Remplaçant"</formula>
    </cfRule>
    <cfRule type="cellIs" dxfId="7528" priority="157" operator="equal">
      <formula>"Titulaire"</formula>
    </cfRule>
  </conditionalFormatting>
  <conditionalFormatting sqref="AW26:AX30">
    <cfRule type="cellIs" dxfId="7527" priority="154" operator="equal">
      <formula>"Remplaçant"</formula>
    </cfRule>
    <cfRule type="cellIs" dxfId="7526" priority="155" operator="equal">
      <formula>"Titulaire"</formula>
    </cfRule>
  </conditionalFormatting>
  <conditionalFormatting sqref="AZ26:BA30">
    <cfRule type="cellIs" dxfId="7525" priority="152" operator="equal">
      <formula>"Remplaçant"</formula>
    </cfRule>
    <cfRule type="cellIs" dxfId="7524" priority="153" operator="equal">
      <formula>"Titulaire"</formula>
    </cfRule>
  </conditionalFormatting>
  <conditionalFormatting sqref="BC26:BD30">
    <cfRule type="cellIs" dxfId="7523" priority="150" operator="equal">
      <formula>"Remplaçant"</formula>
    </cfRule>
    <cfRule type="cellIs" dxfId="7522" priority="151" operator="equal">
      <formula>"Titulaire"</formula>
    </cfRule>
  </conditionalFormatting>
  <conditionalFormatting sqref="BF26:BG30">
    <cfRule type="cellIs" dxfId="7521" priority="148" operator="equal">
      <formula>"Remplaçant"</formula>
    </cfRule>
    <cfRule type="cellIs" dxfId="7520" priority="149" operator="equal">
      <formula>"Titulaire"</formula>
    </cfRule>
  </conditionalFormatting>
  <conditionalFormatting sqref="BI26:BJ30">
    <cfRule type="cellIs" dxfId="7519" priority="146" operator="equal">
      <formula>"Remplaçant"</formula>
    </cfRule>
    <cfRule type="cellIs" dxfId="7518" priority="147" operator="equal">
      <formula>"Titulaire"</formula>
    </cfRule>
  </conditionalFormatting>
  <conditionalFormatting sqref="BL26:BM30">
    <cfRule type="cellIs" dxfId="7517" priority="144" operator="equal">
      <formula>"Remplaçant"</formula>
    </cfRule>
    <cfRule type="cellIs" dxfId="7516" priority="145" operator="equal">
      <formula>"Titulaire"</formula>
    </cfRule>
  </conditionalFormatting>
  <conditionalFormatting sqref="BO26:BP30">
    <cfRule type="cellIs" dxfId="7515" priority="142" operator="equal">
      <formula>"Remplaçant"</formula>
    </cfRule>
    <cfRule type="cellIs" dxfId="7514" priority="143" operator="equal">
      <formula>"Titulaire"</formula>
    </cfRule>
  </conditionalFormatting>
  <conditionalFormatting sqref="BR26:BS30">
    <cfRule type="cellIs" dxfId="7513" priority="140" operator="equal">
      <formula>"Remplaçant"</formula>
    </cfRule>
    <cfRule type="cellIs" dxfId="7512" priority="141" operator="equal">
      <formula>"Titulaire"</formula>
    </cfRule>
  </conditionalFormatting>
  <conditionalFormatting sqref="BU26:BV30">
    <cfRule type="cellIs" dxfId="7511" priority="138" operator="equal">
      <formula>"Remplaçant"</formula>
    </cfRule>
    <cfRule type="cellIs" dxfId="7510" priority="139" operator="equal">
      <formula>"Titulaire"</formula>
    </cfRule>
  </conditionalFormatting>
  <conditionalFormatting sqref="BX26:BY30">
    <cfRule type="cellIs" dxfId="7509" priority="136" operator="equal">
      <formula>"Remplaçant"</formula>
    </cfRule>
    <cfRule type="cellIs" dxfId="7508" priority="137" operator="equal">
      <formula>"Titulaire"</formula>
    </cfRule>
  </conditionalFormatting>
  <conditionalFormatting sqref="CA26:CB30">
    <cfRule type="cellIs" dxfId="7507" priority="134" operator="equal">
      <formula>"Remplaçant"</formula>
    </cfRule>
    <cfRule type="cellIs" dxfId="7506" priority="135" operator="equal">
      <formula>"Titulaire"</formula>
    </cfRule>
  </conditionalFormatting>
  <conditionalFormatting sqref="CD26:CE30">
    <cfRule type="cellIs" dxfId="7505" priority="132" operator="equal">
      <formula>"Remplaçant"</formula>
    </cfRule>
    <cfRule type="cellIs" dxfId="7504" priority="133" operator="equal">
      <formula>"Titulaire"</formula>
    </cfRule>
  </conditionalFormatting>
  <conditionalFormatting sqref="CG26:CH30">
    <cfRule type="cellIs" dxfId="7503" priority="130" operator="equal">
      <formula>"Remplaçant"</formula>
    </cfRule>
    <cfRule type="cellIs" dxfId="7502" priority="131" operator="equal">
      <formula>"Titulaire"</formula>
    </cfRule>
  </conditionalFormatting>
  <conditionalFormatting sqref="CJ26:CK30">
    <cfRule type="cellIs" dxfId="7501" priority="128" operator="equal">
      <formula>"Remplaçant"</formula>
    </cfRule>
    <cfRule type="cellIs" dxfId="7500" priority="129" operator="equal">
      <formula>"Titulaire"</formula>
    </cfRule>
  </conditionalFormatting>
  <conditionalFormatting sqref="CM26:CN30">
    <cfRule type="cellIs" dxfId="7499" priority="126" operator="equal">
      <formula>"Remplaçant"</formula>
    </cfRule>
    <cfRule type="cellIs" dxfId="7498" priority="127" operator="equal">
      <formula>"Titulaire"</formula>
    </cfRule>
  </conditionalFormatting>
  <conditionalFormatting sqref="CP26:CQ30">
    <cfRule type="cellIs" dxfId="7497" priority="124" operator="equal">
      <formula>"Remplaçant"</formula>
    </cfRule>
    <cfRule type="cellIs" dxfId="7496" priority="125" operator="equal">
      <formula>"Titulaire"</formula>
    </cfRule>
  </conditionalFormatting>
  <conditionalFormatting sqref="CS26:CT30">
    <cfRule type="cellIs" dxfId="7495" priority="122" operator="equal">
      <formula>"Remplaçant"</formula>
    </cfRule>
    <cfRule type="cellIs" dxfId="7494" priority="123" operator="equal">
      <formula>"Titulaire"</formula>
    </cfRule>
  </conditionalFormatting>
  <conditionalFormatting sqref="CV26:CW30">
    <cfRule type="cellIs" dxfId="7493" priority="120" operator="equal">
      <formula>"Remplaçant"</formula>
    </cfRule>
    <cfRule type="cellIs" dxfId="7492" priority="121" operator="equal">
      <formula>"Titulaire"</formula>
    </cfRule>
  </conditionalFormatting>
  <conditionalFormatting sqref="CY26:CZ30">
    <cfRule type="cellIs" dxfId="7491" priority="118" operator="equal">
      <formula>"Remplaçant"</formula>
    </cfRule>
    <cfRule type="cellIs" dxfId="7490" priority="119" operator="equal">
      <formula>"Titulaire"</formula>
    </cfRule>
  </conditionalFormatting>
  <conditionalFormatting sqref="DB26:DC30">
    <cfRule type="cellIs" dxfId="7489" priority="116" operator="equal">
      <formula>"Remplaçant"</formula>
    </cfRule>
    <cfRule type="cellIs" dxfId="7488" priority="117" operator="equal">
      <formula>"Titulaire"</formula>
    </cfRule>
  </conditionalFormatting>
  <conditionalFormatting sqref="DE26:DF30">
    <cfRule type="cellIs" dxfId="7487" priority="114" operator="equal">
      <formula>"Remplaçant"</formula>
    </cfRule>
    <cfRule type="cellIs" dxfId="7486" priority="115" operator="equal">
      <formula>"Titulaire"</formula>
    </cfRule>
  </conditionalFormatting>
  <conditionalFormatting sqref="DH26:DI30">
    <cfRule type="cellIs" dxfId="7485" priority="112" operator="equal">
      <formula>"Remplaçant"</formula>
    </cfRule>
    <cfRule type="cellIs" dxfId="7484" priority="113" operator="equal">
      <formula>"Titulaire"</formula>
    </cfRule>
  </conditionalFormatting>
  <conditionalFormatting sqref="DK26:DL30">
    <cfRule type="cellIs" dxfId="7483" priority="110" operator="equal">
      <formula>"Remplaçant"</formula>
    </cfRule>
    <cfRule type="cellIs" dxfId="7482" priority="111" operator="equal">
      <formula>"Titulaire"</formula>
    </cfRule>
  </conditionalFormatting>
  <conditionalFormatting sqref="DN26:DO30">
    <cfRule type="cellIs" dxfId="7481" priority="108" operator="equal">
      <formula>"Remplaçant"</formula>
    </cfRule>
    <cfRule type="cellIs" dxfId="7480" priority="109" operator="equal">
      <formula>"Titulaire"</formula>
    </cfRule>
  </conditionalFormatting>
  <conditionalFormatting sqref="DQ26:DR30">
    <cfRule type="cellIs" dxfId="7479" priority="106" operator="equal">
      <formula>"Remplaçant"</formula>
    </cfRule>
    <cfRule type="cellIs" dxfId="7478" priority="107" operator="equal">
      <formula>"Titulaire"</formula>
    </cfRule>
  </conditionalFormatting>
  <conditionalFormatting sqref="DT26:DU30">
    <cfRule type="cellIs" dxfId="7477" priority="104" operator="equal">
      <formula>"Remplaçant"</formula>
    </cfRule>
    <cfRule type="cellIs" dxfId="7476" priority="105" operator="equal">
      <formula>"Titulaire"</formula>
    </cfRule>
  </conditionalFormatting>
  <conditionalFormatting sqref="E26:F30">
    <cfRule type="cellIs" dxfId="7475" priority="103" operator="equal">
      <formula>0</formula>
    </cfRule>
  </conditionalFormatting>
  <conditionalFormatting sqref="G26:I30">
    <cfRule type="cellIs" dxfId="7474" priority="102" operator="equal">
      <formula>0</formula>
    </cfRule>
  </conditionalFormatting>
  <conditionalFormatting sqref="O132:XFD134 U130 AC130:XFD131 O130:T131 M130:N134 F130:F134 I130:K134">
    <cfRule type="cellIs" dxfId="7473" priority="100" operator="equal">
      <formula>"Remplaçant"</formula>
    </cfRule>
    <cfRule type="cellIs" dxfId="7472" priority="101" operator="equal">
      <formula>"Titulaire"</formula>
    </cfRule>
  </conditionalFormatting>
  <conditionalFormatting sqref="F130:F134">
    <cfRule type="colorScale" priority="99">
      <colorScale>
        <cfvo type="min"/>
        <cfvo type="percentile" val="50"/>
        <cfvo type="max"/>
        <color rgb="FFF8696B"/>
        <color rgb="FFFFEB84"/>
        <color rgb="FF63BE7B"/>
      </colorScale>
    </cfRule>
  </conditionalFormatting>
  <conditionalFormatting sqref="H130:H134">
    <cfRule type="cellIs" dxfId="7471" priority="97" operator="equal">
      <formula>"Remplaçant"</formula>
    </cfRule>
    <cfRule type="cellIs" dxfId="7470" priority="98" operator="equal">
      <formula>"Titulaire"</formula>
    </cfRule>
  </conditionalFormatting>
  <conditionalFormatting sqref="H130:H134">
    <cfRule type="colorScale" priority="96">
      <colorScale>
        <cfvo type="min"/>
        <cfvo type="percentile" val="50"/>
        <cfvo type="max"/>
        <color rgb="FFF8696B"/>
        <color rgb="FFFFEB84"/>
        <color rgb="FF63BE7B"/>
      </colorScale>
    </cfRule>
  </conditionalFormatting>
  <conditionalFormatting sqref="G130:G134">
    <cfRule type="cellIs" dxfId="7469" priority="94" operator="equal">
      <formula>"Remplaçant"</formula>
    </cfRule>
    <cfRule type="cellIs" dxfId="7468" priority="95" operator="equal">
      <formula>"Titulaire"</formula>
    </cfRule>
  </conditionalFormatting>
  <conditionalFormatting sqref="G130:G134">
    <cfRule type="colorScale" priority="93">
      <colorScale>
        <cfvo type="min"/>
        <cfvo type="percentile" val="50"/>
        <cfvo type="max"/>
        <color rgb="FFF8696B"/>
        <color rgb="FFFFEB84"/>
        <color rgb="FF63BE7B"/>
      </colorScale>
    </cfRule>
  </conditionalFormatting>
  <conditionalFormatting sqref="L29">
    <cfRule type="cellIs" dxfId="7467" priority="91" operator="equal">
      <formula>"Remplaçant"</formula>
    </cfRule>
    <cfRule type="cellIs" dxfId="7466" priority="92" operator="equal">
      <formula>"Titulaire"</formula>
    </cfRule>
  </conditionalFormatting>
  <conditionalFormatting sqref="L23">
    <cfRule type="cellIs" dxfId="7465" priority="89" operator="equal">
      <formula>"Remplaçant"</formula>
    </cfRule>
    <cfRule type="cellIs" dxfId="7464" priority="90" operator="equal">
      <formula>"Titulaire"</formula>
    </cfRule>
  </conditionalFormatting>
  <conditionalFormatting sqref="L22">
    <cfRule type="cellIs" dxfId="7463" priority="87" operator="equal">
      <formula>"Remplaçant"</formula>
    </cfRule>
    <cfRule type="cellIs" dxfId="7462" priority="88" operator="equal">
      <formula>"Titulaire"</formula>
    </cfRule>
  </conditionalFormatting>
  <conditionalFormatting sqref="L32">
    <cfRule type="cellIs" dxfId="7461" priority="85" operator="equal">
      <formula>"Remplaçant"</formula>
    </cfRule>
    <cfRule type="cellIs" dxfId="7460" priority="86" operator="equal">
      <formula>"Titulaire"</formula>
    </cfRule>
  </conditionalFormatting>
  <conditionalFormatting sqref="L16">
    <cfRule type="cellIs" dxfId="7459" priority="83" operator="equal">
      <formula>"Remplaçant"</formula>
    </cfRule>
    <cfRule type="cellIs" dxfId="7458" priority="84" operator="equal">
      <formula>"Titulaire"</formula>
    </cfRule>
  </conditionalFormatting>
  <conditionalFormatting sqref="L12">
    <cfRule type="cellIs" dxfId="7457" priority="81" operator="equal">
      <formula>"Remplaçant"</formula>
    </cfRule>
    <cfRule type="cellIs" dxfId="7456" priority="82" operator="equal">
      <formula>"Titulaire"</formula>
    </cfRule>
  </conditionalFormatting>
  <conditionalFormatting sqref="L25">
    <cfRule type="cellIs" dxfId="7455" priority="79" operator="equal">
      <formula>"Remplaçant"</formula>
    </cfRule>
    <cfRule type="cellIs" dxfId="7454" priority="80" operator="equal">
      <formula>"Titulaire"</formula>
    </cfRule>
  </conditionalFormatting>
  <conditionalFormatting sqref="L28">
    <cfRule type="cellIs" dxfId="7453" priority="77" operator="equal">
      <formula>"Remplaçant"</formula>
    </cfRule>
    <cfRule type="cellIs" dxfId="7452" priority="78" operator="equal">
      <formula>"Titulaire"</formula>
    </cfRule>
  </conditionalFormatting>
  <conditionalFormatting sqref="L21">
    <cfRule type="cellIs" dxfId="7451" priority="75" operator="equal">
      <formula>"Remplaçant"</formula>
    </cfRule>
    <cfRule type="cellIs" dxfId="7450" priority="76" operator="equal">
      <formula>"Titulaire"</formula>
    </cfRule>
  </conditionalFormatting>
  <conditionalFormatting sqref="L20">
    <cfRule type="cellIs" dxfId="7449" priority="73" operator="equal">
      <formula>"Remplaçant"</formula>
    </cfRule>
    <cfRule type="cellIs" dxfId="7448" priority="74" operator="equal">
      <formula>"Titulaire"</formula>
    </cfRule>
  </conditionalFormatting>
  <conditionalFormatting sqref="O29">
    <cfRule type="cellIs" dxfId="7447" priority="71" operator="equal">
      <formula>"Remplaçant"</formula>
    </cfRule>
    <cfRule type="cellIs" dxfId="7446" priority="72" operator="equal">
      <formula>"Titulaire"</formula>
    </cfRule>
  </conditionalFormatting>
  <conditionalFormatting sqref="O23">
    <cfRule type="cellIs" dxfId="7445" priority="69" operator="equal">
      <formula>"Remplaçant"</formula>
    </cfRule>
    <cfRule type="cellIs" dxfId="7444" priority="70" operator="equal">
      <formula>"Titulaire"</formula>
    </cfRule>
  </conditionalFormatting>
  <conditionalFormatting sqref="O28">
    <cfRule type="cellIs" dxfId="7443" priority="67" operator="equal">
      <formula>"Remplaçant"</formula>
    </cfRule>
    <cfRule type="cellIs" dxfId="7442" priority="68" operator="equal">
      <formula>"Titulaire"</formula>
    </cfRule>
  </conditionalFormatting>
  <conditionalFormatting sqref="O25">
    <cfRule type="cellIs" dxfId="7441" priority="65" operator="equal">
      <formula>"Remplaçant"</formula>
    </cfRule>
    <cfRule type="cellIs" dxfId="7440" priority="66" operator="equal">
      <formula>"Titulaire"</formula>
    </cfRule>
  </conditionalFormatting>
  <conditionalFormatting sqref="O30">
    <cfRule type="cellIs" dxfId="7439" priority="63" operator="equal">
      <formula>"Remplaçant"</formula>
    </cfRule>
    <cfRule type="cellIs" dxfId="7438" priority="64" operator="equal">
      <formula>"Titulaire"</formula>
    </cfRule>
  </conditionalFormatting>
  <conditionalFormatting sqref="O20">
    <cfRule type="cellIs" dxfId="7437" priority="61" operator="equal">
      <formula>"Remplaçant"</formula>
    </cfRule>
    <cfRule type="cellIs" dxfId="7436" priority="62" operator="equal">
      <formula>"Titulaire"</formula>
    </cfRule>
  </conditionalFormatting>
  <conditionalFormatting sqref="O21">
    <cfRule type="cellIs" dxfId="7435" priority="59" operator="equal">
      <formula>"Remplaçant"</formula>
    </cfRule>
    <cfRule type="cellIs" dxfId="7434" priority="60" operator="equal">
      <formula>"Titulaire"</formula>
    </cfRule>
  </conditionalFormatting>
  <conditionalFormatting sqref="R24">
    <cfRule type="cellIs" dxfId="7433" priority="57" operator="equal">
      <formula>"Remplaçant"</formula>
    </cfRule>
    <cfRule type="cellIs" dxfId="7432" priority="58" operator="equal">
      <formula>"Titulaire"</formula>
    </cfRule>
  </conditionalFormatting>
  <conditionalFormatting sqref="R30">
    <cfRule type="cellIs" dxfId="7431" priority="55" operator="equal">
      <formula>"Remplaçant"</formula>
    </cfRule>
    <cfRule type="cellIs" dxfId="7430" priority="56" operator="equal">
      <formula>"Titulaire"</formula>
    </cfRule>
  </conditionalFormatting>
  <conditionalFormatting sqref="R22">
    <cfRule type="cellIs" dxfId="7429" priority="53" operator="equal">
      <formula>"Remplaçant"</formula>
    </cfRule>
    <cfRule type="cellIs" dxfId="7428" priority="54" operator="equal">
      <formula>"Titulaire"</formula>
    </cfRule>
  </conditionalFormatting>
  <conditionalFormatting sqref="R18">
    <cfRule type="cellIs" dxfId="7427" priority="51" operator="equal">
      <formula>"Remplaçant"</formula>
    </cfRule>
    <cfRule type="cellIs" dxfId="7426" priority="52" operator="equal">
      <formula>"Titulaire"</formula>
    </cfRule>
  </conditionalFormatting>
  <conditionalFormatting sqref="R7">
    <cfRule type="cellIs" dxfId="7425" priority="49" operator="equal">
      <formula>"Remplaçant"</formula>
    </cfRule>
    <cfRule type="cellIs" dxfId="7424" priority="50" operator="equal">
      <formula>"Titulaire"</formula>
    </cfRule>
  </conditionalFormatting>
  <conditionalFormatting sqref="R15">
    <cfRule type="cellIs" dxfId="7423" priority="47" operator="equal">
      <formula>"Remplaçant"</formula>
    </cfRule>
    <cfRule type="cellIs" dxfId="7422" priority="48" operator="equal">
      <formula>"Titulaire"</formula>
    </cfRule>
  </conditionalFormatting>
  <conditionalFormatting sqref="R29">
    <cfRule type="cellIs" dxfId="7421" priority="45" operator="equal">
      <formula>"Remplaçant"</formula>
    </cfRule>
    <cfRule type="cellIs" dxfId="7420" priority="46" operator="equal">
      <formula>"Titulaire"</formula>
    </cfRule>
  </conditionalFormatting>
  <conditionalFormatting sqref="R25">
    <cfRule type="cellIs" dxfId="7419" priority="43" operator="equal">
      <formula>"Remplaçant"</formula>
    </cfRule>
    <cfRule type="cellIs" dxfId="7418" priority="44" operator="equal">
      <formula>"Titulaire"</formula>
    </cfRule>
  </conditionalFormatting>
  <conditionalFormatting sqref="R26">
    <cfRule type="cellIs" dxfId="7417" priority="41" operator="equal">
      <formula>"Remplaçant"</formula>
    </cfRule>
    <cfRule type="cellIs" dxfId="7416" priority="42" operator="equal">
      <formula>"Titulaire"</formula>
    </cfRule>
  </conditionalFormatting>
  <conditionalFormatting sqref="R27">
    <cfRule type="cellIs" dxfId="7415" priority="39" operator="equal">
      <formula>"Remplaçant"</formula>
    </cfRule>
    <cfRule type="cellIs" dxfId="7414" priority="40" operator="equal">
      <formula>"Titulaire"</formula>
    </cfRule>
  </conditionalFormatting>
  <conditionalFormatting sqref="U1">
    <cfRule type="cellIs" dxfId="7413" priority="37" operator="equal">
      <formula>"Remplaçant"</formula>
    </cfRule>
    <cfRule type="cellIs" dxfId="7412" priority="38" operator="equal">
      <formula>"Titulaire"</formula>
    </cfRule>
  </conditionalFormatting>
  <conditionalFormatting sqref="U23">
    <cfRule type="cellIs" dxfId="7411" priority="33" operator="equal">
      <formula>"Remplaçant"</formula>
    </cfRule>
    <cfRule type="cellIs" dxfId="7410" priority="34" operator="equal">
      <formula>"Titulaire"</formula>
    </cfRule>
  </conditionalFormatting>
  <conditionalFormatting sqref="U24">
    <cfRule type="cellIs" dxfId="7409" priority="31" operator="equal">
      <formula>"Remplaçant"</formula>
    </cfRule>
    <cfRule type="cellIs" dxfId="7408" priority="32" operator="equal">
      <formula>"Titulaire"</formula>
    </cfRule>
  </conditionalFormatting>
  <conditionalFormatting sqref="U19">
    <cfRule type="cellIs" dxfId="7407" priority="25" operator="equal">
      <formula>"Remplaçant"</formula>
    </cfRule>
    <cfRule type="cellIs" dxfId="7406" priority="26" operator="equal">
      <formula>"Titulaire"</formula>
    </cfRule>
  </conditionalFormatting>
  <conditionalFormatting sqref="U33">
    <cfRule type="cellIs" dxfId="7405" priority="27" operator="equal">
      <formula>"Remplaçant"</formula>
    </cfRule>
    <cfRule type="cellIs" dxfId="7404" priority="28" operator="equal">
      <formula>"Titulaire"</formula>
    </cfRule>
  </conditionalFormatting>
  <conditionalFormatting sqref="U11">
    <cfRule type="cellIs" dxfId="7403" priority="23" operator="equal">
      <formula>"Remplaçant"</formula>
    </cfRule>
    <cfRule type="cellIs" dxfId="7402" priority="24" operator="equal">
      <formula>"Titulaire"</formula>
    </cfRule>
  </conditionalFormatting>
  <conditionalFormatting sqref="U14">
    <cfRule type="cellIs" dxfId="7401" priority="21" operator="equal">
      <formula>"Remplaçant"</formula>
    </cfRule>
    <cfRule type="cellIs" dxfId="7400" priority="22" operator="equal">
      <formula>"Titulaire"</formula>
    </cfRule>
  </conditionalFormatting>
  <conditionalFormatting sqref="U28">
    <cfRule type="cellIs" dxfId="7399" priority="19" operator="equal">
      <formula>"Remplaçant"</formula>
    </cfRule>
    <cfRule type="cellIs" dxfId="7398" priority="20" operator="equal">
      <formula>"Titulaire"</formula>
    </cfRule>
  </conditionalFormatting>
  <conditionalFormatting sqref="U13">
    <cfRule type="cellIs" dxfId="7397" priority="17" operator="equal">
      <formula>"Remplaçant"</formula>
    </cfRule>
    <cfRule type="cellIs" dxfId="7396" priority="18" operator="equal">
      <formula>"Titulaire"</formula>
    </cfRule>
  </conditionalFormatting>
  <conditionalFormatting sqref="U16">
    <cfRule type="cellIs" dxfId="7395" priority="15" operator="equal">
      <formula>"Remplaçant"</formula>
    </cfRule>
    <cfRule type="cellIs" dxfId="7394" priority="16" operator="equal">
      <formula>"Titulaire"</formula>
    </cfRule>
  </conditionalFormatting>
  <conditionalFormatting sqref="U18">
    <cfRule type="cellIs" dxfId="7393" priority="13" operator="equal">
      <formula>"Remplaçant"</formula>
    </cfRule>
    <cfRule type="cellIs" dxfId="7392" priority="14" operator="equal">
      <formula>"Titulaire"</formula>
    </cfRule>
  </conditionalFormatting>
  <conditionalFormatting sqref="U15">
    <cfRule type="cellIs" dxfId="7391" priority="11" operator="equal">
      <formula>"Remplaçant"</formula>
    </cfRule>
    <cfRule type="cellIs" dxfId="7390" priority="12" operator="equal">
      <formula>"Titulaire"</formula>
    </cfRule>
  </conditionalFormatting>
  <conditionalFormatting sqref="U9">
    <cfRule type="cellIs" dxfId="7389" priority="9" operator="equal">
      <formula>"Remplaçant"</formula>
    </cfRule>
    <cfRule type="cellIs" dxfId="7388" priority="10" operator="equal">
      <formula>"Titulaire"</formula>
    </cfRule>
  </conditionalFormatting>
  <conditionalFormatting sqref="U27">
    <cfRule type="cellIs" dxfId="7387" priority="7" operator="equal">
      <formula>"Remplaçant"</formula>
    </cfRule>
    <cfRule type="cellIs" dxfId="7386" priority="8" operator="equal">
      <formula>"Titulaire"</formula>
    </cfRule>
  </conditionalFormatting>
  <conditionalFormatting sqref="U29">
    <cfRule type="cellIs" dxfId="7385" priority="5" operator="equal">
      <formula>"Remplaçant"</formula>
    </cfRule>
    <cfRule type="cellIs" dxfId="7384" priority="6" operator="equal">
      <formula>"Titulaire"</formula>
    </cfRule>
  </conditionalFormatting>
  <conditionalFormatting sqref="U20">
    <cfRule type="cellIs" dxfId="7383" priority="3" operator="equal">
      <formula>"Remplaçant"</formula>
    </cfRule>
    <cfRule type="cellIs" dxfId="7382" priority="4" operator="equal">
      <formula>"Titulaire"</formula>
    </cfRule>
  </conditionalFormatting>
  <conditionalFormatting sqref="U32">
    <cfRule type="cellIs" dxfId="7381" priority="1" operator="equal">
      <formula>"Remplaçant"</formula>
    </cfRule>
    <cfRule type="cellIs" dxfId="7380" priority="2" operator="equal">
      <formula>"Titulaire"</formula>
    </cfRule>
  </conditionalFormatting>
  <hyperlinks>
    <hyperlink ref="B120" r:id="rId1" tooltip="Paul Delecroix" display="http://www.lequipe.fr/Football/FootballFicheJoueur29479.html"/>
    <hyperlink ref="B108" r:id="rId2" tooltip="Anthony Lamonge" display="http://www.lequipe.fr/Football/FootballFicheJoueur57650.html"/>
    <hyperlink ref="B132" r:id="rId3" tooltip="Benjamin Lecomte" display="http://www.lequipe.fr/Football/FootballFicheJoueur36623.html"/>
    <hyperlink ref="B112" r:id="rId4" tooltip="François Bellugou" display="http://www.lequipe.fr/Football/FootballFicheJoueur25466.html"/>
    <hyperlink ref="B125" r:id="rId5" tooltip="Wesley Lautoa" display="http://www.lequipe.fr/Football/FootballFicheJoueur33678.html"/>
    <hyperlink ref="B126" r:id="rId6" tooltip="Vincent Le Goff" display="http://www.lequipe.fr/Football/FootballFicheJoueur33653.html"/>
    <hyperlink ref="B118" r:id="rId7" tooltip="Steven Moreira" display="http://www.lequipe.fr/Football/FootballFicheJoueur41342.html"/>
    <hyperlink ref="B109" r:id="rId8" tooltip="Lindsay Rose" display="http://www.lequipe.fr/Football/FootballFicheJoueur36144.html"/>
    <hyperlink ref="B117" r:id="rId9" tooltip="Faïz Selemani" display="http://www.lequipe.fr/Football/FootballFicheJoueur53752.html"/>
    <hyperlink ref="B111" r:id="rId10" tooltip="Zargo Touré" display="http://www.lequipe.fr/Football/FootballFicheJoueur29501.html"/>
    <hyperlink ref="B128" r:id="rId11" tooltip="Maxime Barthelmé" display="http://www.lequipe.fr/Football/FootballFicheJoueur45267.html"/>
    <hyperlink ref="B127" r:id="rId12" tooltip="Jimmy Cabot" display="http://www.lequipe.fr/Football/FootballFicheJoueur48524.html"/>
    <hyperlink ref="B113" r:id="rId13" tooltip="Cafu" display="http://www.lequipe.fr/Football/FootballFicheJoueur50975.html"/>
    <hyperlink ref="B114" r:id="rId14" tooltip="Abdoulaye Doucouré" display="http://www.lequipe.fr/Football/FootballFicheJoueur38852.html"/>
    <hyperlink ref="B124" r:id="rId15" tooltip="Moryké Fofana" display="http://www.lequipe.fr/Football/FootballFicheJoueur56940.html"/>
    <hyperlink ref="B133" r:id="rId16" tooltip="Alexandre Lavenant" display="http://www.lequipe.fr/Football/FootballFicheJoueur48882.html"/>
    <hyperlink ref="B116" r:id="rId17" tooltip="Sylvain Marveaux" display="http://www.lequipe.fr/Football/FootballFicheJoueur25105.html"/>
    <hyperlink ref="B121" r:id="rId18" tooltip="Walid Mesloub" display="http://www.lequipe.fr/Football/FootballFicheJoueur27185.html"/>
    <hyperlink ref="B129" r:id="rId19" tooltip="Arnold Mvuemba" display="http://www.lequipe.fr/Football/FootballFicheJoueur20098.html"/>
    <hyperlink ref="B130" r:id="rId20" tooltip="Pape Abdou Paye" display="http://www.lequipe.fr/Football/FootballFicheJoueur30541.html"/>
    <hyperlink ref="B122" r:id="rId21" tooltip="Romain Philippoteaux" display="http://www.lequipe.fr/Football/FootballFicheJoueur46513.html"/>
    <hyperlink ref="B134" r:id="rId22" tooltip="Issam Ben Khemis" display="http://www.lequipe.fr/Football/FootballFicheJoueur51670.html"/>
    <hyperlink ref="B123" r:id="rId23" tooltip="Benjamin Jeannot" display="http://www.lequipe.fr/Football/FootballFicheJoueur36129.html"/>
    <hyperlink ref="B131" r:id="rId24" tooltip="Erwin Koffi" display="http://www.lequipe.fr/Football/FootballFicheJoueur55111.html"/>
    <hyperlink ref="B110" r:id="rId25" tooltip="Bradley Mazikou" display="http://www.lequipe.fr/Football/FootballFicheJoueur55644.html"/>
    <hyperlink ref="B119" r:id="rId26" tooltip="Benjamin Moukandjo" display="http://www.lequipe.fr/Football/FootballFicheJoueur30127.html"/>
    <hyperlink ref="B115" r:id="rId27" tooltip="Abdul Waris" display="http://www.lequipe.fr/Football/FootballFicheJoueur47957.html"/>
    <hyperlink ref="B18" r:id="rId28" tooltip="Paul Delecroix" display="http://www.lequipe.fr/Football/FootballFicheJoueur29479.html"/>
    <hyperlink ref="B5" r:id="rId29" tooltip="Anthony Lamonge" display="http://www.lequipe.fr/Football/FootballFicheJoueur57650.html"/>
    <hyperlink ref="B33" r:id="rId30" tooltip="Benjamin Lecomte" display="http://www.lequipe.fr/Football/FootballFicheJoueur36623.html"/>
    <hyperlink ref="B9" r:id="rId31" tooltip="François Bellugou" display="http://www.lequipe.fr/Football/FootballFicheJoueur25466.html"/>
    <hyperlink ref="B24" r:id="rId32" tooltip="Wesley Lautoa" display="http://www.lequipe.fr/Football/FootballFicheJoueur33678.html"/>
    <hyperlink ref="B25" r:id="rId33" tooltip="Vincent Le Goff" display="http://www.lequipe.fr/Football/FootballFicheJoueur33653.html"/>
    <hyperlink ref="B21" r:id="rId34" tooltip="Steven Moreira" display="http://www.lequipe.fr/Football/FootballFicheJoueur41342.html"/>
    <hyperlink ref="B6" r:id="rId35" tooltip="Lindsay Rose" display="http://www.lequipe.fr/Football/FootballFicheJoueur36144.html"/>
    <hyperlink ref="B15" r:id="rId36" tooltip="Faïz Selemani" display="http://www.lequipe.fr/Football/FootballFicheJoueur53752.html"/>
    <hyperlink ref="B8" r:id="rId37" tooltip="Zargo Touré" display="http://www.lequipe.fr/Football/FootballFicheJoueur29501.html"/>
    <hyperlink ref="B28" r:id="rId38" tooltip="Maxime Barthelmé" display="http://www.lequipe.fr/Football/FootballFicheJoueur45267.html"/>
    <hyperlink ref="B27" r:id="rId39" tooltip="Jimmy Cabot" display="http://www.lequipe.fr/Football/FootballFicheJoueur48524.html"/>
    <hyperlink ref="B11" r:id="rId40" tooltip="Cafu" display="http://www.lequipe.fr/Football/FootballFicheJoueur50975.html"/>
    <hyperlink ref="B12" r:id="rId41" tooltip="Abdoulaye Doucouré" display="http://www.lequipe.fr/Football/FootballFicheJoueur38852.html"/>
    <hyperlink ref="B23" r:id="rId42" tooltip="Moryké Fofana" display="http://www.lequipe.fr/Football/FootballFicheJoueur56940.html"/>
    <hyperlink ref="B31" r:id="rId43" tooltip="Alexandre Lavenant" display="http://www.lequipe.fr/Football/FootballFicheJoueur48882.html"/>
    <hyperlink ref="B14" r:id="rId44" tooltip="Sylvain Marveaux" display="http://www.lequipe.fr/Football/FootballFicheJoueur25105.html"/>
    <hyperlink ref="B19" r:id="rId45" tooltip="Walid Mesloub" display="http://www.lequipe.fr/Football/FootballFicheJoueur27185.html"/>
    <hyperlink ref="B29" r:id="rId46" tooltip="Arnold Mvuemba" display="http://www.lequipe.fr/Football/FootballFicheJoueur20098.html"/>
    <hyperlink ref="B30" r:id="rId47" tooltip="Pape Abdou Paye" display="http://www.lequipe.fr/Football/FootballFicheJoueur30541.html"/>
    <hyperlink ref="B20" r:id="rId48" tooltip="Romain Philippoteaux" display="http://www.lequipe.fr/Football/FootballFicheJoueur46513.html"/>
    <hyperlink ref="B26" r:id="rId49" tooltip="Issam Ben Khemis" display="http://www.lequipe.fr/Football/FootballFicheJoueur51670.html"/>
    <hyperlink ref="B22" r:id="rId50" tooltip="Benjamin Jeannot" display="http://www.lequipe.fr/Football/FootballFicheJoueur36129.html"/>
    <hyperlink ref="B32" r:id="rId51" tooltip="Erwin Koffi" display="http://www.lequipe.fr/Football/FootballFicheJoueur55111.html"/>
    <hyperlink ref="B7" r:id="rId52" tooltip="Bradley Mazikou" display="http://www.lequipe.fr/Football/FootballFicheJoueur55644.html"/>
    <hyperlink ref="B16" r:id="rId53" tooltip="Benjamin Moukandjo" display="http://www.lequipe.fr/Football/FootballFicheJoueur30127.html"/>
    <hyperlink ref="B13" r:id="rId54" tooltip="Abdul Waris" display="http://www.lequipe.fr/Football/FootballFicheJoueur47957.html"/>
  </hyperlinks>
  <pageMargins left="0.7" right="0.7" top="0.75" bottom="0.75" header="0.3" footer="0.3"/>
  <drawing r:id="rId55"/>
  <legacyDrawing r:id="rId56"/>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tabColor theme="0"/>
  </sheetPr>
  <dimension ref="A1:DX448"/>
  <sheetViews>
    <sheetView showGridLines="0" zoomScale="85" zoomScaleNormal="85" workbookViewId="0">
      <selection activeCell="W6" sqref="W6"/>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23</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42596</v>
      </c>
      <c r="O2" s="113">
        <v>42601</v>
      </c>
      <c r="R2" s="113">
        <v>42609</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15</v>
      </c>
      <c r="O3" s="115" t="s">
        <v>23</v>
      </c>
      <c r="R3" s="115" t="s">
        <v>12</v>
      </c>
      <c r="U3" s="115" t="s">
        <v>23</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23</v>
      </c>
      <c r="M4" s="112" t="s">
        <v>155</v>
      </c>
      <c r="N4" s="111" t="s">
        <v>156</v>
      </c>
      <c r="O4" s="114" t="s">
        <v>11</v>
      </c>
      <c r="P4" s="112" t="s">
        <v>155</v>
      </c>
      <c r="Q4" s="111" t="s">
        <v>156</v>
      </c>
      <c r="R4" s="114" t="s">
        <v>23</v>
      </c>
      <c r="S4" s="112" t="s">
        <v>155</v>
      </c>
      <c r="T4" s="108" t="s">
        <v>156</v>
      </c>
      <c r="U4" s="114" t="s">
        <v>10</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2</v>
      </c>
      <c r="B5" s="174" t="s">
        <v>395</v>
      </c>
      <c r="C5" s="146">
        <v>1</v>
      </c>
      <c r="D5" s="153" t="s">
        <v>113</v>
      </c>
      <c r="E5" s="147">
        <f t="shared" ref="E5:E44" si="0">COUNTIF(L5:XFD5,"Titulaire")</f>
        <v>4</v>
      </c>
      <c r="F5" s="175">
        <f>SUM(L5:XFD5)*-1</f>
        <v>-7</v>
      </c>
      <c r="G5" s="147">
        <f t="shared" ref="G5:G44" si="1">COUNTIFS($49:$49,"Victoire",5:5,"Titulaire")</f>
        <v>2</v>
      </c>
      <c r="H5" s="147">
        <f t="shared" ref="H5:H44" si="2">COUNTIFS($49:$49,"Nul",5:5,"Titulaire")</f>
        <v>0</v>
      </c>
      <c r="I5" s="147">
        <f t="shared" ref="I5:I44" si="3">COUNTIFS($49:$49,"Défaite",5:5,"Titulaire")</f>
        <v>2</v>
      </c>
      <c r="J5" s="106">
        <f t="shared" ref="J5:J44" si="4">COUNTIF($L5:$XFD5,"Titulaire")/$J$2</f>
        <v>1</v>
      </c>
      <c r="K5" s="106">
        <f t="shared" ref="K5:K44" si="5">COUNTIF($L5:$XFD5,"Remplaçant")/$J$2</f>
        <v>0</v>
      </c>
      <c r="L5" s="107" t="s">
        <v>121</v>
      </c>
      <c r="M5" s="110"/>
      <c r="N5" s="110"/>
      <c r="O5" s="107" t="s">
        <v>121</v>
      </c>
      <c r="P5" s="110"/>
      <c r="Q5" s="110"/>
      <c r="R5" s="107" t="s">
        <v>121</v>
      </c>
      <c r="S5" s="110"/>
      <c r="T5" s="110">
        <v>4</v>
      </c>
      <c r="U5" s="107" t="s">
        <v>121</v>
      </c>
      <c r="V5" s="110"/>
      <c r="W5" s="110">
        <v>3</v>
      </c>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11</v>
      </c>
      <c r="B6" s="174" t="s">
        <v>439</v>
      </c>
      <c r="C6" s="146">
        <v>2</v>
      </c>
      <c r="D6" s="177" t="s">
        <v>114</v>
      </c>
      <c r="E6" s="147">
        <f t="shared" si="0"/>
        <v>4</v>
      </c>
      <c r="F6" s="145">
        <f t="shared" ref="F6:F17" si="6">SUM(L6:XFD6)</f>
        <v>0</v>
      </c>
      <c r="G6" s="147">
        <f t="shared" si="1"/>
        <v>2</v>
      </c>
      <c r="H6" s="147">
        <f t="shared" si="2"/>
        <v>0</v>
      </c>
      <c r="I6" s="147">
        <f t="shared" si="3"/>
        <v>2</v>
      </c>
      <c r="J6" s="106">
        <f t="shared" si="4"/>
        <v>1</v>
      </c>
      <c r="K6" s="106">
        <f t="shared" si="5"/>
        <v>0</v>
      </c>
      <c r="L6" s="107" t="s">
        <v>121</v>
      </c>
      <c r="M6" s="110"/>
      <c r="N6" s="110"/>
      <c r="O6" s="107" t="s">
        <v>121</v>
      </c>
      <c r="P6" s="110"/>
      <c r="Q6" s="110"/>
      <c r="R6" s="107" t="s">
        <v>121</v>
      </c>
      <c r="S6" s="110"/>
      <c r="T6" s="110"/>
      <c r="U6" s="107" t="s">
        <v>121</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8</v>
      </c>
      <c r="B7" s="174" t="s">
        <v>437</v>
      </c>
      <c r="C7" s="146">
        <v>3</v>
      </c>
      <c r="D7" s="177" t="s">
        <v>114</v>
      </c>
      <c r="E7" s="147">
        <f t="shared" si="0"/>
        <v>3</v>
      </c>
      <c r="F7" s="145">
        <f t="shared" si="6"/>
        <v>0</v>
      </c>
      <c r="G7" s="147">
        <f t="shared" si="1"/>
        <v>2</v>
      </c>
      <c r="H7" s="147">
        <f t="shared" si="2"/>
        <v>0</v>
      </c>
      <c r="I7" s="147">
        <f t="shared" si="3"/>
        <v>1</v>
      </c>
      <c r="J7" s="106">
        <f t="shared" si="4"/>
        <v>0.75</v>
      </c>
      <c r="K7" s="106">
        <f t="shared" si="5"/>
        <v>0.25</v>
      </c>
      <c r="L7" s="107" t="s">
        <v>121</v>
      </c>
      <c r="M7" s="110"/>
      <c r="N7" s="110"/>
      <c r="O7" s="107" t="s">
        <v>121</v>
      </c>
      <c r="P7" s="110"/>
      <c r="Q7" s="110"/>
      <c r="R7" s="107" t="s">
        <v>121</v>
      </c>
      <c r="S7" s="110"/>
      <c r="T7" s="110"/>
      <c r="U7" s="96" t="s">
        <v>122</v>
      </c>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6</v>
      </c>
      <c r="B8" s="174" t="s">
        <v>435</v>
      </c>
      <c r="C8" s="146">
        <v>4</v>
      </c>
      <c r="D8" s="177" t="s">
        <v>114</v>
      </c>
      <c r="E8" s="147">
        <f t="shared" si="0"/>
        <v>0</v>
      </c>
      <c r="F8" s="145">
        <f t="shared" si="6"/>
        <v>0</v>
      </c>
      <c r="G8" s="147">
        <f t="shared" si="1"/>
        <v>0</v>
      </c>
      <c r="H8" s="147">
        <f t="shared" si="2"/>
        <v>0</v>
      </c>
      <c r="I8" s="147">
        <f t="shared" si="3"/>
        <v>0</v>
      </c>
      <c r="J8" s="106">
        <f t="shared" si="4"/>
        <v>0</v>
      </c>
      <c r="K8" s="106">
        <f t="shared" si="5"/>
        <v>0.75</v>
      </c>
      <c r="L8" s="96" t="s">
        <v>122</v>
      </c>
      <c r="M8" s="110"/>
      <c r="N8" s="110"/>
      <c r="O8" s="96" t="s">
        <v>122</v>
      </c>
      <c r="P8" s="110"/>
      <c r="Q8" s="110"/>
      <c r="R8" s="96" t="s">
        <v>122</v>
      </c>
      <c r="S8" s="110"/>
      <c r="T8" s="110"/>
      <c r="U8" s="96"/>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15</v>
      </c>
      <c r="B9" s="174" t="s">
        <v>416</v>
      </c>
      <c r="C9" s="146">
        <v>6</v>
      </c>
      <c r="D9" s="177" t="s">
        <v>116</v>
      </c>
      <c r="E9" s="147">
        <f t="shared" si="0"/>
        <v>0</v>
      </c>
      <c r="F9" s="145">
        <f t="shared" si="6"/>
        <v>0</v>
      </c>
      <c r="G9" s="147">
        <f t="shared" si="1"/>
        <v>0</v>
      </c>
      <c r="H9" s="147">
        <f t="shared" si="2"/>
        <v>0</v>
      </c>
      <c r="I9" s="147">
        <f t="shared" si="3"/>
        <v>0</v>
      </c>
      <c r="J9" s="106">
        <f t="shared" si="4"/>
        <v>0</v>
      </c>
      <c r="K9" s="106">
        <f t="shared" si="5"/>
        <v>0</v>
      </c>
      <c r="L9" s="96"/>
      <c r="M9" s="110"/>
      <c r="N9" s="110"/>
      <c r="O9" s="96"/>
      <c r="P9" s="110"/>
      <c r="Q9" s="110"/>
      <c r="R9" s="96"/>
      <c r="S9" s="110"/>
      <c r="T9" s="110"/>
      <c r="U9" s="96"/>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18</v>
      </c>
      <c r="B10" s="174" t="s">
        <v>445</v>
      </c>
      <c r="C10" s="146">
        <v>7</v>
      </c>
      <c r="D10" s="177" t="s">
        <v>116</v>
      </c>
      <c r="E10" s="147">
        <f t="shared" si="0"/>
        <v>0</v>
      </c>
      <c r="F10" s="145">
        <f t="shared" si="6"/>
        <v>0</v>
      </c>
      <c r="G10" s="147">
        <f t="shared" si="1"/>
        <v>0</v>
      </c>
      <c r="H10" s="147">
        <f t="shared" si="2"/>
        <v>0</v>
      </c>
      <c r="I10" s="147">
        <f t="shared" si="3"/>
        <v>0</v>
      </c>
      <c r="J10" s="106">
        <f t="shared" si="4"/>
        <v>0</v>
      </c>
      <c r="K10" s="106">
        <f t="shared" si="5"/>
        <v>0.75</v>
      </c>
      <c r="L10" s="96" t="s">
        <v>122</v>
      </c>
      <c r="M10" s="110"/>
      <c r="N10" s="110"/>
      <c r="O10" s="96" t="s">
        <v>122</v>
      </c>
      <c r="P10" s="110"/>
      <c r="Q10" s="110"/>
      <c r="R10" s="96" t="s">
        <v>122</v>
      </c>
      <c r="S10" s="110"/>
      <c r="T10" s="110"/>
      <c r="U10" s="96"/>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22</v>
      </c>
      <c r="B11" s="174" t="s">
        <v>449</v>
      </c>
      <c r="C11" s="146">
        <v>8</v>
      </c>
      <c r="D11" s="177" t="s">
        <v>116</v>
      </c>
      <c r="E11" s="147">
        <f t="shared" si="0"/>
        <v>3</v>
      </c>
      <c r="F11" s="145">
        <f t="shared" si="6"/>
        <v>1</v>
      </c>
      <c r="G11" s="147">
        <f t="shared" si="1"/>
        <v>2</v>
      </c>
      <c r="H11" s="147">
        <f t="shared" si="2"/>
        <v>0</v>
      </c>
      <c r="I11" s="147">
        <f t="shared" si="3"/>
        <v>1</v>
      </c>
      <c r="J11" s="106">
        <f t="shared" si="4"/>
        <v>0.75</v>
      </c>
      <c r="K11" s="106">
        <f t="shared" si="5"/>
        <v>0.25</v>
      </c>
      <c r="L11" s="107" t="s">
        <v>121</v>
      </c>
      <c r="M11" s="110"/>
      <c r="N11" s="110"/>
      <c r="O11" s="107" t="s">
        <v>121</v>
      </c>
      <c r="P11" s="110"/>
      <c r="Q11" s="110"/>
      <c r="R11" s="107" t="s">
        <v>121</v>
      </c>
      <c r="S11" s="110">
        <v>1</v>
      </c>
      <c r="T11" s="110"/>
      <c r="U11" s="96" t="s">
        <v>122</v>
      </c>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26</v>
      </c>
      <c r="B12" s="174" t="s">
        <v>453</v>
      </c>
      <c r="C12" s="146">
        <v>10</v>
      </c>
      <c r="D12" s="177" t="s">
        <v>117</v>
      </c>
      <c r="E12" s="147">
        <f t="shared" si="0"/>
        <v>4</v>
      </c>
      <c r="F12" s="145">
        <f t="shared" si="6"/>
        <v>6</v>
      </c>
      <c r="G12" s="147">
        <f t="shared" si="1"/>
        <v>2</v>
      </c>
      <c r="H12" s="147">
        <f t="shared" si="2"/>
        <v>0</v>
      </c>
      <c r="I12" s="147">
        <f t="shared" si="3"/>
        <v>2</v>
      </c>
      <c r="J12" s="106">
        <f t="shared" si="4"/>
        <v>1</v>
      </c>
      <c r="K12" s="106">
        <f t="shared" si="5"/>
        <v>0</v>
      </c>
      <c r="L12" s="107" t="s">
        <v>121</v>
      </c>
      <c r="M12" s="110">
        <v>3</v>
      </c>
      <c r="N12" s="110"/>
      <c r="O12" s="107" t="s">
        <v>121</v>
      </c>
      <c r="P12" s="110">
        <v>2</v>
      </c>
      <c r="Q12" s="110"/>
      <c r="R12" s="107" t="s">
        <v>121</v>
      </c>
      <c r="S12" s="110">
        <v>1</v>
      </c>
      <c r="T12" s="110"/>
      <c r="U12" s="107" t="s">
        <v>121</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16</v>
      </c>
      <c r="B13" s="174" t="s">
        <v>443</v>
      </c>
      <c r="C13" s="146">
        <v>11</v>
      </c>
      <c r="D13" s="177" t="s">
        <v>116</v>
      </c>
      <c r="E13" s="147">
        <f t="shared" si="0"/>
        <v>1</v>
      </c>
      <c r="F13" s="175">
        <f t="shared" si="6"/>
        <v>0</v>
      </c>
      <c r="G13" s="147">
        <f t="shared" si="1"/>
        <v>0</v>
      </c>
      <c r="H13" s="147">
        <f t="shared" si="2"/>
        <v>0</v>
      </c>
      <c r="I13" s="147">
        <f t="shared" si="3"/>
        <v>1</v>
      </c>
      <c r="J13" s="106">
        <f t="shared" si="4"/>
        <v>0.25</v>
      </c>
      <c r="K13" s="106">
        <f t="shared" si="5"/>
        <v>0</v>
      </c>
      <c r="L13" s="96"/>
      <c r="M13" s="110"/>
      <c r="N13" s="110"/>
      <c r="O13" s="96"/>
      <c r="P13" s="110"/>
      <c r="Q13" s="110"/>
      <c r="R13" s="96"/>
      <c r="S13" s="110"/>
      <c r="T13" s="110"/>
      <c r="U13" s="107" t="s">
        <v>121</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14</v>
      </c>
      <c r="B14" s="174" t="s">
        <v>442</v>
      </c>
      <c r="C14" s="146">
        <v>12</v>
      </c>
      <c r="D14" s="177" t="s">
        <v>116</v>
      </c>
      <c r="E14" s="147">
        <f t="shared" si="0"/>
        <v>1</v>
      </c>
      <c r="F14" s="145">
        <f t="shared" si="6"/>
        <v>0</v>
      </c>
      <c r="G14" s="147">
        <f t="shared" si="1"/>
        <v>0</v>
      </c>
      <c r="H14" s="147">
        <f t="shared" si="2"/>
        <v>0</v>
      </c>
      <c r="I14" s="147">
        <f t="shared" si="3"/>
        <v>1</v>
      </c>
      <c r="J14" s="106">
        <f t="shared" si="4"/>
        <v>0.25</v>
      </c>
      <c r="K14" s="106">
        <f t="shared" si="5"/>
        <v>0.75</v>
      </c>
      <c r="L14" s="96" t="s">
        <v>122</v>
      </c>
      <c r="M14" s="110"/>
      <c r="N14" s="110"/>
      <c r="O14" s="96" t="s">
        <v>122</v>
      </c>
      <c r="P14" s="110"/>
      <c r="Q14" s="110"/>
      <c r="R14" s="96" t="s">
        <v>122</v>
      </c>
      <c r="S14" s="110"/>
      <c r="T14" s="110"/>
      <c r="U14" s="107" t="s">
        <v>121</v>
      </c>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5</v>
      </c>
      <c r="B15" s="174" t="s">
        <v>434</v>
      </c>
      <c r="C15" s="146">
        <v>13</v>
      </c>
      <c r="D15" s="177" t="s">
        <v>114</v>
      </c>
      <c r="E15" s="147">
        <f t="shared" si="0"/>
        <v>0</v>
      </c>
      <c r="F15" s="145">
        <f t="shared" si="6"/>
        <v>0</v>
      </c>
      <c r="G15" s="147">
        <f t="shared" si="1"/>
        <v>0</v>
      </c>
      <c r="H15" s="147">
        <f t="shared" si="2"/>
        <v>0</v>
      </c>
      <c r="I15" s="147">
        <f t="shared" si="3"/>
        <v>0</v>
      </c>
      <c r="J15" s="106">
        <f t="shared" si="4"/>
        <v>0</v>
      </c>
      <c r="K15" s="106">
        <f t="shared" si="5"/>
        <v>0.25</v>
      </c>
      <c r="L15" s="96"/>
      <c r="M15" s="110"/>
      <c r="N15" s="110"/>
      <c r="O15" s="96"/>
      <c r="P15" s="110"/>
      <c r="Q15" s="110"/>
      <c r="R15" s="96" t="s">
        <v>122</v>
      </c>
      <c r="S15" s="110"/>
      <c r="T15" s="110"/>
      <c r="U15" s="96"/>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12</v>
      </c>
      <c r="B16" s="174" t="s">
        <v>440</v>
      </c>
      <c r="C16" s="146">
        <v>14</v>
      </c>
      <c r="D16" s="177" t="s">
        <v>116</v>
      </c>
      <c r="E16" s="147">
        <f t="shared" si="0"/>
        <v>4</v>
      </c>
      <c r="F16" s="145">
        <f t="shared" si="6"/>
        <v>0</v>
      </c>
      <c r="G16" s="147">
        <f t="shared" si="1"/>
        <v>2</v>
      </c>
      <c r="H16" s="147">
        <f t="shared" si="2"/>
        <v>0</v>
      </c>
      <c r="I16" s="147">
        <f t="shared" si="3"/>
        <v>2</v>
      </c>
      <c r="J16" s="106">
        <f t="shared" si="4"/>
        <v>1</v>
      </c>
      <c r="K16" s="106">
        <f t="shared" si="5"/>
        <v>0</v>
      </c>
      <c r="L16" s="107" t="s">
        <v>121</v>
      </c>
      <c r="M16" s="110"/>
      <c r="N16" s="110"/>
      <c r="O16" s="107" t="s">
        <v>121</v>
      </c>
      <c r="P16" s="110"/>
      <c r="Q16" s="110"/>
      <c r="R16" s="107" t="s">
        <v>121</v>
      </c>
      <c r="S16" s="110"/>
      <c r="T16" s="110"/>
      <c r="U16" s="107" t="s">
        <v>121</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7</v>
      </c>
      <c r="B17" s="174" t="s">
        <v>436</v>
      </c>
      <c r="C17" s="146">
        <v>15</v>
      </c>
      <c r="D17" s="177" t="s">
        <v>114</v>
      </c>
      <c r="E17" s="147">
        <f t="shared" si="0"/>
        <v>2</v>
      </c>
      <c r="F17" s="145">
        <f t="shared" si="6"/>
        <v>0</v>
      </c>
      <c r="G17" s="147">
        <f t="shared" si="1"/>
        <v>1</v>
      </c>
      <c r="H17" s="147">
        <f t="shared" si="2"/>
        <v>0</v>
      </c>
      <c r="I17" s="147">
        <f t="shared" si="3"/>
        <v>1</v>
      </c>
      <c r="J17" s="106">
        <f t="shared" si="4"/>
        <v>0.5</v>
      </c>
      <c r="K17" s="106">
        <f t="shared" si="5"/>
        <v>0</v>
      </c>
      <c r="L17" s="107" t="s">
        <v>121</v>
      </c>
      <c r="M17" s="110"/>
      <c r="N17" s="110"/>
      <c r="O17" s="96"/>
      <c r="P17" s="110"/>
      <c r="Q17" s="110"/>
      <c r="R17" s="96"/>
      <c r="S17" s="110"/>
      <c r="T17" s="110"/>
      <c r="U17" s="107" t="s">
        <v>121</v>
      </c>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3</v>
      </c>
      <c r="B18" s="174" t="s">
        <v>432</v>
      </c>
      <c r="C18" s="146">
        <v>16</v>
      </c>
      <c r="D18" s="153" t="s">
        <v>113</v>
      </c>
      <c r="E18" s="147">
        <f t="shared" si="0"/>
        <v>0</v>
      </c>
      <c r="F18" s="175">
        <f>SUM(L18:XFD18)*-1</f>
        <v>0</v>
      </c>
      <c r="G18" s="147">
        <f t="shared" si="1"/>
        <v>0</v>
      </c>
      <c r="H18" s="147">
        <f t="shared" si="2"/>
        <v>0</v>
      </c>
      <c r="I18" s="147">
        <f t="shared" si="3"/>
        <v>0</v>
      </c>
      <c r="J18" s="106">
        <f t="shared" si="4"/>
        <v>0</v>
      </c>
      <c r="K18" s="106">
        <f t="shared" si="5"/>
        <v>0</v>
      </c>
      <c r="L18" s="96"/>
      <c r="M18" s="110"/>
      <c r="N18" s="110"/>
      <c r="O18" s="96"/>
      <c r="P18" s="110"/>
      <c r="Q18" s="110"/>
      <c r="R18" s="96"/>
      <c r="S18" s="110"/>
      <c r="T18" s="110"/>
      <c r="U18" s="96"/>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13</v>
      </c>
      <c r="B19" s="174" t="s">
        <v>441</v>
      </c>
      <c r="C19" s="146">
        <v>18</v>
      </c>
      <c r="D19" s="177" t="s">
        <v>116</v>
      </c>
      <c r="E19" s="147">
        <f t="shared" si="0"/>
        <v>3</v>
      </c>
      <c r="F19" s="145">
        <f t="shared" ref="F19:F26" si="7">SUM(L19:XFD19)</f>
        <v>0</v>
      </c>
      <c r="G19" s="147">
        <f t="shared" si="1"/>
        <v>2</v>
      </c>
      <c r="H19" s="147">
        <f t="shared" si="2"/>
        <v>0</v>
      </c>
      <c r="I19" s="147">
        <f t="shared" si="3"/>
        <v>1</v>
      </c>
      <c r="J19" s="106">
        <f t="shared" si="4"/>
        <v>0.75</v>
      </c>
      <c r="K19" s="106">
        <f t="shared" si="5"/>
        <v>0</v>
      </c>
      <c r="L19" s="107" t="s">
        <v>121</v>
      </c>
      <c r="M19" s="110"/>
      <c r="N19" s="110"/>
      <c r="O19" s="107" t="s">
        <v>121</v>
      </c>
      <c r="P19" s="110"/>
      <c r="Q19" s="110"/>
      <c r="R19" s="107" t="s">
        <v>121</v>
      </c>
      <c r="S19" s="110"/>
      <c r="T19" s="110"/>
      <c r="U19" s="96"/>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9</v>
      </c>
      <c r="B20" s="174" t="s">
        <v>430</v>
      </c>
      <c r="C20" s="146">
        <v>20</v>
      </c>
      <c r="D20" s="177" t="s">
        <v>114</v>
      </c>
      <c r="E20" s="147">
        <f t="shared" si="0"/>
        <v>4</v>
      </c>
      <c r="F20" s="145">
        <f t="shared" si="7"/>
        <v>0</v>
      </c>
      <c r="G20" s="147">
        <f t="shared" si="1"/>
        <v>2</v>
      </c>
      <c r="H20" s="147">
        <f t="shared" si="2"/>
        <v>0</v>
      </c>
      <c r="I20" s="147">
        <f t="shared" si="3"/>
        <v>2</v>
      </c>
      <c r="J20" s="106">
        <f t="shared" si="4"/>
        <v>1</v>
      </c>
      <c r="K20" s="106">
        <f t="shared" si="5"/>
        <v>0</v>
      </c>
      <c r="L20" s="107" t="s">
        <v>121</v>
      </c>
      <c r="M20" s="110"/>
      <c r="N20" s="110"/>
      <c r="O20" s="107" t="s">
        <v>121</v>
      </c>
      <c r="P20" s="110"/>
      <c r="Q20" s="110"/>
      <c r="R20" s="107" t="s">
        <v>121</v>
      </c>
      <c r="S20" s="110"/>
      <c r="T20" s="110"/>
      <c r="U20" s="107" t="s">
        <v>121</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17</v>
      </c>
      <c r="B21" s="174" t="s">
        <v>444</v>
      </c>
      <c r="C21" s="146">
        <v>21</v>
      </c>
      <c r="D21" s="177" t="s">
        <v>116</v>
      </c>
      <c r="E21" s="147">
        <f t="shared" si="0"/>
        <v>4</v>
      </c>
      <c r="F21" s="145">
        <f t="shared" si="7"/>
        <v>0</v>
      </c>
      <c r="G21" s="147">
        <f t="shared" si="1"/>
        <v>2</v>
      </c>
      <c r="H21" s="147">
        <f t="shared" si="2"/>
        <v>0</v>
      </c>
      <c r="I21" s="147">
        <f t="shared" si="3"/>
        <v>2</v>
      </c>
      <c r="J21" s="106">
        <f t="shared" si="4"/>
        <v>1</v>
      </c>
      <c r="K21" s="106">
        <f t="shared" si="5"/>
        <v>0</v>
      </c>
      <c r="L21" s="107" t="s">
        <v>121</v>
      </c>
      <c r="M21" s="110"/>
      <c r="N21" s="110"/>
      <c r="O21" s="107" t="s">
        <v>121</v>
      </c>
      <c r="P21" s="110"/>
      <c r="Q21" s="110"/>
      <c r="R21" s="107" t="s">
        <v>121</v>
      </c>
      <c r="S21" s="110"/>
      <c r="T21" s="110"/>
      <c r="U21" s="107" t="s">
        <v>121</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21</v>
      </c>
      <c r="B22" s="174" t="s">
        <v>448</v>
      </c>
      <c r="C22" s="146">
        <v>22</v>
      </c>
      <c r="D22" s="177" t="s">
        <v>116</v>
      </c>
      <c r="E22" s="147">
        <f t="shared" si="0"/>
        <v>0</v>
      </c>
      <c r="F22" s="145">
        <f t="shared" si="7"/>
        <v>0</v>
      </c>
      <c r="G22" s="147">
        <f t="shared" si="1"/>
        <v>0</v>
      </c>
      <c r="H22" s="147">
        <f t="shared" si="2"/>
        <v>0</v>
      </c>
      <c r="I22" s="147">
        <f t="shared" si="3"/>
        <v>0</v>
      </c>
      <c r="J22" s="106">
        <f t="shared" si="4"/>
        <v>0</v>
      </c>
      <c r="K22" s="106">
        <f t="shared" si="5"/>
        <v>1</v>
      </c>
      <c r="L22" s="96" t="s">
        <v>122</v>
      </c>
      <c r="M22" s="110"/>
      <c r="N22" s="110"/>
      <c r="O22" s="96" t="s">
        <v>122</v>
      </c>
      <c r="P22" s="110"/>
      <c r="Q22" s="110"/>
      <c r="R22" s="96" t="s">
        <v>122</v>
      </c>
      <c r="S22" s="110"/>
      <c r="T22" s="110"/>
      <c r="U22" s="96" t="s">
        <v>122</v>
      </c>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20</v>
      </c>
      <c r="B23" s="174" t="s">
        <v>447</v>
      </c>
      <c r="C23" s="146">
        <v>24</v>
      </c>
      <c r="D23" s="177" t="s">
        <v>116</v>
      </c>
      <c r="E23" s="147">
        <f t="shared" si="0"/>
        <v>0</v>
      </c>
      <c r="F23" s="145">
        <f t="shared" si="7"/>
        <v>0</v>
      </c>
      <c r="G23" s="147">
        <f t="shared" si="1"/>
        <v>0</v>
      </c>
      <c r="H23" s="147">
        <f t="shared" si="2"/>
        <v>0</v>
      </c>
      <c r="I23" s="147">
        <f t="shared" si="3"/>
        <v>0</v>
      </c>
      <c r="J23" s="106">
        <f t="shared" si="4"/>
        <v>0</v>
      </c>
      <c r="K23" s="106">
        <f t="shared" si="5"/>
        <v>0</v>
      </c>
      <c r="L23" s="96"/>
      <c r="M23" s="110"/>
      <c r="N23" s="110"/>
      <c r="O23" s="96"/>
      <c r="P23" s="110"/>
      <c r="Q23" s="110"/>
      <c r="R23" s="96"/>
      <c r="S23" s="110"/>
      <c r="T23" s="110"/>
      <c r="U23" s="96"/>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19</v>
      </c>
      <c r="B24" s="174" t="s">
        <v>446</v>
      </c>
      <c r="C24" s="146">
        <v>26</v>
      </c>
      <c r="D24" s="177" t="s">
        <v>116</v>
      </c>
      <c r="E24" s="147">
        <f t="shared" si="0"/>
        <v>1</v>
      </c>
      <c r="F24" s="145">
        <f t="shared" si="7"/>
        <v>1</v>
      </c>
      <c r="G24" s="147">
        <f t="shared" si="1"/>
        <v>0</v>
      </c>
      <c r="H24" s="147">
        <f t="shared" si="2"/>
        <v>0</v>
      </c>
      <c r="I24" s="147">
        <f t="shared" si="3"/>
        <v>1</v>
      </c>
      <c r="J24" s="106">
        <f t="shared" si="4"/>
        <v>0.25</v>
      </c>
      <c r="K24" s="106">
        <f t="shared" si="5"/>
        <v>0</v>
      </c>
      <c r="L24" s="96"/>
      <c r="M24" s="110"/>
      <c r="N24" s="110"/>
      <c r="O24" s="96"/>
      <c r="P24" s="110"/>
      <c r="Q24" s="110"/>
      <c r="R24" s="96"/>
      <c r="S24" s="110"/>
      <c r="T24" s="110"/>
      <c r="U24" s="107" t="s">
        <v>121</v>
      </c>
      <c r="V24" s="110">
        <v>1</v>
      </c>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25</v>
      </c>
      <c r="B25" s="174" t="s">
        <v>452</v>
      </c>
      <c r="C25" s="146">
        <v>27</v>
      </c>
      <c r="D25" s="177" t="s">
        <v>117</v>
      </c>
      <c r="E25" s="147">
        <f t="shared" si="0"/>
        <v>3</v>
      </c>
      <c r="F25" s="145">
        <f t="shared" si="7"/>
        <v>0</v>
      </c>
      <c r="G25" s="147">
        <f t="shared" si="1"/>
        <v>2</v>
      </c>
      <c r="H25" s="147">
        <f t="shared" si="2"/>
        <v>0</v>
      </c>
      <c r="I25" s="147">
        <f t="shared" si="3"/>
        <v>1</v>
      </c>
      <c r="J25" s="106">
        <f t="shared" si="4"/>
        <v>0.75</v>
      </c>
      <c r="K25" s="106">
        <f t="shared" si="5"/>
        <v>0.25</v>
      </c>
      <c r="L25" s="107" t="s">
        <v>121</v>
      </c>
      <c r="M25" s="110"/>
      <c r="N25" s="110"/>
      <c r="O25" s="107" t="s">
        <v>121</v>
      </c>
      <c r="P25" s="110"/>
      <c r="Q25" s="110"/>
      <c r="R25" s="107" t="s">
        <v>121</v>
      </c>
      <c r="S25" s="110"/>
      <c r="T25" s="110"/>
      <c r="U25" s="96" t="s">
        <v>122</v>
      </c>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24</v>
      </c>
      <c r="B26" s="174" t="s">
        <v>451</v>
      </c>
      <c r="C26" s="146">
        <v>28</v>
      </c>
      <c r="D26" s="177" t="s">
        <v>116</v>
      </c>
      <c r="E26" s="147">
        <f t="shared" si="0"/>
        <v>0</v>
      </c>
      <c r="F26" s="145">
        <f t="shared" si="7"/>
        <v>0</v>
      </c>
      <c r="G26" s="147">
        <f t="shared" si="1"/>
        <v>0</v>
      </c>
      <c r="H26" s="147">
        <f t="shared" si="2"/>
        <v>0</v>
      </c>
      <c r="I26" s="147">
        <f t="shared" si="3"/>
        <v>0</v>
      </c>
      <c r="J26" s="106">
        <f t="shared" si="4"/>
        <v>0</v>
      </c>
      <c r="K26" s="106">
        <f t="shared" si="5"/>
        <v>0.75</v>
      </c>
      <c r="L26" s="96" t="s">
        <v>122</v>
      </c>
      <c r="M26" s="110"/>
      <c r="N26" s="110"/>
      <c r="O26" s="96" t="s">
        <v>122</v>
      </c>
      <c r="P26" s="110"/>
      <c r="Q26" s="110"/>
      <c r="R26" s="96" t="s">
        <v>122</v>
      </c>
      <c r="S26" s="110"/>
      <c r="T26" s="110"/>
      <c r="U26" s="107"/>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1</v>
      </c>
      <c r="B27" s="174" t="s">
        <v>431</v>
      </c>
      <c r="C27" s="146">
        <v>30</v>
      </c>
      <c r="D27" s="153" t="s">
        <v>113</v>
      </c>
      <c r="E27" s="147">
        <f t="shared" si="0"/>
        <v>0</v>
      </c>
      <c r="F27" s="175">
        <f>SUM(L27:XFD27)*-1</f>
        <v>0</v>
      </c>
      <c r="G27" s="147">
        <f t="shared" si="1"/>
        <v>0</v>
      </c>
      <c r="H27" s="147">
        <f t="shared" si="2"/>
        <v>0</v>
      </c>
      <c r="I27" s="147">
        <f t="shared" si="3"/>
        <v>0</v>
      </c>
      <c r="J27" s="106">
        <f t="shared" si="4"/>
        <v>0</v>
      </c>
      <c r="K27" s="106">
        <f t="shared" si="5"/>
        <v>1</v>
      </c>
      <c r="L27" s="96" t="s">
        <v>122</v>
      </c>
      <c r="M27" s="110"/>
      <c r="N27" s="110"/>
      <c r="O27" s="96" t="s">
        <v>122</v>
      </c>
      <c r="P27" s="110"/>
      <c r="Q27" s="110"/>
      <c r="R27" s="96" t="s">
        <v>122</v>
      </c>
      <c r="S27" s="110"/>
      <c r="T27" s="110"/>
      <c r="U27" s="96" t="s">
        <v>122</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10</v>
      </c>
      <c r="B28" s="174" t="s">
        <v>438</v>
      </c>
      <c r="C28" s="146">
        <v>31</v>
      </c>
      <c r="D28" s="177" t="s">
        <v>114</v>
      </c>
      <c r="E28" s="147">
        <f t="shared" si="0"/>
        <v>2</v>
      </c>
      <c r="F28" s="145">
        <f t="shared" ref="F28:F44" si="8">SUM(L28:XFD28)</f>
        <v>0</v>
      </c>
      <c r="G28" s="147">
        <f t="shared" si="1"/>
        <v>1</v>
      </c>
      <c r="H28" s="147">
        <f t="shared" si="2"/>
        <v>0</v>
      </c>
      <c r="I28" s="147">
        <f t="shared" si="3"/>
        <v>1</v>
      </c>
      <c r="J28" s="106">
        <f t="shared" si="4"/>
        <v>0.5</v>
      </c>
      <c r="K28" s="106">
        <f t="shared" si="5"/>
        <v>0.25</v>
      </c>
      <c r="L28" s="96" t="s">
        <v>122</v>
      </c>
      <c r="M28" s="110"/>
      <c r="N28" s="110"/>
      <c r="O28" s="107" t="s">
        <v>121</v>
      </c>
      <c r="P28" s="110"/>
      <c r="Q28" s="110"/>
      <c r="R28" s="107" t="s">
        <v>121</v>
      </c>
      <c r="S28" s="110"/>
      <c r="T28" s="110"/>
      <c r="U28" s="96"/>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4</v>
      </c>
      <c r="B29" s="174" t="s">
        <v>433</v>
      </c>
      <c r="C29" s="146">
        <v>23</v>
      </c>
      <c r="D29" s="177" t="s">
        <v>114</v>
      </c>
      <c r="E29" s="147">
        <f t="shared" si="0"/>
        <v>0</v>
      </c>
      <c r="F29" s="145">
        <f t="shared" si="8"/>
        <v>0</v>
      </c>
      <c r="G29" s="147">
        <f t="shared" si="1"/>
        <v>0</v>
      </c>
      <c r="H29" s="147">
        <f t="shared" si="2"/>
        <v>0</v>
      </c>
      <c r="I29" s="147">
        <f t="shared" si="3"/>
        <v>0</v>
      </c>
      <c r="J29" s="106">
        <f t="shared" si="4"/>
        <v>0</v>
      </c>
      <c r="K29" s="106">
        <f t="shared" si="5"/>
        <v>0.5</v>
      </c>
      <c r="L29" s="96"/>
      <c r="M29" s="110"/>
      <c r="N29" s="110"/>
      <c r="O29" s="96" t="s">
        <v>122</v>
      </c>
      <c r="P29" s="110"/>
      <c r="Q29" s="110"/>
      <c r="R29" s="96"/>
      <c r="S29" s="110"/>
      <c r="T29" s="110"/>
      <c r="U29" s="96" t="s">
        <v>122</v>
      </c>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23</v>
      </c>
      <c r="B30" s="174" t="s">
        <v>450</v>
      </c>
      <c r="C30" s="146">
        <v>29</v>
      </c>
      <c r="D30" s="177" t="s">
        <v>116</v>
      </c>
      <c r="E30" s="147">
        <f t="shared" si="0"/>
        <v>0</v>
      </c>
      <c r="F30" s="145">
        <f t="shared" si="8"/>
        <v>0</v>
      </c>
      <c r="G30" s="147">
        <f t="shared" si="1"/>
        <v>0</v>
      </c>
      <c r="H30" s="147">
        <f t="shared" si="2"/>
        <v>0</v>
      </c>
      <c r="I30" s="147">
        <f t="shared" si="3"/>
        <v>0</v>
      </c>
      <c r="J30" s="106">
        <f t="shared" si="4"/>
        <v>0</v>
      </c>
      <c r="K30" s="106">
        <f t="shared" si="5"/>
        <v>0.25</v>
      </c>
      <c r="L30" s="96"/>
      <c r="M30" s="110"/>
      <c r="N30" s="110"/>
      <c r="O30" s="96"/>
      <c r="P30" s="110"/>
      <c r="Q30" s="110"/>
      <c r="R30" s="96"/>
      <c r="S30" s="110"/>
      <c r="T30" s="110"/>
      <c r="U30" s="96" t="s">
        <v>122</v>
      </c>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27</v>
      </c>
      <c r="B31" s="150" t="s">
        <v>744</v>
      </c>
      <c r="C31" s="146">
        <v>5</v>
      </c>
      <c r="D31" s="153" t="s">
        <v>114</v>
      </c>
      <c r="E31" s="147">
        <f t="shared" si="0"/>
        <v>1</v>
      </c>
      <c r="F31" s="145">
        <f t="shared" si="8"/>
        <v>0</v>
      </c>
      <c r="G31" s="147">
        <f t="shared" si="1"/>
        <v>0</v>
      </c>
      <c r="H31" s="147">
        <f t="shared" si="2"/>
        <v>0</v>
      </c>
      <c r="I31" s="147">
        <f t="shared" si="3"/>
        <v>1</v>
      </c>
      <c r="J31" s="106">
        <f t="shared" si="4"/>
        <v>0.25</v>
      </c>
      <c r="K31" s="106">
        <f t="shared" si="5"/>
        <v>0</v>
      </c>
      <c r="L31" s="96"/>
      <c r="M31" s="110"/>
      <c r="N31" s="110"/>
      <c r="O31" s="96"/>
      <c r="P31" s="110"/>
      <c r="Q31" s="110"/>
      <c r="R31" s="96"/>
      <c r="S31" s="110"/>
      <c r="T31" s="110"/>
      <c r="U31" s="107" t="s">
        <v>121</v>
      </c>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28</v>
      </c>
      <c r="B32" s="150"/>
      <c r="C32" s="146"/>
      <c r="D32" s="153"/>
      <c r="E32" s="147">
        <f t="shared" si="0"/>
        <v>0</v>
      </c>
      <c r="F32" s="145">
        <f t="shared" si="8"/>
        <v>0</v>
      </c>
      <c r="G32" s="147">
        <f t="shared" si="1"/>
        <v>0</v>
      </c>
      <c r="H32" s="147">
        <f t="shared" si="2"/>
        <v>0</v>
      </c>
      <c r="I32" s="147">
        <f t="shared" si="3"/>
        <v>0</v>
      </c>
      <c r="J32" s="106">
        <f t="shared" si="4"/>
        <v>0</v>
      </c>
      <c r="K32" s="106">
        <f t="shared" si="5"/>
        <v>0</v>
      </c>
      <c r="L32" s="96"/>
      <c r="M32" s="110"/>
      <c r="N32" s="110"/>
      <c r="O32" s="96"/>
      <c r="P32" s="110"/>
      <c r="Q32" s="110"/>
      <c r="R32" s="96"/>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29</v>
      </c>
      <c r="B33" s="150"/>
      <c r="C33" s="146"/>
      <c r="D33" s="153"/>
      <c r="E33" s="147">
        <f t="shared" si="0"/>
        <v>0</v>
      </c>
      <c r="F33" s="145">
        <f t="shared" si="8"/>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50"/>
      <c r="C34" s="146"/>
      <c r="D34" s="153"/>
      <c r="E34" s="147">
        <f t="shared" si="0"/>
        <v>0</v>
      </c>
      <c r="F34" s="145">
        <f t="shared" si="8"/>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50"/>
      <c r="C35" s="146"/>
      <c r="D35" s="153"/>
      <c r="E35" s="147">
        <f t="shared" si="0"/>
        <v>0</v>
      </c>
      <c r="F35" s="145">
        <f t="shared" si="8"/>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8"/>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3</v>
      </c>
      <c r="N48" s="119">
        <f>SUM(N5:N45)</f>
        <v>0</v>
      </c>
      <c r="O48" s="117">
        <f>O47+O46</f>
        <v>18</v>
      </c>
      <c r="P48" s="119">
        <f>SUM(P5:P45)</f>
        <v>2</v>
      </c>
      <c r="Q48" s="119">
        <f>SUM(Q5:Q45)</f>
        <v>0</v>
      </c>
      <c r="R48" s="117">
        <f>R47+R46</f>
        <v>18</v>
      </c>
      <c r="S48" s="119">
        <f>SUM(S5:S45)</f>
        <v>2</v>
      </c>
      <c r="T48" s="119">
        <f>SUM(T5:T45)</f>
        <v>4</v>
      </c>
      <c r="U48" s="117">
        <f>U47+U46</f>
        <v>18</v>
      </c>
      <c r="V48" s="119">
        <f>SUM(V5:V45)</f>
        <v>1</v>
      </c>
      <c r="W48" s="119">
        <f>SUM(W5:W45)</f>
        <v>3</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Victoire</v>
      </c>
      <c r="O49" s="110" t="str">
        <f>IF(O48&lt;18,"",IF(P48&lt;Q48,"Défaite",IF(P48=Q48,"Nul",IF(P48&gt;Q48,"Victoire",""))))</f>
        <v>Victoire</v>
      </c>
      <c r="R49" s="110" t="str">
        <f>IF(R48&lt;18,"",IF(S48&lt;T48,"Défaite",IF(S48=T48,"Nul",IF(S48&gt;T48,"Victoire",""))))</f>
        <v>Défaite</v>
      </c>
      <c r="U49" s="110" t="str">
        <f>IF(U48&lt;18,"",IF(V48&lt;W48,"Défaite",IF(V48=W48,"Nul",IF(V48&gt;W48,"Victoire",""))))</f>
        <v>Défaite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395</v>
      </c>
      <c r="C108" s="146">
        <v>1</v>
      </c>
      <c r="D108" s="177" t="s">
        <v>113</v>
      </c>
      <c r="E108" s="159"/>
      <c r="F108" s="120">
        <f t="shared" ref="F108:F133" si="9">IF((SUMIFS($E$5:$E$105,$B$5:$B$105,$B108))=0,"",(SUMIFS($G$5:$G$105,$B$5:$B$105,$B108))/(SUMIFS($E$5:$E$105,$B$5:$B$105,$B108)))</f>
        <v>0.5</v>
      </c>
      <c r="G108" s="120">
        <f t="shared" ref="G108:G133" si="10">IF((SUMIFS($E$5:$E$105,$B$5:$B$105,$B108))=0,"",(SUMIFS($H$5:$H$105,$B$5:$B$105,$B108))/(SUMIFS($E$5:$E$105,$B$5:$B$105,$B108)))</f>
        <v>0</v>
      </c>
      <c r="H108" s="120">
        <f t="shared" ref="H108:H133" si="11">IF((SUMIFS($E$5:$E$105,$B$5:$B$105,$B108))=0,"",(SUMIFS($I$5:$I$105,$B$5:$B$105,$B108))/(SUMIFS($E$5:$E$105,$B$5:$B$105,$B108)))</f>
        <v>0.5</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439</v>
      </c>
      <c r="C109" s="146">
        <v>2</v>
      </c>
      <c r="D109" s="177" t="s">
        <v>114</v>
      </c>
      <c r="E109" s="159"/>
      <c r="F109" s="120">
        <f t="shared" si="9"/>
        <v>0.5</v>
      </c>
      <c r="G109" s="120">
        <f t="shared" si="10"/>
        <v>0</v>
      </c>
      <c r="H109" s="120">
        <f t="shared" si="11"/>
        <v>0.5</v>
      </c>
      <c r="I109" s="126"/>
      <c r="J109" s="126"/>
      <c r="K109" s="126"/>
      <c r="L109" s="173"/>
      <c r="M109" s="135"/>
      <c r="N109" s="134"/>
      <c r="O109" s="134"/>
      <c r="P109" s="134"/>
      <c r="Q109" s="134"/>
      <c r="R109" s="134"/>
      <c r="S109" s="134"/>
      <c r="T109" s="133"/>
      <c r="U109" s="125"/>
      <c r="V109" s="125"/>
      <c r="W109" s="125"/>
      <c r="X109" s="125"/>
      <c r="Y109" s="125"/>
      <c r="Z109" s="125"/>
      <c r="AA109" s="125"/>
      <c r="AB109" s="125"/>
      <c r="AC109" s="133"/>
      <c r="AD109" s="133"/>
      <c r="AE109" s="133"/>
      <c r="AF109" s="133"/>
      <c r="AG109" s="133"/>
      <c r="AH109" s="133"/>
      <c r="AI109" s="133"/>
      <c r="AJ109" s="133"/>
      <c r="DS109" s="132"/>
      <c r="DT109" s="132"/>
      <c r="DU109" s="132"/>
      <c r="DV109" s="132"/>
      <c r="DW109" s="132"/>
    </row>
    <row r="110" spans="1:127" ht="15" customHeight="1" x14ac:dyDescent="0.2">
      <c r="A110" s="110"/>
      <c r="B110" s="174" t="s">
        <v>437</v>
      </c>
      <c r="C110" s="146">
        <v>3</v>
      </c>
      <c r="D110" s="177" t="s">
        <v>114</v>
      </c>
      <c r="E110" s="159"/>
      <c r="F110" s="120">
        <f t="shared" si="9"/>
        <v>0.66666666666666663</v>
      </c>
      <c r="G110" s="120">
        <f t="shared" si="10"/>
        <v>0</v>
      </c>
      <c r="H110" s="120">
        <f t="shared" si="11"/>
        <v>0.33333333333333331</v>
      </c>
      <c r="I110" s="126"/>
      <c r="J110" s="126"/>
      <c r="K110" s="126"/>
      <c r="L110" s="94"/>
      <c r="M110" s="135"/>
      <c r="N110" s="134"/>
      <c r="O110" s="134"/>
      <c r="P110" s="134"/>
      <c r="Q110" s="134"/>
      <c r="R110" s="134"/>
      <c r="S110" s="134"/>
      <c r="T110" s="133"/>
      <c r="U110" s="125"/>
      <c r="V110" s="125"/>
      <c r="W110" s="125"/>
      <c r="X110" s="125"/>
      <c r="Y110" s="125"/>
      <c r="Z110" s="125"/>
      <c r="AA110" s="125"/>
      <c r="AB110" s="125"/>
      <c r="AC110" s="125"/>
      <c r="AD110" s="125"/>
      <c r="AE110" s="125"/>
      <c r="AF110" s="125"/>
      <c r="AG110" s="125"/>
      <c r="AH110" s="125"/>
      <c r="AI110" s="125"/>
      <c r="AJ110" s="125"/>
      <c r="DS110" s="132"/>
      <c r="DT110" s="132"/>
      <c r="DU110" s="132"/>
      <c r="DV110" s="132"/>
      <c r="DW110" s="132"/>
    </row>
    <row r="111" spans="1:127" ht="15" x14ac:dyDescent="0.2">
      <c r="A111" s="110"/>
      <c r="B111" s="174" t="s">
        <v>435</v>
      </c>
      <c r="C111" s="146">
        <v>4</v>
      </c>
      <c r="D111" s="177" t="s">
        <v>114</v>
      </c>
      <c r="E111" s="159"/>
      <c r="F111" s="120" t="str">
        <f t="shared" si="9"/>
        <v/>
      </c>
      <c r="G111" s="120" t="str">
        <f t="shared" si="10"/>
        <v/>
      </c>
      <c r="H111" s="120" t="str">
        <f t="shared" si="11"/>
        <v/>
      </c>
      <c r="I111" s="126"/>
      <c r="J111" s="126"/>
      <c r="K111" s="126"/>
      <c r="L111" s="94"/>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c r="B112" s="174" t="s">
        <v>416</v>
      </c>
      <c r="C112" s="146">
        <v>6</v>
      </c>
      <c r="D112" s="177" t="s">
        <v>116</v>
      </c>
      <c r="E112" s="159"/>
      <c r="F112" s="120" t="str">
        <f t="shared" si="9"/>
        <v/>
      </c>
      <c r="G112" s="120" t="str">
        <f t="shared" si="10"/>
        <v/>
      </c>
      <c r="H112" s="120" t="str">
        <f t="shared" si="11"/>
        <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c r="B113" s="174" t="s">
        <v>445</v>
      </c>
      <c r="C113" s="146">
        <v>7</v>
      </c>
      <c r="D113" s="177" t="s">
        <v>116</v>
      </c>
      <c r="E113" s="159"/>
      <c r="F113" s="120" t="str">
        <f t="shared" si="9"/>
        <v/>
      </c>
      <c r="G113" s="120" t="str">
        <f t="shared" si="10"/>
        <v/>
      </c>
      <c r="H113" s="120" t="str">
        <f t="shared" si="11"/>
        <v/>
      </c>
      <c r="I113" s="126"/>
      <c r="J113" s="126"/>
      <c r="K113" s="126"/>
      <c r="L113" s="94"/>
      <c r="M113" s="135"/>
      <c r="N113" s="134"/>
      <c r="O113" s="134"/>
      <c r="P113" s="134"/>
      <c r="Q113" s="134"/>
      <c r="R113" s="134"/>
      <c r="S113" s="134"/>
      <c r="T113" s="133"/>
      <c r="U113" s="125"/>
      <c r="V113" s="125"/>
      <c r="W113" s="125"/>
      <c r="X113" s="125"/>
      <c r="Y113" s="125"/>
      <c r="Z113" s="125"/>
      <c r="AA113" s="125"/>
      <c r="AB113" s="125"/>
      <c r="AC113" s="125"/>
      <c r="AD113" s="125"/>
      <c r="AE113" s="125"/>
      <c r="AF113" s="125"/>
      <c r="AG113" s="125"/>
      <c r="AH113" s="125"/>
      <c r="AI113" s="125"/>
      <c r="AJ113" s="125"/>
      <c r="DS113" s="132"/>
      <c r="DT113" s="132"/>
      <c r="DU113" s="132"/>
      <c r="DV113" s="132"/>
      <c r="DW113" s="132"/>
    </row>
    <row r="114" spans="1:127" ht="15" x14ac:dyDescent="0.2">
      <c r="A114" s="110"/>
      <c r="B114" s="174" t="s">
        <v>449</v>
      </c>
      <c r="C114" s="146">
        <v>8</v>
      </c>
      <c r="D114" s="177" t="s">
        <v>116</v>
      </c>
      <c r="E114" s="159"/>
      <c r="F114" s="120">
        <f t="shared" si="9"/>
        <v>0.66666666666666663</v>
      </c>
      <c r="G114" s="120">
        <f t="shared" si="10"/>
        <v>0</v>
      </c>
      <c r="H114" s="120">
        <f t="shared" si="11"/>
        <v>0.33333333333333331</v>
      </c>
      <c r="I114" s="126"/>
      <c r="J114" s="126"/>
      <c r="K114" s="126"/>
      <c r="L114" s="94"/>
      <c r="M114" s="135"/>
      <c r="N114" s="134"/>
      <c r="O114" s="134"/>
      <c r="P114" s="134"/>
      <c r="Q114" s="134"/>
      <c r="R114" s="134"/>
      <c r="S114" s="134"/>
      <c r="T114" s="133"/>
      <c r="U114" s="125"/>
      <c r="V114" s="125"/>
      <c r="W114" s="125"/>
      <c r="X114" s="125"/>
      <c r="Y114" s="125"/>
      <c r="Z114" s="125"/>
      <c r="AA114" s="125"/>
      <c r="AB114" s="125"/>
      <c r="AC114" s="125"/>
      <c r="AD114" s="125"/>
      <c r="AE114" s="125"/>
      <c r="AF114" s="125"/>
      <c r="AG114" s="125"/>
      <c r="AH114" s="125"/>
      <c r="AI114" s="125"/>
      <c r="AJ114" s="125"/>
      <c r="DS114" s="132"/>
      <c r="DT114" s="132"/>
      <c r="DU114" s="132"/>
      <c r="DV114" s="132"/>
      <c r="DW114" s="132"/>
    </row>
    <row r="115" spans="1:127" ht="15" x14ac:dyDescent="0.2">
      <c r="A115" s="110"/>
      <c r="B115" s="174" t="s">
        <v>453</v>
      </c>
      <c r="C115" s="146">
        <v>10</v>
      </c>
      <c r="D115" s="177" t="s">
        <v>117</v>
      </c>
      <c r="E115" s="159"/>
      <c r="F115" s="120">
        <f t="shared" si="9"/>
        <v>0.5</v>
      </c>
      <c r="G115" s="120">
        <f t="shared" si="10"/>
        <v>0</v>
      </c>
      <c r="H115" s="120">
        <f t="shared" si="11"/>
        <v>0.5</v>
      </c>
      <c r="I115" s="126"/>
      <c r="J115" s="126"/>
      <c r="K115" s="126"/>
      <c r="L115" s="94"/>
      <c r="M115" s="135"/>
      <c r="N115" s="134"/>
      <c r="O115" s="134"/>
      <c r="P115" s="134"/>
      <c r="Q115" s="134"/>
      <c r="R115" s="126"/>
      <c r="S115" s="126"/>
      <c r="T115" s="133"/>
      <c r="U115" s="133"/>
      <c r="V115" s="133"/>
      <c r="W115" s="133"/>
      <c r="X115" s="133"/>
      <c r="Y115" s="133"/>
      <c r="Z115" s="133"/>
      <c r="AA115" s="133"/>
      <c r="AB115" s="133"/>
      <c r="AC115" s="133"/>
      <c r="AD115" s="133"/>
      <c r="AE115" s="133"/>
      <c r="AF115" s="133"/>
      <c r="AG115" s="133"/>
      <c r="AH115" s="133"/>
      <c r="AI115" s="133"/>
      <c r="AJ115" s="133"/>
      <c r="DS115" s="132"/>
      <c r="DT115" s="132"/>
      <c r="DU115" s="132"/>
      <c r="DV115" s="132"/>
      <c r="DW115" s="132"/>
    </row>
    <row r="116" spans="1:127" ht="15" x14ac:dyDescent="0.2">
      <c r="A116" s="110"/>
      <c r="B116" s="174" t="s">
        <v>443</v>
      </c>
      <c r="C116" s="146">
        <v>11</v>
      </c>
      <c r="D116" s="177" t="s">
        <v>116</v>
      </c>
      <c r="E116" s="159"/>
      <c r="F116" s="120">
        <f t="shared" si="9"/>
        <v>0</v>
      </c>
      <c r="G116" s="120">
        <f t="shared" si="10"/>
        <v>0</v>
      </c>
      <c r="H116" s="120">
        <f t="shared" si="11"/>
        <v>1</v>
      </c>
      <c r="I116" s="126"/>
      <c r="J116" s="126"/>
      <c r="K116" s="126"/>
      <c r="L116" s="172"/>
      <c r="M116" s="135"/>
      <c r="N116" s="134"/>
      <c r="O116" s="134"/>
      <c r="P116" s="134"/>
      <c r="Q116" s="134"/>
      <c r="R116" s="134"/>
      <c r="S116" s="134"/>
      <c r="T116" s="133"/>
      <c r="U116" s="125"/>
      <c r="V116" s="125"/>
      <c r="W116" s="125"/>
      <c r="X116" s="125"/>
      <c r="Y116" s="125"/>
      <c r="Z116" s="125"/>
      <c r="AA116" s="125"/>
      <c r="AB116" s="125"/>
      <c r="AC116" s="133"/>
      <c r="AD116" s="133"/>
      <c r="AE116" s="133"/>
      <c r="AF116" s="133"/>
      <c r="AG116" s="133"/>
      <c r="AH116" s="133"/>
      <c r="AI116" s="133"/>
      <c r="AJ116" s="133"/>
      <c r="DS116" s="132"/>
      <c r="DT116" s="132"/>
      <c r="DU116" s="132"/>
      <c r="DV116" s="132"/>
      <c r="DW116" s="132"/>
    </row>
    <row r="117" spans="1:127" ht="15" x14ac:dyDescent="0.2">
      <c r="A117" s="110"/>
      <c r="B117" s="174" t="s">
        <v>442</v>
      </c>
      <c r="C117" s="146">
        <v>12</v>
      </c>
      <c r="D117" s="177" t="s">
        <v>116</v>
      </c>
      <c r="E117" s="159"/>
      <c r="F117" s="120">
        <f t="shared" si="9"/>
        <v>0</v>
      </c>
      <c r="G117" s="120">
        <f t="shared" si="10"/>
        <v>0</v>
      </c>
      <c r="H117" s="120">
        <f t="shared" si="11"/>
        <v>1</v>
      </c>
      <c r="I117" s="126"/>
      <c r="J117" s="126"/>
      <c r="K117" s="126"/>
      <c r="L117" s="94"/>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c r="B118" s="174" t="s">
        <v>434</v>
      </c>
      <c r="C118" s="146">
        <v>13</v>
      </c>
      <c r="D118" s="177" t="s">
        <v>114</v>
      </c>
      <c r="E118" s="159"/>
      <c r="F118" s="120" t="str">
        <f t="shared" si="9"/>
        <v/>
      </c>
      <c r="G118" s="120" t="str">
        <f t="shared" si="10"/>
        <v/>
      </c>
      <c r="H118" s="120" t="str">
        <f t="shared" si="11"/>
        <v/>
      </c>
      <c r="I118" s="126"/>
      <c r="J118" s="126"/>
      <c r="K118" s="126"/>
      <c r="L118" s="94"/>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440</v>
      </c>
      <c r="C119" s="146">
        <v>14</v>
      </c>
      <c r="D119" s="177" t="s">
        <v>116</v>
      </c>
      <c r="E119" s="159"/>
      <c r="F119" s="120">
        <f t="shared" si="9"/>
        <v>0.5</v>
      </c>
      <c r="G119" s="120">
        <f t="shared" si="10"/>
        <v>0</v>
      </c>
      <c r="H119" s="120">
        <f t="shared" si="11"/>
        <v>0.5</v>
      </c>
      <c r="I119" s="126"/>
      <c r="J119" s="126"/>
      <c r="K119" s="126"/>
      <c r="L119" s="94"/>
      <c r="M119" s="135"/>
      <c r="N119" s="134"/>
      <c r="O119" s="134"/>
      <c r="P119" s="134"/>
      <c r="Q119" s="134"/>
      <c r="R119" s="134"/>
      <c r="S119" s="134"/>
      <c r="T119" s="133"/>
      <c r="U119" s="125"/>
      <c r="V119" s="125"/>
      <c r="W119" s="125"/>
      <c r="X119" s="125"/>
      <c r="Y119" s="125"/>
      <c r="Z119" s="125"/>
      <c r="AA119" s="125"/>
      <c r="AB119" s="125"/>
      <c r="AC119" s="133"/>
      <c r="AD119" s="133"/>
      <c r="AE119" s="133"/>
      <c r="AF119" s="133"/>
      <c r="AG119" s="133"/>
      <c r="AH119" s="133"/>
      <c r="AI119" s="133"/>
      <c r="AJ119" s="133"/>
      <c r="DS119" s="132"/>
      <c r="DT119" s="132"/>
      <c r="DU119" s="132"/>
      <c r="DV119" s="132"/>
      <c r="DW119" s="132"/>
    </row>
    <row r="120" spans="1:127" ht="15" x14ac:dyDescent="0.2">
      <c r="A120" s="110"/>
      <c r="B120" s="174" t="s">
        <v>436</v>
      </c>
      <c r="C120" s="146">
        <v>15</v>
      </c>
      <c r="D120" s="177" t="s">
        <v>114</v>
      </c>
      <c r="E120" s="159"/>
      <c r="F120" s="120">
        <f t="shared" si="9"/>
        <v>0.5</v>
      </c>
      <c r="G120" s="120">
        <f t="shared" si="10"/>
        <v>0</v>
      </c>
      <c r="H120" s="120">
        <f t="shared" si="11"/>
        <v>0.5</v>
      </c>
      <c r="I120" s="126"/>
      <c r="J120" s="126"/>
      <c r="K120" s="126"/>
      <c r="L120" s="94"/>
      <c r="M120" s="135"/>
      <c r="N120" s="134"/>
      <c r="O120" s="134"/>
      <c r="P120" s="134"/>
      <c r="Q120" s="134"/>
      <c r="R120" s="134"/>
      <c r="S120" s="134"/>
      <c r="T120" s="133"/>
      <c r="U120" s="125"/>
      <c r="V120" s="125"/>
      <c r="W120" s="125"/>
      <c r="X120" s="125"/>
      <c r="Y120" s="125"/>
      <c r="Z120" s="125"/>
      <c r="AA120" s="125"/>
      <c r="AB120" s="125"/>
      <c r="AC120" s="133"/>
      <c r="AD120" s="133"/>
      <c r="AE120" s="133"/>
      <c r="AF120" s="133"/>
      <c r="AG120" s="133"/>
      <c r="AH120" s="133"/>
      <c r="AI120" s="133"/>
      <c r="AJ120" s="133"/>
      <c r="DS120" s="132"/>
      <c r="DT120" s="132"/>
      <c r="DU120" s="132"/>
      <c r="DV120" s="132"/>
      <c r="DW120" s="132"/>
    </row>
    <row r="121" spans="1:127" ht="15" customHeight="1" x14ac:dyDescent="0.25">
      <c r="A121" s="110"/>
      <c r="B121" s="174" t="s">
        <v>432</v>
      </c>
      <c r="C121" s="146">
        <v>16</v>
      </c>
      <c r="D121" s="177" t="s">
        <v>113</v>
      </c>
      <c r="E121" s="159"/>
      <c r="F121" s="120" t="str">
        <f t="shared" si="9"/>
        <v/>
      </c>
      <c r="G121" s="120" t="str">
        <f t="shared" si="10"/>
        <v/>
      </c>
      <c r="H121" s="120" t="str">
        <f t="shared" si="11"/>
        <v/>
      </c>
      <c r="I121" s="126"/>
      <c r="J121" s="126"/>
      <c r="K121" s="126"/>
      <c r="L121" s="94"/>
      <c r="M121" s="41"/>
      <c r="N121" s="134"/>
      <c r="O121" s="134"/>
      <c r="P121" s="134"/>
      <c r="Q121" s="134"/>
      <c r="R121" s="134"/>
      <c r="S121" s="134"/>
      <c r="T121" s="133"/>
      <c r="U121" s="133"/>
      <c r="V121" s="133"/>
      <c r="W121" s="133"/>
      <c r="X121" s="133"/>
      <c r="Y121" s="133"/>
      <c r="Z121" s="133"/>
      <c r="AA121" s="133"/>
      <c r="AB121" s="133"/>
      <c r="AC121" s="133"/>
      <c r="AD121" s="133"/>
      <c r="AE121" s="133"/>
      <c r="AF121" s="133"/>
      <c r="AG121" s="133"/>
      <c r="AH121" s="133"/>
      <c r="AI121" s="133"/>
      <c r="AJ121" s="133"/>
      <c r="DS121" s="132"/>
      <c r="DT121" s="132"/>
      <c r="DU121" s="132"/>
      <c r="DV121" s="132"/>
      <c r="DW121" s="132"/>
    </row>
    <row r="122" spans="1:127" ht="15" x14ac:dyDescent="0.2">
      <c r="A122" s="110"/>
      <c r="B122" s="174" t="s">
        <v>441</v>
      </c>
      <c r="C122" s="146">
        <v>18</v>
      </c>
      <c r="D122" s="177" t="s">
        <v>116</v>
      </c>
      <c r="E122" s="159"/>
      <c r="F122" s="120">
        <f t="shared" si="9"/>
        <v>0.66666666666666663</v>
      </c>
      <c r="G122" s="120">
        <f t="shared" si="10"/>
        <v>0</v>
      </c>
      <c r="H122" s="120">
        <f t="shared" si="11"/>
        <v>0.33333333333333331</v>
      </c>
      <c r="I122" s="126"/>
      <c r="J122" s="126"/>
      <c r="K122" s="126"/>
      <c r="L122" s="173"/>
      <c r="M122" s="135"/>
      <c r="N122" s="134"/>
      <c r="O122" s="134"/>
      <c r="P122" s="134"/>
      <c r="Q122" s="134"/>
      <c r="R122" s="134"/>
      <c r="S122" s="134"/>
      <c r="T122" s="133"/>
      <c r="U122" s="125"/>
      <c r="V122" s="125"/>
      <c r="W122" s="125"/>
      <c r="X122" s="125"/>
      <c r="Y122" s="125"/>
      <c r="Z122" s="125"/>
      <c r="AA122" s="125"/>
      <c r="AB122" s="125"/>
      <c r="AC122" s="125"/>
      <c r="AD122" s="125"/>
      <c r="AE122" s="125"/>
      <c r="AF122" s="125"/>
      <c r="AG122" s="125"/>
      <c r="AH122" s="125"/>
      <c r="AI122" s="125"/>
      <c r="AJ122" s="125"/>
      <c r="DS122" s="132"/>
      <c r="DT122" s="132"/>
      <c r="DU122" s="132"/>
      <c r="DV122" s="132"/>
      <c r="DW122" s="132"/>
    </row>
    <row r="123" spans="1:127" ht="15" x14ac:dyDescent="0.2">
      <c r="A123" s="110"/>
      <c r="B123" s="174" t="s">
        <v>430</v>
      </c>
      <c r="C123" s="146">
        <v>20</v>
      </c>
      <c r="D123" s="177" t="s">
        <v>114</v>
      </c>
      <c r="E123" s="159"/>
      <c r="F123" s="120">
        <f t="shared" si="9"/>
        <v>0.5</v>
      </c>
      <c r="G123" s="120">
        <f t="shared" si="10"/>
        <v>0</v>
      </c>
      <c r="H123" s="120">
        <f t="shared" si="11"/>
        <v>0.5</v>
      </c>
      <c r="I123" s="126"/>
      <c r="J123" s="126"/>
      <c r="K123" s="126"/>
      <c r="L123" s="94"/>
      <c r="M123" s="135"/>
      <c r="N123" s="134"/>
      <c r="O123" s="134"/>
      <c r="P123" s="134"/>
      <c r="Q123" s="134"/>
      <c r="R123" s="134"/>
      <c r="S123" s="134"/>
      <c r="T123" s="133"/>
      <c r="U123" s="125"/>
      <c r="V123" s="125"/>
      <c r="W123" s="125"/>
      <c r="X123" s="125"/>
      <c r="Y123" s="125"/>
      <c r="Z123" s="125"/>
      <c r="AA123" s="125"/>
      <c r="AB123" s="125"/>
      <c r="AC123" s="125"/>
      <c r="AD123" s="125"/>
      <c r="AE123" s="125"/>
      <c r="AF123" s="125"/>
      <c r="AG123" s="125"/>
      <c r="AH123" s="125"/>
      <c r="AI123" s="125"/>
      <c r="AJ123" s="125"/>
      <c r="DS123" s="132"/>
      <c r="DT123" s="132"/>
      <c r="DU123" s="132"/>
      <c r="DV123" s="132"/>
      <c r="DW123" s="132"/>
    </row>
    <row r="124" spans="1:127" ht="15" x14ac:dyDescent="0.2">
      <c r="A124" s="110"/>
      <c r="B124" s="174" t="s">
        <v>444</v>
      </c>
      <c r="C124" s="146">
        <v>21</v>
      </c>
      <c r="D124" s="177" t="s">
        <v>116</v>
      </c>
      <c r="E124" s="159"/>
      <c r="F124" s="120">
        <f t="shared" si="9"/>
        <v>0.5</v>
      </c>
      <c r="G124" s="120">
        <f t="shared" si="10"/>
        <v>0</v>
      </c>
      <c r="H124" s="120">
        <f t="shared" si="11"/>
        <v>0.5</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c r="B125" s="174" t="s">
        <v>448</v>
      </c>
      <c r="C125" s="146">
        <v>22</v>
      </c>
      <c r="D125" s="177" t="s">
        <v>116</v>
      </c>
      <c r="E125" s="159"/>
      <c r="F125" s="120" t="str">
        <f t="shared" si="9"/>
        <v/>
      </c>
      <c r="G125" s="120" t="str">
        <f t="shared" si="10"/>
        <v/>
      </c>
      <c r="H125" s="120" t="str">
        <f t="shared" si="11"/>
        <v/>
      </c>
      <c r="I125" s="126"/>
      <c r="J125" s="126"/>
      <c r="K125" s="126"/>
      <c r="L125" s="173"/>
      <c r="M125" s="135"/>
      <c r="N125" s="134"/>
      <c r="O125" s="134"/>
      <c r="P125" s="134"/>
      <c r="Q125" s="134"/>
      <c r="R125" s="134"/>
      <c r="S125" s="134"/>
      <c r="T125" s="133"/>
      <c r="U125" s="125"/>
      <c r="V125" s="125"/>
      <c r="W125" s="125"/>
      <c r="X125" s="125"/>
      <c r="Y125" s="125"/>
      <c r="Z125" s="125"/>
      <c r="AA125" s="125"/>
      <c r="AB125" s="125"/>
      <c r="AC125" s="125"/>
      <c r="AD125" s="125"/>
      <c r="AE125" s="125"/>
      <c r="AF125" s="125"/>
      <c r="AG125" s="125"/>
      <c r="AH125" s="125"/>
      <c r="AI125" s="125"/>
      <c r="AJ125" s="125"/>
      <c r="DS125" s="132"/>
      <c r="DT125" s="132"/>
      <c r="DU125" s="132"/>
      <c r="DV125" s="132"/>
      <c r="DW125" s="132"/>
    </row>
    <row r="126" spans="1:127" ht="15" x14ac:dyDescent="0.2">
      <c r="A126" s="110"/>
      <c r="B126" s="174" t="s">
        <v>447</v>
      </c>
      <c r="C126" s="146">
        <v>24</v>
      </c>
      <c r="D126" s="177" t="s">
        <v>116</v>
      </c>
      <c r="E126" s="159"/>
      <c r="F126" s="120" t="str">
        <f t="shared" si="9"/>
        <v/>
      </c>
      <c r="G126" s="120" t="str">
        <f t="shared" si="10"/>
        <v/>
      </c>
      <c r="H126" s="120" t="str">
        <f t="shared" si="11"/>
        <v/>
      </c>
      <c r="I126" s="126"/>
      <c r="J126" s="126"/>
      <c r="K126" s="126"/>
      <c r="L126" s="94"/>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74" t="s">
        <v>446</v>
      </c>
      <c r="C127" s="146">
        <v>26</v>
      </c>
      <c r="D127" s="177" t="s">
        <v>116</v>
      </c>
      <c r="E127" s="159"/>
      <c r="F127" s="120">
        <f t="shared" si="9"/>
        <v>0</v>
      </c>
      <c r="G127" s="120">
        <f t="shared" si="10"/>
        <v>0</v>
      </c>
      <c r="H127" s="120">
        <f t="shared" si="11"/>
        <v>1</v>
      </c>
      <c r="I127" s="126"/>
      <c r="J127" s="126"/>
      <c r="K127" s="126"/>
      <c r="L127" s="173"/>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452</v>
      </c>
      <c r="C128" s="146">
        <v>27</v>
      </c>
      <c r="D128" s="177" t="s">
        <v>117</v>
      </c>
      <c r="E128" s="159"/>
      <c r="F128" s="120">
        <f t="shared" si="9"/>
        <v>0.66666666666666663</v>
      </c>
      <c r="G128" s="120">
        <f t="shared" si="10"/>
        <v>0</v>
      </c>
      <c r="H128" s="120">
        <f t="shared" si="11"/>
        <v>0.33333333333333331</v>
      </c>
      <c r="I128" s="126"/>
      <c r="J128" s="126"/>
      <c r="K128" s="126"/>
      <c r="L128" s="94"/>
      <c r="M128" s="135"/>
      <c r="N128" s="134"/>
      <c r="O128" s="134"/>
      <c r="P128" s="134"/>
      <c r="Q128" s="134"/>
      <c r="R128" s="126"/>
      <c r="S128" s="126"/>
      <c r="T128" s="133"/>
      <c r="U128" s="133"/>
      <c r="V128" s="133"/>
      <c r="W128" s="133"/>
      <c r="X128" s="133"/>
      <c r="Y128" s="133"/>
      <c r="Z128" s="133"/>
      <c r="AA128" s="133"/>
      <c r="AB128" s="133"/>
      <c r="AC128" s="133"/>
      <c r="AD128" s="133"/>
      <c r="AE128" s="133"/>
      <c r="AF128" s="133"/>
      <c r="AG128" s="133"/>
      <c r="AH128" s="133"/>
      <c r="AI128" s="133"/>
      <c r="AJ128" s="133"/>
      <c r="DS128" s="132"/>
      <c r="DT128" s="132"/>
      <c r="DU128" s="132"/>
      <c r="DV128" s="132"/>
      <c r="DW128" s="132"/>
    </row>
    <row r="129" spans="1:127" ht="15" x14ac:dyDescent="0.2">
      <c r="A129" s="110"/>
      <c r="B129" s="174" t="s">
        <v>451</v>
      </c>
      <c r="C129" s="146">
        <v>28</v>
      </c>
      <c r="D129" s="177" t="s">
        <v>116</v>
      </c>
      <c r="E129" s="159"/>
      <c r="F129" s="120" t="str">
        <f t="shared" si="9"/>
        <v/>
      </c>
      <c r="G129" s="120" t="str">
        <f t="shared" si="10"/>
        <v/>
      </c>
      <c r="H129" s="120" t="str">
        <f t="shared" si="11"/>
        <v/>
      </c>
      <c r="I129" s="126"/>
      <c r="J129" s="126"/>
      <c r="K129" s="126"/>
      <c r="L129" s="94"/>
      <c r="M129" s="135"/>
      <c r="N129" s="134"/>
      <c r="O129" s="134"/>
      <c r="P129" s="134"/>
      <c r="Q129" s="134"/>
      <c r="R129" s="134"/>
      <c r="S129" s="134"/>
      <c r="T129" s="133"/>
      <c r="U129" s="125"/>
      <c r="V129" s="125"/>
      <c r="W129" s="125"/>
      <c r="X129" s="125"/>
      <c r="Y129" s="125"/>
      <c r="Z129" s="125"/>
      <c r="AA129" s="125"/>
      <c r="AB129" s="125"/>
      <c r="AC129" s="133"/>
      <c r="AD129" s="133"/>
      <c r="AE129" s="133"/>
      <c r="AF129" s="133"/>
      <c r="AG129" s="133"/>
      <c r="AH129" s="133"/>
      <c r="AI129" s="133"/>
      <c r="AJ129" s="133"/>
      <c r="DS129" s="132"/>
      <c r="DT129" s="132"/>
      <c r="DU129" s="132"/>
      <c r="DV129" s="132"/>
      <c r="DW129" s="132"/>
    </row>
    <row r="130" spans="1:127" ht="15" x14ac:dyDescent="0.2">
      <c r="A130" s="110"/>
      <c r="B130" s="174" t="s">
        <v>431</v>
      </c>
      <c r="C130" s="146">
        <v>30</v>
      </c>
      <c r="D130" s="177" t="s">
        <v>113</v>
      </c>
      <c r="E130" s="159"/>
      <c r="F130" s="120" t="str">
        <f t="shared" si="9"/>
        <v/>
      </c>
      <c r="G130" s="120" t="str">
        <f t="shared" si="10"/>
        <v/>
      </c>
      <c r="H130" s="120" t="str">
        <f t="shared" si="11"/>
        <v/>
      </c>
      <c r="I130" s="126"/>
      <c r="J130" s="126"/>
      <c r="K130" s="126"/>
      <c r="L130" s="94"/>
      <c r="M130" s="135"/>
      <c r="N130" s="134"/>
      <c r="O130" s="134"/>
      <c r="P130" s="134"/>
      <c r="Q130" s="134"/>
      <c r="R130" s="134"/>
      <c r="S130" s="134"/>
      <c r="T130" s="133"/>
      <c r="U130" s="133"/>
      <c r="V130" s="133"/>
      <c r="W130" s="133"/>
      <c r="X130" s="133"/>
      <c r="Y130" s="133"/>
      <c r="Z130" s="133"/>
      <c r="AA130" s="133"/>
      <c r="AB130" s="133"/>
      <c r="AC130" s="133"/>
      <c r="AD130" s="133"/>
      <c r="AE130" s="133"/>
      <c r="AF130" s="133"/>
      <c r="AG130" s="133"/>
      <c r="AH130" s="133"/>
      <c r="AI130" s="133"/>
      <c r="AJ130" s="133"/>
      <c r="DS130" s="132"/>
      <c r="DT130" s="132"/>
      <c r="DU130" s="132"/>
      <c r="DV130" s="132"/>
      <c r="DW130" s="132"/>
    </row>
    <row r="131" spans="1:127" ht="15" x14ac:dyDescent="0.2">
      <c r="A131" s="110"/>
      <c r="B131" s="174" t="s">
        <v>438</v>
      </c>
      <c r="C131" s="146">
        <v>31</v>
      </c>
      <c r="D131" s="177" t="s">
        <v>114</v>
      </c>
      <c r="E131" s="159"/>
      <c r="F131" s="120">
        <f t="shared" si="9"/>
        <v>0.5</v>
      </c>
      <c r="G131" s="120">
        <f t="shared" si="10"/>
        <v>0</v>
      </c>
      <c r="H131" s="120">
        <f t="shared" si="11"/>
        <v>0.5</v>
      </c>
      <c r="I131" s="126"/>
      <c r="J131" s="126"/>
      <c r="K131" s="126"/>
      <c r="L131" s="94"/>
      <c r="M131" s="135"/>
      <c r="N131" s="134"/>
      <c r="O131" s="134"/>
      <c r="P131" s="134"/>
      <c r="Q131" s="134"/>
      <c r="R131" s="134"/>
      <c r="S131" s="134"/>
      <c r="T131" s="133"/>
      <c r="U131" s="125"/>
      <c r="V131" s="125"/>
      <c r="W131" s="125"/>
      <c r="X131" s="125"/>
      <c r="Y131" s="125"/>
      <c r="Z131" s="125"/>
      <c r="AA131" s="125"/>
      <c r="AB131" s="125"/>
      <c r="AC131" s="125"/>
      <c r="AD131" s="125"/>
      <c r="AE131" s="125"/>
      <c r="AF131" s="125"/>
      <c r="AG131" s="125"/>
      <c r="AH131" s="125"/>
      <c r="AI131" s="125"/>
      <c r="AJ131" s="125"/>
      <c r="DS131" s="132"/>
      <c r="DT131" s="132"/>
      <c r="DU131" s="132"/>
      <c r="DV131" s="132"/>
      <c r="DW131" s="132"/>
    </row>
    <row r="132" spans="1:127" ht="15" x14ac:dyDescent="0.2">
      <c r="A132" s="110"/>
      <c r="B132" s="174" t="s">
        <v>433</v>
      </c>
      <c r="C132" s="146"/>
      <c r="D132" s="177" t="s">
        <v>114</v>
      </c>
      <c r="E132" s="159"/>
      <c r="F132" s="120" t="str">
        <f t="shared" si="9"/>
        <v/>
      </c>
      <c r="G132" s="120" t="str">
        <f t="shared" si="10"/>
        <v/>
      </c>
      <c r="H132" s="120" t="str">
        <f t="shared" si="11"/>
        <v/>
      </c>
      <c r="I132" s="126"/>
      <c r="J132" s="126"/>
      <c r="K132" s="126"/>
      <c r="L132" s="94"/>
      <c r="M132" s="135"/>
      <c r="N132" s="134"/>
      <c r="O132" s="134"/>
      <c r="P132" s="134"/>
      <c r="Q132" s="134"/>
      <c r="R132" s="134"/>
      <c r="S132" s="134"/>
      <c r="T132" s="133"/>
      <c r="U132" s="125"/>
      <c r="V132" s="125"/>
      <c r="W132" s="125"/>
      <c r="X132" s="125"/>
      <c r="Y132" s="125"/>
      <c r="Z132" s="125"/>
      <c r="AA132" s="125"/>
      <c r="AB132" s="125"/>
      <c r="AC132" s="133"/>
      <c r="AD132" s="133"/>
      <c r="AE132" s="133"/>
      <c r="AF132" s="133"/>
      <c r="AG132" s="133"/>
      <c r="AH132" s="133"/>
      <c r="AI132" s="133"/>
      <c r="AJ132" s="133"/>
      <c r="DS132" s="132"/>
      <c r="DT132" s="132"/>
      <c r="DU132" s="132"/>
      <c r="DV132" s="132"/>
      <c r="DW132" s="132"/>
    </row>
    <row r="133" spans="1:127" ht="15" x14ac:dyDescent="0.2">
      <c r="A133" s="110"/>
      <c r="B133" s="174" t="s">
        <v>450</v>
      </c>
      <c r="C133" s="146"/>
      <c r="D133" s="177" t="s">
        <v>116</v>
      </c>
      <c r="E133" s="159"/>
      <c r="F133" s="120" t="str">
        <f t="shared" si="9"/>
        <v/>
      </c>
      <c r="G133" s="120" t="str">
        <f t="shared" si="10"/>
        <v/>
      </c>
      <c r="H133" s="120" t="str">
        <f t="shared" si="11"/>
        <v/>
      </c>
      <c r="I133" s="126"/>
      <c r="J133" s="126"/>
      <c r="K133" s="126"/>
      <c r="L133" s="94"/>
      <c r="M133" s="135"/>
      <c r="N133" s="134"/>
      <c r="O133" s="134"/>
      <c r="P133" s="134"/>
      <c r="Q133" s="134"/>
      <c r="R133" s="134"/>
      <c r="S133" s="134"/>
      <c r="T133" s="133"/>
      <c r="U133" s="125"/>
      <c r="V133" s="125"/>
      <c r="W133" s="125"/>
      <c r="X133" s="125"/>
      <c r="Y133" s="125"/>
      <c r="Z133" s="125"/>
      <c r="AA133" s="125"/>
      <c r="AB133" s="125"/>
      <c r="AC133" s="133"/>
      <c r="AD133" s="133"/>
      <c r="AE133" s="133"/>
      <c r="AF133" s="133"/>
      <c r="AG133" s="133"/>
      <c r="AH133" s="133"/>
      <c r="AI133" s="133"/>
      <c r="AJ133" s="133"/>
      <c r="DS133" s="132"/>
      <c r="DT133" s="132"/>
      <c r="DU133" s="132"/>
      <c r="DV133" s="132"/>
      <c r="DW133" s="132"/>
    </row>
    <row r="134" spans="1:127" ht="15" x14ac:dyDescent="0.2">
      <c r="A134" s="110"/>
      <c r="B134" s="150" t="s">
        <v>744</v>
      </c>
      <c r="C134" s="146">
        <v>5</v>
      </c>
      <c r="D134" s="153" t="s">
        <v>114</v>
      </c>
      <c r="E134" s="159"/>
      <c r="F134" s="120">
        <f t="shared" ref="F134:F148" si="12">IF((SUMIFS($E$5:$E$105,$B$5:$B$105,$B134))=0,"",(SUMIFS($G$5:$G$105,$B$5:$B$105,$B134))/(SUMIFS($E$5:$E$105,$B$5:$B$105,$B134)))</f>
        <v>0</v>
      </c>
      <c r="G134" s="120">
        <f t="shared" ref="G134:G148" si="13">IF((SUMIFS($E$5:$E$105,$B$5:$B$105,$B134))=0,"",(SUMIFS($H$5:$H$105,$B$5:$B$105,$B134))/(SUMIFS($E$5:$E$105,$B$5:$B$105,$B134)))</f>
        <v>0</v>
      </c>
      <c r="H134" s="120">
        <f t="shared" ref="H134:H148" si="14">IF((SUMIFS($E$5:$E$105,$B$5:$B$105,$B134))=0,"",(SUMIFS($I$5:$I$105,$B$5:$B$105,$B134))/(SUMIFS($E$5:$E$105,$B$5:$B$105,$B134)))</f>
        <v>1</v>
      </c>
      <c r="I134" s="126"/>
      <c r="J134" s="126"/>
      <c r="K134" s="126"/>
      <c r="L134" s="94"/>
      <c r="M134" s="135"/>
      <c r="N134" s="134"/>
      <c r="O134" s="134"/>
      <c r="P134" s="134"/>
      <c r="Q134" s="134"/>
      <c r="R134" s="126"/>
      <c r="S134" s="126"/>
      <c r="DS134" s="132"/>
      <c r="DT134" s="132"/>
      <c r="DU134" s="132"/>
      <c r="DV134" s="132"/>
      <c r="DW134" s="132"/>
    </row>
    <row r="135" spans="1:127" ht="15" x14ac:dyDescent="0.2">
      <c r="A135" s="110"/>
      <c r="B135" s="150"/>
      <c r="C135" s="146"/>
      <c r="D135" s="153"/>
      <c r="E135" s="159"/>
      <c r="F135" s="120" t="str">
        <f t="shared" si="12"/>
        <v/>
      </c>
      <c r="G135" s="120" t="str">
        <f t="shared" si="13"/>
        <v/>
      </c>
      <c r="H135" s="120" t="str">
        <f t="shared" si="14"/>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50"/>
      <c r="C136" s="146"/>
      <c r="D136" s="153"/>
      <c r="E136" s="159"/>
      <c r="F136" s="120" t="str">
        <f t="shared" si="12"/>
        <v/>
      </c>
      <c r="G136" s="120" t="str">
        <f t="shared" si="13"/>
        <v/>
      </c>
      <c r="H136" s="120" t="str">
        <f t="shared" si="14"/>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50"/>
      <c r="C137" s="146"/>
      <c r="D137" s="153"/>
      <c r="E137" s="159"/>
      <c r="F137" s="120" t="str">
        <f t="shared" si="12"/>
        <v/>
      </c>
      <c r="G137" s="120" t="str">
        <f t="shared" si="13"/>
        <v/>
      </c>
      <c r="H137" s="120" t="str">
        <f t="shared" si="14"/>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50"/>
      <c r="C138" s="146"/>
      <c r="D138" s="153"/>
      <c r="E138" s="159"/>
      <c r="F138" s="120" t="str">
        <f t="shared" si="12"/>
        <v/>
      </c>
      <c r="G138" s="120" t="str">
        <f t="shared" si="13"/>
        <v/>
      </c>
      <c r="H138" s="120" t="str">
        <f t="shared" si="14"/>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12"/>
        <v/>
      </c>
      <c r="G139" s="120" t="str">
        <f t="shared" si="13"/>
        <v/>
      </c>
      <c r="H139" s="120" t="str">
        <f t="shared" si="14"/>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12"/>
        <v/>
      </c>
      <c r="G140" s="120" t="str">
        <f t="shared" si="13"/>
        <v/>
      </c>
      <c r="H140" s="120" t="str">
        <f t="shared" si="14"/>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2"/>
        <v/>
      </c>
      <c r="G141" s="120" t="str">
        <f t="shared" si="13"/>
        <v/>
      </c>
      <c r="H141" s="120" t="str">
        <f t="shared" si="14"/>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2"/>
        <v/>
      </c>
      <c r="G142" s="120" t="str">
        <f t="shared" si="13"/>
        <v/>
      </c>
      <c r="H142" s="120" t="str">
        <f t="shared" si="14"/>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2"/>
        <v/>
      </c>
      <c r="G143" s="120" t="str">
        <f t="shared" si="13"/>
        <v/>
      </c>
      <c r="H143" s="120" t="str">
        <f t="shared" si="14"/>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2"/>
        <v/>
      </c>
      <c r="G144" s="120" t="str">
        <f t="shared" si="13"/>
        <v/>
      </c>
      <c r="H144" s="120" t="str">
        <f t="shared" si="14"/>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2"/>
        <v/>
      </c>
      <c r="G145" s="120" t="str">
        <f t="shared" si="13"/>
        <v/>
      </c>
      <c r="H145" s="120" t="str">
        <f t="shared" si="14"/>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2"/>
        <v/>
      </c>
      <c r="G146" s="120" t="str">
        <f t="shared" si="13"/>
        <v/>
      </c>
      <c r="H146" s="120" t="str">
        <f t="shared" si="14"/>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2"/>
        <v/>
      </c>
      <c r="G147" s="120" t="str">
        <f t="shared" si="13"/>
        <v/>
      </c>
      <c r="H147" s="120" t="str">
        <f t="shared" si="14"/>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2"/>
        <v/>
      </c>
      <c r="G148" s="120" t="str">
        <f t="shared" si="13"/>
        <v/>
      </c>
      <c r="H148" s="120" t="str">
        <f t="shared" si="14"/>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1:122"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1:122" ht="30" customHeight="1" x14ac:dyDescent="0.2">
      <c r="B418" s="139" t="s">
        <v>233</v>
      </c>
      <c r="C418" s="493">
        <v>0.33</v>
      </c>
      <c r="D418" s="494"/>
      <c r="E418" s="125"/>
      <c r="F418" s="125"/>
      <c r="G418" s="125"/>
      <c r="H418" s="125"/>
      <c r="I418" s="126"/>
      <c r="J418" s="127"/>
      <c r="K418" s="126"/>
    </row>
    <row r="419" spans="1:122" ht="12.75" customHeight="1" x14ac:dyDescent="0.2">
      <c r="B419" s="125"/>
      <c r="C419" s="133"/>
      <c r="D419" s="133"/>
      <c r="E419" s="125"/>
      <c r="F419" s="125"/>
      <c r="G419" s="125"/>
      <c r="H419" s="125"/>
      <c r="I419" s="126"/>
      <c r="J419" s="127"/>
      <c r="K419" s="126"/>
    </row>
    <row r="420" spans="1:122" ht="12.75" customHeight="1" x14ac:dyDescent="0.2">
      <c r="B420" s="125"/>
      <c r="C420" s="133"/>
      <c r="D420" s="133"/>
      <c r="E420" s="125"/>
      <c r="F420" s="125"/>
      <c r="G420" s="125"/>
      <c r="H420" s="125"/>
      <c r="I420" s="126"/>
      <c r="J420" s="126"/>
      <c r="K420" s="126"/>
    </row>
    <row r="422" spans="1:122" ht="15" x14ac:dyDescent="0.2">
      <c r="A422" s="137"/>
      <c r="B422" s="174" t="s">
        <v>431</v>
      </c>
      <c r="C422" s="146"/>
      <c r="D422" s="177" t="s">
        <v>113</v>
      </c>
      <c r="E422" s="176">
        <v>30</v>
      </c>
      <c r="DP422" s="94"/>
      <c r="DQ422" s="94"/>
      <c r="DR422" s="94"/>
    </row>
    <row r="423" spans="1:122" ht="15" x14ac:dyDescent="0.2">
      <c r="A423" s="137"/>
      <c r="B423" s="174" t="s">
        <v>395</v>
      </c>
      <c r="C423" s="146"/>
      <c r="D423" s="177" t="s">
        <v>113</v>
      </c>
      <c r="E423" s="176">
        <v>1</v>
      </c>
      <c r="DP423" s="94"/>
      <c r="DQ423" s="94"/>
      <c r="DR423" s="94"/>
    </row>
    <row r="424" spans="1:122" ht="15" x14ac:dyDescent="0.2">
      <c r="A424" s="137"/>
      <c r="B424" s="174" t="s">
        <v>432</v>
      </c>
      <c r="C424" s="146"/>
      <c r="D424" s="177" t="s">
        <v>113</v>
      </c>
      <c r="E424" s="176">
        <v>16</v>
      </c>
      <c r="DP424" s="94"/>
      <c r="DQ424" s="94"/>
      <c r="DR424" s="94"/>
    </row>
    <row r="425" spans="1:122" ht="15" x14ac:dyDescent="0.2">
      <c r="A425" s="137"/>
      <c r="B425" s="174" t="s">
        <v>433</v>
      </c>
      <c r="C425" s="146"/>
      <c r="D425" s="177" t="s">
        <v>114</v>
      </c>
      <c r="E425" s="176"/>
      <c r="DP425" s="94"/>
      <c r="DQ425" s="94"/>
      <c r="DR425" s="94"/>
    </row>
    <row r="426" spans="1:122" ht="15" x14ac:dyDescent="0.2">
      <c r="A426" s="137"/>
      <c r="B426" s="174" t="s">
        <v>434</v>
      </c>
      <c r="C426" s="146"/>
      <c r="D426" s="177" t="s">
        <v>114</v>
      </c>
      <c r="E426" s="176">
        <v>13</v>
      </c>
      <c r="DQ426" s="94"/>
      <c r="DR426" s="94"/>
    </row>
    <row r="427" spans="1:122" ht="15" x14ac:dyDescent="0.25">
      <c r="A427" s="137"/>
      <c r="B427" s="174" t="s">
        <v>435</v>
      </c>
      <c r="C427" s="146"/>
      <c r="D427" s="177" t="s">
        <v>114</v>
      </c>
      <c r="E427" s="176">
        <v>4</v>
      </c>
      <c r="F427" s="141"/>
      <c r="H427" s="78"/>
      <c r="DQ427" s="94"/>
      <c r="DR427" s="94"/>
    </row>
    <row r="428" spans="1:122" ht="15" x14ac:dyDescent="0.2">
      <c r="A428" s="137"/>
      <c r="B428" s="174" t="s">
        <v>436</v>
      </c>
      <c r="C428" s="146"/>
      <c r="D428" s="177" t="s">
        <v>114</v>
      </c>
      <c r="E428" s="176">
        <v>15</v>
      </c>
      <c r="F428" s="141"/>
      <c r="DP428" s="94"/>
      <c r="DQ428" s="94"/>
      <c r="DR428" s="94"/>
    </row>
    <row r="429" spans="1:122" ht="15" x14ac:dyDescent="0.2">
      <c r="A429" s="137"/>
      <c r="B429" s="174" t="s">
        <v>437</v>
      </c>
      <c r="C429" s="146"/>
      <c r="D429" s="177" t="s">
        <v>114</v>
      </c>
      <c r="E429" s="176">
        <v>3</v>
      </c>
      <c r="F429" s="141"/>
      <c r="DP429" s="94"/>
      <c r="DQ429" s="94"/>
      <c r="DR429" s="94"/>
    </row>
    <row r="430" spans="1:122" ht="15" x14ac:dyDescent="0.2">
      <c r="A430" s="137"/>
      <c r="B430" s="174" t="s">
        <v>430</v>
      </c>
      <c r="C430" s="146"/>
      <c r="D430" s="177" t="s">
        <v>114</v>
      </c>
      <c r="E430" s="176">
        <v>20</v>
      </c>
      <c r="F430" s="97"/>
      <c r="DP430" s="94"/>
      <c r="DQ430" s="94"/>
      <c r="DR430" s="94"/>
    </row>
    <row r="431" spans="1:122" ht="15" x14ac:dyDescent="0.2">
      <c r="A431" s="137"/>
      <c r="B431" s="174" t="s">
        <v>438</v>
      </c>
      <c r="C431" s="146"/>
      <c r="D431" s="177" t="s">
        <v>114</v>
      </c>
      <c r="E431" s="176">
        <v>31</v>
      </c>
      <c r="F431" s="97"/>
      <c r="DP431" s="94"/>
      <c r="DQ431" s="94"/>
      <c r="DR431" s="94"/>
    </row>
    <row r="432" spans="1:122" ht="15" x14ac:dyDescent="0.2">
      <c r="A432" s="137"/>
      <c r="B432" s="174" t="s">
        <v>439</v>
      </c>
      <c r="C432" s="146"/>
      <c r="D432" s="177" t="s">
        <v>114</v>
      </c>
      <c r="E432" s="176">
        <v>2</v>
      </c>
      <c r="F432" s="97"/>
      <c r="DP432" s="94"/>
      <c r="DQ432" s="94"/>
      <c r="DR432" s="94"/>
    </row>
    <row r="433" spans="1:122" ht="15" x14ac:dyDescent="0.2">
      <c r="A433" s="137"/>
      <c r="B433" s="174" t="s">
        <v>440</v>
      </c>
      <c r="C433" s="146"/>
      <c r="D433" s="177" t="s">
        <v>116</v>
      </c>
      <c r="E433" s="176">
        <v>14</v>
      </c>
      <c r="F433" s="97"/>
      <c r="DP433" s="94"/>
      <c r="DQ433" s="94"/>
      <c r="DR433" s="94"/>
    </row>
    <row r="434" spans="1:122" ht="15" x14ac:dyDescent="0.2">
      <c r="A434" s="137"/>
      <c r="B434" s="174" t="s">
        <v>441</v>
      </c>
      <c r="C434" s="146"/>
      <c r="D434" s="177" t="s">
        <v>116</v>
      </c>
      <c r="E434" s="176">
        <v>18</v>
      </c>
      <c r="F434" s="97"/>
      <c r="DP434" s="94"/>
      <c r="DQ434" s="94"/>
      <c r="DR434" s="94"/>
    </row>
    <row r="435" spans="1:122" ht="15" x14ac:dyDescent="0.2">
      <c r="A435" s="137"/>
      <c r="B435" s="174" t="s">
        <v>442</v>
      </c>
      <c r="C435" s="146"/>
      <c r="D435" s="177" t="s">
        <v>116</v>
      </c>
      <c r="E435" s="176">
        <v>12</v>
      </c>
      <c r="F435" s="97"/>
      <c r="DP435" s="94"/>
      <c r="DQ435" s="94"/>
      <c r="DR435" s="94"/>
    </row>
    <row r="436" spans="1:122" ht="15" x14ac:dyDescent="0.2">
      <c r="A436" s="137"/>
      <c r="B436" s="174" t="s">
        <v>416</v>
      </c>
      <c r="C436" s="146"/>
      <c r="D436" s="177" t="s">
        <v>116</v>
      </c>
      <c r="E436" s="176">
        <v>6</v>
      </c>
      <c r="F436" s="97"/>
      <c r="DP436" s="94"/>
      <c r="DQ436" s="94"/>
      <c r="DR436" s="94"/>
    </row>
    <row r="437" spans="1:122" ht="15" x14ac:dyDescent="0.2">
      <c r="A437" s="137"/>
      <c r="B437" s="174" t="s">
        <v>443</v>
      </c>
      <c r="C437" s="146"/>
      <c r="D437" s="177" t="s">
        <v>116</v>
      </c>
      <c r="E437" s="176">
        <v>11</v>
      </c>
      <c r="DP437" s="94"/>
      <c r="DQ437" s="94"/>
      <c r="DR437" s="94"/>
    </row>
    <row r="438" spans="1:122" ht="15" x14ac:dyDescent="0.2">
      <c r="A438" s="137"/>
      <c r="B438" s="174" t="s">
        <v>444</v>
      </c>
      <c r="C438" s="146"/>
      <c r="D438" s="177" t="s">
        <v>116</v>
      </c>
      <c r="E438" s="176">
        <v>21</v>
      </c>
      <c r="DP438" s="94"/>
      <c r="DQ438" s="94"/>
      <c r="DR438" s="94"/>
    </row>
    <row r="439" spans="1:122" ht="15" x14ac:dyDescent="0.2">
      <c r="A439" s="137"/>
      <c r="B439" s="174" t="s">
        <v>445</v>
      </c>
      <c r="C439" s="146"/>
      <c r="D439" s="177" t="s">
        <v>116</v>
      </c>
      <c r="E439" s="176">
        <v>7</v>
      </c>
      <c r="DP439" s="94"/>
      <c r="DQ439" s="94"/>
      <c r="DR439" s="94"/>
    </row>
    <row r="440" spans="1:122" ht="15" x14ac:dyDescent="0.2">
      <c r="A440" s="137"/>
      <c r="B440" s="174" t="s">
        <v>446</v>
      </c>
      <c r="C440" s="146"/>
      <c r="D440" s="177" t="s">
        <v>116</v>
      </c>
      <c r="E440" s="176">
        <v>26</v>
      </c>
      <c r="DP440" s="94"/>
      <c r="DQ440" s="94"/>
      <c r="DR440" s="94"/>
    </row>
    <row r="441" spans="1:122" ht="15" x14ac:dyDescent="0.2">
      <c r="A441" s="137"/>
      <c r="B441" s="174" t="s">
        <v>447</v>
      </c>
      <c r="C441" s="146"/>
      <c r="D441" s="177" t="s">
        <v>116</v>
      </c>
      <c r="E441" s="176">
        <v>24</v>
      </c>
      <c r="DP441" s="94"/>
      <c r="DQ441" s="94"/>
      <c r="DR441" s="94"/>
    </row>
    <row r="442" spans="1:122" ht="15" x14ac:dyDescent="0.2">
      <c r="A442" s="137"/>
      <c r="B442" s="174" t="s">
        <v>448</v>
      </c>
      <c r="C442" s="146"/>
      <c r="D442" s="177" t="s">
        <v>116</v>
      </c>
      <c r="E442" s="176">
        <v>22</v>
      </c>
      <c r="DP442" s="94"/>
      <c r="DQ442" s="94"/>
      <c r="DR442" s="94"/>
    </row>
    <row r="443" spans="1:122" ht="15" x14ac:dyDescent="0.2">
      <c r="A443" s="137"/>
      <c r="B443" s="174" t="s">
        <v>449</v>
      </c>
      <c r="C443" s="146"/>
      <c r="D443" s="177" t="s">
        <v>116</v>
      </c>
      <c r="E443" s="176">
        <v>8</v>
      </c>
      <c r="DP443" s="94"/>
      <c r="DQ443" s="94"/>
      <c r="DR443" s="94"/>
    </row>
    <row r="444" spans="1:122" ht="15" x14ac:dyDescent="0.2">
      <c r="A444" s="137"/>
      <c r="B444" s="174" t="s">
        <v>450</v>
      </c>
      <c r="C444" s="146"/>
      <c r="D444" s="177" t="s">
        <v>116</v>
      </c>
      <c r="E444" s="176"/>
      <c r="DP444" s="94"/>
      <c r="DQ444" s="94"/>
      <c r="DR444" s="94"/>
    </row>
    <row r="445" spans="1:122" ht="15" x14ac:dyDescent="0.2">
      <c r="A445" s="137"/>
      <c r="B445" s="174" t="s">
        <v>451</v>
      </c>
      <c r="C445" s="146"/>
      <c r="D445" s="177" t="s">
        <v>116</v>
      </c>
      <c r="E445" s="176">
        <v>28</v>
      </c>
      <c r="DP445" s="94"/>
      <c r="DQ445" s="94"/>
      <c r="DR445" s="94"/>
    </row>
    <row r="446" spans="1:122" ht="15" x14ac:dyDescent="0.2">
      <c r="A446" s="137"/>
      <c r="B446" s="174" t="s">
        <v>452</v>
      </c>
      <c r="C446" s="146"/>
      <c r="D446" s="177" t="s">
        <v>117</v>
      </c>
      <c r="E446" s="176">
        <v>27</v>
      </c>
      <c r="DP446" s="94"/>
      <c r="DQ446" s="94"/>
      <c r="DR446" s="94"/>
    </row>
    <row r="447" spans="1:122" ht="15" x14ac:dyDescent="0.2">
      <c r="A447" s="137"/>
      <c r="B447" s="174" t="s">
        <v>453</v>
      </c>
      <c r="C447" s="146"/>
      <c r="D447" s="177" t="s">
        <v>117</v>
      </c>
      <c r="E447" s="176">
        <v>10</v>
      </c>
      <c r="DP447" s="94"/>
      <c r="DQ447" s="94"/>
      <c r="DR447" s="94"/>
    </row>
    <row r="448" spans="1:122" ht="15" x14ac:dyDescent="0.2">
      <c r="B448" s="141"/>
      <c r="C448" s="141"/>
      <c r="D448" s="141"/>
      <c r="E448" s="141"/>
      <c r="F448" s="142"/>
    </row>
  </sheetData>
  <autoFilter ref="A4:DX4">
    <sortState ref="A5:DX44">
      <sortCondition ref="C4"/>
    </sortState>
  </autoFilter>
  <mergeCells count="8">
    <mergeCell ref="C417:D417"/>
    <mergeCell ref="C418:D418"/>
    <mergeCell ref="J2:J3"/>
    <mergeCell ref="F106:H106"/>
    <mergeCell ref="C413:D413"/>
    <mergeCell ref="C414:D414"/>
    <mergeCell ref="C415:D415"/>
    <mergeCell ref="C416:D416"/>
  </mergeCells>
  <conditionalFormatting sqref="B414 N448:XFD1048576 K430:XFD447">
    <cfRule type="cellIs" dxfId="7379" priority="279" operator="equal">
      <formula>"Remplaçant"</formula>
    </cfRule>
    <cfRule type="cellIs" dxfId="7378" priority="280"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G437:H438 H105:XFD105 B421:XFD421 B50:XFD104 I106:XFD106 B417:B420 I415:XFD420 A149:H341 I107:K116 B342:XFD410 K412:XFD414 F412:J413 B411 D411:XFD411 B412:D412 E412:E416 I427:XFD429 B449:M1048576 G448:M448 H428:H436 I430:J438 J31:O48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1:R48 I122:K129 F122:F129 M122:T129 O135:T138 M135:N341 F135:F148 I135:K341 F439:J447 F422:XFD426 J9:O9 J8:K8 M8:N8 J10:K10 M10:N10 J14:K14 M14:N14 J4:O7 J11:O13 J15:O20 R2:R7 R9 R16:R20 R11:R13">
    <cfRule type="cellIs" dxfId="7377" priority="621" operator="equal">
      <formula>"Remplaçant"</formula>
    </cfRule>
    <cfRule type="cellIs" dxfId="7376" priority="622" operator="equal">
      <formula>"Titulaire"</formula>
    </cfRule>
  </conditionalFormatting>
  <conditionalFormatting sqref="J5:K20 J31:K44">
    <cfRule type="cellIs" dxfId="7375" priority="620" operator="equal">
      <formula>0</formula>
    </cfRule>
  </conditionalFormatting>
  <conditionalFormatting sqref="L1">
    <cfRule type="cellIs" dxfId="7374" priority="618" operator="equal">
      <formula>"Remplaçant"</formula>
    </cfRule>
    <cfRule type="cellIs" dxfId="7373" priority="619" operator="equal">
      <formula>"Titulaire"</formula>
    </cfRule>
  </conditionalFormatting>
  <conditionalFormatting sqref="O1">
    <cfRule type="cellIs" dxfId="7372" priority="616" operator="equal">
      <formula>"Remplaçant"</formula>
    </cfRule>
    <cfRule type="cellIs" dxfId="7371" priority="617" operator="equal">
      <formula>"Titulaire"</formula>
    </cfRule>
  </conditionalFormatting>
  <conditionalFormatting sqref="R1">
    <cfRule type="cellIs" dxfId="7370" priority="614" operator="equal">
      <formula>"Remplaçant"</formula>
    </cfRule>
    <cfRule type="cellIs" dxfId="7369" priority="615" operator="equal">
      <formula>"Titulaire"</formula>
    </cfRule>
  </conditionalFormatting>
  <conditionalFormatting sqref="P5:Q20 P31:Q47">
    <cfRule type="cellIs" dxfId="7368" priority="612" operator="equal">
      <formula>"Remplaçant"</formula>
    </cfRule>
    <cfRule type="cellIs" dxfId="7367" priority="613" operator="equal">
      <formula>"Titulaire"</formula>
    </cfRule>
  </conditionalFormatting>
  <conditionalFormatting sqref="S5:T20 S31:T47">
    <cfRule type="cellIs" dxfId="7366" priority="610" operator="equal">
      <formula>"Remplaçant"</formula>
    </cfRule>
    <cfRule type="cellIs" dxfId="7365" priority="611" operator="equal">
      <formula>"Titulaire"</formula>
    </cfRule>
  </conditionalFormatting>
  <conditionalFormatting sqref="P4:Q4">
    <cfRule type="cellIs" dxfId="7364" priority="608" operator="equal">
      <formula>"Remplaçant"</formula>
    </cfRule>
    <cfRule type="cellIs" dxfId="7363" priority="609" operator="equal">
      <formula>"Titulaire"</formula>
    </cfRule>
  </conditionalFormatting>
  <conditionalFormatting sqref="S4:T4">
    <cfRule type="cellIs" dxfId="7362" priority="606" operator="equal">
      <formula>"Remplaçant"</formula>
    </cfRule>
    <cfRule type="cellIs" dxfId="7361" priority="607" operator="equal">
      <formula>"Titulaire"</formula>
    </cfRule>
  </conditionalFormatting>
  <conditionalFormatting sqref="J5:J20 J31:J44">
    <cfRule type="top10" dxfId="7360" priority="623" rank="11"/>
  </conditionalFormatting>
  <conditionalFormatting sqref="P48:Q48">
    <cfRule type="cellIs" dxfId="7359" priority="604" operator="equal">
      <formula>"Remplaçant"</formula>
    </cfRule>
    <cfRule type="cellIs" dxfId="7358" priority="605" operator="equal">
      <formula>"Titulaire"</formula>
    </cfRule>
  </conditionalFormatting>
  <conditionalFormatting sqref="S48:T48">
    <cfRule type="cellIs" dxfId="7357" priority="602" operator="equal">
      <formula>"Remplaçant"</formula>
    </cfRule>
    <cfRule type="cellIs" dxfId="7356" priority="603" operator="equal">
      <formula>"Titulaire"</formula>
    </cfRule>
  </conditionalFormatting>
  <conditionalFormatting sqref="U2:U4 U18:U19 U32:U48">
    <cfRule type="cellIs" dxfId="7355" priority="600" operator="equal">
      <formula>"Remplaçant"</formula>
    </cfRule>
    <cfRule type="cellIs" dxfId="7354" priority="601" operator="equal">
      <formula>"Titulaire"</formula>
    </cfRule>
  </conditionalFormatting>
  <conditionalFormatting sqref="AG1">
    <cfRule type="cellIs" dxfId="7353" priority="560" operator="equal">
      <formula>"Remplaçant"</formula>
    </cfRule>
    <cfRule type="cellIs" dxfId="7352" priority="561" operator="equal">
      <formula>"Titulaire"</formula>
    </cfRule>
  </conditionalFormatting>
  <conditionalFormatting sqref="V5:W20 V31:W47">
    <cfRule type="cellIs" dxfId="7351" priority="596" operator="equal">
      <formula>"Remplaçant"</formula>
    </cfRule>
    <cfRule type="cellIs" dxfId="7350" priority="597" operator="equal">
      <formula>"Titulaire"</formula>
    </cfRule>
  </conditionalFormatting>
  <conditionalFormatting sqref="V4:W4">
    <cfRule type="cellIs" dxfId="7349" priority="594" operator="equal">
      <formula>"Remplaçant"</formula>
    </cfRule>
    <cfRule type="cellIs" dxfId="7348" priority="595" operator="equal">
      <formula>"Titulaire"</formula>
    </cfRule>
  </conditionalFormatting>
  <conditionalFormatting sqref="V48:W48">
    <cfRule type="cellIs" dxfId="7347" priority="592" operator="equal">
      <formula>"Remplaçant"</formula>
    </cfRule>
    <cfRule type="cellIs" dxfId="7346" priority="593" operator="equal">
      <formula>"Titulaire"</formula>
    </cfRule>
  </conditionalFormatting>
  <conditionalFormatting sqref="R49">
    <cfRule type="cellIs" dxfId="7345" priority="590" operator="equal">
      <formula>"Remplaçant"</formula>
    </cfRule>
    <cfRule type="cellIs" dxfId="7344" priority="591" operator="equal">
      <formula>"Titulaire"</formula>
    </cfRule>
  </conditionalFormatting>
  <conditionalFormatting sqref="O49">
    <cfRule type="cellIs" dxfId="7343" priority="588" operator="equal">
      <formula>"Remplaçant"</formula>
    </cfRule>
    <cfRule type="cellIs" dxfId="7342" priority="589" operator="equal">
      <formula>"Titulaire"</formula>
    </cfRule>
  </conditionalFormatting>
  <conditionalFormatting sqref="L49">
    <cfRule type="cellIs" dxfId="7341" priority="586" operator="equal">
      <formula>"Remplaçant"</formula>
    </cfRule>
    <cfRule type="cellIs" dxfId="7340" priority="587" operator="equal">
      <formula>"Titulaire"</formula>
    </cfRule>
  </conditionalFormatting>
  <conditionalFormatting sqref="X1">
    <cfRule type="cellIs" dxfId="7339" priority="584" operator="equal">
      <formula>"Remplaçant"</formula>
    </cfRule>
    <cfRule type="cellIs" dxfId="7338" priority="585" operator="equal">
      <formula>"Titulaire"</formula>
    </cfRule>
  </conditionalFormatting>
  <conditionalFormatting sqref="Y5:Z20 Y31:Z47">
    <cfRule type="cellIs" dxfId="7337" priority="582" operator="equal">
      <formula>"Remplaçant"</formula>
    </cfRule>
    <cfRule type="cellIs" dxfId="7336" priority="583" operator="equal">
      <formula>"Titulaire"</formula>
    </cfRule>
  </conditionalFormatting>
  <conditionalFormatting sqref="Y4:Z4">
    <cfRule type="cellIs" dxfId="7335" priority="580" operator="equal">
      <formula>"Remplaçant"</formula>
    </cfRule>
    <cfRule type="cellIs" dxfId="7334" priority="581" operator="equal">
      <formula>"Titulaire"</formula>
    </cfRule>
  </conditionalFormatting>
  <conditionalFormatting sqref="Y48:Z48">
    <cfRule type="cellIs" dxfId="7333" priority="578" operator="equal">
      <formula>"Remplaçant"</formula>
    </cfRule>
    <cfRule type="cellIs" dxfId="7332" priority="579" operator="equal">
      <formula>"Titulaire"</formula>
    </cfRule>
  </conditionalFormatting>
  <conditionalFormatting sqref="AA1">
    <cfRule type="cellIs" dxfId="7331" priority="576" operator="equal">
      <formula>"Remplaçant"</formula>
    </cfRule>
    <cfRule type="cellIs" dxfId="7330" priority="577" operator="equal">
      <formula>"Titulaire"</formula>
    </cfRule>
  </conditionalFormatting>
  <conditionalFormatting sqref="AB5:AC20 AB31:AC47">
    <cfRule type="cellIs" dxfId="7329" priority="574" operator="equal">
      <formula>"Remplaçant"</formula>
    </cfRule>
    <cfRule type="cellIs" dxfId="7328" priority="575" operator="equal">
      <formula>"Titulaire"</formula>
    </cfRule>
  </conditionalFormatting>
  <conditionalFormatting sqref="AB4:AC4">
    <cfRule type="cellIs" dxfId="7327" priority="572" operator="equal">
      <formula>"Remplaçant"</formula>
    </cfRule>
    <cfRule type="cellIs" dxfId="7326" priority="573" operator="equal">
      <formula>"Titulaire"</formula>
    </cfRule>
  </conditionalFormatting>
  <conditionalFormatting sqref="AB48:AC48">
    <cfRule type="cellIs" dxfId="7325" priority="570" operator="equal">
      <formula>"Remplaçant"</formula>
    </cfRule>
    <cfRule type="cellIs" dxfId="7324" priority="571" operator="equal">
      <formula>"Titulaire"</formula>
    </cfRule>
  </conditionalFormatting>
  <conditionalFormatting sqref="AD1">
    <cfRule type="cellIs" dxfId="7323" priority="568" operator="equal">
      <formula>"Remplaçant"</formula>
    </cfRule>
    <cfRule type="cellIs" dxfId="7322" priority="569" operator="equal">
      <formula>"Titulaire"</formula>
    </cfRule>
  </conditionalFormatting>
  <conditionalFormatting sqref="AE5:AF20 AE31:AF47">
    <cfRule type="cellIs" dxfId="7321" priority="566" operator="equal">
      <formula>"Remplaçant"</formula>
    </cfRule>
    <cfRule type="cellIs" dxfId="7320" priority="567" operator="equal">
      <formula>"Titulaire"</formula>
    </cfRule>
  </conditionalFormatting>
  <conditionalFormatting sqref="AE4:AF4">
    <cfRule type="cellIs" dxfId="7319" priority="564" operator="equal">
      <formula>"Remplaçant"</formula>
    </cfRule>
    <cfRule type="cellIs" dxfId="7318" priority="565" operator="equal">
      <formula>"Titulaire"</formula>
    </cfRule>
  </conditionalFormatting>
  <conditionalFormatting sqref="AE48:AF48">
    <cfRule type="cellIs" dxfId="7317" priority="562" operator="equal">
      <formula>"Remplaçant"</formula>
    </cfRule>
    <cfRule type="cellIs" dxfId="7316" priority="563" operator="equal">
      <formula>"Titulaire"</formula>
    </cfRule>
  </conditionalFormatting>
  <conditionalFormatting sqref="AH5:AI20 AH31:AI47">
    <cfRule type="cellIs" dxfId="7315" priority="558" operator="equal">
      <formula>"Remplaçant"</formula>
    </cfRule>
    <cfRule type="cellIs" dxfId="7314" priority="559" operator="equal">
      <formula>"Titulaire"</formula>
    </cfRule>
  </conditionalFormatting>
  <conditionalFormatting sqref="AH4:AI4">
    <cfRule type="cellIs" dxfId="7313" priority="556" operator="equal">
      <formula>"Remplaçant"</formula>
    </cfRule>
    <cfRule type="cellIs" dxfId="7312" priority="557" operator="equal">
      <formula>"Titulaire"</formula>
    </cfRule>
  </conditionalFormatting>
  <conditionalFormatting sqref="AH48:AI48">
    <cfRule type="cellIs" dxfId="7311" priority="554" operator="equal">
      <formula>"Remplaçant"</formula>
    </cfRule>
    <cfRule type="cellIs" dxfId="7310" priority="555" operator="equal">
      <formula>"Titulaire"</formula>
    </cfRule>
  </conditionalFormatting>
  <conditionalFormatting sqref="AJ1">
    <cfRule type="cellIs" dxfId="7309" priority="552" operator="equal">
      <formula>"Remplaçant"</formula>
    </cfRule>
    <cfRule type="cellIs" dxfId="7308" priority="553" operator="equal">
      <formula>"Titulaire"</formula>
    </cfRule>
  </conditionalFormatting>
  <conditionalFormatting sqref="AK5:AL20 AK31:AL47">
    <cfRule type="cellIs" dxfId="7307" priority="550" operator="equal">
      <formula>"Remplaçant"</formula>
    </cfRule>
    <cfRule type="cellIs" dxfId="7306" priority="551" operator="equal">
      <formula>"Titulaire"</formula>
    </cfRule>
  </conditionalFormatting>
  <conditionalFormatting sqref="AK4:AL4">
    <cfRule type="cellIs" dxfId="7305" priority="548" operator="equal">
      <formula>"Remplaçant"</formula>
    </cfRule>
    <cfRule type="cellIs" dxfId="7304" priority="549" operator="equal">
      <formula>"Titulaire"</formula>
    </cfRule>
  </conditionalFormatting>
  <conditionalFormatting sqref="AK48:AL48">
    <cfRule type="cellIs" dxfId="7303" priority="546" operator="equal">
      <formula>"Remplaçant"</formula>
    </cfRule>
    <cfRule type="cellIs" dxfId="7302" priority="547" operator="equal">
      <formula>"Titulaire"</formula>
    </cfRule>
  </conditionalFormatting>
  <conditionalFormatting sqref="AM1">
    <cfRule type="cellIs" dxfId="7301" priority="544" operator="equal">
      <formula>"Remplaçant"</formula>
    </cfRule>
    <cfRule type="cellIs" dxfId="7300" priority="545" operator="equal">
      <formula>"Titulaire"</formula>
    </cfRule>
  </conditionalFormatting>
  <conditionalFormatting sqref="AN5:AO20 AN31:AO47">
    <cfRule type="cellIs" dxfId="7299" priority="542" operator="equal">
      <formula>"Remplaçant"</formula>
    </cfRule>
    <cfRule type="cellIs" dxfId="7298" priority="543" operator="equal">
      <formula>"Titulaire"</formula>
    </cfRule>
  </conditionalFormatting>
  <conditionalFormatting sqref="AN4:AO4">
    <cfRule type="cellIs" dxfId="7297" priority="540" operator="equal">
      <formula>"Remplaçant"</formula>
    </cfRule>
    <cfRule type="cellIs" dxfId="7296" priority="541" operator="equal">
      <formula>"Titulaire"</formula>
    </cfRule>
  </conditionalFormatting>
  <conditionalFormatting sqref="AN48:AO48">
    <cfRule type="cellIs" dxfId="7295" priority="538" operator="equal">
      <formula>"Remplaçant"</formula>
    </cfRule>
    <cfRule type="cellIs" dxfId="7294" priority="539" operator="equal">
      <formula>"Titulaire"</formula>
    </cfRule>
  </conditionalFormatting>
  <conditionalFormatting sqref="AP1">
    <cfRule type="cellIs" dxfId="7293" priority="536" operator="equal">
      <formula>"Remplaçant"</formula>
    </cfRule>
    <cfRule type="cellIs" dxfId="7292" priority="537" operator="equal">
      <formula>"Titulaire"</formula>
    </cfRule>
  </conditionalFormatting>
  <conditionalFormatting sqref="AQ5:AR20 AQ31:AR47">
    <cfRule type="cellIs" dxfId="7291" priority="534" operator="equal">
      <formula>"Remplaçant"</formula>
    </cfRule>
    <cfRule type="cellIs" dxfId="7290" priority="535" operator="equal">
      <formula>"Titulaire"</formula>
    </cfRule>
  </conditionalFormatting>
  <conditionalFormatting sqref="AQ4:AR4">
    <cfRule type="cellIs" dxfId="7289" priority="532" operator="equal">
      <formula>"Remplaçant"</formula>
    </cfRule>
    <cfRule type="cellIs" dxfId="7288" priority="533" operator="equal">
      <formula>"Titulaire"</formula>
    </cfRule>
  </conditionalFormatting>
  <conditionalFormatting sqref="AQ48:AR48">
    <cfRule type="cellIs" dxfId="7287" priority="530" operator="equal">
      <formula>"Remplaçant"</formula>
    </cfRule>
    <cfRule type="cellIs" dxfId="7286" priority="531" operator="equal">
      <formula>"Titulaire"</formula>
    </cfRule>
  </conditionalFormatting>
  <conditionalFormatting sqref="AS1">
    <cfRule type="cellIs" dxfId="7285" priority="528" operator="equal">
      <formula>"Remplaçant"</formula>
    </cfRule>
    <cfRule type="cellIs" dxfId="7284" priority="529" operator="equal">
      <formula>"Titulaire"</formula>
    </cfRule>
  </conditionalFormatting>
  <conditionalFormatting sqref="AT5:AU20 AT31:AU47">
    <cfRule type="cellIs" dxfId="7283" priority="526" operator="equal">
      <formula>"Remplaçant"</formula>
    </cfRule>
    <cfRule type="cellIs" dxfId="7282" priority="527" operator="equal">
      <formula>"Titulaire"</formula>
    </cfRule>
  </conditionalFormatting>
  <conditionalFormatting sqref="AT4:AU4">
    <cfRule type="cellIs" dxfId="7281" priority="524" operator="equal">
      <formula>"Remplaçant"</formula>
    </cfRule>
    <cfRule type="cellIs" dxfId="7280" priority="525" operator="equal">
      <formula>"Titulaire"</formula>
    </cfRule>
  </conditionalFormatting>
  <conditionalFormatting sqref="AT48:AU48">
    <cfRule type="cellIs" dxfId="7279" priority="522" operator="equal">
      <formula>"Remplaçant"</formula>
    </cfRule>
    <cfRule type="cellIs" dxfId="7278" priority="523" operator="equal">
      <formula>"Titulaire"</formula>
    </cfRule>
  </conditionalFormatting>
  <conditionalFormatting sqref="AV1">
    <cfRule type="cellIs" dxfId="7277" priority="520" operator="equal">
      <formula>"Remplaçant"</formula>
    </cfRule>
    <cfRule type="cellIs" dxfId="7276" priority="521" operator="equal">
      <formula>"Titulaire"</formula>
    </cfRule>
  </conditionalFormatting>
  <conditionalFormatting sqref="AW5:AX20 AW31:AX47">
    <cfRule type="cellIs" dxfId="7275" priority="518" operator="equal">
      <formula>"Remplaçant"</formula>
    </cfRule>
    <cfRule type="cellIs" dxfId="7274" priority="519" operator="equal">
      <formula>"Titulaire"</formula>
    </cfRule>
  </conditionalFormatting>
  <conditionalFormatting sqref="AW4:AX4">
    <cfRule type="cellIs" dxfId="7273" priority="516" operator="equal">
      <formula>"Remplaçant"</formula>
    </cfRule>
    <cfRule type="cellIs" dxfId="7272" priority="517" operator="equal">
      <formula>"Titulaire"</formula>
    </cfRule>
  </conditionalFormatting>
  <conditionalFormatting sqref="AW48:AX48">
    <cfRule type="cellIs" dxfId="7271" priority="514" operator="equal">
      <formula>"Remplaçant"</formula>
    </cfRule>
    <cfRule type="cellIs" dxfId="7270" priority="515" operator="equal">
      <formula>"Titulaire"</formula>
    </cfRule>
  </conditionalFormatting>
  <conditionalFormatting sqref="AY1">
    <cfRule type="cellIs" dxfId="7269" priority="512" operator="equal">
      <formula>"Remplaçant"</formula>
    </cfRule>
    <cfRule type="cellIs" dxfId="7268" priority="513" operator="equal">
      <formula>"Titulaire"</formula>
    </cfRule>
  </conditionalFormatting>
  <conditionalFormatting sqref="AZ5:BA20 AZ31:BA47">
    <cfRule type="cellIs" dxfId="7267" priority="510" operator="equal">
      <formula>"Remplaçant"</formula>
    </cfRule>
    <cfRule type="cellIs" dxfId="7266" priority="511" operator="equal">
      <formula>"Titulaire"</formula>
    </cfRule>
  </conditionalFormatting>
  <conditionalFormatting sqref="AZ4:BA4">
    <cfRule type="cellIs" dxfId="7265" priority="508" operator="equal">
      <formula>"Remplaçant"</formula>
    </cfRule>
    <cfRule type="cellIs" dxfId="7264" priority="509" operator="equal">
      <formula>"Titulaire"</formula>
    </cfRule>
  </conditionalFormatting>
  <conditionalFormatting sqref="AZ48:BA48">
    <cfRule type="cellIs" dxfId="7263" priority="506" operator="equal">
      <formula>"Remplaçant"</formula>
    </cfRule>
    <cfRule type="cellIs" dxfId="7262" priority="507" operator="equal">
      <formula>"Titulaire"</formula>
    </cfRule>
  </conditionalFormatting>
  <conditionalFormatting sqref="BB1">
    <cfRule type="cellIs" dxfId="7261" priority="504" operator="equal">
      <formula>"Remplaçant"</formula>
    </cfRule>
    <cfRule type="cellIs" dxfId="7260" priority="505" operator="equal">
      <formula>"Titulaire"</formula>
    </cfRule>
  </conditionalFormatting>
  <conditionalFormatting sqref="BC5:BD20 BC31:BD47">
    <cfRule type="cellIs" dxfId="7259" priority="502" operator="equal">
      <formula>"Remplaçant"</formula>
    </cfRule>
    <cfRule type="cellIs" dxfId="7258" priority="503" operator="equal">
      <formula>"Titulaire"</formula>
    </cfRule>
  </conditionalFormatting>
  <conditionalFormatting sqref="BC4:BD4">
    <cfRule type="cellIs" dxfId="7257" priority="500" operator="equal">
      <formula>"Remplaçant"</formula>
    </cfRule>
    <cfRule type="cellIs" dxfId="7256" priority="501" operator="equal">
      <formula>"Titulaire"</formula>
    </cfRule>
  </conditionalFormatting>
  <conditionalFormatting sqref="BC48:BD48">
    <cfRule type="cellIs" dxfId="7255" priority="498" operator="equal">
      <formula>"Remplaçant"</formula>
    </cfRule>
    <cfRule type="cellIs" dxfId="7254" priority="499" operator="equal">
      <formula>"Titulaire"</formula>
    </cfRule>
  </conditionalFormatting>
  <conditionalFormatting sqref="BE1">
    <cfRule type="cellIs" dxfId="7253" priority="496" operator="equal">
      <formula>"Remplaçant"</formula>
    </cfRule>
    <cfRule type="cellIs" dxfId="7252" priority="497" operator="equal">
      <formula>"Titulaire"</formula>
    </cfRule>
  </conditionalFormatting>
  <conditionalFormatting sqref="BF5:BG20 BF31:BG47">
    <cfRule type="cellIs" dxfId="7251" priority="494" operator="equal">
      <formula>"Remplaçant"</formula>
    </cfRule>
    <cfRule type="cellIs" dxfId="7250" priority="495" operator="equal">
      <formula>"Titulaire"</formula>
    </cfRule>
  </conditionalFormatting>
  <conditionalFormatting sqref="BF4:BG4">
    <cfRule type="cellIs" dxfId="7249" priority="492" operator="equal">
      <formula>"Remplaçant"</formula>
    </cfRule>
    <cfRule type="cellIs" dxfId="7248" priority="493" operator="equal">
      <formula>"Titulaire"</formula>
    </cfRule>
  </conditionalFormatting>
  <conditionalFormatting sqref="BF48:BG48">
    <cfRule type="cellIs" dxfId="7247" priority="490" operator="equal">
      <formula>"Remplaçant"</formula>
    </cfRule>
    <cfRule type="cellIs" dxfId="7246" priority="491" operator="equal">
      <formula>"Titulaire"</formula>
    </cfRule>
  </conditionalFormatting>
  <conditionalFormatting sqref="BH1">
    <cfRule type="cellIs" dxfId="7245" priority="488" operator="equal">
      <formula>"Remplaçant"</formula>
    </cfRule>
    <cfRule type="cellIs" dxfId="7244" priority="489" operator="equal">
      <formula>"Titulaire"</formula>
    </cfRule>
  </conditionalFormatting>
  <conditionalFormatting sqref="BI5:BJ20 BI31:BJ47">
    <cfRule type="cellIs" dxfId="7243" priority="486" operator="equal">
      <formula>"Remplaçant"</formula>
    </cfRule>
    <cfRule type="cellIs" dxfId="7242" priority="487" operator="equal">
      <formula>"Titulaire"</formula>
    </cfRule>
  </conditionalFormatting>
  <conditionalFormatting sqref="BI4:BJ4">
    <cfRule type="cellIs" dxfId="7241" priority="484" operator="equal">
      <formula>"Remplaçant"</formula>
    </cfRule>
    <cfRule type="cellIs" dxfId="7240" priority="485" operator="equal">
      <formula>"Titulaire"</formula>
    </cfRule>
  </conditionalFormatting>
  <conditionalFormatting sqref="BI48:BJ48">
    <cfRule type="cellIs" dxfId="7239" priority="482" operator="equal">
      <formula>"Remplaçant"</formula>
    </cfRule>
    <cfRule type="cellIs" dxfId="7238" priority="483" operator="equal">
      <formula>"Titulaire"</formula>
    </cfRule>
  </conditionalFormatting>
  <conditionalFormatting sqref="BK1">
    <cfRule type="cellIs" dxfId="7237" priority="480" operator="equal">
      <formula>"Remplaçant"</formula>
    </cfRule>
    <cfRule type="cellIs" dxfId="7236" priority="481" operator="equal">
      <formula>"Titulaire"</formula>
    </cfRule>
  </conditionalFormatting>
  <conditionalFormatting sqref="BL5:BM20 BL31:BM47">
    <cfRule type="cellIs" dxfId="7235" priority="478" operator="equal">
      <formula>"Remplaçant"</formula>
    </cfRule>
    <cfRule type="cellIs" dxfId="7234" priority="479" operator="equal">
      <formula>"Titulaire"</formula>
    </cfRule>
  </conditionalFormatting>
  <conditionalFormatting sqref="BL4:BM4">
    <cfRule type="cellIs" dxfId="7233" priority="476" operator="equal">
      <formula>"Remplaçant"</formula>
    </cfRule>
    <cfRule type="cellIs" dxfId="7232" priority="477" operator="equal">
      <formula>"Titulaire"</formula>
    </cfRule>
  </conditionalFormatting>
  <conditionalFormatting sqref="BL48:BM48">
    <cfRule type="cellIs" dxfId="7231" priority="474" operator="equal">
      <formula>"Remplaçant"</formula>
    </cfRule>
    <cfRule type="cellIs" dxfId="7230" priority="475" operator="equal">
      <formula>"Titulaire"</formula>
    </cfRule>
  </conditionalFormatting>
  <conditionalFormatting sqref="BN1">
    <cfRule type="cellIs" dxfId="7229" priority="472" operator="equal">
      <formula>"Remplaçant"</formula>
    </cfRule>
    <cfRule type="cellIs" dxfId="7228" priority="473" operator="equal">
      <formula>"Titulaire"</formula>
    </cfRule>
  </conditionalFormatting>
  <conditionalFormatting sqref="BO5:BP20 BO31:BP47">
    <cfRule type="cellIs" dxfId="7227" priority="470" operator="equal">
      <formula>"Remplaçant"</formula>
    </cfRule>
    <cfRule type="cellIs" dxfId="7226" priority="471" operator="equal">
      <formula>"Titulaire"</formula>
    </cfRule>
  </conditionalFormatting>
  <conditionalFormatting sqref="BO4:BP4">
    <cfRule type="cellIs" dxfId="7225" priority="468" operator="equal">
      <formula>"Remplaçant"</formula>
    </cfRule>
    <cfRule type="cellIs" dxfId="7224" priority="469" operator="equal">
      <formula>"Titulaire"</formula>
    </cfRule>
  </conditionalFormatting>
  <conditionalFormatting sqref="BO48:BP48">
    <cfRule type="cellIs" dxfId="7223" priority="466" operator="equal">
      <formula>"Remplaçant"</formula>
    </cfRule>
    <cfRule type="cellIs" dxfId="7222" priority="467" operator="equal">
      <formula>"Titulaire"</formula>
    </cfRule>
  </conditionalFormatting>
  <conditionalFormatting sqref="BQ1">
    <cfRule type="cellIs" dxfId="7221" priority="464" operator="equal">
      <formula>"Remplaçant"</formula>
    </cfRule>
    <cfRule type="cellIs" dxfId="7220" priority="465" operator="equal">
      <formula>"Titulaire"</formula>
    </cfRule>
  </conditionalFormatting>
  <conditionalFormatting sqref="BR5:BS20 BR31:BS47">
    <cfRule type="cellIs" dxfId="7219" priority="462" operator="equal">
      <formula>"Remplaçant"</formula>
    </cfRule>
    <cfRule type="cellIs" dxfId="7218" priority="463" operator="equal">
      <formula>"Titulaire"</formula>
    </cfRule>
  </conditionalFormatting>
  <conditionalFormatting sqref="BR4:BS4">
    <cfRule type="cellIs" dxfId="7217" priority="460" operator="equal">
      <formula>"Remplaçant"</formula>
    </cfRule>
    <cfRule type="cellIs" dxfId="7216" priority="461" operator="equal">
      <formula>"Titulaire"</formula>
    </cfRule>
  </conditionalFormatting>
  <conditionalFormatting sqref="BR48:BS48">
    <cfRule type="cellIs" dxfId="7215" priority="458" operator="equal">
      <formula>"Remplaçant"</formula>
    </cfRule>
    <cfRule type="cellIs" dxfId="7214" priority="459" operator="equal">
      <formula>"Titulaire"</formula>
    </cfRule>
  </conditionalFormatting>
  <conditionalFormatting sqref="BT1">
    <cfRule type="cellIs" dxfId="7213" priority="456" operator="equal">
      <formula>"Remplaçant"</formula>
    </cfRule>
    <cfRule type="cellIs" dxfId="7212" priority="457" operator="equal">
      <formula>"Titulaire"</formula>
    </cfRule>
  </conditionalFormatting>
  <conditionalFormatting sqref="BU5:BV20 BU31:BV47">
    <cfRule type="cellIs" dxfId="7211" priority="454" operator="equal">
      <formula>"Remplaçant"</formula>
    </cfRule>
    <cfRule type="cellIs" dxfId="7210" priority="455" operator="equal">
      <formula>"Titulaire"</formula>
    </cfRule>
  </conditionalFormatting>
  <conditionalFormatting sqref="BU4:BV4">
    <cfRule type="cellIs" dxfId="7209" priority="452" operator="equal">
      <formula>"Remplaçant"</formula>
    </cfRule>
    <cfRule type="cellIs" dxfId="7208" priority="453" operator="equal">
      <formula>"Titulaire"</formula>
    </cfRule>
  </conditionalFormatting>
  <conditionalFormatting sqref="BU48:BV48">
    <cfRule type="cellIs" dxfId="7207" priority="450" operator="equal">
      <formula>"Remplaçant"</formula>
    </cfRule>
    <cfRule type="cellIs" dxfId="7206" priority="451" operator="equal">
      <formula>"Titulaire"</formula>
    </cfRule>
  </conditionalFormatting>
  <conditionalFormatting sqref="BW1">
    <cfRule type="cellIs" dxfId="7205" priority="448" operator="equal">
      <formula>"Remplaçant"</formula>
    </cfRule>
    <cfRule type="cellIs" dxfId="7204" priority="449" operator="equal">
      <formula>"Titulaire"</formula>
    </cfRule>
  </conditionalFormatting>
  <conditionalFormatting sqref="BX5:BY20 BX31:BY47">
    <cfRule type="cellIs" dxfId="7203" priority="446" operator="equal">
      <formula>"Remplaçant"</formula>
    </cfRule>
    <cfRule type="cellIs" dxfId="7202" priority="447" operator="equal">
      <formula>"Titulaire"</formula>
    </cfRule>
  </conditionalFormatting>
  <conditionalFormatting sqref="BX4:BY4">
    <cfRule type="cellIs" dxfId="7201" priority="444" operator="equal">
      <formula>"Remplaçant"</formula>
    </cfRule>
    <cfRule type="cellIs" dxfId="7200" priority="445" operator="equal">
      <formula>"Titulaire"</formula>
    </cfRule>
  </conditionalFormatting>
  <conditionalFormatting sqref="BX48:BY48">
    <cfRule type="cellIs" dxfId="7199" priority="442" operator="equal">
      <formula>"Remplaçant"</formula>
    </cfRule>
    <cfRule type="cellIs" dxfId="7198" priority="443" operator="equal">
      <formula>"Titulaire"</formula>
    </cfRule>
  </conditionalFormatting>
  <conditionalFormatting sqref="BZ1">
    <cfRule type="cellIs" dxfId="7197" priority="440" operator="equal">
      <formula>"Remplaçant"</formula>
    </cfRule>
    <cfRule type="cellIs" dxfId="7196" priority="441" operator="equal">
      <formula>"Titulaire"</formula>
    </cfRule>
  </conditionalFormatting>
  <conditionalFormatting sqref="CA5:CB20 CA31:CB47">
    <cfRule type="cellIs" dxfId="7195" priority="438" operator="equal">
      <formula>"Remplaçant"</formula>
    </cfRule>
    <cfRule type="cellIs" dxfId="7194" priority="439" operator="equal">
      <formula>"Titulaire"</formula>
    </cfRule>
  </conditionalFormatting>
  <conditionalFormatting sqref="CA4:CB4">
    <cfRule type="cellIs" dxfId="7193" priority="436" operator="equal">
      <formula>"Remplaçant"</formula>
    </cfRule>
    <cfRule type="cellIs" dxfId="7192" priority="437" operator="equal">
      <formula>"Titulaire"</formula>
    </cfRule>
  </conditionalFormatting>
  <conditionalFormatting sqref="CA48:CB48">
    <cfRule type="cellIs" dxfId="7191" priority="434" operator="equal">
      <formula>"Remplaçant"</formula>
    </cfRule>
    <cfRule type="cellIs" dxfId="7190" priority="435" operator="equal">
      <formula>"Titulaire"</formula>
    </cfRule>
  </conditionalFormatting>
  <conditionalFormatting sqref="CC1">
    <cfRule type="cellIs" dxfId="7189" priority="432" operator="equal">
      <formula>"Remplaçant"</formula>
    </cfRule>
    <cfRule type="cellIs" dxfId="7188" priority="433" operator="equal">
      <formula>"Titulaire"</formula>
    </cfRule>
  </conditionalFormatting>
  <conditionalFormatting sqref="CD5:CE20 CD31:CE47">
    <cfRule type="cellIs" dxfId="7187" priority="430" operator="equal">
      <formula>"Remplaçant"</formula>
    </cfRule>
    <cfRule type="cellIs" dxfId="7186" priority="431" operator="equal">
      <formula>"Titulaire"</formula>
    </cfRule>
  </conditionalFormatting>
  <conditionalFormatting sqref="CD4:CE4">
    <cfRule type="cellIs" dxfId="7185" priority="428" operator="equal">
      <formula>"Remplaçant"</formula>
    </cfRule>
    <cfRule type="cellIs" dxfId="7184" priority="429" operator="equal">
      <formula>"Titulaire"</formula>
    </cfRule>
  </conditionalFormatting>
  <conditionalFormatting sqref="CD48:CE48">
    <cfRule type="cellIs" dxfId="7183" priority="426" operator="equal">
      <formula>"Remplaçant"</formula>
    </cfRule>
    <cfRule type="cellIs" dxfId="7182" priority="427" operator="equal">
      <formula>"Titulaire"</formula>
    </cfRule>
  </conditionalFormatting>
  <conditionalFormatting sqref="CF1">
    <cfRule type="cellIs" dxfId="7181" priority="424" operator="equal">
      <formula>"Remplaçant"</formula>
    </cfRule>
    <cfRule type="cellIs" dxfId="7180" priority="425" operator="equal">
      <formula>"Titulaire"</formula>
    </cfRule>
  </conditionalFormatting>
  <conditionalFormatting sqref="CG5:CH20 CG31:CH47">
    <cfRule type="cellIs" dxfId="7179" priority="422" operator="equal">
      <formula>"Remplaçant"</formula>
    </cfRule>
    <cfRule type="cellIs" dxfId="7178" priority="423" operator="equal">
      <formula>"Titulaire"</formula>
    </cfRule>
  </conditionalFormatting>
  <conditionalFormatting sqref="CG4:CH4">
    <cfRule type="cellIs" dxfId="7177" priority="420" operator="equal">
      <formula>"Remplaçant"</formula>
    </cfRule>
    <cfRule type="cellIs" dxfId="7176" priority="421" operator="equal">
      <formula>"Titulaire"</formula>
    </cfRule>
  </conditionalFormatting>
  <conditionalFormatting sqref="CG48:CH48">
    <cfRule type="cellIs" dxfId="7175" priority="418" operator="equal">
      <formula>"Remplaçant"</formula>
    </cfRule>
    <cfRule type="cellIs" dxfId="7174" priority="419" operator="equal">
      <formula>"Titulaire"</formula>
    </cfRule>
  </conditionalFormatting>
  <conditionalFormatting sqref="CI1">
    <cfRule type="cellIs" dxfId="7173" priority="416" operator="equal">
      <formula>"Remplaçant"</formula>
    </cfRule>
    <cfRule type="cellIs" dxfId="7172" priority="417" operator="equal">
      <formula>"Titulaire"</formula>
    </cfRule>
  </conditionalFormatting>
  <conditionalFormatting sqref="CJ5:CK20 CJ31:CK47">
    <cfRule type="cellIs" dxfId="7171" priority="414" operator="equal">
      <formula>"Remplaçant"</formula>
    </cfRule>
    <cfRule type="cellIs" dxfId="7170" priority="415" operator="equal">
      <formula>"Titulaire"</formula>
    </cfRule>
  </conditionalFormatting>
  <conditionalFormatting sqref="CJ4:CK4">
    <cfRule type="cellIs" dxfId="7169" priority="412" operator="equal">
      <formula>"Remplaçant"</formula>
    </cfRule>
    <cfRule type="cellIs" dxfId="7168" priority="413" operator="equal">
      <formula>"Titulaire"</formula>
    </cfRule>
  </conditionalFormatting>
  <conditionalFormatting sqref="CJ48:CK48">
    <cfRule type="cellIs" dxfId="7167" priority="410" operator="equal">
      <formula>"Remplaçant"</formula>
    </cfRule>
    <cfRule type="cellIs" dxfId="7166" priority="411" operator="equal">
      <formula>"Titulaire"</formula>
    </cfRule>
  </conditionalFormatting>
  <conditionalFormatting sqref="CL1">
    <cfRule type="cellIs" dxfId="7165" priority="408" operator="equal">
      <formula>"Remplaçant"</formula>
    </cfRule>
    <cfRule type="cellIs" dxfId="7164" priority="409" operator="equal">
      <formula>"Titulaire"</formula>
    </cfRule>
  </conditionalFormatting>
  <conditionalFormatting sqref="CM5:CN20 CM31:CN47">
    <cfRule type="cellIs" dxfId="7163" priority="406" operator="equal">
      <formula>"Remplaçant"</formula>
    </cfRule>
    <cfRule type="cellIs" dxfId="7162" priority="407" operator="equal">
      <formula>"Titulaire"</formula>
    </cfRule>
  </conditionalFormatting>
  <conditionalFormatting sqref="CM4:CN4">
    <cfRule type="cellIs" dxfId="7161" priority="404" operator="equal">
      <formula>"Remplaçant"</formula>
    </cfRule>
    <cfRule type="cellIs" dxfId="7160" priority="405" operator="equal">
      <formula>"Titulaire"</formula>
    </cfRule>
  </conditionalFormatting>
  <conditionalFormatting sqref="CM48:CN48">
    <cfRule type="cellIs" dxfId="7159" priority="402" operator="equal">
      <formula>"Remplaçant"</formula>
    </cfRule>
    <cfRule type="cellIs" dxfId="7158" priority="403" operator="equal">
      <formula>"Titulaire"</formula>
    </cfRule>
  </conditionalFormatting>
  <conditionalFormatting sqref="CO1">
    <cfRule type="cellIs" dxfId="7157" priority="400" operator="equal">
      <formula>"Remplaçant"</formula>
    </cfRule>
    <cfRule type="cellIs" dxfId="7156" priority="401" operator="equal">
      <formula>"Titulaire"</formula>
    </cfRule>
  </conditionalFormatting>
  <conditionalFormatting sqref="CP5:CQ20 CP31:CQ47">
    <cfRule type="cellIs" dxfId="7155" priority="398" operator="equal">
      <formula>"Remplaçant"</formula>
    </cfRule>
    <cfRule type="cellIs" dxfId="7154" priority="399" operator="equal">
      <formula>"Titulaire"</formula>
    </cfRule>
  </conditionalFormatting>
  <conditionalFormatting sqref="CP4:CQ4">
    <cfRule type="cellIs" dxfId="7153" priority="396" operator="equal">
      <formula>"Remplaçant"</formula>
    </cfRule>
    <cfRule type="cellIs" dxfId="7152" priority="397" operator="equal">
      <formula>"Titulaire"</formula>
    </cfRule>
  </conditionalFormatting>
  <conditionalFormatting sqref="CP48:CQ48">
    <cfRule type="cellIs" dxfId="7151" priority="394" operator="equal">
      <formula>"Remplaçant"</formula>
    </cfRule>
    <cfRule type="cellIs" dxfId="7150" priority="395" operator="equal">
      <formula>"Titulaire"</formula>
    </cfRule>
  </conditionalFormatting>
  <conditionalFormatting sqref="CR1">
    <cfRule type="cellIs" dxfId="7149" priority="392" operator="equal">
      <formula>"Remplaçant"</formula>
    </cfRule>
    <cfRule type="cellIs" dxfId="7148" priority="393" operator="equal">
      <formula>"Titulaire"</formula>
    </cfRule>
  </conditionalFormatting>
  <conditionalFormatting sqref="CS5:CT20 CS31:CT47">
    <cfRule type="cellIs" dxfId="7147" priority="390" operator="equal">
      <formula>"Remplaçant"</formula>
    </cfRule>
    <cfRule type="cellIs" dxfId="7146" priority="391" operator="equal">
      <formula>"Titulaire"</formula>
    </cfRule>
  </conditionalFormatting>
  <conditionalFormatting sqref="CS4:CT4">
    <cfRule type="cellIs" dxfId="7145" priority="388" operator="equal">
      <formula>"Remplaçant"</formula>
    </cfRule>
    <cfRule type="cellIs" dxfId="7144" priority="389" operator="equal">
      <formula>"Titulaire"</formula>
    </cfRule>
  </conditionalFormatting>
  <conditionalFormatting sqref="CS48:CT48">
    <cfRule type="cellIs" dxfId="7143" priority="386" operator="equal">
      <formula>"Remplaçant"</formula>
    </cfRule>
    <cfRule type="cellIs" dxfId="7142" priority="387" operator="equal">
      <formula>"Titulaire"</formula>
    </cfRule>
  </conditionalFormatting>
  <conditionalFormatting sqref="CU1">
    <cfRule type="cellIs" dxfId="7141" priority="384" operator="equal">
      <formula>"Remplaçant"</formula>
    </cfRule>
    <cfRule type="cellIs" dxfId="7140" priority="385" operator="equal">
      <formula>"Titulaire"</formula>
    </cfRule>
  </conditionalFormatting>
  <conditionalFormatting sqref="CV5:CW20 CV31:CW47">
    <cfRule type="cellIs" dxfId="7139" priority="382" operator="equal">
      <formula>"Remplaçant"</formula>
    </cfRule>
    <cfRule type="cellIs" dxfId="7138" priority="383" operator="equal">
      <formula>"Titulaire"</formula>
    </cfRule>
  </conditionalFormatting>
  <conditionalFormatting sqref="CV4:CW4">
    <cfRule type="cellIs" dxfId="7137" priority="380" operator="equal">
      <formula>"Remplaçant"</formula>
    </cfRule>
    <cfRule type="cellIs" dxfId="7136" priority="381" operator="equal">
      <formula>"Titulaire"</formula>
    </cfRule>
  </conditionalFormatting>
  <conditionalFormatting sqref="CV48:CW48">
    <cfRule type="cellIs" dxfId="7135" priority="378" operator="equal">
      <formula>"Remplaçant"</formula>
    </cfRule>
    <cfRule type="cellIs" dxfId="7134" priority="379" operator="equal">
      <formula>"Titulaire"</formula>
    </cfRule>
  </conditionalFormatting>
  <conditionalFormatting sqref="CX1">
    <cfRule type="cellIs" dxfId="7133" priority="376" operator="equal">
      <formula>"Remplaçant"</formula>
    </cfRule>
    <cfRule type="cellIs" dxfId="7132" priority="377" operator="equal">
      <formula>"Titulaire"</formula>
    </cfRule>
  </conditionalFormatting>
  <conditionalFormatting sqref="CY5:CZ20 CY31:CZ47">
    <cfRule type="cellIs" dxfId="7131" priority="374" operator="equal">
      <formula>"Remplaçant"</formula>
    </cfRule>
    <cfRule type="cellIs" dxfId="7130" priority="375" operator="equal">
      <formula>"Titulaire"</formula>
    </cfRule>
  </conditionalFormatting>
  <conditionalFormatting sqref="CY4:CZ4">
    <cfRule type="cellIs" dxfId="7129" priority="372" operator="equal">
      <formula>"Remplaçant"</formula>
    </cfRule>
    <cfRule type="cellIs" dxfId="7128" priority="373" operator="equal">
      <formula>"Titulaire"</formula>
    </cfRule>
  </conditionalFormatting>
  <conditionalFormatting sqref="CY48:CZ48">
    <cfRule type="cellIs" dxfId="7127" priority="370" operator="equal">
      <formula>"Remplaçant"</formula>
    </cfRule>
    <cfRule type="cellIs" dxfId="7126" priority="371" operator="equal">
      <formula>"Titulaire"</formula>
    </cfRule>
  </conditionalFormatting>
  <conditionalFormatting sqref="DA1">
    <cfRule type="cellIs" dxfId="7125" priority="368" operator="equal">
      <formula>"Remplaçant"</formula>
    </cfRule>
    <cfRule type="cellIs" dxfId="7124" priority="369" operator="equal">
      <formula>"Titulaire"</formula>
    </cfRule>
  </conditionalFormatting>
  <conditionalFormatting sqref="DB5:DC20 DB31:DC47">
    <cfRule type="cellIs" dxfId="7123" priority="366" operator="equal">
      <formula>"Remplaçant"</formula>
    </cfRule>
    <cfRule type="cellIs" dxfId="7122" priority="367" operator="equal">
      <formula>"Titulaire"</formula>
    </cfRule>
  </conditionalFormatting>
  <conditionalFormatting sqref="DB4:DC4">
    <cfRule type="cellIs" dxfId="7121" priority="364" operator="equal">
      <formula>"Remplaçant"</formula>
    </cfRule>
    <cfRule type="cellIs" dxfId="7120" priority="365" operator="equal">
      <formula>"Titulaire"</formula>
    </cfRule>
  </conditionalFormatting>
  <conditionalFormatting sqref="DB48:DC48">
    <cfRule type="cellIs" dxfId="7119" priority="362" operator="equal">
      <formula>"Remplaçant"</formula>
    </cfRule>
    <cfRule type="cellIs" dxfId="7118" priority="363" operator="equal">
      <formula>"Titulaire"</formula>
    </cfRule>
  </conditionalFormatting>
  <conditionalFormatting sqref="DD1">
    <cfRule type="cellIs" dxfId="7117" priority="360" operator="equal">
      <formula>"Remplaçant"</formula>
    </cfRule>
    <cfRule type="cellIs" dxfId="7116" priority="361" operator="equal">
      <formula>"Titulaire"</formula>
    </cfRule>
  </conditionalFormatting>
  <conditionalFormatting sqref="DE5:DF20 DE31:DF47">
    <cfRule type="cellIs" dxfId="7115" priority="358" operator="equal">
      <formula>"Remplaçant"</formula>
    </cfRule>
    <cfRule type="cellIs" dxfId="7114" priority="359" operator="equal">
      <formula>"Titulaire"</formula>
    </cfRule>
  </conditionalFormatting>
  <conditionalFormatting sqref="DE4:DF4">
    <cfRule type="cellIs" dxfId="7113" priority="356" operator="equal">
      <formula>"Remplaçant"</formula>
    </cfRule>
    <cfRule type="cellIs" dxfId="7112" priority="357" operator="equal">
      <formula>"Titulaire"</formula>
    </cfRule>
  </conditionalFormatting>
  <conditionalFormatting sqref="DE48:DF48">
    <cfRule type="cellIs" dxfId="7111" priority="354" operator="equal">
      <formula>"Remplaçant"</formula>
    </cfRule>
    <cfRule type="cellIs" dxfId="7110" priority="355" operator="equal">
      <formula>"Titulaire"</formula>
    </cfRule>
  </conditionalFormatting>
  <conditionalFormatting sqref="DG1">
    <cfRule type="cellIs" dxfId="7109" priority="352" operator="equal">
      <formula>"Remplaçant"</formula>
    </cfRule>
    <cfRule type="cellIs" dxfId="7108" priority="353" operator="equal">
      <formula>"Titulaire"</formula>
    </cfRule>
  </conditionalFormatting>
  <conditionalFormatting sqref="DH5:DI20 DH31:DI47">
    <cfRule type="cellIs" dxfId="7107" priority="350" operator="equal">
      <formula>"Remplaçant"</formula>
    </cfRule>
    <cfRule type="cellIs" dxfId="7106" priority="351" operator="equal">
      <formula>"Titulaire"</formula>
    </cfRule>
  </conditionalFormatting>
  <conditionalFormatting sqref="DH4:DI4">
    <cfRule type="cellIs" dxfId="7105" priority="348" operator="equal">
      <formula>"Remplaçant"</formula>
    </cfRule>
    <cfRule type="cellIs" dxfId="7104" priority="349" operator="equal">
      <formula>"Titulaire"</formula>
    </cfRule>
  </conditionalFormatting>
  <conditionalFormatting sqref="DH48:DI48">
    <cfRule type="cellIs" dxfId="7103" priority="346" operator="equal">
      <formula>"Remplaçant"</formula>
    </cfRule>
    <cfRule type="cellIs" dxfId="7102" priority="347" operator="equal">
      <formula>"Titulaire"</formula>
    </cfRule>
  </conditionalFormatting>
  <conditionalFormatting sqref="DJ1">
    <cfRule type="cellIs" dxfId="7101" priority="344" operator="equal">
      <formula>"Remplaçant"</formula>
    </cfRule>
    <cfRule type="cellIs" dxfId="7100" priority="345" operator="equal">
      <formula>"Titulaire"</formula>
    </cfRule>
  </conditionalFormatting>
  <conditionalFormatting sqref="DK5:DL20 DK31:DL47">
    <cfRule type="cellIs" dxfId="7099" priority="342" operator="equal">
      <formula>"Remplaçant"</formula>
    </cfRule>
    <cfRule type="cellIs" dxfId="7098" priority="343" operator="equal">
      <formula>"Titulaire"</formula>
    </cfRule>
  </conditionalFormatting>
  <conditionalFormatting sqref="DK4:DL4">
    <cfRule type="cellIs" dxfId="7097" priority="340" operator="equal">
      <formula>"Remplaçant"</formula>
    </cfRule>
    <cfRule type="cellIs" dxfId="7096" priority="341" operator="equal">
      <formula>"Titulaire"</formula>
    </cfRule>
  </conditionalFormatting>
  <conditionalFormatting sqref="DK48:DL48">
    <cfRule type="cellIs" dxfId="7095" priority="338" operator="equal">
      <formula>"Remplaçant"</formula>
    </cfRule>
    <cfRule type="cellIs" dxfId="7094" priority="339" operator="equal">
      <formula>"Titulaire"</formula>
    </cfRule>
  </conditionalFormatting>
  <conditionalFormatting sqref="DM1">
    <cfRule type="cellIs" dxfId="7093" priority="336" operator="equal">
      <formula>"Remplaçant"</formula>
    </cfRule>
    <cfRule type="cellIs" dxfId="7092" priority="337" operator="equal">
      <formula>"Titulaire"</formula>
    </cfRule>
  </conditionalFormatting>
  <conditionalFormatting sqref="DN5:DO20 DN31:DO47">
    <cfRule type="cellIs" dxfId="7091" priority="334" operator="equal">
      <formula>"Remplaçant"</formula>
    </cfRule>
    <cfRule type="cellIs" dxfId="7090" priority="335" operator="equal">
      <formula>"Titulaire"</formula>
    </cfRule>
  </conditionalFormatting>
  <conditionalFormatting sqref="DN4:DO4">
    <cfRule type="cellIs" dxfId="7089" priority="332" operator="equal">
      <formula>"Remplaçant"</formula>
    </cfRule>
    <cfRule type="cellIs" dxfId="7088" priority="333" operator="equal">
      <formula>"Titulaire"</formula>
    </cfRule>
  </conditionalFormatting>
  <conditionalFormatting sqref="DN48:DO48">
    <cfRule type="cellIs" dxfId="7087" priority="330" operator="equal">
      <formula>"Remplaçant"</formula>
    </cfRule>
    <cfRule type="cellIs" dxfId="7086" priority="331" operator="equal">
      <formula>"Titulaire"</formula>
    </cfRule>
  </conditionalFormatting>
  <conditionalFormatting sqref="DP1">
    <cfRule type="cellIs" dxfId="7085" priority="328" operator="equal">
      <formula>"Remplaçant"</formula>
    </cfRule>
    <cfRule type="cellIs" dxfId="7084" priority="329" operator="equal">
      <formula>"Titulaire"</formula>
    </cfRule>
  </conditionalFormatting>
  <conditionalFormatting sqref="DQ5:DR20 DQ31:DR47">
    <cfRule type="cellIs" dxfId="7083" priority="326" operator="equal">
      <formula>"Remplaçant"</formula>
    </cfRule>
    <cfRule type="cellIs" dxfId="7082" priority="327" operator="equal">
      <formula>"Titulaire"</formula>
    </cfRule>
  </conditionalFormatting>
  <conditionalFormatting sqref="DQ4:DR4">
    <cfRule type="cellIs" dxfId="7081" priority="324" operator="equal">
      <formula>"Remplaçant"</formula>
    </cfRule>
    <cfRule type="cellIs" dxfId="7080" priority="325" operator="equal">
      <formula>"Titulaire"</formula>
    </cfRule>
  </conditionalFormatting>
  <conditionalFormatting sqref="DQ48:DR48">
    <cfRule type="cellIs" dxfId="7079" priority="322" operator="equal">
      <formula>"Remplaçant"</formula>
    </cfRule>
    <cfRule type="cellIs" dxfId="7078" priority="323" operator="equal">
      <formula>"Titulaire"</formula>
    </cfRule>
  </conditionalFormatting>
  <conditionalFormatting sqref="DS1">
    <cfRule type="cellIs" dxfId="7077" priority="320" operator="equal">
      <formula>"Remplaçant"</formula>
    </cfRule>
    <cfRule type="cellIs" dxfId="7076" priority="321" operator="equal">
      <formula>"Titulaire"</formula>
    </cfRule>
  </conditionalFormatting>
  <conditionalFormatting sqref="DT5:DU20 DT31:DU47">
    <cfRule type="cellIs" dxfId="7075" priority="318" operator="equal">
      <formula>"Remplaçant"</formula>
    </cfRule>
    <cfRule type="cellIs" dxfId="7074" priority="319" operator="equal">
      <formula>"Titulaire"</formula>
    </cfRule>
  </conditionalFormatting>
  <conditionalFormatting sqref="DT4:DU4">
    <cfRule type="cellIs" dxfId="7073" priority="316" operator="equal">
      <formula>"Remplaçant"</formula>
    </cfRule>
    <cfRule type="cellIs" dxfId="7072" priority="317" operator="equal">
      <formula>"Titulaire"</formula>
    </cfRule>
  </conditionalFormatting>
  <conditionalFormatting sqref="DT48:DU48">
    <cfRule type="cellIs" dxfId="7071" priority="314" operator="equal">
      <formula>"Remplaçant"</formula>
    </cfRule>
    <cfRule type="cellIs" dxfId="7070" priority="315" operator="equal">
      <formula>"Titulaire"</formula>
    </cfRule>
  </conditionalFormatting>
  <conditionalFormatting sqref="F108:F116 F342:F410 F122:F129 F135:F148">
    <cfRule type="colorScale" priority="313">
      <colorScale>
        <cfvo type="min"/>
        <cfvo type="percentile" val="50"/>
        <cfvo type="max"/>
        <color rgb="FFF8696B"/>
        <color rgb="FFFFEB84"/>
        <color rgb="FF63BE7B"/>
      </colorScale>
    </cfRule>
  </conditionalFormatting>
  <conditionalFormatting sqref="U49">
    <cfRule type="cellIs" dxfId="7069" priority="311" operator="equal">
      <formula>"Remplaçant"</formula>
    </cfRule>
    <cfRule type="cellIs" dxfId="7068" priority="312" operator="equal">
      <formula>"Titulaire"</formula>
    </cfRule>
  </conditionalFormatting>
  <conditionalFormatting sqref="U8:U10 U15">
    <cfRule type="cellIs" dxfId="7067" priority="309" operator="equal">
      <formula>"Remplaçant"</formula>
    </cfRule>
    <cfRule type="cellIs" dxfId="7066" priority="310" operator="equal">
      <formula>"Titulaire"</formula>
    </cfRule>
  </conditionalFormatting>
  <conditionalFormatting sqref="AC128">
    <cfRule type="cellIs" dxfId="7065" priority="303" operator="equal">
      <formula>"Remplaçant"</formula>
    </cfRule>
    <cfRule type="cellIs" dxfId="7064" priority="304" operator="equal">
      <formula>"Titulaire"</formula>
    </cfRule>
  </conditionalFormatting>
  <conditionalFormatting sqref="AC115">
    <cfRule type="cellIs" dxfId="7063" priority="307" operator="equal">
      <formula>"Remplaçant"</formula>
    </cfRule>
    <cfRule type="cellIs" dxfId="7062" priority="308" operator="equal">
      <formula>"Titulaire"</formula>
    </cfRule>
  </conditionalFormatting>
  <conditionalFormatting sqref="AC124">
    <cfRule type="cellIs" dxfId="7061" priority="305" operator="equal">
      <formula>"Remplaçant"</formula>
    </cfRule>
    <cfRule type="cellIs" dxfId="7060" priority="306" operator="equal">
      <formula>"Titulaire"</formula>
    </cfRule>
  </conditionalFormatting>
  <conditionalFormatting sqref="B148 D148">
    <cfRule type="cellIs" dxfId="7059" priority="301" operator="equal">
      <formula>"Remplaçant"</formula>
    </cfRule>
    <cfRule type="cellIs" dxfId="7058" priority="302" operator="equal">
      <formula>"Titulaire"</formula>
    </cfRule>
  </conditionalFormatting>
  <conditionalFormatting sqref="E107">
    <cfRule type="cellIs" dxfId="7057" priority="299" operator="equal">
      <formula>"Remplaçant"</formula>
    </cfRule>
    <cfRule type="cellIs" dxfId="7056" priority="300" operator="equal">
      <formula>"Titulaire"</formula>
    </cfRule>
  </conditionalFormatting>
  <conditionalFormatting sqref="E107 A3:XFD4">
    <cfRule type="cellIs" dxfId="7055" priority="624" operator="equal">
      <formula>$A$1</formula>
    </cfRule>
  </conditionalFormatting>
  <conditionalFormatting sqref="E31:F44 E5:F20">
    <cfRule type="cellIs" dxfId="7054" priority="298" operator="equal">
      <formula>0</formula>
    </cfRule>
  </conditionalFormatting>
  <conditionalFormatting sqref="G5:I20 G31:I44">
    <cfRule type="cellIs" dxfId="7053" priority="297" operator="equal">
      <formula>0</formula>
    </cfRule>
  </conditionalFormatting>
  <conditionalFormatting sqref="B107">
    <cfRule type="cellIs" dxfId="7052" priority="294" operator="equal">
      <formula>"Remplaçant"</formula>
    </cfRule>
    <cfRule type="cellIs" dxfId="7051" priority="295" operator="equal">
      <formula>"Titulaire"</formula>
    </cfRule>
  </conditionalFormatting>
  <conditionalFormatting sqref="B107">
    <cfRule type="cellIs" dxfId="7050" priority="296" operator="equal">
      <formula>$A$1</formula>
    </cfRule>
  </conditionalFormatting>
  <conditionalFormatting sqref="H108:H116 H122:H129 H135:H148">
    <cfRule type="cellIs" dxfId="7049" priority="292" operator="equal">
      <formula>"Remplaçant"</formula>
    </cfRule>
    <cfRule type="cellIs" dxfId="7048" priority="293" operator="equal">
      <formula>"Titulaire"</formula>
    </cfRule>
  </conditionalFormatting>
  <conditionalFormatting sqref="H108:H116 H122:H129 H135:H148">
    <cfRule type="colorScale" priority="291">
      <colorScale>
        <cfvo type="min"/>
        <cfvo type="percentile" val="50"/>
        <cfvo type="max"/>
        <color rgb="FFF8696B"/>
        <color rgb="FFFFEB84"/>
        <color rgb="FF63BE7B"/>
      </colorScale>
    </cfRule>
  </conditionalFormatting>
  <conditionalFormatting sqref="G108:G116 G122:G129 G135:G148">
    <cfRule type="cellIs" dxfId="7047" priority="289" operator="equal">
      <formula>"Remplaçant"</formula>
    </cfRule>
    <cfRule type="cellIs" dxfId="7046" priority="290" operator="equal">
      <formula>"Titulaire"</formula>
    </cfRule>
  </conditionalFormatting>
  <conditionalFormatting sqref="G108:G116 G122:G129 G135:G148">
    <cfRule type="colorScale" priority="288">
      <colorScale>
        <cfvo type="min"/>
        <cfvo type="percentile" val="50"/>
        <cfvo type="max"/>
        <color rgb="FFF8696B"/>
        <color rgb="FFFFEB84"/>
        <color rgb="FF63BE7B"/>
      </colorScale>
    </cfRule>
  </conditionalFormatting>
  <conditionalFormatting sqref="C107">
    <cfRule type="cellIs" dxfId="7045" priority="285" operator="equal">
      <formula>"Remplaçant"</formula>
    </cfRule>
    <cfRule type="cellIs" dxfId="7044" priority="286" operator="equal">
      <formula>"Titulaire"</formula>
    </cfRule>
  </conditionalFormatting>
  <conditionalFormatting sqref="C107">
    <cfRule type="cellIs" dxfId="7043" priority="287" operator="equal">
      <formula>$A$1</formula>
    </cfRule>
  </conditionalFormatting>
  <conditionalFormatting sqref="D107">
    <cfRule type="cellIs" dxfId="7042" priority="282" operator="equal">
      <formula>"Remplaçant"</formula>
    </cfRule>
    <cfRule type="cellIs" dxfId="7041" priority="283" operator="equal">
      <formula>"Titulaire"</formula>
    </cfRule>
  </conditionalFormatting>
  <conditionalFormatting sqref="D107">
    <cfRule type="cellIs" dxfId="7040" priority="284" operator="equal">
      <formula>$A$1</formula>
    </cfRule>
  </conditionalFormatting>
  <conditionalFormatting sqref="A342:A410">
    <cfRule type="cellIs" dxfId="7039" priority="281" operator="equal">
      <formula>11</formula>
    </cfRule>
  </conditionalFormatting>
  <conditionalFormatting sqref="B415">
    <cfRule type="cellIs" dxfId="7038" priority="277" operator="equal">
      <formula>"Remplaçant"</formula>
    </cfRule>
    <cfRule type="cellIs" dxfId="7037" priority="278" operator="equal">
      <formula>"Titulaire"</formula>
    </cfRule>
  </conditionalFormatting>
  <conditionalFormatting sqref="A342">
    <cfRule type="cellIs" dxfId="7036" priority="276" operator="notEqual">
      <formula>11</formula>
    </cfRule>
  </conditionalFormatting>
  <conditionalFormatting sqref="C414:D416">
    <cfRule type="top10" priority="275" rank="1"/>
  </conditionalFormatting>
  <conditionalFormatting sqref="J23:O24 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R23:R24 J25:K25 M25:N25 J21:K22 M21:N22">
    <cfRule type="cellIs" dxfId="7035" priority="272" operator="equal">
      <formula>"Remplaçant"</formula>
    </cfRule>
    <cfRule type="cellIs" dxfId="7034" priority="273" operator="equal">
      <formula>"Titulaire"</formula>
    </cfRule>
  </conditionalFormatting>
  <conditionalFormatting sqref="J21:K25">
    <cfRule type="cellIs" dxfId="7033" priority="271" operator="equal">
      <formula>0</formula>
    </cfRule>
  </conditionalFormatting>
  <conditionalFormatting sqref="P21:Q25">
    <cfRule type="cellIs" dxfId="7032" priority="269" operator="equal">
      <formula>"Remplaçant"</formula>
    </cfRule>
    <cfRule type="cellIs" dxfId="7031" priority="270" operator="equal">
      <formula>"Titulaire"</formula>
    </cfRule>
  </conditionalFormatting>
  <conditionalFormatting sqref="S21:T25">
    <cfRule type="cellIs" dxfId="7030" priority="267" operator="equal">
      <formula>"Remplaçant"</formula>
    </cfRule>
    <cfRule type="cellIs" dxfId="7029" priority="268" operator="equal">
      <formula>"Titulaire"</formula>
    </cfRule>
  </conditionalFormatting>
  <conditionalFormatting sqref="J21:J25">
    <cfRule type="top10" dxfId="7028" priority="274" rank="11"/>
  </conditionalFormatting>
  <conditionalFormatting sqref="U23">
    <cfRule type="cellIs" dxfId="7027" priority="265" operator="equal">
      <formula>"Remplaçant"</formula>
    </cfRule>
    <cfRule type="cellIs" dxfId="7026" priority="266" operator="equal">
      <formula>"Titulaire"</formula>
    </cfRule>
  </conditionalFormatting>
  <conditionalFormatting sqref="V21:W25">
    <cfRule type="cellIs" dxfId="7025" priority="263" operator="equal">
      <formula>"Remplaçant"</formula>
    </cfRule>
    <cfRule type="cellIs" dxfId="7024" priority="264" operator="equal">
      <formula>"Titulaire"</formula>
    </cfRule>
  </conditionalFormatting>
  <conditionalFormatting sqref="Y21:Z25">
    <cfRule type="cellIs" dxfId="7023" priority="261" operator="equal">
      <formula>"Remplaçant"</formula>
    </cfRule>
    <cfRule type="cellIs" dxfId="7022" priority="262" operator="equal">
      <formula>"Titulaire"</formula>
    </cfRule>
  </conditionalFormatting>
  <conditionalFormatting sqref="AB21:AC25">
    <cfRule type="cellIs" dxfId="7021" priority="259" operator="equal">
      <formula>"Remplaçant"</formula>
    </cfRule>
    <cfRule type="cellIs" dxfId="7020" priority="260" operator="equal">
      <formula>"Titulaire"</formula>
    </cfRule>
  </conditionalFormatting>
  <conditionalFormatting sqref="AE21:AF25">
    <cfRule type="cellIs" dxfId="7019" priority="257" operator="equal">
      <formula>"Remplaçant"</formula>
    </cfRule>
    <cfRule type="cellIs" dxfId="7018" priority="258" operator="equal">
      <formula>"Titulaire"</formula>
    </cfRule>
  </conditionalFormatting>
  <conditionalFormatting sqref="AH21:AI25">
    <cfRule type="cellIs" dxfId="7017" priority="255" operator="equal">
      <formula>"Remplaçant"</formula>
    </cfRule>
    <cfRule type="cellIs" dxfId="7016" priority="256" operator="equal">
      <formula>"Titulaire"</formula>
    </cfRule>
  </conditionalFormatting>
  <conditionalFormatting sqref="AK21:AL25">
    <cfRule type="cellIs" dxfId="7015" priority="253" operator="equal">
      <formula>"Remplaçant"</formula>
    </cfRule>
    <cfRule type="cellIs" dxfId="7014" priority="254" operator="equal">
      <formula>"Titulaire"</formula>
    </cfRule>
  </conditionalFormatting>
  <conditionalFormatting sqref="AN21:AO25">
    <cfRule type="cellIs" dxfId="7013" priority="251" operator="equal">
      <formula>"Remplaçant"</formula>
    </cfRule>
    <cfRule type="cellIs" dxfId="7012" priority="252" operator="equal">
      <formula>"Titulaire"</formula>
    </cfRule>
  </conditionalFormatting>
  <conditionalFormatting sqref="AQ21:AR25">
    <cfRule type="cellIs" dxfId="7011" priority="249" operator="equal">
      <formula>"Remplaçant"</formula>
    </cfRule>
    <cfRule type="cellIs" dxfId="7010" priority="250" operator="equal">
      <formula>"Titulaire"</formula>
    </cfRule>
  </conditionalFormatting>
  <conditionalFormatting sqref="AT21:AU25">
    <cfRule type="cellIs" dxfId="7009" priority="247" operator="equal">
      <formula>"Remplaçant"</formula>
    </cfRule>
    <cfRule type="cellIs" dxfId="7008" priority="248" operator="equal">
      <formula>"Titulaire"</formula>
    </cfRule>
  </conditionalFormatting>
  <conditionalFormatting sqref="AW21:AX25">
    <cfRule type="cellIs" dxfId="7007" priority="245" operator="equal">
      <formula>"Remplaçant"</formula>
    </cfRule>
    <cfRule type="cellIs" dxfId="7006" priority="246" operator="equal">
      <formula>"Titulaire"</formula>
    </cfRule>
  </conditionalFormatting>
  <conditionalFormatting sqref="AZ21:BA25">
    <cfRule type="cellIs" dxfId="7005" priority="243" operator="equal">
      <formula>"Remplaçant"</formula>
    </cfRule>
    <cfRule type="cellIs" dxfId="7004" priority="244" operator="equal">
      <formula>"Titulaire"</formula>
    </cfRule>
  </conditionalFormatting>
  <conditionalFormatting sqref="BC21:BD25">
    <cfRule type="cellIs" dxfId="7003" priority="241" operator="equal">
      <formula>"Remplaçant"</formula>
    </cfRule>
    <cfRule type="cellIs" dxfId="7002" priority="242" operator="equal">
      <formula>"Titulaire"</formula>
    </cfRule>
  </conditionalFormatting>
  <conditionalFormatting sqref="BF21:BG25">
    <cfRule type="cellIs" dxfId="7001" priority="239" operator="equal">
      <formula>"Remplaçant"</formula>
    </cfRule>
    <cfRule type="cellIs" dxfId="7000" priority="240" operator="equal">
      <formula>"Titulaire"</formula>
    </cfRule>
  </conditionalFormatting>
  <conditionalFormatting sqref="BI21:BJ25">
    <cfRule type="cellIs" dxfId="6999" priority="237" operator="equal">
      <formula>"Remplaçant"</formula>
    </cfRule>
    <cfRule type="cellIs" dxfId="6998" priority="238" operator="equal">
      <formula>"Titulaire"</formula>
    </cfRule>
  </conditionalFormatting>
  <conditionalFormatting sqref="BL21:BM25">
    <cfRule type="cellIs" dxfId="6997" priority="235" operator="equal">
      <formula>"Remplaçant"</formula>
    </cfRule>
    <cfRule type="cellIs" dxfId="6996" priority="236" operator="equal">
      <formula>"Titulaire"</formula>
    </cfRule>
  </conditionalFormatting>
  <conditionalFormatting sqref="BO21:BP25">
    <cfRule type="cellIs" dxfId="6995" priority="233" operator="equal">
      <formula>"Remplaçant"</formula>
    </cfRule>
    <cfRule type="cellIs" dxfId="6994" priority="234" operator="equal">
      <formula>"Titulaire"</formula>
    </cfRule>
  </conditionalFormatting>
  <conditionalFormatting sqref="BR21:BS25">
    <cfRule type="cellIs" dxfId="6993" priority="231" operator="equal">
      <formula>"Remplaçant"</formula>
    </cfRule>
    <cfRule type="cellIs" dxfId="6992" priority="232" operator="equal">
      <formula>"Titulaire"</formula>
    </cfRule>
  </conditionalFormatting>
  <conditionalFormatting sqref="BU21:BV25">
    <cfRule type="cellIs" dxfId="6991" priority="229" operator="equal">
      <formula>"Remplaçant"</formula>
    </cfRule>
    <cfRule type="cellIs" dxfId="6990" priority="230" operator="equal">
      <formula>"Titulaire"</formula>
    </cfRule>
  </conditionalFormatting>
  <conditionalFormatting sqref="BX21:BY25">
    <cfRule type="cellIs" dxfId="6989" priority="227" operator="equal">
      <formula>"Remplaçant"</formula>
    </cfRule>
    <cfRule type="cellIs" dxfId="6988" priority="228" operator="equal">
      <formula>"Titulaire"</formula>
    </cfRule>
  </conditionalFormatting>
  <conditionalFormatting sqref="CA21:CB25">
    <cfRule type="cellIs" dxfId="6987" priority="225" operator="equal">
      <formula>"Remplaçant"</formula>
    </cfRule>
    <cfRule type="cellIs" dxfId="6986" priority="226" operator="equal">
      <formula>"Titulaire"</formula>
    </cfRule>
  </conditionalFormatting>
  <conditionalFormatting sqref="CD21:CE25">
    <cfRule type="cellIs" dxfId="6985" priority="223" operator="equal">
      <formula>"Remplaçant"</formula>
    </cfRule>
    <cfRule type="cellIs" dxfId="6984" priority="224" operator="equal">
      <formula>"Titulaire"</formula>
    </cfRule>
  </conditionalFormatting>
  <conditionalFormatting sqref="CG21:CH25">
    <cfRule type="cellIs" dxfId="6983" priority="221" operator="equal">
      <formula>"Remplaçant"</formula>
    </cfRule>
    <cfRule type="cellIs" dxfId="6982" priority="222" operator="equal">
      <formula>"Titulaire"</formula>
    </cfRule>
  </conditionalFormatting>
  <conditionalFormatting sqref="CJ21:CK25">
    <cfRule type="cellIs" dxfId="6981" priority="219" operator="equal">
      <formula>"Remplaçant"</formula>
    </cfRule>
    <cfRule type="cellIs" dxfId="6980" priority="220" operator="equal">
      <formula>"Titulaire"</formula>
    </cfRule>
  </conditionalFormatting>
  <conditionalFormatting sqref="CM21:CN25">
    <cfRule type="cellIs" dxfId="6979" priority="217" operator="equal">
      <formula>"Remplaçant"</formula>
    </cfRule>
    <cfRule type="cellIs" dxfId="6978" priority="218" operator="equal">
      <formula>"Titulaire"</formula>
    </cfRule>
  </conditionalFormatting>
  <conditionalFormatting sqref="CP21:CQ25">
    <cfRule type="cellIs" dxfId="6977" priority="215" operator="equal">
      <formula>"Remplaçant"</formula>
    </cfRule>
    <cfRule type="cellIs" dxfId="6976" priority="216" operator="equal">
      <formula>"Titulaire"</formula>
    </cfRule>
  </conditionalFormatting>
  <conditionalFormatting sqref="CS21:CT25">
    <cfRule type="cellIs" dxfId="6975" priority="213" operator="equal">
      <formula>"Remplaçant"</formula>
    </cfRule>
    <cfRule type="cellIs" dxfId="6974" priority="214" operator="equal">
      <formula>"Titulaire"</formula>
    </cfRule>
  </conditionalFormatting>
  <conditionalFormatting sqref="CV21:CW25">
    <cfRule type="cellIs" dxfId="6973" priority="211" operator="equal">
      <formula>"Remplaçant"</formula>
    </cfRule>
    <cfRule type="cellIs" dxfId="6972" priority="212" operator="equal">
      <formula>"Titulaire"</formula>
    </cfRule>
  </conditionalFormatting>
  <conditionalFormatting sqref="CY21:CZ25">
    <cfRule type="cellIs" dxfId="6971" priority="209" operator="equal">
      <formula>"Remplaçant"</formula>
    </cfRule>
    <cfRule type="cellIs" dxfId="6970" priority="210" operator="equal">
      <formula>"Titulaire"</formula>
    </cfRule>
  </conditionalFormatting>
  <conditionalFormatting sqref="DB21:DC25">
    <cfRule type="cellIs" dxfId="6969" priority="207" operator="equal">
      <formula>"Remplaçant"</formula>
    </cfRule>
    <cfRule type="cellIs" dxfId="6968" priority="208" operator="equal">
      <formula>"Titulaire"</formula>
    </cfRule>
  </conditionalFormatting>
  <conditionalFormatting sqref="DE21:DF25">
    <cfRule type="cellIs" dxfId="6967" priority="205" operator="equal">
      <formula>"Remplaçant"</formula>
    </cfRule>
    <cfRule type="cellIs" dxfId="6966" priority="206" operator="equal">
      <formula>"Titulaire"</formula>
    </cfRule>
  </conditionalFormatting>
  <conditionalFormatting sqref="DH21:DI25">
    <cfRule type="cellIs" dxfId="6965" priority="203" operator="equal">
      <formula>"Remplaçant"</formula>
    </cfRule>
    <cfRule type="cellIs" dxfId="6964" priority="204" operator="equal">
      <formula>"Titulaire"</formula>
    </cfRule>
  </conditionalFormatting>
  <conditionalFormatting sqref="DK21:DL25">
    <cfRule type="cellIs" dxfId="6963" priority="201" operator="equal">
      <formula>"Remplaçant"</formula>
    </cfRule>
    <cfRule type="cellIs" dxfId="6962" priority="202" operator="equal">
      <formula>"Titulaire"</formula>
    </cfRule>
  </conditionalFormatting>
  <conditionalFormatting sqref="DN21:DO25">
    <cfRule type="cellIs" dxfId="6961" priority="199" operator="equal">
      <formula>"Remplaçant"</formula>
    </cfRule>
    <cfRule type="cellIs" dxfId="6960" priority="200" operator="equal">
      <formula>"Titulaire"</formula>
    </cfRule>
  </conditionalFormatting>
  <conditionalFormatting sqref="DQ21:DR25">
    <cfRule type="cellIs" dxfId="6959" priority="197" operator="equal">
      <formula>"Remplaçant"</formula>
    </cfRule>
    <cfRule type="cellIs" dxfId="6958" priority="198" operator="equal">
      <formula>"Titulaire"</formula>
    </cfRule>
  </conditionalFormatting>
  <conditionalFormatting sqref="DT21:DU25">
    <cfRule type="cellIs" dxfId="6957" priority="195" operator="equal">
      <formula>"Remplaçant"</formula>
    </cfRule>
    <cfRule type="cellIs" dxfId="6956" priority="196" operator="equal">
      <formula>"Titulaire"</formula>
    </cfRule>
  </conditionalFormatting>
  <conditionalFormatting sqref="E21:F25">
    <cfRule type="cellIs" dxfId="6955" priority="194" operator="equal">
      <formula>0</formula>
    </cfRule>
  </conditionalFormatting>
  <conditionalFormatting sqref="G21:I25">
    <cfRule type="cellIs" dxfId="6954" priority="193" operator="equal">
      <formula>0</formula>
    </cfRule>
  </conditionalFormatting>
  <conditionalFormatting sqref="U118 U120 AC118:XFD119 AK117:XFD117 AK120:XFD121 I117:K121 F117:F121 M117:T121">
    <cfRule type="cellIs" dxfId="6953" priority="191" operator="equal">
      <formula>"Remplaçant"</formula>
    </cfRule>
    <cfRule type="cellIs" dxfId="6952" priority="192" operator="equal">
      <formula>"Titulaire"</formula>
    </cfRule>
  </conditionalFormatting>
  <conditionalFormatting sqref="F117:F121">
    <cfRule type="colorScale" priority="190">
      <colorScale>
        <cfvo type="min"/>
        <cfvo type="percentile" val="50"/>
        <cfvo type="max"/>
        <color rgb="FFF8696B"/>
        <color rgb="FFFFEB84"/>
        <color rgb="FF63BE7B"/>
      </colorScale>
    </cfRule>
  </conditionalFormatting>
  <conditionalFormatting sqref="AC120">
    <cfRule type="cellIs" dxfId="6951" priority="188" operator="equal">
      <formula>"Remplaçant"</formula>
    </cfRule>
    <cfRule type="cellIs" dxfId="6950" priority="189" operator="equal">
      <formula>"Titulaire"</formula>
    </cfRule>
  </conditionalFormatting>
  <conditionalFormatting sqref="H117:H121">
    <cfRule type="cellIs" dxfId="6949" priority="186" operator="equal">
      <formula>"Remplaçant"</formula>
    </cfRule>
    <cfRule type="cellIs" dxfId="6948" priority="187" operator="equal">
      <formula>"Titulaire"</formula>
    </cfRule>
  </conditionalFormatting>
  <conditionalFormatting sqref="H117:H121">
    <cfRule type="colorScale" priority="185">
      <colorScale>
        <cfvo type="min"/>
        <cfvo type="percentile" val="50"/>
        <cfvo type="max"/>
        <color rgb="FFF8696B"/>
        <color rgb="FFFFEB84"/>
        <color rgb="FF63BE7B"/>
      </colorScale>
    </cfRule>
  </conditionalFormatting>
  <conditionalFormatting sqref="G117:G121">
    <cfRule type="cellIs" dxfId="6947" priority="183" operator="equal">
      <formula>"Remplaçant"</formula>
    </cfRule>
    <cfRule type="cellIs" dxfId="6946" priority="184" operator="equal">
      <formula>"Titulaire"</formula>
    </cfRule>
  </conditionalFormatting>
  <conditionalFormatting sqref="G117:G121">
    <cfRule type="colorScale" priority="182">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J30:O30 J26:N29 R29:R30">
    <cfRule type="cellIs" dxfId="6945" priority="179" operator="equal">
      <formula>"Remplaçant"</formula>
    </cfRule>
    <cfRule type="cellIs" dxfId="6944" priority="180" operator="equal">
      <formula>"Titulaire"</formula>
    </cfRule>
  </conditionalFormatting>
  <conditionalFormatting sqref="J26:K30">
    <cfRule type="cellIs" dxfId="6943" priority="178" operator="equal">
      <formula>0</formula>
    </cfRule>
  </conditionalFormatting>
  <conditionalFormatting sqref="P26:Q30">
    <cfRule type="cellIs" dxfId="6942" priority="176" operator="equal">
      <formula>"Remplaçant"</formula>
    </cfRule>
    <cfRule type="cellIs" dxfId="6941" priority="177" operator="equal">
      <formula>"Titulaire"</formula>
    </cfRule>
  </conditionalFormatting>
  <conditionalFormatting sqref="S26:T30">
    <cfRule type="cellIs" dxfId="6940" priority="174" operator="equal">
      <formula>"Remplaçant"</formula>
    </cfRule>
    <cfRule type="cellIs" dxfId="6939" priority="175" operator="equal">
      <formula>"Titulaire"</formula>
    </cfRule>
  </conditionalFormatting>
  <conditionalFormatting sqref="J26:J30">
    <cfRule type="top10" dxfId="6938" priority="181" rank="11"/>
  </conditionalFormatting>
  <conditionalFormatting sqref="U26 U28">
    <cfRule type="cellIs" dxfId="6937" priority="172" operator="equal">
      <formula>"Remplaçant"</formula>
    </cfRule>
    <cfRule type="cellIs" dxfId="6936" priority="173" operator="equal">
      <formula>"Titulaire"</formula>
    </cfRule>
  </conditionalFormatting>
  <conditionalFormatting sqref="V26:W30">
    <cfRule type="cellIs" dxfId="6935" priority="170" operator="equal">
      <formula>"Remplaçant"</formula>
    </cfRule>
    <cfRule type="cellIs" dxfId="6934" priority="171" operator="equal">
      <formula>"Titulaire"</formula>
    </cfRule>
  </conditionalFormatting>
  <conditionalFormatting sqref="Y26:Z30">
    <cfRule type="cellIs" dxfId="6933" priority="168" operator="equal">
      <formula>"Remplaçant"</formula>
    </cfRule>
    <cfRule type="cellIs" dxfId="6932" priority="169" operator="equal">
      <formula>"Titulaire"</formula>
    </cfRule>
  </conditionalFormatting>
  <conditionalFormatting sqref="AB26:AC30">
    <cfRule type="cellIs" dxfId="6931" priority="166" operator="equal">
      <formula>"Remplaçant"</formula>
    </cfRule>
    <cfRule type="cellIs" dxfId="6930" priority="167" operator="equal">
      <formula>"Titulaire"</formula>
    </cfRule>
  </conditionalFormatting>
  <conditionalFormatting sqref="AE26:AF30">
    <cfRule type="cellIs" dxfId="6929" priority="164" operator="equal">
      <formula>"Remplaçant"</formula>
    </cfRule>
    <cfRule type="cellIs" dxfId="6928" priority="165" operator="equal">
      <formula>"Titulaire"</formula>
    </cfRule>
  </conditionalFormatting>
  <conditionalFormatting sqref="AH26:AI30">
    <cfRule type="cellIs" dxfId="6927" priority="162" operator="equal">
      <formula>"Remplaçant"</formula>
    </cfRule>
    <cfRule type="cellIs" dxfId="6926" priority="163" operator="equal">
      <formula>"Titulaire"</formula>
    </cfRule>
  </conditionalFormatting>
  <conditionalFormatting sqref="AK26:AL30">
    <cfRule type="cellIs" dxfId="6925" priority="160" operator="equal">
      <formula>"Remplaçant"</formula>
    </cfRule>
    <cfRule type="cellIs" dxfId="6924" priority="161" operator="equal">
      <formula>"Titulaire"</formula>
    </cfRule>
  </conditionalFormatting>
  <conditionalFormatting sqref="AN26:AO30">
    <cfRule type="cellIs" dxfId="6923" priority="158" operator="equal">
      <formula>"Remplaçant"</formula>
    </cfRule>
    <cfRule type="cellIs" dxfId="6922" priority="159" operator="equal">
      <formula>"Titulaire"</formula>
    </cfRule>
  </conditionalFormatting>
  <conditionalFormatting sqref="AQ26:AR30">
    <cfRule type="cellIs" dxfId="6921" priority="156" operator="equal">
      <formula>"Remplaçant"</formula>
    </cfRule>
    <cfRule type="cellIs" dxfId="6920" priority="157" operator="equal">
      <formula>"Titulaire"</formula>
    </cfRule>
  </conditionalFormatting>
  <conditionalFormatting sqref="AT26:AU30">
    <cfRule type="cellIs" dxfId="6919" priority="154" operator="equal">
      <formula>"Remplaçant"</formula>
    </cfRule>
    <cfRule type="cellIs" dxfId="6918" priority="155" operator="equal">
      <formula>"Titulaire"</formula>
    </cfRule>
  </conditionalFormatting>
  <conditionalFormatting sqref="AW26:AX30">
    <cfRule type="cellIs" dxfId="6917" priority="152" operator="equal">
      <formula>"Remplaçant"</formula>
    </cfRule>
    <cfRule type="cellIs" dxfId="6916" priority="153" operator="equal">
      <formula>"Titulaire"</formula>
    </cfRule>
  </conditionalFormatting>
  <conditionalFormatting sqref="AZ26:BA30">
    <cfRule type="cellIs" dxfId="6915" priority="150" operator="equal">
      <formula>"Remplaçant"</formula>
    </cfRule>
    <cfRule type="cellIs" dxfId="6914" priority="151" operator="equal">
      <formula>"Titulaire"</formula>
    </cfRule>
  </conditionalFormatting>
  <conditionalFormatting sqref="BC26:BD30">
    <cfRule type="cellIs" dxfId="6913" priority="148" operator="equal">
      <formula>"Remplaçant"</formula>
    </cfRule>
    <cfRule type="cellIs" dxfId="6912" priority="149" operator="equal">
      <formula>"Titulaire"</formula>
    </cfRule>
  </conditionalFormatting>
  <conditionalFormatting sqref="BF26:BG30">
    <cfRule type="cellIs" dxfId="6911" priority="146" operator="equal">
      <formula>"Remplaçant"</formula>
    </cfRule>
    <cfRule type="cellIs" dxfId="6910" priority="147" operator="equal">
      <formula>"Titulaire"</formula>
    </cfRule>
  </conditionalFormatting>
  <conditionalFormatting sqref="BI26:BJ30">
    <cfRule type="cellIs" dxfId="6909" priority="144" operator="equal">
      <formula>"Remplaçant"</formula>
    </cfRule>
    <cfRule type="cellIs" dxfId="6908" priority="145" operator="equal">
      <formula>"Titulaire"</formula>
    </cfRule>
  </conditionalFormatting>
  <conditionalFormatting sqref="BL26:BM30">
    <cfRule type="cellIs" dxfId="6907" priority="142" operator="equal">
      <formula>"Remplaçant"</formula>
    </cfRule>
    <cfRule type="cellIs" dxfId="6906" priority="143" operator="equal">
      <formula>"Titulaire"</formula>
    </cfRule>
  </conditionalFormatting>
  <conditionalFormatting sqref="BO26:BP30">
    <cfRule type="cellIs" dxfId="6905" priority="140" operator="equal">
      <formula>"Remplaçant"</formula>
    </cfRule>
    <cfRule type="cellIs" dxfId="6904" priority="141" operator="equal">
      <formula>"Titulaire"</formula>
    </cfRule>
  </conditionalFormatting>
  <conditionalFormatting sqref="BR26:BS30">
    <cfRule type="cellIs" dxfId="6903" priority="138" operator="equal">
      <formula>"Remplaçant"</formula>
    </cfRule>
    <cfRule type="cellIs" dxfId="6902" priority="139" operator="equal">
      <formula>"Titulaire"</formula>
    </cfRule>
  </conditionalFormatting>
  <conditionalFormatting sqref="BU26:BV30">
    <cfRule type="cellIs" dxfId="6901" priority="136" operator="equal">
      <formula>"Remplaçant"</formula>
    </cfRule>
    <cfRule type="cellIs" dxfId="6900" priority="137" operator="equal">
      <formula>"Titulaire"</formula>
    </cfRule>
  </conditionalFormatting>
  <conditionalFormatting sqref="BX26:BY30">
    <cfRule type="cellIs" dxfId="6899" priority="134" operator="equal">
      <formula>"Remplaçant"</formula>
    </cfRule>
    <cfRule type="cellIs" dxfId="6898" priority="135" operator="equal">
      <formula>"Titulaire"</formula>
    </cfRule>
  </conditionalFormatting>
  <conditionalFormatting sqref="CA26:CB30">
    <cfRule type="cellIs" dxfId="6897" priority="132" operator="equal">
      <formula>"Remplaçant"</formula>
    </cfRule>
    <cfRule type="cellIs" dxfId="6896" priority="133" operator="equal">
      <formula>"Titulaire"</formula>
    </cfRule>
  </conditionalFormatting>
  <conditionalFormatting sqref="CD26:CE30">
    <cfRule type="cellIs" dxfId="6895" priority="130" operator="equal">
      <formula>"Remplaçant"</formula>
    </cfRule>
    <cfRule type="cellIs" dxfId="6894" priority="131" operator="equal">
      <formula>"Titulaire"</formula>
    </cfRule>
  </conditionalFormatting>
  <conditionalFormatting sqref="CG26:CH30">
    <cfRule type="cellIs" dxfId="6893" priority="128" operator="equal">
      <formula>"Remplaçant"</formula>
    </cfRule>
    <cfRule type="cellIs" dxfId="6892" priority="129" operator="equal">
      <formula>"Titulaire"</formula>
    </cfRule>
  </conditionalFormatting>
  <conditionalFormatting sqref="CJ26:CK30">
    <cfRule type="cellIs" dxfId="6891" priority="126" operator="equal">
      <formula>"Remplaçant"</formula>
    </cfRule>
    <cfRule type="cellIs" dxfId="6890" priority="127" operator="equal">
      <formula>"Titulaire"</formula>
    </cfRule>
  </conditionalFormatting>
  <conditionalFormatting sqref="CM26:CN30">
    <cfRule type="cellIs" dxfId="6889" priority="124" operator="equal">
      <formula>"Remplaçant"</formula>
    </cfRule>
    <cfRule type="cellIs" dxfId="6888" priority="125" operator="equal">
      <formula>"Titulaire"</formula>
    </cfRule>
  </conditionalFormatting>
  <conditionalFormatting sqref="CP26:CQ30">
    <cfRule type="cellIs" dxfId="6887" priority="122" operator="equal">
      <formula>"Remplaçant"</formula>
    </cfRule>
    <cfRule type="cellIs" dxfId="6886" priority="123" operator="equal">
      <formula>"Titulaire"</formula>
    </cfRule>
  </conditionalFormatting>
  <conditionalFormatting sqref="CS26:CT30">
    <cfRule type="cellIs" dxfId="6885" priority="120" operator="equal">
      <formula>"Remplaçant"</formula>
    </cfRule>
    <cfRule type="cellIs" dxfId="6884" priority="121" operator="equal">
      <formula>"Titulaire"</formula>
    </cfRule>
  </conditionalFormatting>
  <conditionalFormatting sqref="CV26:CW30">
    <cfRule type="cellIs" dxfId="6883" priority="118" operator="equal">
      <formula>"Remplaçant"</formula>
    </cfRule>
    <cfRule type="cellIs" dxfId="6882" priority="119" operator="equal">
      <formula>"Titulaire"</formula>
    </cfRule>
  </conditionalFormatting>
  <conditionalFormatting sqref="CY26:CZ30">
    <cfRule type="cellIs" dxfId="6881" priority="116" operator="equal">
      <formula>"Remplaçant"</formula>
    </cfRule>
    <cfRule type="cellIs" dxfId="6880" priority="117" operator="equal">
      <formula>"Titulaire"</formula>
    </cfRule>
  </conditionalFormatting>
  <conditionalFormatting sqref="DB26:DC30">
    <cfRule type="cellIs" dxfId="6879" priority="114" operator="equal">
      <formula>"Remplaçant"</formula>
    </cfRule>
    <cfRule type="cellIs" dxfId="6878" priority="115" operator="equal">
      <formula>"Titulaire"</formula>
    </cfRule>
  </conditionalFormatting>
  <conditionalFormatting sqref="DE26:DF30">
    <cfRule type="cellIs" dxfId="6877" priority="112" operator="equal">
      <formula>"Remplaçant"</formula>
    </cfRule>
    <cfRule type="cellIs" dxfId="6876" priority="113" operator="equal">
      <formula>"Titulaire"</formula>
    </cfRule>
  </conditionalFormatting>
  <conditionalFormatting sqref="DH26:DI30">
    <cfRule type="cellIs" dxfId="6875" priority="110" operator="equal">
      <formula>"Remplaçant"</formula>
    </cfRule>
    <cfRule type="cellIs" dxfId="6874" priority="111" operator="equal">
      <formula>"Titulaire"</formula>
    </cfRule>
  </conditionalFormatting>
  <conditionalFormatting sqref="DK26:DL30">
    <cfRule type="cellIs" dxfId="6873" priority="108" operator="equal">
      <formula>"Remplaçant"</formula>
    </cfRule>
    <cfRule type="cellIs" dxfId="6872" priority="109" operator="equal">
      <formula>"Titulaire"</formula>
    </cfRule>
  </conditionalFormatting>
  <conditionalFormatting sqref="DN26:DO30">
    <cfRule type="cellIs" dxfId="6871" priority="106" operator="equal">
      <formula>"Remplaçant"</formula>
    </cfRule>
    <cfRule type="cellIs" dxfId="6870" priority="107" operator="equal">
      <formula>"Titulaire"</formula>
    </cfRule>
  </conditionalFormatting>
  <conditionalFormatting sqref="DQ26:DR30">
    <cfRule type="cellIs" dxfId="6869" priority="104" operator="equal">
      <formula>"Remplaçant"</formula>
    </cfRule>
    <cfRule type="cellIs" dxfId="6868" priority="105" operator="equal">
      <formula>"Titulaire"</formula>
    </cfRule>
  </conditionalFormatting>
  <conditionalFormatting sqref="DT26:DU30">
    <cfRule type="cellIs" dxfId="6867" priority="102" operator="equal">
      <formula>"Remplaçant"</formula>
    </cfRule>
    <cfRule type="cellIs" dxfId="6866" priority="103" operator="equal">
      <formula>"Titulaire"</formula>
    </cfRule>
  </conditionalFormatting>
  <conditionalFormatting sqref="E26:F30">
    <cfRule type="cellIs" dxfId="6865" priority="101" operator="equal">
      <formula>0</formula>
    </cfRule>
  </conditionalFormatting>
  <conditionalFormatting sqref="G26:I30">
    <cfRule type="cellIs" dxfId="6864" priority="100" operator="equal">
      <formula>0</formula>
    </cfRule>
  </conditionalFormatting>
  <conditionalFormatting sqref="O132:XFD134 U130 AC130:XFD131 O130:T131 M130:N134 F130:F134 I130:K134">
    <cfRule type="cellIs" dxfId="6863" priority="98" operator="equal">
      <formula>"Remplaçant"</formula>
    </cfRule>
    <cfRule type="cellIs" dxfId="6862" priority="99" operator="equal">
      <formula>"Titulaire"</formula>
    </cfRule>
  </conditionalFormatting>
  <conditionalFormatting sqref="F130:F134">
    <cfRule type="colorScale" priority="97">
      <colorScale>
        <cfvo type="min"/>
        <cfvo type="percentile" val="50"/>
        <cfvo type="max"/>
        <color rgb="FFF8696B"/>
        <color rgb="FFFFEB84"/>
        <color rgb="FF63BE7B"/>
      </colorScale>
    </cfRule>
  </conditionalFormatting>
  <conditionalFormatting sqref="H130:H134">
    <cfRule type="cellIs" dxfId="6861" priority="95" operator="equal">
      <formula>"Remplaçant"</formula>
    </cfRule>
    <cfRule type="cellIs" dxfId="6860" priority="96" operator="equal">
      <formula>"Titulaire"</formula>
    </cfRule>
  </conditionalFormatting>
  <conditionalFormatting sqref="H130:H134">
    <cfRule type="colorScale" priority="94">
      <colorScale>
        <cfvo type="min"/>
        <cfvo type="percentile" val="50"/>
        <cfvo type="max"/>
        <color rgb="FFF8696B"/>
        <color rgb="FFFFEB84"/>
        <color rgb="FF63BE7B"/>
      </colorScale>
    </cfRule>
  </conditionalFormatting>
  <conditionalFormatting sqref="G130:G134">
    <cfRule type="cellIs" dxfId="6859" priority="92" operator="equal">
      <formula>"Remplaçant"</formula>
    </cfRule>
    <cfRule type="cellIs" dxfId="6858" priority="93" operator="equal">
      <formula>"Titulaire"</formula>
    </cfRule>
  </conditionalFormatting>
  <conditionalFormatting sqref="G130:G134">
    <cfRule type="colorScale" priority="91">
      <colorScale>
        <cfvo type="min"/>
        <cfvo type="percentile" val="50"/>
        <cfvo type="max"/>
        <color rgb="FFF8696B"/>
        <color rgb="FFFFEB84"/>
        <color rgb="FF63BE7B"/>
      </colorScale>
    </cfRule>
  </conditionalFormatting>
  <conditionalFormatting sqref="L21">
    <cfRule type="cellIs" dxfId="6857" priority="89" operator="equal">
      <formula>"Remplaçant"</formula>
    </cfRule>
    <cfRule type="cellIs" dxfId="6856" priority="90" operator="equal">
      <formula>"Titulaire"</formula>
    </cfRule>
  </conditionalFormatting>
  <conditionalFormatting sqref="L25">
    <cfRule type="cellIs" dxfId="6855" priority="87" operator="equal">
      <formula>"Remplaçant"</formula>
    </cfRule>
    <cfRule type="cellIs" dxfId="6854" priority="88" operator="equal">
      <formula>"Titulaire"</formula>
    </cfRule>
  </conditionalFormatting>
  <conditionalFormatting sqref="L8">
    <cfRule type="cellIs" dxfId="6853" priority="85" operator="equal">
      <formula>"Remplaçant"</formula>
    </cfRule>
    <cfRule type="cellIs" dxfId="6852" priority="86" operator="equal">
      <formula>"Titulaire"</formula>
    </cfRule>
  </conditionalFormatting>
  <conditionalFormatting sqref="L10">
    <cfRule type="cellIs" dxfId="6851" priority="83" operator="equal">
      <formula>"Remplaçant"</formula>
    </cfRule>
    <cfRule type="cellIs" dxfId="6850" priority="84" operator="equal">
      <formula>"Titulaire"</formula>
    </cfRule>
  </conditionalFormatting>
  <conditionalFormatting sqref="L14">
    <cfRule type="cellIs" dxfId="6849" priority="81" operator="equal">
      <formula>"Remplaçant"</formula>
    </cfRule>
    <cfRule type="cellIs" dxfId="6848" priority="82" operator="equal">
      <formula>"Titulaire"</formula>
    </cfRule>
  </conditionalFormatting>
  <conditionalFormatting sqref="L22">
    <cfRule type="cellIs" dxfId="6847" priority="79" operator="equal">
      <formula>"Remplaçant"</formula>
    </cfRule>
    <cfRule type="cellIs" dxfId="6846" priority="80" operator="equal">
      <formula>"Titulaire"</formula>
    </cfRule>
  </conditionalFormatting>
  <conditionalFormatting sqref="O28">
    <cfRule type="cellIs" dxfId="6845" priority="77" operator="equal">
      <formula>"Remplaçant"</formula>
    </cfRule>
    <cfRule type="cellIs" dxfId="6844" priority="78" operator="equal">
      <formula>"Titulaire"</formula>
    </cfRule>
  </conditionalFormatting>
  <conditionalFormatting sqref="O21">
    <cfRule type="cellIs" dxfId="6843" priority="75" operator="equal">
      <formula>"Remplaçant"</formula>
    </cfRule>
    <cfRule type="cellIs" dxfId="6842" priority="76" operator="equal">
      <formula>"Titulaire"</formula>
    </cfRule>
  </conditionalFormatting>
  <conditionalFormatting sqref="O25">
    <cfRule type="cellIs" dxfId="6841" priority="73" operator="equal">
      <formula>"Remplaçant"</formula>
    </cfRule>
    <cfRule type="cellIs" dxfId="6840" priority="74" operator="equal">
      <formula>"Titulaire"</formula>
    </cfRule>
  </conditionalFormatting>
  <conditionalFormatting sqref="O27">
    <cfRule type="cellIs" dxfId="6839" priority="71" operator="equal">
      <formula>"Remplaçant"</formula>
    </cfRule>
    <cfRule type="cellIs" dxfId="6838" priority="72" operator="equal">
      <formula>"Titulaire"</formula>
    </cfRule>
  </conditionalFormatting>
  <conditionalFormatting sqref="O29">
    <cfRule type="cellIs" dxfId="6837" priority="69" operator="equal">
      <formula>"Remplaçant"</formula>
    </cfRule>
    <cfRule type="cellIs" dxfId="6836" priority="70" operator="equal">
      <formula>"Titulaire"</formula>
    </cfRule>
  </conditionalFormatting>
  <conditionalFormatting sqref="O8">
    <cfRule type="cellIs" dxfId="6835" priority="67" operator="equal">
      <formula>"Remplaçant"</formula>
    </cfRule>
    <cfRule type="cellIs" dxfId="6834" priority="68" operator="equal">
      <formula>"Titulaire"</formula>
    </cfRule>
  </conditionalFormatting>
  <conditionalFormatting sqref="O10">
    <cfRule type="cellIs" dxfId="6833" priority="65" operator="equal">
      <formula>"Remplaçant"</formula>
    </cfRule>
    <cfRule type="cellIs" dxfId="6832" priority="66" operator="equal">
      <formula>"Titulaire"</formula>
    </cfRule>
  </conditionalFormatting>
  <conditionalFormatting sqref="O14">
    <cfRule type="cellIs" dxfId="6831" priority="63" operator="equal">
      <formula>"Remplaçant"</formula>
    </cfRule>
    <cfRule type="cellIs" dxfId="6830" priority="64" operator="equal">
      <formula>"Titulaire"</formula>
    </cfRule>
  </conditionalFormatting>
  <conditionalFormatting sqref="O26">
    <cfRule type="cellIs" dxfId="6829" priority="61" operator="equal">
      <formula>"Remplaçant"</formula>
    </cfRule>
    <cfRule type="cellIs" dxfId="6828" priority="62" operator="equal">
      <formula>"Titulaire"</formula>
    </cfRule>
  </conditionalFormatting>
  <conditionalFormatting sqref="O22">
    <cfRule type="cellIs" dxfId="6827" priority="59" operator="equal">
      <formula>"Remplaçant"</formula>
    </cfRule>
    <cfRule type="cellIs" dxfId="6826" priority="60" operator="equal">
      <formula>"Titulaire"</formula>
    </cfRule>
  </conditionalFormatting>
  <conditionalFormatting sqref="R28">
    <cfRule type="cellIs" dxfId="6825" priority="57" operator="equal">
      <formula>"Remplaçant"</formula>
    </cfRule>
    <cfRule type="cellIs" dxfId="6824" priority="58" operator="equal">
      <formula>"Titulaire"</formula>
    </cfRule>
  </conditionalFormatting>
  <conditionalFormatting sqref="R21">
    <cfRule type="cellIs" dxfId="6823" priority="55" operator="equal">
      <formula>"Remplaçant"</formula>
    </cfRule>
    <cfRule type="cellIs" dxfId="6822" priority="56" operator="equal">
      <formula>"Titulaire"</formula>
    </cfRule>
  </conditionalFormatting>
  <conditionalFormatting sqref="R25">
    <cfRule type="cellIs" dxfId="6821" priority="53" operator="equal">
      <formula>"Remplaçant"</formula>
    </cfRule>
    <cfRule type="cellIs" dxfId="6820" priority="54" operator="equal">
      <formula>"Titulaire"</formula>
    </cfRule>
  </conditionalFormatting>
  <conditionalFormatting sqref="R27">
    <cfRule type="cellIs" dxfId="6819" priority="51" operator="equal">
      <formula>"Remplaçant"</formula>
    </cfRule>
    <cfRule type="cellIs" dxfId="6818" priority="52" operator="equal">
      <formula>"Titulaire"</formula>
    </cfRule>
  </conditionalFormatting>
  <conditionalFormatting sqref="R8">
    <cfRule type="cellIs" dxfId="6817" priority="49" operator="equal">
      <formula>"Remplaçant"</formula>
    </cfRule>
    <cfRule type="cellIs" dxfId="6816" priority="50" operator="equal">
      <formula>"Titulaire"</formula>
    </cfRule>
  </conditionalFormatting>
  <conditionalFormatting sqref="R15">
    <cfRule type="cellIs" dxfId="6815" priority="47" operator="equal">
      <formula>"Remplaçant"</formula>
    </cfRule>
    <cfRule type="cellIs" dxfId="6814" priority="48" operator="equal">
      <formula>"Titulaire"</formula>
    </cfRule>
  </conditionalFormatting>
  <conditionalFormatting sqref="R10">
    <cfRule type="cellIs" dxfId="6813" priority="45" operator="equal">
      <formula>"Remplaçant"</formula>
    </cfRule>
    <cfRule type="cellIs" dxfId="6812" priority="46" operator="equal">
      <formula>"Titulaire"</formula>
    </cfRule>
  </conditionalFormatting>
  <conditionalFormatting sqref="R14">
    <cfRule type="cellIs" dxfId="6811" priority="43" operator="equal">
      <formula>"Remplaçant"</formula>
    </cfRule>
    <cfRule type="cellIs" dxfId="6810" priority="44" operator="equal">
      <formula>"Titulaire"</formula>
    </cfRule>
  </conditionalFormatting>
  <conditionalFormatting sqref="R26">
    <cfRule type="cellIs" dxfId="6809" priority="41" operator="equal">
      <formula>"Remplaçant"</formula>
    </cfRule>
    <cfRule type="cellIs" dxfId="6808" priority="42" operator="equal">
      <formula>"Titulaire"</formula>
    </cfRule>
  </conditionalFormatting>
  <conditionalFormatting sqref="R22">
    <cfRule type="cellIs" dxfId="6807" priority="39" operator="equal">
      <formula>"Remplaçant"</formula>
    </cfRule>
    <cfRule type="cellIs" dxfId="6806" priority="40" operator="equal">
      <formula>"Titulaire"</formula>
    </cfRule>
  </conditionalFormatting>
  <conditionalFormatting sqref="U1">
    <cfRule type="cellIs" dxfId="6805" priority="37" operator="equal">
      <formula>"Remplaçant"</formula>
    </cfRule>
    <cfRule type="cellIs" dxfId="6804" priority="38" operator="equal">
      <formula>"Titulaire"</formula>
    </cfRule>
  </conditionalFormatting>
  <conditionalFormatting sqref="U5">
    <cfRule type="cellIs" dxfId="6803" priority="35" operator="equal">
      <formula>"Remplaçant"</formula>
    </cfRule>
    <cfRule type="cellIs" dxfId="6802" priority="36" operator="equal">
      <formula>"Titulaire"</formula>
    </cfRule>
  </conditionalFormatting>
  <conditionalFormatting sqref="U20">
    <cfRule type="cellIs" dxfId="6801" priority="33" operator="equal">
      <formula>"Remplaçant"</formula>
    </cfRule>
    <cfRule type="cellIs" dxfId="6800" priority="34" operator="equal">
      <formula>"Titulaire"</formula>
    </cfRule>
  </conditionalFormatting>
  <conditionalFormatting sqref="U17">
    <cfRule type="cellIs" dxfId="6799" priority="31" operator="equal">
      <formula>"Remplaçant"</formula>
    </cfRule>
    <cfRule type="cellIs" dxfId="6798" priority="32" operator="equal">
      <formula>"Titulaire"</formula>
    </cfRule>
  </conditionalFormatting>
  <conditionalFormatting sqref="U6">
    <cfRule type="cellIs" dxfId="6797" priority="29" operator="equal">
      <formula>"Remplaçant"</formula>
    </cfRule>
    <cfRule type="cellIs" dxfId="6796" priority="30" operator="equal">
      <formula>"Titulaire"</formula>
    </cfRule>
  </conditionalFormatting>
  <conditionalFormatting sqref="U31">
    <cfRule type="cellIs" dxfId="6795" priority="27" operator="equal">
      <formula>"Remplaçant"</formula>
    </cfRule>
    <cfRule type="cellIs" dxfId="6794" priority="28" operator="equal">
      <formula>"Titulaire"</formula>
    </cfRule>
  </conditionalFormatting>
  <conditionalFormatting sqref="U21">
    <cfRule type="cellIs" dxfId="6793" priority="25" operator="equal">
      <formula>"Remplaçant"</formula>
    </cfRule>
    <cfRule type="cellIs" dxfId="6792" priority="26" operator="equal">
      <formula>"Titulaire"</formula>
    </cfRule>
  </conditionalFormatting>
  <conditionalFormatting sqref="U14">
    <cfRule type="cellIs" dxfId="6791" priority="23" operator="equal">
      <formula>"Remplaçant"</formula>
    </cfRule>
    <cfRule type="cellIs" dxfId="6790" priority="24" operator="equal">
      <formula>"Titulaire"</formula>
    </cfRule>
  </conditionalFormatting>
  <conditionalFormatting sqref="U16">
    <cfRule type="cellIs" dxfId="6789" priority="21" operator="equal">
      <formula>"Remplaçant"</formula>
    </cfRule>
    <cfRule type="cellIs" dxfId="6788" priority="22" operator="equal">
      <formula>"Titulaire"</formula>
    </cfRule>
  </conditionalFormatting>
  <conditionalFormatting sqref="U12">
    <cfRule type="cellIs" dxfId="6787" priority="19" operator="equal">
      <formula>"Remplaçant"</formula>
    </cfRule>
    <cfRule type="cellIs" dxfId="6786" priority="20" operator="equal">
      <formula>"Titulaire"</formula>
    </cfRule>
  </conditionalFormatting>
  <conditionalFormatting sqref="U13">
    <cfRule type="cellIs" dxfId="6785" priority="17" operator="equal">
      <formula>"Remplaçant"</formula>
    </cfRule>
    <cfRule type="cellIs" dxfId="6784" priority="18" operator="equal">
      <formula>"Titulaire"</formula>
    </cfRule>
  </conditionalFormatting>
  <conditionalFormatting sqref="U24">
    <cfRule type="cellIs" dxfId="6783" priority="15" operator="equal">
      <formula>"Remplaçant"</formula>
    </cfRule>
    <cfRule type="cellIs" dxfId="6782" priority="16" operator="equal">
      <formula>"Titulaire"</formula>
    </cfRule>
  </conditionalFormatting>
  <conditionalFormatting sqref="U27">
    <cfRule type="cellIs" dxfId="6781" priority="13" operator="equal">
      <formula>"Remplaçant"</formula>
    </cfRule>
    <cfRule type="cellIs" dxfId="6780" priority="14" operator="equal">
      <formula>"Titulaire"</formula>
    </cfRule>
  </conditionalFormatting>
  <conditionalFormatting sqref="U7">
    <cfRule type="cellIs" dxfId="6779" priority="11" operator="equal">
      <formula>"Remplaçant"</formula>
    </cfRule>
    <cfRule type="cellIs" dxfId="6778" priority="12" operator="equal">
      <formula>"Titulaire"</formula>
    </cfRule>
  </conditionalFormatting>
  <conditionalFormatting sqref="U29">
    <cfRule type="cellIs" dxfId="6777" priority="9" operator="equal">
      <formula>"Remplaçant"</formula>
    </cfRule>
    <cfRule type="cellIs" dxfId="6776" priority="10" operator="equal">
      <formula>"Titulaire"</formula>
    </cfRule>
  </conditionalFormatting>
  <conditionalFormatting sqref="U11">
    <cfRule type="cellIs" dxfId="6775" priority="7" operator="equal">
      <formula>"Remplaçant"</formula>
    </cfRule>
    <cfRule type="cellIs" dxfId="6774" priority="8" operator="equal">
      <formula>"Titulaire"</formula>
    </cfRule>
  </conditionalFormatting>
  <conditionalFormatting sqref="U30">
    <cfRule type="cellIs" dxfId="6773" priority="5" operator="equal">
      <formula>"Remplaçant"</formula>
    </cfRule>
    <cfRule type="cellIs" dxfId="6772" priority="6" operator="equal">
      <formula>"Titulaire"</formula>
    </cfRule>
  </conditionalFormatting>
  <conditionalFormatting sqref="U22">
    <cfRule type="cellIs" dxfId="6771" priority="3" operator="equal">
      <formula>"Remplaçant"</formula>
    </cfRule>
    <cfRule type="cellIs" dxfId="6770" priority="4" operator="equal">
      <formula>"Titulaire"</formula>
    </cfRule>
  </conditionalFormatting>
  <conditionalFormatting sqref="U25">
    <cfRule type="cellIs" dxfId="6769" priority="1" operator="equal">
      <formula>"Remplaçant"</formula>
    </cfRule>
    <cfRule type="cellIs" dxfId="6768" priority="2" operator="equal">
      <formula>"Titulaire"</formula>
    </cfRule>
  </conditionalFormatting>
  <hyperlinks>
    <hyperlink ref="B422" r:id="rId1" tooltip="Mathieu Gorgelin" display="http://www.lequipe.fr/Football/FootballFicheJoueur34796.html"/>
    <hyperlink ref="B423" r:id="rId2" tooltip="Anthony Lopes" display="http://www.lequipe.fr/Football/FootballFicheJoueur33459.html"/>
    <hyperlink ref="B424" r:id="rId3" tooltip="Lucas Mocio" display="http://www.lequipe.fr/Football/FootballFicheJoueur47630.html"/>
    <hyperlink ref="B425" r:id="rId4" tooltip="Jordy Gaspar" display="http://www.lequipe.fr/Football/FootballFicheJoueur54738.html"/>
    <hyperlink ref="B426" r:id="rId5" tooltip="Christophe Jallet" display="http://www.lequipe.fr/Football/FootballFicheJoueur19303.html"/>
    <hyperlink ref="B427" r:id="rId6" tooltip="Emanuel Mammana" display="http://www.lequipe.fr/Football/FootballFicheJoueur53320.html"/>
    <hyperlink ref="B428" r:id="rId7" tooltip="Jeremy Morel" display="http://www.lequipe.fr/Football/FootballFicheJoueur18902.html"/>
    <hyperlink ref="B429" r:id="rId8" tooltip="Nicolas Nkoulou" display="http://www.lequipe.fr/Football/FootballFicheJoueur29626.html"/>
    <hyperlink ref="B430" r:id="rId9" tooltip="Rafael" display="http://www.lequipe.fr/Football/FootballFicheJoueur29673.html"/>
    <hyperlink ref="B431" r:id="rId10" tooltip="Maciej Rybus" display="http://www.lequipe.fr/Football/FootballFicheJoueur43291.html"/>
    <hyperlink ref="B432" r:id="rId11" tooltip="Mapou Yanga-Mbiwa" display="http://www.lequipe.fr/Football/FootballFicheJoueur26692.html"/>
    <hyperlink ref="B433" r:id="rId12" tooltip="Sergi Darder" display="http://www.lequipe.fr/Football/FootballFicheJoueur50815.html"/>
    <hyperlink ref="B434" r:id="rId13" tooltip="Nabil Fekir" display="http://www.lequipe.fr/Football/FootballFicheJoueur42702.html"/>
    <hyperlink ref="B435" r:id="rId14" tooltip="Jordan Ferri" display="http://www.lequipe.fr/Football/FootballFicheJoueur36628.html"/>
    <hyperlink ref="B436" r:id="rId15" tooltip="Gueïda Fofana" display="http://www.lequipe.fr/Football/FootballFicheJoueur30123.html"/>
    <hyperlink ref="B437" r:id="rId16" tooltip="Rachid Ghezzal" display="http://www.lequipe.fr/Football/FootballFicheJoueur36627.html"/>
    <hyperlink ref="B438" r:id="rId17" tooltip="Maxime Gonalons" display="http://www.lequipe.fr/Football/FootballFicheJoueur32459.html"/>
    <hyperlink ref="B439" r:id="rId18" tooltip="Clément Grenier" display="http://www.lequipe.fr/Football/FootballFicheJoueur29251.html"/>
    <hyperlink ref="B440" r:id="rId19" tooltip="Aldo Kalulu" display="http://www.lequipe.fr/Football/FootballFicheJoueur48975.html"/>
    <hyperlink ref="B441" r:id="rId20" tooltip="Olivier Kemen" display="http://www.lequipe.fr/Football/FootballFicheJoueur56107.html"/>
    <hyperlink ref="B442" r:id="rId21" tooltip="Gaëtan Perrin" display="http://www.lequipe.fr/Football/FootballFicheJoueur52520.html"/>
    <hyperlink ref="B443" r:id="rId22" tooltip="Corentin Tolisso" display="http://www.lequipe.fr/Football/FootballFicheJoueur45436.html"/>
    <hyperlink ref="B444" r:id="rId23" tooltip="Lucas Tousart" display="http://www.lequipe.fr/Football/FootballFicheJoueur55869.html"/>
    <hyperlink ref="B445" r:id="rId24" tooltip="Mathieu Valbuena" display="http://www.lequipe.fr/Football/FootballFicheJoueur20657.html"/>
    <hyperlink ref="B446" r:id="rId25" tooltip="Maxwel Cornet" display="http://www.lequipe.fr/Football/FootballFicheJoueur46777.html"/>
    <hyperlink ref="B447" r:id="rId26" tooltip="Alexandre Lacazette" display="http://www.lequipe.fr/Football/FootballFicheJoueur32441.html"/>
    <hyperlink ref="B130" r:id="rId27" tooltip="Mathieu Gorgelin" display="http://www.lequipe.fr/Football/FootballFicheJoueur34796.html"/>
    <hyperlink ref="B108" r:id="rId28" tooltip="Anthony Lopes" display="http://www.lequipe.fr/Football/FootballFicheJoueur33459.html"/>
    <hyperlink ref="B121" r:id="rId29" tooltip="Lucas Mocio" display="http://www.lequipe.fr/Football/FootballFicheJoueur47630.html"/>
    <hyperlink ref="B132" r:id="rId30" tooltip="Jordy Gaspar" display="http://www.lequipe.fr/Football/FootballFicheJoueur54738.html"/>
    <hyperlink ref="B118" r:id="rId31" tooltip="Christophe Jallet" display="http://www.lequipe.fr/Football/FootballFicheJoueur19303.html"/>
    <hyperlink ref="B111" r:id="rId32" tooltip="Emanuel Mammana" display="http://www.lequipe.fr/Football/FootballFicheJoueur53320.html"/>
    <hyperlink ref="B120" r:id="rId33" tooltip="Jeremy Morel" display="http://www.lequipe.fr/Football/FootballFicheJoueur18902.html"/>
    <hyperlink ref="B110" r:id="rId34" tooltip="Nicolas Nkoulou" display="http://www.lequipe.fr/Football/FootballFicheJoueur29626.html"/>
    <hyperlink ref="B123" r:id="rId35" tooltip="Rafael" display="http://www.lequipe.fr/Football/FootballFicheJoueur29673.html"/>
    <hyperlink ref="B131" r:id="rId36" tooltip="Maciej Rybus" display="http://www.lequipe.fr/Football/FootballFicheJoueur43291.html"/>
    <hyperlink ref="B109" r:id="rId37" tooltip="Mapou Yanga-Mbiwa" display="http://www.lequipe.fr/Football/FootballFicheJoueur26692.html"/>
    <hyperlink ref="B119" r:id="rId38" tooltip="Sergi Darder" display="http://www.lequipe.fr/Football/FootballFicheJoueur50815.html"/>
    <hyperlink ref="B122" r:id="rId39" tooltip="Nabil Fekir" display="http://www.lequipe.fr/Football/FootballFicheJoueur42702.html"/>
    <hyperlink ref="B117" r:id="rId40" tooltip="Jordan Ferri" display="http://www.lequipe.fr/Football/FootballFicheJoueur36628.html"/>
    <hyperlink ref="B112" r:id="rId41" tooltip="Gueïda Fofana" display="http://www.lequipe.fr/Football/FootballFicheJoueur30123.html"/>
    <hyperlink ref="B116" r:id="rId42" tooltip="Rachid Ghezzal" display="http://www.lequipe.fr/Football/FootballFicheJoueur36627.html"/>
    <hyperlink ref="B124" r:id="rId43" tooltip="Maxime Gonalons" display="http://www.lequipe.fr/Football/FootballFicheJoueur32459.html"/>
    <hyperlink ref="B113" r:id="rId44" tooltip="Clément Grenier" display="http://www.lequipe.fr/Football/FootballFicheJoueur29251.html"/>
    <hyperlink ref="B127" r:id="rId45" tooltip="Aldo Kalulu" display="http://www.lequipe.fr/Football/FootballFicheJoueur48975.html"/>
    <hyperlink ref="B126" r:id="rId46" tooltip="Olivier Kemen" display="http://www.lequipe.fr/Football/FootballFicheJoueur56107.html"/>
    <hyperlink ref="B125" r:id="rId47" tooltip="Gaëtan Perrin" display="http://www.lequipe.fr/Football/FootballFicheJoueur52520.html"/>
    <hyperlink ref="B114" r:id="rId48" tooltip="Corentin Tolisso" display="http://www.lequipe.fr/Football/FootballFicheJoueur45436.html"/>
    <hyperlink ref="B133" r:id="rId49" tooltip="Lucas Tousart" display="http://www.lequipe.fr/Football/FootballFicheJoueur55869.html"/>
    <hyperlink ref="B129" r:id="rId50" tooltip="Mathieu Valbuena" display="http://www.lequipe.fr/Football/FootballFicheJoueur20657.html"/>
    <hyperlink ref="B128" r:id="rId51" tooltip="Maxwel Cornet" display="http://www.lequipe.fr/Football/FootballFicheJoueur46777.html"/>
    <hyperlink ref="B115" r:id="rId52" tooltip="Alexandre Lacazette" display="http://www.lequipe.fr/Football/FootballFicheJoueur32441.html"/>
    <hyperlink ref="B27" r:id="rId53" tooltip="Mathieu Gorgelin" display="http://www.lequipe.fr/Football/FootballFicheJoueur34796.html"/>
    <hyperlink ref="B5" r:id="rId54" tooltip="Anthony Lopes" display="http://www.lequipe.fr/Football/FootballFicheJoueur33459.html"/>
    <hyperlink ref="B18" r:id="rId55" tooltip="Lucas Mocio" display="http://www.lequipe.fr/Football/FootballFicheJoueur47630.html"/>
    <hyperlink ref="B29" r:id="rId56" tooltip="Jordy Gaspar" display="http://www.lequipe.fr/Football/FootballFicheJoueur54738.html"/>
    <hyperlink ref="B15" r:id="rId57" tooltip="Christophe Jallet" display="http://www.lequipe.fr/Football/FootballFicheJoueur19303.html"/>
    <hyperlink ref="B8" r:id="rId58" tooltip="Emanuel Mammana" display="http://www.lequipe.fr/Football/FootballFicheJoueur53320.html"/>
    <hyperlink ref="B17" r:id="rId59" tooltip="Jeremy Morel" display="http://www.lequipe.fr/Football/FootballFicheJoueur18902.html"/>
    <hyperlink ref="B7" r:id="rId60" tooltip="Nicolas Nkoulou" display="http://www.lequipe.fr/Football/FootballFicheJoueur29626.html"/>
    <hyperlink ref="B20" r:id="rId61" tooltip="Rafael" display="http://www.lequipe.fr/Football/FootballFicheJoueur29673.html"/>
    <hyperlink ref="B28" r:id="rId62" tooltip="Maciej Rybus" display="http://www.lequipe.fr/Football/FootballFicheJoueur43291.html"/>
    <hyperlink ref="B6" r:id="rId63" tooltip="Mapou Yanga-Mbiwa" display="http://www.lequipe.fr/Football/FootballFicheJoueur26692.html"/>
    <hyperlink ref="B16" r:id="rId64" tooltip="Sergi Darder" display="http://www.lequipe.fr/Football/FootballFicheJoueur50815.html"/>
    <hyperlink ref="B19" r:id="rId65" tooltip="Nabil Fekir" display="http://www.lequipe.fr/Football/FootballFicheJoueur42702.html"/>
    <hyperlink ref="B14" r:id="rId66" tooltip="Jordan Ferri" display="http://www.lequipe.fr/Football/FootballFicheJoueur36628.html"/>
    <hyperlink ref="B9" r:id="rId67" tooltip="Gueïda Fofana" display="http://www.lequipe.fr/Football/FootballFicheJoueur30123.html"/>
    <hyperlink ref="B13" r:id="rId68" tooltip="Rachid Ghezzal" display="http://www.lequipe.fr/Football/FootballFicheJoueur36627.html"/>
    <hyperlink ref="B21" r:id="rId69" tooltip="Maxime Gonalons" display="http://www.lequipe.fr/Football/FootballFicheJoueur32459.html"/>
    <hyperlink ref="B10" r:id="rId70" tooltip="Clément Grenier" display="http://www.lequipe.fr/Football/FootballFicheJoueur29251.html"/>
    <hyperlink ref="B24" r:id="rId71" tooltip="Aldo Kalulu" display="http://www.lequipe.fr/Football/FootballFicheJoueur48975.html"/>
    <hyperlink ref="B23" r:id="rId72" tooltip="Olivier Kemen" display="http://www.lequipe.fr/Football/FootballFicheJoueur56107.html"/>
    <hyperlink ref="B22" r:id="rId73" tooltip="Gaëtan Perrin" display="http://www.lequipe.fr/Football/FootballFicheJoueur52520.html"/>
    <hyperlink ref="B11" r:id="rId74" tooltip="Corentin Tolisso" display="http://www.lequipe.fr/Football/FootballFicheJoueur45436.html"/>
    <hyperlink ref="B30" r:id="rId75" tooltip="Lucas Tousart" display="http://www.lequipe.fr/Football/FootballFicheJoueur55869.html"/>
    <hyperlink ref="B26" r:id="rId76" tooltip="Mathieu Valbuena" display="http://www.lequipe.fr/Football/FootballFicheJoueur20657.html"/>
    <hyperlink ref="B25" r:id="rId77" tooltip="Maxwel Cornet" display="http://www.lequipe.fr/Football/FootballFicheJoueur46777.html"/>
    <hyperlink ref="B12" r:id="rId78" tooltip="Alexandre Lacazette" display="http://www.lequipe.fr/Football/FootballFicheJoueur32441.html"/>
  </hyperlinks>
  <pageMargins left="0.7" right="0.7" top="0.75" bottom="0.75" header="0.3" footer="0.3"/>
  <drawing r:id="rId79"/>
  <legacyDrawing r:id="rId8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dimension ref="A1:DX455"/>
  <sheetViews>
    <sheetView showGridLines="0" topLeftCell="A43" zoomScale="85" zoomScaleNormal="85" workbookViewId="0">
      <selection activeCell="A121" sqref="A121"/>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17</v>
      </c>
      <c r="L1" s="96" t="s">
        <v>5</v>
      </c>
      <c r="O1" s="96" t="s">
        <v>5</v>
      </c>
      <c r="R1" s="96" t="s">
        <v>5</v>
      </c>
      <c r="U1" s="96"/>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42596</v>
      </c>
      <c r="O2" s="113">
        <v>42603</v>
      </c>
      <c r="R2" s="113">
        <v>42603</v>
      </c>
      <c r="U2" s="113"/>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17</v>
      </c>
      <c r="O3" s="115" t="s">
        <v>9</v>
      </c>
      <c r="R3" s="115" t="s">
        <v>17</v>
      </c>
      <c r="U3" s="115"/>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25</v>
      </c>
      <c r="M4" s="112" t="s">
        <v>155</v>
      </c>
      <c r="N4" s="111" t="s">
        <v>156</v>
      </c>
      <c r="O4" s="114" t="s">
        <v>17</v>
      </c>
      <c r="P4" s="112" t="s">
        <v>155</v>
      </c>
      <c r="Q4" s="111" t="s">
        <v>156</v>
      </c>
      <c r="R4" s="114" t="s">
        <v>19</v>
      </c>
      <c r="S4" s="112" t="s">
        <v>155</v>
      </c>
      <c r="T4" s="108" t="s">
        <v>156</v>
      </c>
      <c r="U4" s="114"/>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3</v>
      </c>
      <c r="B5" s="174" t="s">
        <v>458</v>
      </c>
      <c r="C5" s="146">
        <v>1</v>
      </c>
      <c r="D5" s="177" t="s">
        <v>113</v>
      </c>
      <c r="E5" s="147">
        <f t="shared" ref="E5:E44" si="0">COUNTIF(L5:XFD5,"Titulaire")</f>
        <v>0</v>
      </c>
      <c r="F5" s="175">
        <f>SUM(L5:XFD5)*-1</f>
        <v>0</v>
      </c>
      <c r="G5" s="147">
        <f t="shared" ref="G5:G44" si="1">COUNTIFS($49:$49,"Victoire",5:5,"Titulaire")</f>
        <v>0</v>
      </c>
      <c r="H5" s="147">
        <f t="shared" ref="H5:H44" si="2">COUNTIFS($49:$49,"Nul",5:5,"Titulaire")</f>
        <v>0</v>
      </c>
      <c r="I5" s="147">
        <f t="shared" ref="I5:I44" si="3">COUNTIFS($49:$49,"Défaite",5:5,"Titulaire")</f>
        <v>0</v>
      </c>
      <c r="J5" s="106">
        <f t="shared" ref="J5:J44" si="4">COUNTIF($L5:$XFD5,"Titulaire")/$J$2</f>
        <v>0</v>
      </c>
      <c r="K5" s="106">
        <f t="shared" ref="K5:K44" si="5">COUNTIF($L5:$XFD5,"Remplaçant")/$J$2</f>
        <v>0.75</v>
      </c>
      <c r="L5" s="107" t="s">
        <v>122</v>
      </c>
      <c r="M5" s="110"/>
      <c r="N5" s="110"/>
      <c r="O5" s="107" t="s">
        <v>122</v>
      </c>
      <c r="P5" s="110"/>
      <c r="Q5" s="110"/>
      <c r="R5" s="107" t="s">
        <v>122</v>
      </c>
      <c r="S5" s="110"/>
      <c r="T5" s="110"/>
      <c r="U5" s="96"/>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12</v>
      </c>
      <c r="B6" s="174" t="s">
        <v>465</v>
      </c>
      <c r="C6" s="146">
        <v>2</v>
      </c>
      <c r="D6" s="177" t="s">
        <v>114</v>
      </c>
      <c r="E6" s="147">
        <f t="shared" si="0"/>
        <v>3</v>
      </c>
      <c r="F6" s="145">
        <f t="shared" ref="F6:F17" si="6">SUM(L6:XFD6)</f>
        <v>0</v>
      </c>
      <c r="G6" s="147">
        <f t="shared" si="1"/>
        <v>1</v>
      </c>
      <c r="H6" s="147">
        <f t="shared" si="2"/>
        <v>1</v>
      </c>
      <c r="I6" s="147">
        <f t="shared" si="3"/>
        <v>1</v>
      </c>
      <c r="J6" s="106">
        <f t="shared" si="4"/>
        <v>0.75</v>
      </c>
      <c r="K6" s="106">
        <f t="shared" si="5"/>
        <v>0</v>
      </c>
      <c r="L6" s="96" t="s">
        <v>121</v>
      </c>
      <c r="M6" s="110"/>
      <c r="N6" s="110"/>
      <c r="O6" s="96" t="s">
        <v>121</v>
      </c>
      <c r="P6" s="110"/>
      <c r="Q6" s="110"/>
      <c r="R6" s="96" t="s">
        <v>121</v>
      </c>
      <c r="S6" s="110"/>
      <c r="T6" s="110"/>
      <c r="U6" s="96"/>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7</v>
      </c>
      <c r="B7" s="174" t="s">
        <v>454</v>
      </c>
      <c r="C7" s="146">
        <v>3</v>
      </c>
      <c r="D7" s="177" t="s">
        <v>114</v>
      </c>
      <c r="E7" s="147">
        <f t="shared" si="0"/>
        <v>3</v>
      </c>
      <c r="F7" s="145">
        <f t="shared" si="6"/>
        <v>0</v>
      </c>
      <c r="G7" s="147">
        <f t="shared" si="1"/>
        <v>1</v>
      </c>
      <c r="H7" s="147">
        <f t="shared" si="2"/>
        <v>1</v>
      </c>
      <c r="I7" s="147">
        <f t="shared" si="3"/>
        <v>1</v>
      </c>
      <c r="J7" s="106">
        <f t="shared" si="4"/>
        <v>0.75</v>
      </c>
      <c r="K7" s="106">
        <f t="shared" si="5"/>
        <v>0</v>
      </c>
      <c r="L7" s="96" t="s">
        <v>121</v>
      </c>
      <c r="M7" s="110"/>
      <c r="N7" s="110"/>
      <c r="O7" s="96" t="s">
        <v>121</v>
      </c>
      <c r="P7" s="110"/>
      <c r="Q7" s="110"/>
      <c r="R7" s="96" t="s">
        <v>121</v>
      </c>
      <c r="S7" s="110"/>
      <c r="T7" s="110"/>
      <c r="U7" s="96"/>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10</v>
      </c>
      <c r="B8" s="174" t="s">
        <v>464</v>
      </c>
      <c r="C8" s="146">
        <v>4</v>
      </c>
      <c r="D8" s="177" t="s">
        <v>114</v>
      </c>
      <c r="E8" s="147">
        <f t="shared" si="0"/>
        <v>2</v>
      </c>
      <c r="F8" s="145">
        <f t="shared" si="6"/>
        <v>0</v>
      </c>
      <c r="G8" s="147">
        <f t="shared" si="1"/>
        <v>1</v>
      </c>
      <c r="H8" s="147">
        <f t="shared" si="2"/>
        <v>0</v>
      </c>
      <c r="I8" s="147">
        <f t="shared" si="3"/>
        <v>1</v>
      </c>
      <c r="J8" s="106">
        <f t="shared" si="4"/>
        <v>0.5</v>
      </c>
      <c r="K8" s="106">
        <f t="shared" si="5"/>
        <v>0.25</v>
      </c>
      <c r="L8" s="107" t="s">
        <v>122</v>
      </c>
      <c r="M8" s="110"/>
      <c r="N8" s="110"/>
      <c r="O8" s="96" t="s">
        <v>121</v>
      </c>
      <c r="P8" s="110"/>
      <c r="Q8" s="110"/>
      <c r="R8" s="96" t="s">
        <v>121</v>
      </c>
      <c r="S8" s="110"/>
      <c r="T8" s="110"/>
      <c r="U8" s="96"/>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18</v>
      </c>
      <c r="B9" s="174" t="s">
        <v>470</v>
      </c>
      <c r="C9" s="146">
        <v>5</v>
      </c>
      <c r="D9" s="177" t="s">
        <v>116</v>
      </c>
      <c r="E9" s="147">
        <f t="shared" si="0"/>
        <v>2</v>
      </c>
      <c r="F9" s="145">
        <f t="shared" si="6"/>
        <v>0</v>
      </c>
      <c r="G9" s="147">
        <f t="shared" si="1"/>
        <v>0</v>
      </c>
      <c r="H9" s="147">
        <f t="shared" si="2"/>
        <v>1</v>
      </c>
      <c r="I9" s="147">
        <f t="shared" si="3"/>
        <v>1</v>
      </c>
      <c r="J9" s="106">
        <f t="shared" si="4"/>
        <v>0.5</v>
      </c>
      <c r="K9" s="106">
        <f t="shared" si="5"/>
        <v>0</v>
      </c>
      <c r="L9" s="96" t="s">
        <v>121</v>
      </c>
      <c r="M9" s="110"/>
      <c r="N9" s="110"/>
      <c r="O9" s="96" t="s">
        <v>121</v>
      </c>
      <c r="P9" s="110"/>
      <c r="Q9" s="110"/>
      <c r="R9" s="96"/>
      <c r="S9" s="110"/>
      <c r="T9" s="110"/>
      <c r="U9" s="96"/>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11</v>
      </c>
      <c r="B10" s="174" t="s">
        <v>455</v>
      </c>
      <c r="C10" s="146">
        <v>6</v>
      </c>
      <c r="D10" s="177" t="s">
        <v>114</v>
      </c>
      <c r="E10" s="147">
        <f t="shared" si="0"/>
        <v>0</v>
      </c>
      <c r="F10" s="145">
        <f t="shared" si="6"/>
        <v>0</v>
      </c>
      <c r="G10" s="147">
        <f t="shared" si="1"/>
        <v>0</v>
      </c>
      <c r="H10" s="147">
        <f t="shared" si="2"/>
        <v>0</v>
      </c>
      <c r="I10" s="147">
        <f t="shared" si="3"/>
        <v>0</v>
      </c>
      <c r="J10" s="106">
        <f t="shared" si="4"/>
        <v>0</v>
      </c>
      <c r="K10" s="106">
        <f t="shared" si="5"/>
        <v>0.5</v>
      </c>
      <c r="L10" s="96"/>
      <c r="M10" s="110"/>
      <c r="N10" s="110"/>
      <c r="O10" s="107" t="s">
        <v>122</v>
      </c>
      <c r="P10" s="110"/>
      <c r="Q10" s="110"/>
      <c r="R10" s="107" t="s">
        <v>122</v>
      </c>
      <c r="S10" s="110"/>
      <c r="T10" s="110"/>
      <c r="U10" s="96"/>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17</v>
      </c>
      <c r="B11" s="174" t="s">
        <v>469</v>
      </c>
      <c r="C11" s="146">
        <v>7</v>
      </c>
      <c r="D11" s="177" t="s">
        <v>116</v>
      </c>
      <c r="E11" s="147">
        <f t="shared" si="0"/>
        <v>3</v>
      </c>
      <c r="F11" s="145">
        <f t="shared" si="6"/>
        <v>1</v>
      </c>
      <c r="G11" s="147">
        <f t="shared" si="1"/>
        <v>1</v>
      </c>
      <c r="H11" s="147">
        <f t="shared" si="2"/>
        <v>1</v>
      </c>
      <c r="I11" s="147">
        <f t="shared" si="3"/>
        <v>1</v>
      </c>
      <c r="J11" s="106">
        <f t="shared" si="4"/>
        <v>0.75</v>
      </c>
      <c r="K11" s="106">
        <f t="shared" si="5"/>
        <v>0</v>
      </c>
      <c r="L11" s="96" t="s">
        <v>121</v>
      </c>
      <c r="M11" s="110"/>
      <c r="N11" s="110"/>
      <c r="O11" s="96" t="s">
        <v>121</v>
      </c>
      <c r="P11" s="110"/>
      <c r="Q11" s="110"/>
      <c r="R11" s="96" t="s">
        <v>121</v>
      </c>
      <c r="S11" s="110">
        <v>1</v>
      </c>
      <c r="T11" s="110"/>
      <c r="U11" s="96"/>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19</v>
      </c>
      <c r="B12" s="174" t="s">
        <v>471</v>
      </c>
      <c r="C12" s="146">
        <v>10</v>
      </c>
      <c r="D12" s="177" t="s">
        <v>116</v>
      </c>
      <c r="E12" s="147">
        <f t="shared" si="0"/>
        <v>3</v>
      </c>
      <c r="F12" s="145">
        <f t="shared" si="6"/>
        <v>0</v>
      </c>
      <c r="G12" s="147">
        <f t="shared" si="1"/>
        <v>1</v>
      </c>
      <c r="H12" s="147">
        <f t="shared" si="2"/>
        <v>1</v>
      </c>
      <c r="I12" s="147">
        <f t="shared" si="3"/>
        <v>1</v>
      </c>
      <c r="J12" s="106">
        <f t="shared" si="4"/>
        <v>0.75</v>
      </c>
      <c r="K12" s="106">
        <f t="shared" si="5"/>
        <v>0</v>
      </c>
      <c r="L12" s="96" t="s">
        <v>121</v>
      </c>
      <c r="M12" s="110"/>
      <c r="N12" s="110"/>
      <c r="O12" s="96" t="s">
        <v>121</v>
      </c>
      <c r="P12" s="110"/>
      <c r="Q12" s="110"/>
      <c r="R12" s="96" t="s">
        <v>121</v>
      </c>
      <c r="S12" s="110"/>
      <c r="T12" s="110"/>
      <c r="U12" s="96"/>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16</v>
      </c>
      <c r="B13" s="174" t="s">
        <v>468</v>
      </c>
      <c r="C13" s="146">
        <v>11</v>
      </c>
      <c r="D13" s="177" t="s">
        <v>116</v>
      </c>
      <c r="E13" s="147">
        <f t="shared" si="0"/>
        <v>0</v>
      </c>
      <c r="F13" s="175">
        <f t="shared" si="6"/>
        <v>0</v>
      </c>
      <c r="G13" s="147">
        <f t="shared" si="1"/>
        <v>0</v>
      </c>
      <c r="H13" s="147">
        <f t="shared" si="2"/>
        <v>0</v>
      </c>
      <c r="I13" s="147">
        <f t="shared" si="3"/>
        <v>0</v>
      </c>
      <c r="J13" s="106">
        <f t="shared" si="4"/>
        <v>0</v>
      </c>
      <c r="K13" s="106">
        <f t="shared" si="5"/>
        <v>0</v>
      </c>
      <c r="L13" s="96"/>
      <c r="M13" s="110"/>
      <c r="N13" s="110"/>
      <c r="O13" s="96"/>
      <c r="P13" s="110"/>
      <c r="Q13" s="110"/>
      <c r="R13" s="96"/>
      <c r="S13" s="110"/>
      <c r="T13" s="110"/>
      <c r="U13" s="96"/>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5</v>
      </c>
      <c r="B14" s="174" t="s">
        <v>460</v>
      </c>
      <c r="C14" s="146">
        <v>12</v>
      </c>
      <c r="D14" s="177" t="s">
        <v>114</v>
      </c>
      <c r="E14" s="147">
        <f t="shared" si="0"/>
        <v>1</v>
      </c>
      <c r="F14" s="145">
        <f t="shared" si="6"/>
        <v>0</v>
      </c>
      <c r="G14" s="147">
        <f t="shared" si="1"/>
        <v>0</v>
      </c>
      <c r="H14" s="147">
        <f t="shared" si="2"/>
        <v>1</v>
      </c>
      <c r="I14" s="147">
        <f t="shared" si="3"/>
        <v>0</v>
      </c>
      <c r="J14" s="106">
        <f t="shared" si="4"/>
        <v>0.25</v>
      </c>
      <c r="K14" s="106">
        <f t="shared" si="5"/>
        <v>0</v>
      </c>
      <c r="L14" s="96" t="s">
        <v>121</v>
      </c>
      <c r="M14" s="110"/>
      <c r="N14" s="110"/>
      <c r="O14" s="96"/>
      <c r="P14" s="110"/>
      <c r="Q14" s="110"/>
      <c r="R14" s="96"/>
      <c r="S14" s="110"/>
      <c r="T14" s="110"/>
      <c r="U14" s="96"/>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4</v>
      </c>
      <c r="B15" s="174" t="s">
        <v>459</v>
      </c>
      <c r="C15" s="146">
        <v>13</v>
      </c>
      <c r="D15" s="177" t="s">
        <v>114</v>
      </c>
      <c r="E15" s="147">
        <f t="shared" si="0"/>
        <v>0</v>
      </c>
      <c r="F15" s="145">
        <f t="shared" si="6"/>
        <v>0</v>
      </c>
      <c r="G15" s="147">
        <f t="shared" si="1"/>
        <v>0</v>
      </c>
      <c r="H15" s="147">
        <f t="shared" si="2"/>
        <v>0</v>
      </c>
      <c r="I15" s="147">
        <f t="shared" si="3"/>
        <v>0</v>
      </c>
      <c r="J15" s="106">
        <f t="shared" si="4"/>
        <v>0</v>
      </c>
      <c r="K15" s="106">
        <f t="shared" si="5"/>
        <v>0</v>
      </c>
      <c r="L15" s="96"/>
      <c r="M15" s="110"/>
      <c r="N15" s="110"/>
      <c r="O15" s="96"/>
      <c r="P15" s="110"/>
      <c r="Q15" s="110"/>
      <c r="R15" s="96"/>
      <c r="S15" s="110"/>
      <c r="T15" s="110"/>
      <c r="U15" s="96"/>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29</v>
      </c>
      <c r="B16" s="174" t="s">
        <v>480</v>
      </c>
      <c r="C16" s="146">
        <v>14</v>
      </c>
      <c r="D16" s="177" t="s">
        <v>117</v>
      </c>
      <c r="E16" s="147">
        <f t="shared" si="0"/>
        <v>0</v>
      </c>
      <c r="F16" s="145">
        <f t="shared" si="6"/>
        <v>0</v>
      </c>
      <c r="G16" s="147">
        <f t="shared" si="1"/>
        <v>0</v>
      </c>
      <c r="H16" s="147">
        <f t="shared" si="2"/>
        <v>0</v>
      </c>
      <c r="I16" s="147">
        <f t="shared" si="3"/>
        <v>0</v>
      </c>
      <c r="J16" s="106">
        <f t="shared" si="4"/>
        <v>0</v>
      </c>
      <c r="K16" s="106">
        <f t="shared" si="5"/>
        <v>0</v>
      </c>
      <c r="L16" s="96"/>
      <c r="M16" s="110"/>
      <c r="N16" s="110"/>
      <c r="O16" s="96"/>
      <c r="P16" s="110"/>
      <c r="Q16" s="110"/>
      <c r="R16" s="96"/>
      <c r="S16" s="110"/>
      <c r="T16" s="110"/>
      <c r="U16" s="96"/>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9</v>
      </c>
      <c r="B17" s="174" t="s">
        <v>463</v>
      </c>
      <c r="C17" s="146">
        <v>15</v>
      </c>
      <c r="D17" s="177" t="s">
        <v>114</v>
      </c>
      <c r="E17" s="147">
        <f t="shared" si="0"/>
        <v>3</v>
      </c>
      <c r="F17" s="145">
        <f t="shared" si="6"/>
        <v>0</v>
      </c>
      <c r="G17" s="147">
        <f t="shared" si="1"/>
        <v>1</v>
      </c>
      <c r="H17" s="147">
        <f t="shared" si="2"/>
        <v>1</v>
      </c>
      <c r="I17" s="147">
        <f t="shared" si="3"/>
        <v>1</v>
      </c>
      <c r="J17" s="106">
        <f t="shared" si="4"/>
        <v>0.75</v>
      </c>
      <c r="K17" s="106">
        <f t="shared" si="5"/>
        <v>0</v>
      </c>
      <c r="L17" s="96" t="s">
        <v>121</v>
      </c>
      <c r="M17" s="110"/>
      <c r="N17" s="110"/>
      <c r="O17" s="96" t="s">
        <v>121</v>
      </c>
      <c r="P17" s="110"/>
      <c r="Q17" s="110"/>
      <c r="R17" s="96" t="s">
        <v>121</v>
      </c>
      <c r="S17" s="110"/>
      <c r="T17" s="110"/>
      <c r="U17" s="96"/>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2</v>
      </c>
      <c r="B18" s="174" t="s">
        <v>457</v>
      </c>
      <c r="C18" s="146">
        <v>16</v>
      </c>
      <c r="D18" s="177" t="s">
        <v>113</v>
      </c>
      <c r="E18" s="147">
        <f t="shared" si="0"/>
        <v>3</v>
      </c>
      <c r="F18" s="175">
        <f>SUM(L18:XFD18)*-1</f>
        <v>-2</v>
      </c>
      <c r="G18" s="147">
        <f t="shared" si="1"/>
        <v>1</v>
      </c>
      <c r="H18" s="147">
        <f t="shared" si="2"/>
        <v>1</v>
      </c>
      <c r="I18" s="147">
        <f t="shared" si="3"/>
        <v>1</v>
      </c>
      <c r="J18" s="106">
        <f t="shared" si="4"/>
        <v>0.75</v>
      </c>
      <c r="K18" s="106">
        <f t="shared" si="5"/>
        <v>0</v>
      </c>
      <c r="L18" s="96" t="s">
        <v>121</v>
      </c>
      <c r="M18" s="110"/>
      <c r="N18" s="110"/>
      <c r="O18" s="96" t="s">
        <v>121</v>
      </c>
      <c r="P18" s="110"/>
      <c r="Q18" s="110">
        <v>2</v>
      </c>
      <c r="R18" s="96" t="s">
        <v>121</v>
      </c>
      <c r="S18" s="110"/>
      <c r="T18" s="110"/>
      <c r="U18" s="96"/>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24</v>
      </c>
      <c r="B19" s="174" t="s">
        <v>151</v>
      </c>
      <c r="C19" s="146">
        <v>17</v>
      </c>
      <c r="D19" s="177" t="s">
        <v>116</v>
      </c>
      <c r="E19" s="147">
        <f t="shared" si="0"/>
        <v>2</v>
      </c>
      <c r="F19" s="145">
        <f t="shared" ref="F19:F30" si="7">SUM(L19:XFD19)</f>
        <v>0</v>
      </c>
      <c r="G19" s="147">
        <f t="shared" si="1"/>
        <v>0</v>
      </c>
      <c r="H19" s="147">
        <f t="shared" si="2"/>
        <v>1</v>
      </c>
      <c r="I19" s="147">
        <f t="shared" si="3"/>
        <v>1</v>
      </c>
      <c r="J19" s="106">
        <f t="shared" si="4"/>
        <v>0.5</v>
      </c>
      <c r="K19" s="106">
        <f t="shared" si="5"/>
        <v>0.25</v>
      </c>
      <c r="L19" s="96" t="s">
        <v>121</v>
      </c>
      <c r="M19" s="110"/>
      <c r="N19" s="110"/>
      <c r="O19" s="96" t="s">
        <v>121</v>
      </c>
      <c r="P19" s="110"/>
      <c r="Q19" s="110"/>
      <c r="R19" s="107" t="s">
        <v>122</v>
      </c>
      <c r="S19" s="110"/>
      <c r="T19" s="110"/>
      <c r="U19" s="96"/>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26</v>
      </c>
      <c r="B20" s="174" t="s">
        <v>477</v>
      </c>
      <c r="C20" s="146">
        <v>18</v>
      </c>
      <c r="D20" s="177" t="s">
        <v>117</v>
      </c>
      <c r="E20" s="147">
        <f t="shared" si="0"/>
        <v>3</v>
      </c>
      <c r="F20" s="145">
        <f t="shared" si="7"/>
        <v>1</v>
      </c>
      <c r="G20" s="147">
        <f t="shared" si="1"/>
        <v>1</v>
      </c>
      <c r="H20" s="147">
        <f t="shared" si="2"/>
        <v>1</v>
      </c>
      <c r="I20" s="147">
        <f t="shared" si="3"/>
        <v>1</v>
      </c>
      <c r="J20" s="106">
        <f t="shared" si="4"/>
        <v>0.75</v>
      </c>
      <c r="K20" s="106">
        <f t="shared" si="5"/>
        <v>0</v>
      </c>
      <c r="L20" s="96" t="s">
        <v>121</v>
      </c>
      <c r="M20" s="110"/>
      <c r="N20" s="110"/>
      <c r="O20" s="96" t="s">
        <v>121</v>
      </c>
      <c r="P20" s="110"/>
      <c r="Q20" s="110"/>
      <c r="R20" s="96" t="s">
        <v>121</v>
      </c>
      <c r="S20" s="110">
        <v>1</v>
      </c>
      <c r="T20" s="110"/>
      <c r="U20" s="96"/>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20</v>
      </c>
      <c r="B21" s="174" t="s">
        <v>472</v>
      </c>
      <c r="C21" s="146">
        <v>20</v>
      </c>
      <c r="D21" s="177" t="s">
        <v>116</v>
      </c>
      <c r="E21" s="147">
        <f t="shared" si="0"/>
        <v>1</v>
      </c>
      <c r="F21" s="145">
        <f t="shared" si="7"/>
        <v>0</v>
      </c>
      <c r="G21" s="147">
        <f t="shared" si="1"/>
        <v>0</v>
      </c>
      <c r="H21" s="147">
        <f t="shared" si="2"/>
        <v>0</v>
      </c>
      <c r="I21" s="147">
        <f t="shared" si="3"/>
        <v>1</v>
      </c>
      <c r="J21" s="106">
        <f t="shared" si="4"/>
        <v>0.25</v>
      </c>
      <c r="K21" s="106">
        <f t="shared" si="5"/>
        <v>0.5</v>
      </c>
      <c r="L21" s="107" t="s">
        <v>122</v>
      </c>
      <c r="M21" s="110"/>
      <c r="N21" s="110"/>
      <c r="O21" s="96" t="s">
        <v>121</v>
      </c>
      <c r="P21" s="110"/>
      <c r="Q21" s="110"/>
      <c r="R21" s="107" t="s">
        <v>122</v>
      </c>
      <c r="S21" s="110"/>
      <c r="T21" s="110"/>
      <c r="U21" s="107"/>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27</v>
      </c>
      <c r="B22" s="174" t="s">
        <v>484</v>
      </c>
      <c r="C22" s="146">
        <v>22</v>
      </c>
      <c r="D22" s="177" t="s">
        <v>117</v>
      </c>
      <c r="E22" s="147">
        <f t="shared" si="0"/>
        <v>1</v>
      </c>
      <c r="F22" s="145">
        <f t="shared" si="7"/>
        <v>0</v>
      </c>
      <c r="G22" s="147">
        <f t="shared" si="1"/>
        <v>1</v>
      </c>
      <c r="H22" s="147">
        <f t="shared" si="2"/>
        <v>0</v>
      </c>
      <c r="I22" s="147">
        <f t="shared" si="3"/>
        <v>0</v>
      </c>
      <c r="J22" s="106">
        <f t="shared" si="4"/>
        <v>0.25</v>
      </c>
      <c r="K22" s="106">
        <f t="shared" si="5"/>
        <v>0.5</v>
      </c>
      <c r="L22" s="107" t="s">
        <v>122</v>
      </c>
      <c r="M22" s="110"/>
      <c r="N22" s="110"/>
      <c r="O22" s="107" t="s">
        <v>122</v>
      </c>
      <c r="P22" s="110"/>
      <c r="Q22" s="110"/>
      <c r="R22" s="96" t="s">
        <v>121</v>
      </c>
      <c r="S22" s="110"/>
      <c r="T22" s="110"/>
      <c r="U22" s="96"/>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23</v>
      </c>
      <c r="B23" s="174" t="s">
        <v>475</v>
      </c>
      <c r="C23" s="146">
        <v>23</v>
      </c>
      <c r="D23" s="177" t="s">
        <v>116</v>
      </c>
      <c r="E23" s="147">
        <f t="shared" si="0"/>
        <v>1</v>
      </c>
      <c r="F23" s="145">
        <f t="shared" si="7"/>
        <v>0</v>
      </c>
      <c r="G23" s="147">
        <f t="shared" si="1"/>
        <v>1</v>
      </c>
      <c r="H23" s="147">
        <f t="shared" si="2"/>
        <v>0</v>
      </c>
      <c r="I23" s="147">
        <f t="shared" si="3"/>
        <v>0</v>
      </c>
      <c r="J23" s="106">
        <f t="shared" si="4"/>
        <v>0.25</v>
      </c>
      <c r="K23" s="106">
        <f t="shared" si="5"/>
        <v>0.5</v>
      </c>
      <c r="L23" s="107" t="s">
        <v>122</v>
      </c>
      <c r="M23" s="110"/>
      <c r="N23" s="110"/>
      <c r="O23" s="107" t="s">
        <v>122</v>
      </c>
      <c r="P23" s="110"/>
      <c r="Q23" s="110"/>
      <c r="R23" s="96" t="s">
        <v>121</v>
      </c>
      <c r="S23" s="110"/>
      <c r="T23" s="110"/>
      <c r="U23" s="96"/>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8</v>
      </c>
      <c r="B24" s="174" t="s">
        <v>462</v>
      </c>
      <c r="C24" s="146">
        <v>24</v>
      </c>
      <c r="D24" s="177" t="s">
        <v>114</v>
      </c>
      <c r="E24" s="147">
        <f t="shared" si="0"/>
        <v>0</v>
      </c>
      <c r="F24" s="145">
        <f t="shared" si="7"/>
        <v>0</v>
      </c>
      <c r="G24" s="147">
        <f t="shared" si="1"/>
        <v>0</v>
      </c>
      <c r="H24" s="147">
        <f t="shared" si="2"/>
        <v>0</v>
      </c>
      <c r="I24" s="147">
        <f t="shared" si="3"/>
        <v>0</v>
      </c>
      <c r="J24" s="106">
        <f t="shared" si="4"/>
        <v>0</v>
      </c>
      <c r="K24" s="106">
        <f t="shared" si="5"/>
        <v>0</v>
      </c>
      <c r="L24" s="96"/>
      <c r="M24" s="110"/>
      <c r="N24" s="110"/>
      <c r="O24" s="96"/>
      <c r="P24" s="110"/>
      <c r="Q24" s="110"/>
      <c r="R24" s="96"/>
      <c r="S24" s="110"/>
      <c r="T24" s="110"/>
      <c r="U24" s="96"/>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14</v>
      </c>
      <c r="B25" s="174" t="s">
        <v>466</v>
      </c>
      <c r="C25" s="146">
        <v>25</v>
      </c>
      <c r="D25" s="177" t="s">
        <v>114</v>
      </c>
      <c r="E25" s="147">
        <f t="shared" si="0"/>
        <v>0</v>
      </c>
      <c r="F25" s="145">
        <f t="shared" si="7"/>
        <v>0</v>
      </c>
      <c r="G25" s="147">
        <f t="shared" si="1"/>
        <v>0</v>
      </c>
      <c r="H25" s="147">
        <f t="shared" si="2"/>
        <v>0</v>
      </c>
      <c r="I25" s="147">
        <f t="shared" si="3"/>
        <v>0</v>
      </c>
      <c r="J25" s="106">
        <f t="shared" si="4"/>
        <v>0</v>
      </c>
      <c r="K25" s="106">
        <f t="shared" si="5"/>
        <v>0.25</v>
      </c>
      <c r="L25" s="96"/>
      <c r="M25" s="110"/>
      <c r="N25" s="110"/>
      <c r="O25" s="96"/>
      <c r="P25" s="110"/>
      <c r="Q25" s="110"/>
      <c r="R25" s="107" t="s">
        <v>122</v>
      </c>
      <c r="S25" s="110"/>
      <c r="T25" s="110"/>
      <c r="U25" s="107"/>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32</v>
      </c>
      <c r="B26" s="174" t="s">
        <v>483</v>
      </c>
      <c r="C26" s="146">
        <v>26</v>
      </c>
      <c r="D26" s="177" t="s">
        <v>117</v>
      </c>
      <c r="E26" s="147">
        <f t="shared" si="0"/>
        <v>2</v>
      </c>
      <c r="F26" s="145">
        <f t="shared" si="7"/>
        <v>1</v>
      </c>
      <c r="G26" s="147">
        <f t="shared" si="1"/>
        <v>1</v>
      </c>
      <c r="H26" s="147">
        <f t="shared" si="2"/>
        <v>1</v>
      </c>
      <c r="I26" s="147">
        <f t="shared" si="3"/>
        <v>0</v>
      </c>
      <c r="J26" s="106">
        <f t="shared" si="4"/>
        <v>0.5</v>
      </c>
      <c r="K26" s="106">
        <f t="shared" si="5"/>
        <v>0.25</v>
      </c>
      <c r="L26" s="96" t="s">
        <v>121</v>
      </c>
      <c r="M26" s="110"/>
      <c r="N26" s="110"/>
      <c r="O26" s="107" t="s">
        <v>122</v>
      </c>
      <c r="P26" s="110">
        <v>1</v>
      </c>
      <c r="Q26" s="110"/>
      <c r="R26" s="96" t="s">
        <v>121</v>
      </c>
      <c r="S26" s="110"/>
      <c r="T26" s="110"/>
      <c r="U26" s="107"/>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22</v>
      </c>
      <c r="B27" s="174" t="s">
        <v>474</v>
      </c>
      <c r="C27" s="146">
        <v>27</v>
      </c>
      <c r="D27" s="177" t="s">
        <v>116</v>
      </c>
      <c r="E27" s="147">
        <f t="shared" si="0"/>
        <v>0</v>
      </c>
      <c r="F27" s="145">
        <f t="shared" si="7"/>
        <v>0</v>
      </c>
      <c r="G27" s="147">
        <f t="shared" si="1"/>
        <v>0</v>
      </c>
      <c r="H27" s="147">
        <f t="shared" si="2"/>
        <v>0</v>
      </c>
      <c r="I27" s="147">
        <f t="shared" si="3"/>
        <v>0</v>
      </c>
      <c r="J27" s="106">
        <f t="shared" si="4"/>
        <v>0</v>
      </c>
      <c r="K27" s="106">
        <f t="shared" si="5"/>
        <v>0.75</v>
      </c>
      <c r="L27" s="107" t="s">
        <v>122</v>
      </c>
      <c r="M27" s="110"/>
      <c r="N27" s="110"/>
      <c r="O27" s="107" t="s">
        <v>122</v>
      </c>
      <c r="P27" s="110"/>
      <c r="Q27" s="110"/>
      <c r="R27" s="107" t="s">
        <v>122</v>
      </c>
      <c r="S27" s="110"/>
      <c r="T27" s="110"/>
      <c r="U27" s="107"/>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31</v>
      </c>
      <c r="B28" s="174" t="s">
        <v>482</v>
      </c>
      <c r="C28" s="146">
        <v>28</v>
      </c>
      <c r="D28" s="177" t="s">
        <v>117</v>
      </c>
      <c r="E28" s="147">
        <f t="shared" si="0"/>
        <v>0</v>
      </c>
      <c r="F28" s="145">
        <f t="shared" si="7"/>
        <v>0</v>
      </c>
      <c r="G28" s="147">
        <f t="shared" si="1"/>
        <v>0</v>
      </c>
      <c r="H28" s="147">
        <f t="shared" si="2"/>
        <v>0</v>
      </c>
      <c r="I28" s="147">
        <f t="shared" si="3"/>
        <v>0</v>
      </c>
      <c r="J28" s="106">
        <f t="shared" si="4"/>
        <v>0</v>
      </c>
      <c r="K28" s="106">
        <f t="shared" si="5"/>
        <v>0</v>
      </c>
      <c r="L28" s="96"/>
      <c r="M28" s="110"/>
      <c r="N28" s="110"/>
      <c r="O28" s="96"/>
      <c r="P28" s="110"/>
      <c r="Q28" s="110"/>
      <c r="R28" s="96"/>
      <c r="S28" s="110"/>
      <c r="T28" s="110"/>
      <c r="U28" s="96"/>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15</v>
      </c>
      <c r="B29" s="174" t="s">
        <v>467</v>
      </c>
      <c r="C29" s="146">
        <v>29</v>
      </c>
      <c r="D29" s="177" t="s">
        <v>114</v>
      </c>
      <c r="E29" s="147">
        <f t="shared" si="0"/>
        <v>0</v>
      </c>
      <c r="F29" s="145">
        <f t="shared" si="7"/>
        <v>0</v>
      </c>
      <c r="G29" s="147">
        <f t="shared" si="1"/>
        <v>0</v>
      </c>
      <c r="H29" s="147">
        <f t="shared" si="2"/>
        <v>0</v>
      </c>
      <c r="I29" s="147">
        <f t="shared" si="3"/>
        <v>0</v>
      </c>
      <c r="J29" s="106">
        <f t="shared" si="4"/>
        <v>0</v>
      </c>
      <c r="K29" s="106">
        <f t="shared" si="5"/>
        <v>0.75</v>
      </c>
      <c r="L29" s="107" t="s">
        <v>122</v>
      </c>
      <c r="M29" s="110"/>
      <c r="N29" s="110"/>
      <c r="O29" s="107" t="s">
        <v>122</v>
      </c>
      <c r="P29" s="110"/>
      <c r="Q29" s="110"/>
      <c r="R29" s="107" t="s">
        <v>122</v>
      </c>
      <c r="S29" s="110"/>
      <c r="T29" s="110"/>
      <c r="U29" s="96"/>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30</v>
      </c>
      <c r="B30" s="174" t="s">
        <v>481</v>
      </c>
      <c r="C30" s="146">
        <v>34</v>
      </c>
      <c r="D30" s="177" t="s">
        <v>117</v>
      </c>
      <c r="E30" s="147">
        <f t="shared" si="0"/>
        <v>0</v>
      </c>
      <c r="F30" s="145">
        <f t="shared" si="7"/>
        <v>0</v>
      </c>
      <c r="G30" s="147">
        <f t="shared" si="1"/>
        <v>0</v>
      </c>
      <c r="H30" s="147">
        <f t="shared" si="2"/>
        <v>0</v>
      </c>
      <c r="I30" s="147">
        <f t="shared" si="3"/>
        <v>0</v>
      </c>
      <c r="J30" s="106">
        <f t="shared" si="4"/>
        <v>0</v>
      </c>
      <c r="K30" s="106">
        <f t="shared" si="5"/>
        <v>0</v>
      </c>
      <c r="L30" s="96"/>
      <c r="M30" s="110"/>
      <c r="N30" s="110"/>
      <c r="O30" s="96"/>
      <c r="P30" s="110"/>
      <c r="Q30" s="110"/>
      <c r="R30" s="96"/>
      <c r="S30" s="110"/>
      <c r="T30" s="110"/>
      <c r="U30" s="96"/>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1</v>
      </c>
      <c r="B31" s="174" t="s">
        <v>456</v>
      </c>
      <c r="C31" s="146">
        <v>40</v>
      </c>
      <c r="D31" s="177" t="s">
        <v>113</v>
      </c>
      <c r="E31" s="147">
        <f t="shared" si="0"/>
        <v>0</v>
      </c>
      <c r="F31" s="175">
        <f>SUM(L31:XFD31)*-1</f>
        <v>0</v>
      </c>
      <c r="G31" s="147">
        <f t="shared" si="1"/>
        <v>0</v>
      </c>
      <c r="H31" s="147">
        <f t="shared" si="2"/>
        <v>0</v>
      </c>
      <c r="I31" s="147">
        <f t="shared" si="3"/>
        <v>0</v>
      </c>
      <c r="J31" s="106">
        <f t="shared" si="4"/>
        <v>0</v>
      </c>
      <c r="K31" s="106">
        <f t="shared" si="5"/>
        <v>0</v>
      </c>
      <c r="L31" s="96"/>
      <c r="M31" s="110"/>
      <c r="N31" s="110"/>
      <c r="O31" s="96"/>
      <c r="P31" s="110"/>
      <c r="Q31" s="110"/>
      <c r="R31" s="96"/>
      <c r="S31" s="110"/>
      <c r="T31" s="110"/>
      <c r="U31" s="107"/>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28</v>
      </c>
      <c r="B32" s="174" t="s">
        <v>479</v>
      </c>
      <c r="C32" s="146"/>
      <c r="D32" s="177" t="s">
        <v>117</v>
      </c>
      <c r="E32" s="147">
        <f t="shared" si="0"/>
        <v>0</v>
      </c>
      <c r="F32" s="145">
        <f t="shared" ref="F32:F44" si="8">SUM(L32:XFD32)</f>
        <v>0</v>
      </c>
      <c r="G32" s="147">
        <f t="shared" si="1"/>
        <v>0</v>
      </c>
      <c r="H32" s="147">
        <f t="shared" si="2"/>
        <v>0</v>
      </c>
      <c r="I32" s="147">
        <f t="shared" si="3"/>
        <v>0</v>
      </c>
      <c r="J32" s="106">
        <f t="shared" si="4"/>
        <v>0</v>
      </c>
      <c r="K32" s="106">
        <f t="shared" si="5"/>
        <v>0</v>
      </c>
      <c r="L32" s="96"/>
      <c r="M32" s="110"/>
      <c r="N32" s="110"/>
      <c r="O32" s="96"/>
      <c r="P32" s="110"/>
      <c r="Q32" s="110"/>
      <c r="R32" s="96"/>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6</v>
      </c>
      <c r="B33" s="174" t="s">
        <v>461</v>
      </c>
      <c r="C33" s="146"/>
      <c r="D33" s="177" t="s">
        <v>114</v>
      </c>
      <c r="E33" s="147">
        <f t="shared" si="0"/>
        <v>0</v>
      </c>
      <c r="F33" s="145">
        <f t="shared" si="8"/>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13</v>
      </c>
      <c r="B34" s="174" t="s">
        <v>314</v>
      </c>
      <c r="C34" s="146"/>
      <c r="D34" s="177" t="s">
        <v>114</v>
      </c>
      <c r="E34" s="147">
        <f t="shared" si="0"/>
        <v>0</v>
      </c>
      <c r="F34" s="145">
        <f t="shared" si="8"/>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21</v>
      </c>
      <c r="B35" s="174" t="s">
        <v>473</v>
      </c>
      <c r="C35" s="146"/>
      <c r="D35" s="177" t="s">
        <v>116</v>
      </c>
      <c r="E35" s="147">
        <f t="shared" si="0"/>
        <v>0</v>
      </c>
      <c r="F35" s="145">
        <f t="shared" si="8"/>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25</v>
      </c>
      <c r="B36" s="174" t="s">
        <v>476</v>
      </c>
      <c r="C36" s="146">
        <v>19</v>
      </c>
      <c r="D36" s="177" t="s">
        <v>116</v>
      </c>
      <c r="E36" s="147">
        <f t="shared" si="0"/>
        <v>0</v>
      </c>
      <c r="F36" s="145">
        <f t="shared" si="8"/>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0</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0</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0</v>
      </c>
      <c r="N48" s="119">
        <f>SUM(N5:N45)</f>
        <v>0</v>
      </c>
      <c r="O48" s="117">
        <f>O47+O46</f>
        <v>18</v>
      </c>
      <c r="P48" s="119">
        <f>SUM(P5:P45)</f>
        <v>1</v>
      </c>
      <c r="Q48" s="119">
        <f>SUM(Q5:Q45)</f>
        <v>2</v>
      </c>
      <c r="R48" s="117">
        <f>R47+R46</f>
        <v>18</v>
      </c>
      <c r="S48" s="119">
        <f>SUM(S5:S45)</f>
        <v>2</v>
      </c>
      <c r="T48" s="119">
        <f>SUM(T5:T45)</f>
        <v>0</v>
      </c>
      <c r="U48" s="117">
        <f>U47+U46</f>
        <v>0</v>
      </c>
      <c r="V48" s="119">
        <f>SUM(V5:V45)</f>
        <v>0</v>
      </c>
      <c r="W48" s="119">
        <f>SUM(W5:W45)</f>
        <v>0</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Nul</v>
      </c>
      <c r="O49" s="110" t="str">
        <f>IF(O48&lt;18,"",IF(P48&lt;Q48,"Défaite",IF(P48=Q48,"Nul",IF(P48&gt;Q48,"Victoire",""))))</f>
        <v>Défaite</v>
      </c>
      <c r="R49" s="110" t="str">
        <f>IF(R48&lt;18,"",IF(S48&lt;T48,"Défaite",IF(S48=T48,"Nul",IF(S48&gt;T48,"Victoire",""))))</f>
        <v>Victoire</v>
      </c>
      <c r="U49" s="110" t="str">
        <f>IF(U48&lt;18,"",IF(V48&lt;W48,"Défaite",IF(V48=W48,"Nul",IF(V48&gt;W48,"Victoire",""))))</f>
        <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customHeight="1" x14ac:dyDescent="0.25">
      <c r="A108" s="110"/>
      <c r="B108" s="174" t="s">
        <v>458</v>
      </c>
      <c r="C108" s="146">
        <v>1</v>
      </c>
      <c r="D108" s="177" t="s">
        <v>113</v>
      </c>
      <c r="E108" s="159"/>
      <c r="F108" s="120" t="str">
        <f t="shared" ref="F108:F139" si="9">IF((SUMIFS($E$5:$E$105,$B$5:$B$105,$B108))=0,"",(SUMIFS($G$5:$G$105,$B$5:$B$105,$B108))/(SUMIFS($E$5:$E$105,$B$5:$B$105,$B108)))</f>
        <v/>
      </c>
      <c r="G108" s="120" t="str">
        <f t="shared" ref="G108:G139" si="10">IF((SUMIFS($E$5:$E$105,$B$5:$B$105,$B108))=0,"",(SUMIFS($H$5:$H$105,$B$5:$B$105,$B108))/(SUMIFS($E$5:$E$105,$B$5:$B$105,$B108)))</f>
        <v/>
      </c>
      <c r="H108" s="120" t="str">
        <f t="shared" ref="H108:H139" si="11">IF((SUMIFS($E$5:$E$105,$B$5:$B$105,$B108))=0,"",(SUMIFS($I$5:$I$105,$B$5:$B$105,$B108))/(SUMIFS($E$5:$E$105,$B$5:$B$105,$B108)))</f>
        <v/>
      </c>
      <c r="I108" s="126"/>
      <c r="J108" s="126"/>
      <c r="K108" s="126"/>
      <c r="L108" s="94"/>
      <c r="M108" s="41"/>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t="s">
        <v>162</v>
      </c>
      <c r="B109" s="174" t="s">
        <v>465</v>
      </c>
      <c r="C109" s="146">
        <v>2</v>
      </c>
      <c r="D109" s="177" t="s">
        <v>114</v>
      </c>
      <c r="E109" s="159"/>
      <c r="F109" s="120">
        <f t="shared" si="9"/>
        <v>0.33333333333333331</v>
      </c>
      <c r="G109" s="120">
        <f t="shared" si="10"/>
        <v>0.33333333333333331</v>
      </c>
      <c r="H109" s="120">
        <f t="shared" si="11"/>
        <v>0.33333333333333331</v>
      </c>
      <c r="I109" s="126"/>
      <c r="J109" s="126"/>
      <c r="K109" s="126"/>
      <c r="L109" s="94"/>
      <c r="M109" s="135"/>
      <c r="N109" s="134"/>
      <c r="O109" s="134"/>
      <c r="P109" s="134"/>
      <c r="Q109" s="134"/>
      <c r="R109" s="134"/>
      <c r="S109" s="134"/>
      <c r="T109" s="133"/>
      <c r="U109" s="125"/>
      <c r="V109" s="125"/>
      <c r="W109" s="125"/>
      <c r="X109" s="125"/>
      <c r="Y109" s="125"/>
      <c r="Z109" s="125"/>
      <c r="AA109" s="125"/>
      <c r="AB109" s="125"/>
      <c r="AC109" s="133"/>
      <c r="AD109" s="133"/>
      <c r="AE109" s="133"/>
      <c r="AF109" s="133"/>
      <c r="AG109" s="133"/>
      <c r="AH109" s="133"/>
      <c r="AI109" s="133"/>
      <c r="AJ109" s="133"/>
      <c r="DS109" s="132"/>
      <c r="DT109" s="132"/>
      <c r="DU109" s="132"/>
      <c r="DV109" s="132"/>
      <c r="DW109" s="132"/>
    </row>
    <row r="110" spans="1:127" ht="15" customHeight="1" x14ac:dyDescent="0.2">
      <c r="A110" s="110" t="s">
        <v>162</v>
      </c>
      <c r="B110" s="174" t="s">
        <v>454</v>
      </c>
      <c r="C110" s="146">
        <v>3</v>
      </c>
      <c r="D110" s="177" t="s">
        <v>114</v>
      </c>
      <c r="E110" s="159"/>
      <c r="F110" s="120">
        <f t="shared" si="9"/>
        <v>0.33333333333333331</v>
      </c>
      <c r="G110" s="120">
        <f t="shared" si="10"/>
        <v>0.33333333333333331</v>
      </c>
      <c r="H110" s="120">
        <f t="shared" si="11"/>
        <v>0.33333333333333331</v>
      </c>
      <c r="I110" s="126"/>
      <c r="J110" s="126"/>
      <c r="K110" s="126"/>
      <c r="L110" s="94"/>
      <c r="M110" s="135"/>
      <c r="N110" s="134"/>
      <c r="O110" s="134"/>
      <c r="P110" s="134"/>
      <c r="Q110" s="134"/>
      <c r="R110" s="134"/>
      <c r="S110" s="134"/>
      <c r="T110" s="133"/>
      <c r="U110" s="125"/>
      <c r="V110" s="125"/>
      <c r="W110" s="125"/>
      <c r="X110" s="125"/>
      <c r="Y110" s="125"/>
      <c r="Z110" s="125"/>
      <c r="AA110" s="125"/>
      <c r="AB110" s="125"/>
      <c r="AC110" s="133"/>
      <c r="AD110" s="133"/>
      <c r="AE110" s="133"/>
      <c r="AF110" s="133"/>
      <c r="AG110" s="133"/>
      <c r="AH110" s="133"/>
      <c r="AI110" s="133"/>
      <c r="AJ110" s="133"/>
      <c r="DS110" s="132"/>
      <c r="DT110" s="132"/>
      <c r="DU110" s="132"/>
      <c r="DV110" s="132"/>
      <c r="DW110" s="132"/>
    </row>
    <row r="111" spans="1:127" ht="15" x14ac:dyDescent="0.2">
      <c r="A111" s="110" t="s">
        <v>162</v>
      </c>
      <c r="B111" s="174" t="s">
        <v>464</v>
      </c>
      <c r="C111" s="146">
        <v>4</v>
      </c>
      <c r="D111" s="177" t="s">
        <v>114</v>
      </c>
      <c r="E111" s="159"/>
      <c r="F111" s="120">
        <f t="shared" si="9"/>
        <v>0.5</v>
      </c>
      <c r="G111" s="120">
        <f t="shared" si="10"/>
        <v>0</v>
      </c>
      <c r="H111" s="120">
        <f t="shared" si="11"/>
        <v>0.5</v>
      </c>
      <c r="I111" s="126"/>
      <c r="J111" s="126"/>
      <c r="K111" s="126"/>
      <c r="L111" s="94"/>
      <c r="M111" s="135"/>
      <c r="N111" s="134"/>
      <c r="O111" s="134"/>
      <c r="P111" s="134"/>
      <c r="Q111" s="134"/>
      <c r="R111" s="134"/>
      <c r="S111" s="134"/>
      <c r="T111" s="133"/>
      <c r="U111" s="125"/>
      <c r="V111" s="125"/>
      <c r="W111" s="125"/>
      <c r="X111" s="125"/>
      <c r="Y111" s="125"/>
      <c r="Z111" s="125"/>
      <c r="AA111" s="125"/>
      <c r="AB111" s="125"/>
      <c r="AC111" s="125"/>
      <c r="AD111" s="125"/>
      <c r="AE111" s="125"/>
      <c r="AF111" s="125"/>
      <c r="AG111" s="125"/>
      <c r="AH111" s="125"/>
      <c r="AI111" s="125"/>
      <c r="AJ111" s="125"/>
      <c r="DS111" s="132"/>
      <c r="DT111" s="132"/>
      <c r="DU111" s="132"/>
      <c r="DV111" s="132"/>
      <c r="DW111" s="132"/>
    </row>
    <row r="112" spans="1:127" ht="15" x14ac:dyDescent="0.2">
      <c r="A112" s="110"/>
      <c r="B112" s="174" t="s">
        <v>470</v>
      </c>
      <c r="C112" s="146">
        <v>5</v>
      </c>
      <c r="D112" s="177" t="s">
        <v>116</v>
      </c>
      <c r="E112" s="159"/>
      <c r="F112" s="120">
        <f t="shared" si="9"/>
        <v>0</v>
      </c>
      <c r="G112" s="120">
        <f t="shared" si="10"/>
        <v>0.5</v>
      </c>
      <c r="H112" s="120">
        <f t="shared" si="11"/>
        <v>0.5</v>
      </c>
      <c r="I112" s="126"/>
      <c r="J112" s="126"/>
      <c r="K112" s="126"/>
      <c r="L112" s="94"/>
      <c r="M112" s="135"/>
      <c r="N112" s="134"/>
      <c r="O112" s="134"/>
      <c r="P112" s="134"/>
      <c r="Q112" s="134"/>
      <c r="R112" s="134"/>
      <c r="S112" s="134"/>
      <c r="T112" s="133"/>
      <c r="U112" s="125"/>
      <c r="V112" s="125"/>
      <c r="W112" s="125"/>
      <c r="X112" s="125"/>
      <c r="Y112" s="125"/>
      <c r="Z112" s="125"/>
      <c r="AA112" s="125"/>
      <c r="AB112" s="125"/>
      <c r="AC112" s="125"/>
      <c r="AD112" s="125"/>
      <c r="AE112" s="125"/>
      <c r="AF112" s="125"/>
      <c r="AG112" s="125"/>
      <c r="AH112" s="125"/>
      <c r="AI112" s="125"/>
      <c r="AJ112" s="125"/>
      <c r="DS112" s="132"/>
      <c r="DT112" s="132"/>
      <c r="DU112" s="132"/>
      <c r="DV112" s="132"/>
      <c r="DW112" s="132"/>
    </row>
    <row r="113" spans="1:127" ht="15" x14ac:dyDescent="0.2">
      <c r="A113" s="110"/>
      <c r="B113" s="174" t="s">
        <v>455</v>
      </c>
      <c r="C113" s="146">
        <v>6</v>
      </c>
      <c r="D113" s="177" t="s">
        <v>114</v>
      </c>
      <c r="E113" s="159"/>
      <c r="F113" s="120" t="str">
        <f t="shared" si="9"/>
        <v/>
      </c>
      <c r="G113" s="120" t="str">
        <f t="shared" si="10"/>
        <v/>
      </c>
      <c r="H113" s="120" t="str">
        <f t="shared" si="11"/>
        <v/>
      </c>
      <c r="I113" s="126"/>
      <c r="J113" s="126"/>
      <c r="K113" s="126"/>
      <c r="L113" s="173"/>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c r="B114" s="174" t="s">
        <v>469</v>
      </c>
      <c r="C114" s="146">
        <v>7</v>
      </c>
      <c r="D114" s="177" t="s">
        <v>116</v>
      </c>
      <c r="E114" s="159"/>
      <c r="F114" s="120">
        <f t="shared" si="9"/>
        <v>0.33333333333333331</v>
      </c>
      <c r="G114" s="120">
        <f t="shared" si="10"/>
        <v>0.33333333333333331</v>
      </c>
      <c r="H114" s="120">
        <f t="shared" si="11"/>
        <v>0.33333333333333331</v>
      </c>
      <c r="I114" s="126"/>
      <c r="J114" s="126"/>
      <c r="K114" s="126"/>
      <c r="L114" s="94"/>
      <c r="M114" s="135"/>
      <c r="N114" s="134"/>
      <c r="O114" s="134"/>
      <c r="P114" s="134"/>
      <c r="Q114" s="134"/>
      <c r="R114" s="134"/>
      <c r="S114" s="134"/>
      <c r="T114" s="133"/>
      <c r="U114" s="125"/>
      <c r="V114" s="125"/>
      <c r="W114" s="125"/>
      <c r="X114" s="125"/>
      <c r="Y114" s="125"/>
      <c r="Z114" s="125"/>
      <c r="AA114" s="125"/>
      <c r="AB114" s="125"/>
      <c r="AC114" s="125"/>
      <c r="AD114" s="125"/>
      <c r="AE114" s="125"/>
      <c r="AF114" s="125"/>
      <c r="AG114" s="125"/>
      <c r="AH114" s="125"/>
      <c r="AI114" s="125"/>
      <c r="AJ114" s="125"/>
      <c r="DS114" s="132"/>
      <c r="DT114" s="132"/>
      <c r="DU114" s="132"/>
      <c r="DV114" s="132"/>
      <c r="DW114" s="132"/>
    </row>
    <row r="115" spans="1:127" ht="15" x14ac:dyDescent="0.2">
      <c r="A115" s="110"/>
      <c r="B115" s="174" t="s">
        <v>471</v>
      </c>
      <c r="C115" s="146">
        <v>10</v>
      </c>
      <c r="D115" s="177" t="s">
        <v>116</v>
      </c>
      <c r="E115" s="159"/>
      <c r="F115" s="120">
        <f t="shared" si="9"/>
        <v>0.33333333333333331</v>
      </c>
      <c r="G115" s="120">
        <f t="shared" si="10"/>
        <v>0.33333333333333331</v>
      </c>
      <c r="H115" s="120">
        <f t="shared" si="11"/>
        <v>0.33333333333333331</v>
      </c>
      <c r="I115" s="126"/>
      <c r="J115" s="126"/>
      <c r="K115" s="126"/>
      <c r="L115" s="173"/>
      <c r="M115" s="135"/>
      <c r="N115" s="134"/>
      <c r="O115" s="134"/>
      <c r="P115" s="134"/>
      <c r="Q115" s="134"/>
      <c r="R115" s="134"/>
      <c r="S115" s="134"/>
      <c r="T115" s="133"/>
      <c r="U115" s="125"/>
      <c r="V115" s="125"/>
      <c r="W115" s="125"/>
      <c r="X115" s="125"/>
      <c r="Y115" s="125"/>
      <c r="Z115" s="125"/>
      <c r="AA115" s="125"/>
      <c r="AB115" s="125"/>
      <c r="AC115" s="133"/>
      <c r="AD115" s="133"/>
      <c r="AE115" s="133"/>
      <c r="AF115" s="133"/>
      <c r="AG115" s="133"/>
      <c r="AH115" s="133"/>
      <c r="AI115" s="133"/>
      <c r="AJ115" s="133"/>
      <c r="DS115" s="132"/>
      <c r="DT115" s="132"/>
      <c r="DU115" s="132"/>
      <c r="DV115" s="132"/>
      <c r="DW115" s="132"/>
    </row>
    <row r="116" spans="1:127" ht="15" x14ac:dyDescent="0.2">
      <c r="A116" s="110"/>
      <c r="B116" s="174" t="s">
        <v>468</v>
      </c>
      <c r="C116" s="146">
        <v>11</v>
      </c>
      <c r="D116" s="177" t="s">
        <v>116</v>
      </c>
      <c r="E116" s="159"/>
      <c r="F116" s="120" t="str">
        <f t="shared" si="9"/>
        <v/>
      </c>
      <c r="G116" s="120" t="str">
        <f t="shared" si="10"/>
        <v/>
      </c>
      <c r="H116" s="120" t="str">
        <f t="shared" si="11"/>
        <v/>
      </c>
      <c r="I116" s="126"/>
      <c r="J116" s="126"/>
      <c r="K116" s="126"/>
      <c r="L116" s="172"/>
      <c r="M116" s="135"/>
      <c r="N116" s="134"/>
      <c r="O116" s="134"/>
      <c r="P116" s="134"/>
      <c r="Q116" s="134"/>
      <c r="R116" s="134"/>
      <c r="S116" s="134"/>
      <c r="T116" s="133"/>
      <c r="U116" s="125"/>
      <c r="V116" s="125"/>
      <c r="W116" s="125"/>
      <c r="X116" s="125"/>
      <c r="Y116" s="125"/>
      <c r="Z116" s="125"/>
      <c r="AA116" s="125"/>
      <c r="AB116" s="125"/>
      <c r="AC116" s="133"/>
      <c r="AD116" s="133"/>
      <c r="AE116" s="133"/>
      <c r="AF116" s="133"/>
      <c r="AG116" s="133"/>
      <c r="AH116" s="133"/>
      <c r="AI116" s="133"/>
      <c r="AJ116" s="133"/>
      <c r="DS116" s="132"/>
      <c r="DT116" s="132"/>
      <c r="DU116" s="132"/>
      <c r="DV116" s="132"/>
      <c r="DW116" s="132"/>
    </row>
    <row r="117" spans="1:127" ht="15" x14ac:dyDescent="0.2">
      <c r="A117" s="110"/>
      <c r="B117" s="174" t="s">
        <v>460</v>
      </c>
      <c r="C117" s="146">
        <v>12</v>
      </c>
      <c r="D117" s="177" t="s">
        <v>114</v>
      </c>
      <c r="E117" s="159"/>
      <c r="F117" s="120">
        <f t="shared" si="9"/>
        <v>0</v>
      </c>
      <c r="G117" s="120">
        <f t="shared" si="10"/>
        <v>1</v>
      </c>
      <c r="H117" s="120">
        <f t="shared" si="11"/>
        <v>0</v>
      </c>
      <c r="I117" s="126"/>
      <c r="J117" s="126"/>
      <c r="K117" s="126"/>
      <c r="L117" s="94"/>
      <c r="M117" s="135"/>
      <c r="N117" s="134"/>
      <c r="O117" s="134"/>
      <c r="P117" s="134"/>
      <c r="Q117" s="134"/>
      <c r="R117" s="134"/>
      <c r="S117" s="134"/>
      <c r="T117" s="133"/>
      <c r="U117" s="125"/>
      <c r="V117" s="125"/>
      <c r="W117" s="125"/>
      <c r="X117" s="125"/>
      <c r="Y117" s="125"/>
      <c r="Z117" s="125"/>
      <c r="AA117" s="125"/>
      <c r="AB117" s="125"/>
      <c r="AC117" s="133"/>
      <c r="AD117" s="133"/>
      <c r="AE117" s="133"/>
      <c r="AF117" s="133"/>
      <c r="AG117" s="133"/>
      <c r="AH117" s="133"/>
      <c r="AI117" s="133"/>
      <c r="AJ117" s="133"/>
      <c r="DS117" s="132"/>
      <c r="DT117" s="132"/>
      <c r="DU117" s="132"/>
      <c r="DV117" s="132"/>
      <c r="DW117" s="132"/>
    </row>
    <row r="118" spans="1:127" ht="15" x14ac:dyDescent="0.2">
      <c r="A118" s="110"/>
      <c r="B118" s="174" t="s">
        <v>459</v>
      </c>
      <c r="C118" s="146">
        <v>13</v>
      </c>
      <c r="D118" s="177" t="s">
        <v>114</v>
      </c>
      <c r="E118" s="159"/>
      <c r="F118" s="120" t="str">
        <f t="shared" si="9"/>
        <v/>
      </c>
      <c r="G118" s="120" t="str">
        <f t="shared" si="10"/>
        <v/>
      </c>
      <c r="H118" s="120" t="str">
        <f t="shared" si="11"/>
        <v/>
      </c>
      <c r="I118" s="126"/>
      <c r="J118" s="126"/>
      <c r="K118" s="126"/>
      <c r="L118" s="94"/>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480</v>
      </c>
      <c r="C119" s="146">
        <v>14</v>
      </c>
      <c r="D119" s="177" t="s">
        <v>117</v>
      </c>
      <c r="E119" s="159"/>
      <c r="F119" s="120" t="str">
        <f t="shared" si="9"/>
        <v/>
      </c>
      <c r="G119" s="120" t="str">
        <f t="shared" si="10"/>
        <v/>
      </c>
      <c r="H119" s="120" t="str">
        <f t="shared" si="11"/>
        <v/>
      </c>
      <c r="I119" s="126"/>
      <c r="J119" s="126"/>
      <c r="K119" s="126"/>
      <c r="L119" s="94"/>
      <c r="M119" s="135"/>
      <c r="N119" s="134"/>
      <c r="O119" s="134"/>
      <c r="P119" s="134"/>
      <c r="Q119" s="134"/>
      <c r="R119" s="134"/>
      <c r="S119" s="134"/>
      <c r="T119" s="133"/>
      <c r="U119" s="125"/>
      <c r="V119" s="125"/>
      <c r="W119" s="125"/>
      <c r="X119" s="125"/>
      <c r="Y119" s="125"/>
      <c r="Z119" s="125"/>
      <c r="AA119" s="125"/>
      <c r="AB119" s="125"/>
      <c r="AC119" s="133"/>
      <c r="AD119" s="133"/>
      <c r="AE119" s="133"/>
      <c r="AF119" s="133"/>
      <c r="AG119" s="133"/>
      <c r="AH119" s="133"/>
      <c r="AI119" s="133"/>
      <c r="AJ119" s="133"/>
      <c r="DS119" s="132"/>
      <c r="DT119" s="132"/>
      <c r="DU119" s="132"/>
      <c r="DV119" s="132"/>
      <c r="DW119" s="132"/>
    </row>
    <row r="120" spans="1:127" ht="15" x14ac:dyDescent="0.2">
      <c r="A120" s="110" t="s">
        <v>162</v>
      </c>
      <c r="B120" s="174" t="s">
        <v>463</v>
      </c>
      <c r="C120" s="146">
        <v>15</v>
      </c>
      <c r="D120" s="177" t="s">
        <v>114</v>
      </c>
      <c r="E120" s="159"/>
      <c r="F120" s="120">
        <f t="shared" si="9"/>
        <v>0.33333333333333331</v>
      </c>
      <c r="G120" s="120">
        <f t="shared" si="10"/>
        <v>0.33333333333333331</v>
      </c>
      <c r="H120" s="120">
        <f t="shared" si="11"/>
        <v>0.33333333333333331</v>
      </c>
      <c r="I120" s="126"/>
      <c r="J120" s="126"/>
      <c r="K120" s="126"/>
      <c r="L120" s="94"/>
      <c r="M120" s="135"/>
      <c r="N120" s="134"/>
      <c r="O120" s="134"/>
      <c r="P120" s="134"/>
      <c r="Q120" s="134"/>
      <c r="R120" s="134"/>
      <c r="S120" s="134"/>
      <c r="T120" s="133"/>
      <c r="U120" s="125"/>
      <c r="V120" s="125"/>
      <c r="W120" s="125"/>
      <c r="X120" s="125"/>
      <c r="Y120" s="125"/>
      <c r="Z120" s="125"/>
      <c r="AA120" s="125"/>
      <c r="AB120" s="125"/>
      <c r="AC120" s="125"/>
      <c r="AD120" s="125"/>
      <c r="AE120" s="125"/>
      <c r="AF120" s="125"/>
      <c r="AG120" s="125"/>
      <c r="AH120" s="125"/>
      <c r="AI120" s="125"/>
      <c r="AJ120" s="125"/>
      <c r="DS120" s="132"/>
      <c r="DT120" s="132"/>
      <c r="DU120" s="132"/>
      <c r="DV120" s="132"/>
      <c r="DW120" s="132"/>
    </row>
    <row r="121" spans="1:127" ht="15" x14ac:dyDescent="0.2">
      <c r="A121" s="110" t="s">
        <v>162</v>
      </c>
      <c r="B121" s="174" t="s">
        <v>457</v>
      </c>
      <c r="C121" s="146">
        <v>16</v>
      </c>
      <c r="D121" s="177" t="s">
        <v>113</v>
      </c>
      <c r="E121" s="159"/>
      <c r="F121" s="120">
        <f t="shared" si="9"/>
        <v>0.33333333333333331</v>
      </c>
      <c r="G121" s="120">
        <f t="shared" si="10"/>
        <v>0.33333333333333331</v>
      </c>
      <c r="H121" s="120">
        <f t="shared" si="11"/>
        <v>0.33333333333333331</v>
      </c>
      <c r="I121" s="126"/>
      <c r="J121" s="126"/>
      <c r="K121" s="126"/>
      <c r="L121" s="94"/>
      <c r="M121" s="135"/>
      <c r="N121" s="134"/>
      <c r="O121" s="134"/>
      <c r="P121" s="134"/>
      <c r="Q121" s="134"/>
      <c r="R121" s="134"/>
      <c r="S121" s="134"/>
      <c r="T121" s="133"/>
      <c r="U121" s="133"/>
      <c r="V121" s="133"/>
      <c r="W121" s="133"/>
      <c r="X121" s="133"/>
      <c r="Y121" s="133"/>
      <c r="Z121" s="133"/>
      <c r="AA121" s="133"/>
      <c r="AB121" s="133"/>
      <c r="AC121" s="133"/>
      <c r="AD121" s="133"/>
      <c r="AE121" s="133"/>
      <c r="AF121" s="133"/>
      <c r="AG121" s="133"/>
      <c r="AH121" s="133"/>
      <c r="AI121" s="133"/>
      <c r="AJ121" s="133"/>
      <c r="DS121" s="132"/>
      <c r="DT121" s="132"/>
      <c r="DU121" s="132"/>
      <c r="DV121" s="132"/>
      <c r="DW121" s="132"/>
    </row>
    <row r="122" spans="1:127" ht="15" x14ac:dyDescent="0.2">
      <c r="A122" s="110" t="s">
        <v>162</v>
      </c>
      <c r="B122" s="174" t="s">
        <v>151</v>
      </c>
      <c r="C122" s="146">
        <v>17</v>
      </c>
      <c r="D122" s="177" t="s">
        <v>116</v>
      </c>
      <c r="E122" s="159"/>
      <c r="F122" s="120">
        <f t="shared" si="9"/>
        <v>0</v>
      </c>
      <c r="G122" s="120">
        <f t="shared" si="10"/>
        <v>0.5</v>
      </c>
      <c r="H122" s="120">
        <f t="shared" si="11"/>
        <v>0.5</v>
      </c>
      <c r="I122" s="126"/>
      <c r="J122" s="126"/>
      <c r="K122" s="126"/>
      <c r="L122" s="94"/>
      <c r="M122" s="135"/>
      <c r="N122" s="134"/>
      <c r="O122" s="134"/>
      <c r="P122" s="134"/>
      <c r="Q122" s="134"/>
      <c r="R122" s="134"/>
      <c r="S122" s="134"/>
      <c r="T122" s="133"/>
      <c r="U122" s="125"/>
      <c r="V122" s="125"/>
      <c r="W122" s="125"/>
      <c r="X122" s="125"/>
      <c r="Y122" s="125"/>
      <c r="Z122" s="125"/>
      <c r="AA122" s="125"/>
      <c r="AB122" s="125"/>
      <c r="AC122" s="133"/>
      <c r="AD122" s="133"/>
      <c r="AE122" s="133"/>
      <c r="AF122" s="133"/>
      <c r="AG122" s="133"/>
      <c r="AH122" s="133"/>
      <c r="AI122" s="133"/>
      <c r="AJ122" s="133"/>
      <c r="DS122" s="132"/>
      <c r="DT122" s="132"/>
      <c r="DU122" s="132"/>
      <c r="DV122" s="132"/>
      <c r="DW122" s="132"/>
    </row>
    <row r="123" spans="1:127" ht="15" x14ac:dyDescent="0.2">
      <c r="A123" s="110" t="s">
        <v>162</v>
      </c>
      <c r="B123" s="174" t="s">
        <v>477</v>
      </c>
      <c r="C123" s="146">
        <v>18</v>
      </c>
      <c r="D123" s="177" t="s">
        <v>117</v>
      </c>
      <c r="E123" s="159"/>
      <c r="F123" s="120">
        <f t="shared" si="9"/>
        <v>0.33333333333333331</v>
      </c>
      <c r="G123" s="120">
        <f t="shared" si="10"/>
        <v>0.33333333333333331</v>
      </c>
      <c r="H123" s="120">
        <f t="shared" si="11"/>
        <v>0.33333333333333331</v>
      </c>
      <c r="I123" s="126"/>
      <c r="J123" s="126"/>
      <c r="K123" s="126"/>
      <c r="L123" s="94"/>
      <c r="M123" s="135"/>
      <c r="N123" s="134"/>
      <c r="O123" s="134"/>
      <c r="P123" s="134"/>
      <c r="Q123" s="134"/>
      <c r="R123" s="126"/>
      <c r="S123" s="126"/>
      <c r="T123" s="133"/>
      <c r="U123" s="133"/>
      <c r="V123" s="133"/>
      <c r="W123" s="133"/>
      <c r="X123" s="133"/>
      <c r="Y123" s="133"/>
      <c r="Z123" s="133"/>
      <c r="AA123" s="133"/>
      <c r="AB123" s="133"/>
      <c r="AC123" s="133"/>
      <c r="AD123" s="133"/>
      <c r="AE123" s="133"/>
      <c r="AF123" s="133"/>
      <c r="AG123" s="133"/>
      <c r="AH123" s="133"/>
      <c r="AI123" s="133"/>
      <c r="AJ123" s="133"/>
      <c r="DS123" s="132"/>
      <c r="DT123" s="132"/>
      <c r="DU123" s="132"/>
      <c r="DV123" s="132"/>
      <c r="DW123" s="132"/>
    </row>
    <row r="124" spans="1:127" ht="15" x14ac:dyDescent="0.2">
      <c r="A124" s="110"/>
      <c r="B124" s="174" t="s">
        <v>472</v>
      </c>
      <c r="C124" s="146">
        <v>20</v>
      </c>
      <c r="D124" s="177" t="s">
        <v>116</v>
      </c>
      <c r="E124" s="159"/>
      <c r="F124" s="120">
        <f t="shared" si="9"/>
        <v>0</v>
      </c>
      <c r="G124" s="120">
        <f t="shared" si="10"/>
        <v>0</v>
      </c>
      <c r="H124" s="120">
        <f t="shared" si="11"/>
        <v>1</v>
      </c>
      <c r="I124" s="126"/>
      <c r="J124" s="126"/>
      <c r="K124" s="126"/>
      <c r="L124" s="94"/>
      <c r="M124" s="135"/>
      <c r="N124" s="134"/>
      <c r="O124" s="134"/>
      <c r="P124" s="134"/>
      <c r="Q124" s="134"/>
      <c r="R124" s="134"/>
      <c r="S124" s="134"/>
      <c r="T124" s="133"/>
      <c r="U124" s="125"/>
      <c r="V124" s="125"/>
      <c r="W124" s="125"/>
      <c r="X124" s="125"/>
      <c r="Y124" s="125"/>
      <c r="Z124" s="125"/>
      <c r="AA124" s="125"/>
      <c r="AB124" s="125"/>
      <c r="AC124" s="133"/>
      <c r="AD124" s="133"/>
      <c r="AE124" s="133"/>
      <c r="AF124" s="133"/>
      <c r="AG124" s="133"/>
      <c r="AH124" s="133"/>
      <c r="AI124" s="133"/>
      <c r="AJ124" s="133"/>
      <c r="DS124" s="132"/>
      <c r="DT124" s="132"/>
      <c r="DU124" s="132"/>
      <c r="DV124" s="132"/>
      <c r="DW124" s="132"/>
    </row>
    <row r="125" spans="1:127" ht="15" x14ac:dyDescent="0.2">
      <c r="A125" s="110" t="s">
        <v>162</v>
      </c>
      <c r="B125" s="174" t="s">
        <v>484</v>
      </c>
      <c r="C125" s="146">
        <v>22</v>
      </c>
      <c r="D125" s="177" t="s">
        <v>117</v>
      </c>
      <c r="E125" s="159"/>
      <c r="F125" s="120">
        <f t="shared" si="9"/>
        <v>1</v>
      </c>
      <c r="G125" s="120">
        <f t="shared" si="10"/>
        <v>0</v>
      </c>
      <c r="H125" s="120">
        <f t="shared" si="11"/>
        <v>0</v>
      </c>
      <c r="I125" s="126"/>
      <c r="J125" s="126"/>
      <c r="K125" s="126"/>
      <c r="L125" s="94"/>
      <c r="M125" s="135"/>
      <c r="N125" s="134"/>
      <c r="O125" s="134"/>
      <c r="P125" s="134"/>
      <c r="Q125" s="134"/>
      <c r="R125" s="126"/>
      <c r="S125" s="126"/>
      <c r="DS125" s="132"/>
      <c r="DT125" s="132"/>
      <c r="DU125" s="132"/>
      <c r="DV125" s="132"/>
      <c r="DW125" s="132"/>
    </row>
    <row r="126" spans="1:127" ht="15" x14ac:dyDescent="0.2">
      <c r="A126" s="110"/>
      <c r="B126" s="174" t="s">
        <v>475</v>
      </c>
      <c r="C126" s="146">
        <v>23</v>
      </c>
      <c r="D126" s="177" t="s">
        <v>116</v>
      </c>
      <c r="E126" s="159"/>
      <c r="F126" s="120">
        <f t="shared" si="9"/>
        <v>1</v>
      </c>
      <c r="G126" s="120">
        <f t="shared" si="10"/>
        <v>0</v>
      </c>
      <c r="H126" s="120">
        <f t="shared" si="11"/>
        <v>0</v>
      </c>
      <c r="I126" s="126"/>
      <c r="J126" s="126"/>
      <c r="K126" s="126"/>
      <c r="L126" s="94"/>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74" t="s">
        <v>462</v>
      </c>
      <c r="C127" s="146">
        <v>24</v>
      </c>
      <c r="D127" s="177" t="s">
        <v>114</v>
      </c>
      <c r="E127" s="159"/>
      <c r="F127" s="120" t="str">
        <f t="shared" si="9"/>
        <v/>
      </c>
      <c r="G127" s="120" t="str">
        <f t="shared" si="10"/>
        <v/>
      </c>
      <c r="H127" s="120" t="str">
        <f t="shared" si="11"/>
        <v/>
      </c>
      <c r="I127" s="126"/>
      <c r="J127" s="126"/>
      <c r="K127" s="126"/>
      <c r="L127" s="94"/>
      <c r="M127" s="135"/>
      <c r="N127" s="134"/>
      <c r="O127" s="134"/>
      <c r="P127" s="134"/>
      <c r="Q127" s="134"/>
      <c r="R127" s="134"/>
      <c r="S127" s="134"/>
      <c r="T127" s="133"/>
      <c r="U127" s="125"/>
      <c r="V127" s="125"/>
      <c r="W127" s="125"/>
      <c r="X127" s="125"/>
      <c r="Y127" s="125"/>
      <c r="Z127" s="125"/>
      <c r="AA127" s="125"/>
      <c r="AB127" s="125"/>
      <c r="AC127" s="125"/>
      <c r="AD127" s="125"/>
      <c r="AE127" s="125"/>
      <c r="AF127" s="125"/>
      <c r="AG127" s="125"/>
      <c r="AH127" s="125"/>
      <c r="AI127" s="125"/>
      <c r="AJ127" s="125"/>
      <c r="DS127" s="132"/>
      <c r="DT127" s="132"/>
      <c r="DU127" s="132"/>
      <c r="DV127" s="132"/>
      <c r="DW127" s="132"/>
    </row>
    <row r="128" spans="1:127" ht="15" x14ac:dyDescent="0.2">
      <c r="A128" s="110"/>
      <c r="B128" s="174" t="s">
        <v>466</v>
      </c>
      <c r="C128" s="146">
        <v>25</v>
      </c>
      <c r="D128" s="177" t="s">
        <v>114</v>
      </c>
      <c r="E128" s="159"/>
      <c r="F128" s="120" t="str">
        <f t="shared" si="9"/>
        <v/>
      </c>
      <c r="G128" s="120" t="str">
        <f t="shared" si="10"/>
        <v/>
      </c>
      <c r="H128" s="120" t="str">
        <f t="shared" si="11"/>
        <v/>
      </c>
      <c r="I128" s="126"/>
      <c r="J128" s="126"/>
      <c r="K128" s="126"/>
      <c r="L128" s="94"/>
      <c r="M128" s="135"/>
      <c r="N128" s="134"/>
      <c r="O128" s="134"/>
      <c r="P128" s="134"/>
      <c r="Q128" s="134"/>
      <c r="R128" s="134"/>
      <c r="S128" s="134"/>
      <c r="T128" s="133"/>
      <c r="U128" s="125"/>
      <c r="V128" s="125"/>
      <c r="W128" s="125"/>
      <c r="X128" s="125"/>
      <c r="Y128" s="125"/>
      <c r="Z128" s="125"/>
      <c r="AA128" s="125"/>
      <c r="AB128" s="125"/>
      <c r="AC128" s="125"/>
      <c r="AD128" s="125"/>
      <c r="AE128" s="125"/>
      <c r="AF128" s="125"/>
      <c r="AG128" s="125"/>
      <c r="AH128" s="125"/>
      <c r="AI128" s="125"/>
      <c r="AJ128" s="125"/>
      <c r="DS128" s="132"/>
      <c r="DT128" s="132"/>
      <c r="DU128" s="132"/>
      <c r="DV128" s="132"/>
      <c r="DW128" s="132"/>
    </row>
    <row r="129" spans="1:127" ht="15" x14ac:dyDescent="0.2">
      <c r="A129" s="110" t="s">
        <v>162</v>
      </c>
      <c r="B129" s="174" t="s">
        <v>483</v>
      </c>
      <c r="C129" s="146">
        <v>26</v>
      </c>
      <c r="D129" s="177" t="s">
        <v>117</v>
      </c>
      <c r="E129" s="159"/>
      <c r="F129" s="120">
        <f t="shared" si="9"/>
        <v>0.5</v>
      </c>
      <c r="G129" s="120">
        <f t="shared" si="10"/>
        <v>0.5</v>
      </c>
      <c r="H129" s="120">
        <f t="shared" si="11"/>
        <v>0</v>
      </c>
      <c r="I129" s="126"/>
      <c r="J129" s="126"/>
      <c r="K129" s="126"/>
      <c r="L129" s="94"/>
      <c r="M129" s="135"/>
      <c r="N129" s="134"/>
      <c r="O129" s="134"/>
      <c r="P129" s="134"/>
      <c r="Q129" s="134"/>
      <c r="R129" s="126"/>
      <c r="S129" s="126"/>
      <c r="T129" s="133"/>
      <c r="U129" s="133"/>
      <c r="V129" s="133"/>
      <c r="W129" s="133"/>
      <c r="X129" s="133"/>
      <c r="Y129" s="133"/>
      <c r="Z129" s="133"/>
      <c r="AA129" s="133"/>
      <c r="AB129" s="133"/>
      <c r="AC129" s="133"/>
      <c r="AD129" s="133"/>
      <c r="AE129" s="133"/>
      <c r="AF129" s="133"/>
      <c r="AG129" s="133"/>
      <c r="AH129" s="133"/>
      <c r="AI129" s="133"/>
      <c r="AJ129" s="133"/>
      <c r="DS129" s="132"/>
      <c r="DT129" s="132"/>
      <c r="DU129" s="132"/>
      <c r="DV129" s="132"/>
      <c r="DW129" s="132"/>
    </row>
    <row r="130" spans="1:127" ht="15" x14ac:dyDescent="0.2">
      <c r="A130" s="110"/>
      <c r="B130" s="174" t="s">
        <v>474</v>
      </c>
      <c r="C130" s="146">
        <v>27</v>
      </c>
      <c r="D130" s="177" t="s">
        <v>116</v>
      </c>
      <c r="E130" s="159"/>
      <c r="F130" s="120" t="str">
        <f t="shared" si="9"/>
        <v/>
      </c>
      <c r="G130" s="120" t="str">
        <f t="shared" si="10"/>
        <v/>
      </c>
      <c r="H130" s="120" t="str">
        <f t="shared" si="11"/>
        <v/>
      </c>
      <c r="I130" s="126"/>
      <c r="J130" s="126"/>
      <c r="K130" s="126"/>
      <c r="L130" s="94"/>
      <c r="M130" s="135"/>
      <c r="N130" s="134"/>
      <c r="O130" s="134"/>
      <c r="P130" s="134"/>
      <c r="Q130" s="134"/>
      <c r="R130" s="134"/>
      <c r="S130" s="134"/>
      <c r="T130" s="133"/>
      <c r="U130" s="125"/>
      <c r="V130" s="125"/>
      <c r="W130" s="125"/>
      <c r="X130" s="125"/>
      <c r="Y130" s="125"/>
      <c r="Z130" s="125"/>
      <c r="AA130" s="125"/>
      <c r="AB130" s="125"/>
      <c r="AC130" s="125"/>
      <c r="AD130" s="125"/>
      <c r="AE130" s="125"/>
      <c r="AF130" s="125"/>
      <c r="AG130" s="125"/>
      <c r="AH130" s="125"/>
      <c r="AI130" s="125"/>
      <c r="AJ130" s="125"/>
      <c r="DS130" s="132"/>
      <c r="DT130" s="132"/>
      <c r="DU130" s="132"/>
      <c r="DV130" s="132"/>
      <c r="DW130" s="132"/>
    </row>
    <row r="131" spans="1:127" ht="15" x14ac:dyDescent="0.2">
      <c r="A131" s="110"/>
      <c r="B131" s="174" t="s">
        <v>482</v>
      </c>
      <c r="C131" s="146">
        <v>28</v>
      </c>
      <c r="D131" s="177" t="s">
        <v>117</v>
      </c>
      <c r="E131" s="159"/>
      <c r="F131" s="120" t="str">
        <f t="shared" si="9"/>
        <v/>
      </c>
      <c r="G131" s="120" t="str">
        <f t="shared" si="10"/>
        <v/>
      </c>
      <c r="H131" s="120" t="str">
        <f t="shared" si="11"/>
        <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t="s">
        <v>162</v>
      </c>
      <c r="B132" s="174" t="s">
        <v>467</v>
      </c>
      <c r="C132" s="146">
        <v>29</v>
      </c>
      <c r="D132" s="177" t="s">
        <v>114</v>
      </c>
      <c r="E132" s="159"/>
      <c r="F132" s="120" t="str">
        <f t="shared" si="9"/>
        <v/>
      </c>
      <c r="G132" s="120" t="str">
        <f t="shared" si="10"/>
        <v/>
      </c>
      <c r="H132" s="120" t="str">
        <f t="shared" si="11"/>
        <v/>
      </c>
      <c r="I132" s="126"/>
      <c r="J132" s="126"/>
      <c r="K132" s="126"/>
      <c r="L132" s="94"/>
      <c r="M132" s="135"/>
      <c r="N132" s="134"/>
      <c r="O132" s="134"/>
      <c r="P132" s="134"/>
      <c r="Q132" s="134"/>
      <c r="R132" s="134"/>
      <c r="S132" s="134"/>
      <c r="T132" s="133"/>
      <c r="U132" s="125"/>
      <c r="V132" s="125"/>
      <c r="W132" s="125"/>
      <c r="X132" s="125"/>
      <c r="Y132" s="125"/>
      <c r="Z132" s="125"/>
      <c r="AA132" s="125"/>
      <c r="AB132" s="125"/>
      <c r="AC132" s="133"/>
      <c r="AD132" s="133"/>
      <c r="AE132" s="133"/>
      <c r="AF132" s="133"/>
      <c r="AG132" s="133"/>
      <c r="AH132" s="133"/>
      <c r="AI132" s="133"/>
      <c r="AJ132" s="133"/>
      <c r="DS132" s="132"/>
      <c r="DT132" s="132"/>
      <c r="DU132" s="132"/>
      <c r="DV132" s="132"/>
      <c r="DW132" s="132"/>
    </row>
    <row r="133" spans="1:127" ht="15" x14ac:dyDescent="0.2">
      <c r="A133" s="110"/>
      <c r="B133" s="174" t="s">
        <v>481</v>
      </c>
      <c r="C133" s="146">
        <v>34</v>
      </c>
      <c r="D133" s="177" t="s">
        <v>117</v>
      </c>
      <c r="E133" s="159"/>
      <c r="F133" s="120" t="str">
        <f t="shared" si="9"/>
        <v/>
      </c>
      <c r="G133" s="120" t="str">
        <f t="shared" si="10"/>
        <v/>
      </c>
      <c r="H133" s="120" t="str">
        <f t="shared" si="11"/>
        <v/>
      </c>
      <c r="I133" s="126"/>
      <c r="J133" s="126"/>
      <c r="K133" s="126"/>
      <c r="L133" s="94"/>
      <c r="M133" s="135"/>
      <c r="N133" s="134"/>
      <c r="O133" s="134"/>
      <c r="P133" s="134"/>
      <c r="Q133" s="134"/>
      <c r="R133" s="134"/>
      <c r="S133" s="134"/>
      <c r="T133" s="133"/>
      <c r="U133" s="125"/>
      <c r="V133" s="125"/>
      <c r="W133" s="125"/>
      <c r="X133" s="125"/>
      <c r="Y133" s="125"/>
      <c r="Z133" s="125"/>
      <c r="AA133" s="125"/>
      <c r="AB133" s="125"/>
      <c r="AC133" s="133"/>
      <c r="AD133" s="133"/>
      <c r="AE133" s="133"/>
      <c r="AF133" s="133"/>
      <c r="AG133" s="133"/>
      <c r="AH133" s="133"/>
      <c r="AI133" s="133"/>
      <c r="AJ133" s="133"/>
      <c r="DS133" s="132"/>
      <c r="DT133" s="132"/>
      <c r="DU133" s="132"/>
      <c r="DV133" s="132"/>
      <c r="DW133" s="132"/>
    </row>
    <row r="134" spans="1:127" ht="15" x14ac:dyDescent="0.2">
      <c r="A134" s="110"/>
      <c r="B134" s="174" t="s">
        <v>456</v>
      </c>
      <c r="C134" s="146">
        <v>40</v>
      </c>
      <c r="D134" s="177" t="s">
        <v>113</v>
      </c>
      <c r="E134" s="159"/>
      <c r="F134" s="120" t="str">
        <f t="shared" si="9"/>
        <v/>
      </c>
      <c r="G134" s="120" t="str">
        <f t="shared" si="10"/>
        <v/>
      </c>
      <c r="H134" s="120" t="str">
        <f t="shared" si="11"/>
        <v/>
      </c>
      <c r="I134" s="126"/>
      <c r="J134" s="126"/>
      <c r="K134" s="126"/>
      <c r="L134" s="94"/>
      <c r="M134" s="135"/>
      <c r="N134" s="134"/>
      <c r="O134" s="134"/>
      <c r="P134" s="134"/>
      <c r="Q134" s="134"/>
      <c r="R134" s="134"/>
      <c r="S134" s="134"/>
      <c r="T134" s="133"/>
      <c r="U134" s="133"/>
      <c r="V134" s="133"/>
      <c r="W134" s="133"/>
      <c r="X134" s="133"/>
      <c r="Y134" s="133"/>
      <c r="Z134" s="133"/>
      <c r="AA134" s="133"/>
      <c r="AB134" s="133"/>
      <c r="AC134" s="133"/>
      <c r="AD134" s="133"/>
      <c r="AE134" s="133"/>
      <c r="AF134" s="133"/>
      <c r="AG134" s="133"/>
      <c r="AH134" s="133"/>
      <c r="AI134" s="133"/>
      <c r="AJ134" s="133"/>
      <c r="DS134" s="132"/>
      <c r="DT134" s="132"/>
      <c r="DU134" s="132"/>
      <c r="DV134" s="132"/>
      <c r="DW134" s="132"/>
    </row>
    <row r="135" spans="1:127" ht="15" x14ac:dyDescent="0.2">
      <c r="A135" s="110"/>
      <c r="B135" s="174" t="s">
        <v>461</v>
      </c>
      <c r="C135" s="146"/>
      <c r="D135" s="177" t="s">
        <v>114</v>
      </c>
      <c r="E135" s="159"/>
      <c r="F135" s="120" t="str">
        <f t="shared" si="9"/>
        <v/>
      </c>
      <c r="G135" s="120" t="str">
        <f t="shared" si="10"/>
        <v/>
      </c>
      <c r="H135" s="120" t="str">
        <f t="shared" si="11"/>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74" t="s">
        <v>314</v>
      </c>
      <c r="C136" s="146"/>
      <c r="D136" s="177" t="s">
        <v>114</v>
      </c>
      <c r="E136" s="159"/>
      <c r="F136" s="120" t="str">
        <f t="shared" si="9"/>
        <v/>
      </c>
      <c r="G136" s="120" t="str">
        <f t="shared" si="10"/>
        <v/>
      </c>
      <c r="H136" s="120" t="str">
        <f t="shared" si="11"/>
        <v/>
      </c>
      <c r="I136" s="126"/>
      <c r="J136" s="126"/>
      <c r="K136" s="126"/>
      <c r="L136" s="173"/>
      <c r="M136" s="135"/>
      <c r="N136" s="134"/>
      <c r="O136" s="134"/>
      <c r="P136" s="134"/>
      <c r="Q136" s="134"/>
      <c r="R136" s="134"/>
      <c r="S136" s="134"/>
      <c r="T136" s="133"/>
      <c r="U136" s="125"/>
      <c r="V136" s="125"/>
      <c r="W136" s="125"/>
      <c r="X136" s="125"/>
      <c r="Y136" s="125"/>
      <c r="Z136" s="125"/>
      <c r="AA136" s="125"/>
      <c r="AB136" s="125"/>
      <c r="AC136" s="125"/>
      <c r="AD136" s="125"/>
      <c r="AE136" s="125"/>
      <c r="AF136" s="125"/>
      <c r="AG136" s="125"/>
      <c r="AH136" s="125"/>
      <c r="AI136" s="125"/>
      <c r="AJ136" s="125"/>
      <c r="DS136" s="132"/>
      <c r="DT136" s="132"/>
      <c r="DU136" s="132"/>
      <c r="DV136" s="132"/>
      <c r="DW136" s="132"/>
    </row>
    <row r="137" spans="1:127" ht="15" x14ac:dyDescent="0.2">
      <c r="A137" s="110"/>
      <c r="B137" s="174" t="s">
        <v>473</v>
      </c>
      <c r="C137" s="146"/>
      <c r="D137" s="177" t="s">
        <v>116</v>
      </c>
      <c r="E137" s="159"/>
      <c r="F137" s="120" t="str">
        <f t="shared" si="9"/>
        <v/>
      </c>
      <c r="G137" s="120" t="str">
        <f t="shared" si="10"/>
        <v/>
      </c>
      <c r="H137" s="120" t="str">
        <f t="shared" si="11"/>
        <v/>
      </c>
      <c r="I137" s="126"/>
      <c r="J137" s="126"/>
      <c r="K137" s="126"/>
      <c r="L137" s="173"/>
      <c r="M137" s="135"/>
      <c r="N137" s="134"/>
      <c r="O137" s="134"/>
      <c r="P137" s="134"/>
      <c r="Q137" s="134"/>
      <c r="R137" s="134"/>
      <c r="S137" s="134"/>
      <c r="T137" s="133"/>
      <c r="U137" s="125"/>
      <c r="V137" s="125"/>
      <c r="W137" s="125"/>
      <c r="X137" s="125"/>
      <c r="Y137" s="125"/>
      <c r="Z137" s="125"/>
      <c r="AA137" s="125"/>
      <c r="AB137" s="125"/>
      <c r="AC137" s="125"/>
      <c r="AD137" s="125"/>
      <c r="AE137" s="125"/>
      <c r="AF137" s="125"/>
      <c r="AG137" s="125"/>
      <c r="AH137" s="125"/>
      <c r="AI137" s="125"/>
      <c r="AJ137" s="125"/>
      <c r="DS137" s="132"/>
      <c r="DT137" s="132"/>
      <c r="DU137" s="132"/>
      <c r="DV137" s="132"/>
      <c r="DW137" s="132"/>
    </row>
    <row r="138" spans="1:127" ht="15" x14ac:dyDescent="0.2">
      <c r="A138" s="110" t="s">
        <v>162</v>
      </c>
      <c r="B138" s="174" t="s">
        <v>476</v>
      </c>
      <c r="C138" s="146">
        <v>19</v>
      </c>
      <c r="D138" s="177" t="s">
        <v>116</v>
      </c>
      <c r="E138" s="159"/>
      <c r="F138" s="120" t="str">
        <f t="shared" si="9"/>
        <v/>
      </c>
      <c r="G138" s="120" t="str">
        <f t="shared" si="10"/>
        <v/>
      </c>
      <c r="H138" s="120" t="str">
        <f t="shared" si="11"/>
        <v/>
      </c>
      <c r="I138" s="126"/>
      <c r="J138" s="126"/>
      <c r="K138" s="126"/>
      <c r="L138" s="94"/>
      <c r="M138" s="135"/>
      <c r="N138" s="134"/>
      <c r="O138" s="134"/>
      <c r="P138" s="134"/>
      <c r="Q138" s="134"/>
      <c r="R138" s="126"/>
      <c r="S138" s="126"/>
      <c r="T138" s="133"/>
      <c r="U138" s="133"/>
      <c r="V138" s="133"/>
      <c r="W138" s="133"/>
      <c r="X138" s="133"/>
      <c r="Y138" s="133"/>
      <c r="Z138" s="133"/>
      <c r="AA138" s="133"/>
      <c r="AB138" s="133"/>
      <c r="AC138" s="133"/>
      <c r="AD138" s="133"/>
      <c r="AE138" s="133"/>
      <c r="AF138" s="133"/>
      <c r="AG138" s="133"/>
      <c r="AH138" s="133"/>
      <c r="AI138" s="133"/>
      <c r="AJ138" s="133"/>
      <c r="DS138" s="132"/>
      <c r="DT138" s="132"/>
      <c r="DU138" s="132"/>
      <c r="DV138" s="132"/>
      <c r="DW138" s="132"/>
    </row>
    <row r="139" spans="1:127" ht="15" x14ac:dyDescent="0.2">
      <c r="A139" s="110"/>
      <c r="B139" s="174" t="s">
        <v>479</v>
      </c>
      <c r="C139" s="146"/>
      <c r="D139" s="177" t="s">
        <v>117</v>
      </c>
      <c r="E139" s="159"/>
      <c r="F139" s="120" t="str">
        <f t="shared" si="9"/>
        <v/>
      </c>
      <c r="G139" s="120" t="str">
        <f t="shared" si="10"/>
        <v/>
      </c>
      <c r="H139" s="120" t="str">
        <f t="shared" si="11"/>
        <v/>
      </c>
      <c r="I139" s="126"/>
      <c r="J139" s="126"/>
      <c r="K139" s="126"/>
      <c r="L139" s="94"/>
      <c r="M139" s="135"/>
      <c r="N139" s="134"/>
      <c r="O139" s="134"/>
      <c r="P139" s="134"/>
      <c r="Q139" s="134"/>
      <c r="R139" s="134"/>
      <c r="S139" s="134"/>
      <c r="T139" s="133"/>
      <c r="U139" s="125"/>
      <c r="V139" s="125"/>
      <c r="W139" s="125"/>
      <c r="X139" s="125"/>
      <c r="Y139" s="125"/>
      <c r="Z139" s="125"/>
      <c r="AA139" s="125"/>
      <c r="AB139" s="125"/>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ref="F140:F148" si="12">IF((SUMIFS($E$5:$E$105,$B$5:$B$105,$B140))=0,"",(SUMIFS($G$5:$G$105,$B$5:$B$105,$B140))/(SUMIFS($E$5:$E$105,$B$5:$B$105,$B140)))</f>
        <v/>
      </c>
      <c r="G140" s="120" t="str">
        <f t="shared" ref="G140:G148" si="13">IF((SUMIFS($E$5:$E$105,$B$5:$B$105,$B140))=0,"",(SUMIFS($H$5:$H$105,$B$5:$B$105,$B140))/(SUMIFS($E$5:$E$105,$B$5:$B$105,$B140)))</f>
        <v/>
      </c>
      <c r="H140" s="120" t="str">
        <f t="shared" ref="H140:H148" si="14">IF((SUMIFS($E$5:$E$105,$B$5:$B$105,$B140))=0,"",(SUMIFS($I$5:$I$105,$B$5:$B$105,$B140))/(SUMIFS($E$5:$E$105,$B$5:$B$105,$B140)))</f>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2"/>
        <v/>
      </c>
      <c r="G141" s="120" t="str">
        <f t="shared" si="13"/>
        <v/>
      </c>
      <c r="H141" s="120" t="str">
        <f t="shared" si="14"/>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2"/>
        <v/>
      </c>
      <c r="G142" s="120" t="str">
        <f t="shared" si="13"/>
        <v/>
      </c>
      <c r="H142" s="120" t="str">
        <f t="shared" si="14"/>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2"/>
        <v/>
      </c>
      <c r="G143" s="120" t="str">
        <f t="shared" si="13"/>
        <v/>
      </c>
      <c r="H143" s="120" t="str">
        <f t="shared" si="14"/>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2"/>
        <v/>
      </c>
      <c r="G144" s="120" t="str">
        <f t="shared" si="13"/>
        <v/>
      </c>
      <c r="H144" s="120" t="str">
        <f t="shared" si="14"/>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2"/>
        <v/>
      </c>
      <c r="G145" s="120" t="str">
        <f t="shared" si="13"/>
        <v/>
      </c>
      <c r="H145" s="120" t="str">
        <f t="shared" si="14"/>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2"/>
        <v/>
      </c>
      <c r="G146" s="120" t="str">
        <f t="shared" si="13"/>
        <v/>
      </c>
      <c r="H146" s="120" t="str">
        <f t="shared" si="14"/>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2"/>
        <v/>
      </c>
      <c r="G147" s="120" t="str">
        <f t="shared" si="13"/>
        <v/>
      </c>
      <c r="H147" s="120" t="str">
        <f t="shared" si="14"/>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2"/>
        <v/>
      </c>
      <c r="G148" s="120" t="str">
        <f t="shared" si="13"/>
        <v/>
      </c>
      <c r="H148" s="120" t="str">
        <f t="shared" si="14"/>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11</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f>IF(A342=0,"",((SUMIFS(F108:F341,$A$108:$A$341,"X"))+(($A$342-$C$417)*$C$418))/$A$342)</f>
        <v>0.39333333333333331</v>
      </c>
      <c r="D414" s="498"/>
      <c r="E414" s="92"/>
      <c r="F414" s="125"/>
      <c r="G414" s="125"/>
      <c r="H414" s="125"/>
      <c r="I414" s="125"/>
      <c r="J414" s="125"/>
      <c r="K414" s="126"/>
      <c r="L414" s="126"/>
      <c r="M414" s="126"/>
      <c r="N414" s="126"/>
      <c r="O414" s="126"/>
    </row>
    <row r="415" spans="1:123" ht="30" customHeight="1" x14ac:dyDescent="0.2">
      <c r="B415" s="167" t="s">
        <v>28</v>
      </c>
      <c r="C415" s="497">
        <f>IF(A342=0,"",((SUMIFS(G108:G341,$A$108:$A$341,"X"))+(($A$342-$C$417)*$C$418))/$A$342)</f>
        <v>0.30242424242424243</v>
      </c>
      <c r="D415" s="498"/>
      <c r="E415" s="92"/>
      <c r="F415" s="125"/>
      <c r="G415" s="125"/>
      <c r="H415" s="125"/>
      <c r="I415" s="126"/>
      <c r="J415" s="126"/>
      <c r="K415" s="126"/>
      <c r="L415" s="126"/>
      <c r="M415" s="126"/>
      <c r="N415" s="126"/>
      <c r="O415" s="126"/>
    </row>
    <row r="416" spans="1:123" ht="30" customHeight="1" x14ac:dyDescent="0.2">
      <c r="B416" s="168" t="s">
        <v>29</v>
      </c>
      <c r="C416" s="497">
        <f>IF(A342=0,"",((SUMIFS(H108:H341,$A$108:$A$341,"X"))+(($A$342-$C$417)*$C$418))/$A$342)</f>
        <v>0.30242424242424243</v>
      </c>
      <c r="D416" s="498"/>
      <c r="E416" s="92"/>
      <c r="F416" s="125"/>
      <c r="G416" s="125"/>
      <c r="H416" s="125"/>
      <c r="I416" s="126"/>
      <c r="J416" s="126"/>
      <c r="K416" s="126"/>
      <c r="L416" s="126"/>
      <c r="M416" s="126"/>
      <c r="N416" s="126"/>
      <c r="O416" s="126"/>
    </row>
    <row r="417" spans="1:122" ht="30" customHeight="1" x14ac:dyDescent="0.2">
      <c r="B417" s="171" t="s">
        <v>232</v>
      </c>
      <c r="C417" s="490">
        <f>COUNTIFS(F107:F341,"&gt;=0",A107:A341,"X")</f>
        <v>9</v>
      </c>
      <c r="D417" s="492"/>
      <c r="E417" s="125"/>
      <c r="F417" s="125"/>
      <c r="G417" s="125"/>
      <c r="H417" s="125"/>
      <c r="I417" s="126"/>
      <c r="J417" s="126"/>
      <c r="K417" s="126"/>
      <c r="L417" s="126"/>
      <c r="M417" s="126"/>
      <c r="N417" s="126"/>
      <c r="O417" s="126"/>
    </row>
    <row r="418" spans="1:122" ht="30" customHeight="1" x14ac:dyDescent="0.2">
      <c r="B418" s="139" t="s">
        <v>233</v>
      </c>
      <c r="C418" s="493">
        <v>0.33</v>
      </c>
      <c r="D418" s="494"/>
      <c r="E418" s="125"/>
      <c r="F418" s="125"/>
      <c r="G418" s="125"/>
      <c r="H418" s="125"/>
      <c r="I418" s="126"/>
      <c r="J418" s="127"/>
      <c r="K418" s="126"/>
    </row>
    <row r="419" spans="1:122" ht="12.75" customHeight="1" x14ac:dyDescent="0.2">
      <c r="B419" s="125"/>
      <c r="C419" s="133"/>
      <c r="D419" s="133"/>
      <c r="E419" s="125"/>
      <c r="F419" s="125"/>
      <c r="G419" s="125"/>
      <c r="H419" s="125"/>
      <c r="I419" s="126"/>
      <c r="J419" s="127"/>
      <c r="K419" s="126"/>
    </row>
    <row r="420" spans="1:122" ht="12.75" customHeight="1" x14ac:dyDescent="0.2">
      <c r="B420" s="125"/>
      <c r="C420" s="133"/>
      <c r="D420" s="133"/>
      <c r="E420" s="125"/>
      <c r="F420" s="125"/>
      <c r="G420" s="125"/>
      <c r="H420" s="125"/>
      <c r="I420" s="126"/>
      <c r="J420" s="126"/>
      <c r="K420" s="126"/>
    </row>
    <row r="424" spans="1:122" ht="15" x14ac:dyDescent="0.2">
      <c r="A424" s="137"/>
      <c r="B424" s="174" t="s">
        <v>456</v>
      </c>
      <c r="C424" s="146">
        <v>40</v>
      </c>
      <c r="D424" s="177" t="s">
        <v>113</v>
      </c>
      <c r="E424" s="176">
        <v>40</v>
      </c>
      <c r="DP424" s="94"/>
      <c r="DQ424" s="94"/>
      <c r="DR424" s="94"/>
    </row>
    <row r="425" spans="1:122" ht="15" x14ac:dyDescent="0.2">
      <c r="A425" s="137"/>
      <c r="B425" s="174" t="s">
        <v>457</v>
      </c>
      <c r="C425" s="146">
        <v>16</v>
      </c>
      <c r="D425" s="177" t="s">
        <v>113</v>
      </c>
      <c r="E425" s="176">
        <v>16</v>
      </c>
      <c r="DP425" s="94"/>
      <c r="DQ425" s="94"/>
      <c r="DR425" s="94"/>
    </row>
    <row r="426" spans="1:122" ht="15" x14ac:dyDescent="0.2">
      <c r="A426" s="137"/>
      <c r="B426" s="174" t="s">
        <v>458</v>
      </c>
      <c r="C426" s="146">
        <v>1</v>
      </c>
      <c r="D426" s="177" t="s">
        <v>113</v>
      </c>
      <c r="E426" s="176">
        <v>1</v>
      </c>
      <c r="DQ426" s="94"/>
      <c r="DR426" s="94"/>
    </row>
    <row r="427" spans="1:122" ht="15" x14ac:dyDescent="0.25">
      <c r="A427" s="137"/>
      <c r="B427" s="174" t="s">
        <v>459</v>
      </c>
      <c r="C427" s="146">
        <v>13</v>
      </c>
      <c r="D427" s="177" t="s">
        <v>114</v>
      </c>
      <c r="E427" s="176">
        <v>13</v>
      </c>
      <c r="F427" s="141"/>
      <c r="H427" s="78"/>
      <c r="DQ427" s="94"/>
      <c r="DR427" s="94"/>
    </row>
    <row r="428" spans="1:122" ht="15" x14ac:dyDescent="0.2">
      <c r="A428" s="137"/>
      <c r="B428" s="174" t="s">
        <v>460</v>
      </c>
      <c r="C428" s="146">
        <v>12</v>
      </c>
      <c r="D428" s="177" t="s">
        <v>114</v>
      </c>
      <c r="E428" s="176">
        <v>12</v>
      </c>
      <c r="F428" s="141"/>
      <c r="DP428" s="94"/>
      <c r="DQ428" s="94"/>
      <c r="DR428" s="94"/>
    </row>
    <row r="429" spans="1:122" ht="15" x14ac:dyDescent="0.2">
      <c r="A429" s="137"/>
      <c r="B429" s="174" t="s">
        <v>461</v>
      </c>
      <c r="C429" s="146"/>
      <c r="D429" s="177" t="s">
        <v>114</v>
      </c>
      <c r="E429" s="176"/>
      <c r="F429" s="141"/>
      <c r="DP429" s="94"/>
      <c r="DQ429" s="94"/>
      <c r="DR429" s="94"/>
    </row>
    <row r="430" spans="1:122" ht="15" x14ac:dyDescent="0.2">
      <c r="A430" s="137"/>
      <c r="B430" s="174" t="s">
        <v>454</v>
      </c>
      <c r="C430" s="146">
        <v>3</v>
      </c>
      <c r="D430" s="177" t="s">
        <v>114</v>
      </c>
      <c r="E430" s="176">
        <v>3</v>
      </c>
      <c r="F430" s="97"/>
      <c r="DP430" s="94"/>
      <c r="DQ430" s="94"/>
      <c r="DR430" s="94"/>
    </row>
    <row r="431" spans="1:122" ht="15" x14ac:dyDescent="0.2">
      <c r="A431" s="137"/>
      <c r="B431" s="174" t="s">
        <v>462</v>
      </c>
      <c r="C431" s="146">
        <v>24</v>
      </c>
      <c r="D431" s="177" t="s">
        <v>114</v>
      </c>
      <c r="E431" s="176">
        <v>24</v>
      </c>
      <c r="F431" s="97"/>
      <c r="DP431" s="94"/>
      <c r="DQ431" s="94"/>
      <c r="DR431" s="94"/>
    </row>
    <row r="432" spans="1:122" ht="15" x14ac:dyDescent="0.2">
      <c r="A432" s="137"/>
      <c r="B432" s="174" t="s">
        <v>463</v>
      </c>
      <c r="C432" s="146">
        <v>15</v>
      </c>
      <c r="D432" s="177" t="s">
        <v>114</v>
      </c>
      <c r="E432" s="176">
        <v>15</v>
      </c>
      <c r="F432" s="97"/>
      <c r="DP432" s="94"/>
      <c r="DQ432" s="94"/>
      <c r="DR432" s="94"/>
    </row>
    <row r="433" spans="1:122" ht="15" x14ac:dyDescent="0.2">
      <c r="A433" s="137"/>
      <c r="B433" s="174" t="s">
        <v>464</v>
      </c>
      <c r="C433" s="146">
        <v>4</v>
      </c>
      <c r="D433" s="177" t="s">
        <v>114</v>
      </c>
      <c r="E433" s="176">
        <v>4</v>
      </c>
      <c r="F433" s="97"/>
      <c r="DP433" s="94"/>
      <c r="DQ433" s="94"/>
      <c r="DR433" s="94"/>
    </row>
    <row r="434" spans="1:122" ht="15" x14ac:dyDescent="0.2">
      <c r="A434" s="137"/>
      <c r="B434" s="174" t="s">
        <v>455</v>
      </c>
      <c r="C434" s="146">
        <v>6</v>
      </c>
      <c r="D434" s="177" t="s">
        <v>114</v>
      </c>
      <c r="E434" s="176">
        <v>6</v>
      </c>
      <c r="F434" s="97"/>
      <c r="DP434" s="94"/>
      <c r="DQ434" s="94"/>
      <c r="DR434" s="94"/>
    </row>
    <row r="435" spans="1:122" ht="15" x14ac:dyDescent="0.2">
      <c r="A435" s="137"/>
      <c r="B435" s="174" t="s">
        <v>465</v>
      </c>
      <c r="C435" s="146">
        <v>2</v>
      </c>
      <c r="D435" s="177" t="s">
        <v>114</v>
      </c>
      <c r="E435" s="176">
        <v>2</v>
      </c>
      <c r="F435" s="97"/>
      <c r="DP435" s="94"/>
      <c r="DQ435" s="94"/>
      <c r="DR435" s="94"/>
    </row>
    <row r="436" spans="1:122" ht="15" x14ac:dyDescent="0.2">
      <c r="A436" s="137"/>
      <c r="B436" s="174" t="s">
        <v>314</v>
      </c>
      <c r="C436" s="146"/>
      <c r="D436" s="177" t="s">
        <v>114</v>
      </c>
      <c r="E436" s="176"/>
      <c r="F436" s="97"/>
      <c r="DP436" s="94"/>
      <c r="DQ436" s="94"/>
      <c r="DR436" s="94"/>
    </row>
    <row r="437" spans="1:122" ht="15" x14ac:dyDescent="0.2">
      <c r="A437" s="137"/>
      <c r="B437" s="174" t="s">
        <v>466</v>
      </c>
      <c r="C437" s="146">
        <v>25</v>
      </c>
      <c r="D437" s="177" t="s">
        <v>114</v>
      </c>
      <c r="E437" s="176">
        <v>25</v>
      </c>
      <c r="DP437" s="94"/>
      <c r="DQ437" s="94"/>
      <c r="DR437" s="94"/>
    </row>
    <row r="438" spans="1:122" ht="15" x14ac:dyDescent="0.2">
      <c r="A438" s="137"/>
      <c r="B438" s="174" t="s">
        <v>467</v>
      </c>
      <c r="C438" s="146">
        <v>29</v>
      </c>
      <c r="D438" s="177" t="s">
        <v>114</v>
      </c>
      <c r="E438" s="176">
        <v>29</v>
      </c>
      <c r="DP438" s="94"/>
      <c r="DQ438" s="94"/>
      <c r="DR438" s="94"/>
    </row>
    <row r="439" spans="1:122" ht="15" x14ac:dyDescent="0.2">
      <c r="A439" s="137"/>
      <c r="B439" s="174" t="s">
        <v>468</v>
      </c>
      <c r="C439" s="146">
        <v>11</v>
      </c>
      <c r="D439" s="177" t="s">
        <v>116</v>
      </c>
      <c r="E439" s="176">
        <v>11</v>
      </c>
      <c r="DP439" s="94"/>
      <c r="DQ439" s="94"/>
      <c r="DR439" s="94"/>
    </row>
    <row r="440" spans="1:122" ht="15" x14ac:dyDescent="0.2">
      <c r="A440" s="137"/>
      <c r="B440" s="174" t="s">
        <v>469</v>
      </c>
      <c r="C440" s="146">
        <v>7</v>
      </c>
      <c r="D440" s="177" t="s">
        <v>116</v>
      </c>
      <c r="E440" s="176">
        <v>7</v>
      </c>
      <c r="DP440" s="94"/>
      <c r="DQ440" s="94"/>
      <c r="DR440" s="94"/>
    </row>
    <row r="441" spans="1:122" ht="15" x14ac:dyDescent="0.2">
      <c r="A441" s="137"/>
      <c r="B441" s="174" t="s">
        <v>470</v>
      </c>
      <c r="C441" s="146">
        <v>5</v>
      </c>
      <c r="D441" s="177" t="s">
        <v>116</v>
      </c>
      <c r="E441" s="176">
        <v>5</v>
      </c>
      <c r="DP441" s="94"/>
      <c r="DQ441" s="94"/>
      <c r="DR441" s="94"/>
    </row>
    <row r="442" spans="1:122" ht="15" x14ac:dyDescent="0.2">
      <c r="A442" s="137"/>
      <c r="B442" s="174" t="s">
        <v>471</v>
      </c>
      <c r="C442" s="146">
        <v>10</v>
      </c>
      <c r="D442" s="177" t="s">
        <v>116</v>
      </c>
      <c r="E442" s="176">
        <v>10</v>
      </c>
      <c r="DP442" s="94"/>
      <c r="DQ442" s="94"/>
      <c r="DR442" s="94"/>
    </row>
    <row r="443" spans="1:122" ht="15" x14ac:dyDescent="0.2">
      <c r="A443" s="137"/>
      <c r="B443" s="174" t="s">
        <v>472</v>
      </c>
      <c r="C443" s="146">
        <v>20</v>
      </c>
      <c r="D443" s="177" t="s">
        <v>116</v>
      </c>
      <c r="E443" s="176">
        <v>20</v>
      </c>
      <c r="DP443" s="94"/>
      <c r="DQ443" s="94"/>
      <c r="DR443" s="94"/>
    </row>
    <row r="444" spans="1:122" ht="15" x14ac:dyDescent="0.2">
      <c r="A444" s="137"/>
      <c r="B444" s="174" t="s">
        <v>473</v>
      </c>
      <c r="C444" s="146"/>
      <c r="D444" s="177" t="s">
        <v>116</v>
      </c>
      <c r="E444" s="176"/>
      <c r="DP444" s="94"/>
      <c r="DQ444" s="94"/>
      <c r="DR444" s="94"/>
    </row>
    <row r="445" spans="1:122" ht="15" x14ac:dyDescent="0.2">
      <c r="A445" s="137"/>
      <c r="B445" s="174" t="s">
        <v>474</v>
      </c>
      <c r="C445" s="146">
        <v>27</v>
      </c>
      <c r="D445" s="177" t="s">
        <v>116</v>
      </c>
      <c r="E445" s="176">
        <v>27</v>
      </c>
      <c r="DP445" s="94"/>
      <c r="DQ445" s="94"/>
      <c r="DR445" s="94"/>
    </row>
    <row r="446" spans="1:122" ht="15" x14ac:dyDescent="0.2">
      <c r="A446" s="137"/>
      <c r="B446" s="174" t="s">
        <v>475</v>
      </c>
      <c r="C446" s="146">
        <v>23</v>
      </c>
      <c r="D446" s="177" t="s">
        <v>116</v>
      </c>
      <c r="E446" s="176">
        <v>23</v>
      </c>
      <c r="DP446" s="94"/>
      <c r="DQ446" s="94"/>
      <c r="DR446" s="94"/>
    </row>
    <row r="447" spans="1:122" ht="15" x14ac:dyDescent="0.2">
      <c r="A447" s="137"/>
      <c r="B447" s="174" t="s">
        <v>151</v>
      </c>
      <c r="C447" s="146">
        <v>17</v>
      </c>
      <c r="D447" s="177" t="s">
        <v>116</v>
      </c>
      <c r="E447" s="176">
        <v>17</v>
      </c>
      <c r="DP447" s="94"/>
      <c r="DQ447" s="94"/>
      <c r="DR447" s="94"/>
    </row>
    <row r="448" spans="1:122" ht="15" x14ac:dyDescent="0.2">
      <c r="A448" s="137"/>
      <c r="B448" s="174" t="s">
        <v>476</v>
      </c>
      <c r="C448" s="146"/>
      <c r="D448" s="177" t="s">
        <v>116</v>
      </c>
      <c r="E448" s="176"/>
      <c r="DP448" s="94"/>
      <c r="DQ448" s="94"/>
      <c r="DR448" s="94"/>
    </row>
    <row r="449" spans="1:122" ht="15" x14ac:dyDescent="0.2">
      <c r="A449" s="137"/>
      <c r="B449" s="174" t="s">
        <v>477</v>
      </c>
      <c r="C449" s="146">
        <v>18</v>
      </c>
      <c r="D449" s="177" t="s">
        <v>117</v>
      </c>
      <c r="E449" s="176">
        <v>18</v>
      </c>
      <c r="DP449" s="94"/>
      <c r="DQ449" s="94"/>
      <c r="DR449" s="94"/>
    </row>
    <row r="450" spans="1:122" ht="15" x14ac:dyDescent="0.2">
      <c r="A450" s="137"/>
      <c r="B450" s="174" t="s">
        <v>478</v>
      </c>
      <c r="C450" s="146">
        <v>22</v>
      </c>
      <c r="D450" s="177" t="s">
        <v>117</v>
      </c>
      <c r="E450" s="176">
        <v>22</v>
      </c>
      <c r="DP450" s="94"/>
      <c r="DQ450" s="94"/>
      <c r="DR450" s="94"/>
    </row>
    <row r="451" spans="1:122" ht="15" x14ac:dyDescent="0.2">
      <c r="A451" s="137"/>
      <c r="B451" s="174" t="s">
        <v>479</v>
      </c>
      <c r="C451" s="146"/>
      <c r="D451" s="177" t="s">
        <v>117</v>
      </c>
      <c r="E451" s="176"/>
      <c r="DP451" s="94"/>
      <c r="DQ451" s="94"/>
      <c r="DR451" s="94"/>
    </row>
    <row r="452" spans="1:122" ht="15" x14ac:dyDescent="0.2">
      <c r="A452" s="137"/>
      <c r="B452" s="174" t="s">
        <v>480</v>
      </c>
      <c r="C452" s="146">
        <v>14</v>
      </c>
      <c r="D452" s="177" t="s">
        <v>117</v>
      </c>
      <c r="E452" s="176">
        <v>14</v>
      </c>
      <c r="DP452" s="94"/>
      <c r="DQ452" s="94"/>
      <c r="DR452" s="94"/>
    </row>
    <row r="453" spans="1:122" ht="15" x14ac:dyDescent="0.2">
      <c r="A453" s="137"/>
      <c r="B453" s="174" t="s">
        <v>481</v>
      </c>
      <c r="C453" s="146">
        <v>34</v>
      </c>
      <c r="D453" s="177" t="s">
        <v>117</v>
      </c>
      <c r="E453" s="176">
        <v>34</v>
      </c>
      <c r="DP453" s="94"/>
      <c r="DQ453" s="94"/>
      <c r="DR453" s="94"/>
    </row>
    <row r="454" spans="1:122" ht="15" x14ac:dyDescent="0.2">
      <c r="A454" s="137"/>
      <c r="B454" s="174" t="s">
        <v>482</v>
      </c>
      <c r="C454" s="146">
        <v>28</v>
      </c>
      <c r="D454" s="177" t="s">
        <v>117</v>
      </c>
      <c r="E454" s="176">
        <v>28</v>
      </c>
      <c r="DP454" s="94"/>
      <c r="DQ454" s="94"/>
      <c r="DR454" s="94"/>
    </row>
    <row r="455" spans="1:122" ht="15" x14ac:dyDescent="0.2">
      <c r="A455" s="137"/>
      <c r="B455" s="174" t="s">
        <v>483</v>
      </c>
      <c r="C455" s="146">
        <v>26</v>
      </c>
      <c r="D455" s="177" t="s">
        <v>117</v>
      </c>
      <c r="E455" s="176">
        <v>26</v>
      </c>
      <c r="DP455" s="94"/>
      <c r="DQ455" s="94"/>
      <c r="DR455" s="94"/>
    </row>
  </sheetData>
  <autoFilter ref="A4:DX4"/>
  <mergeCells count="8">
    <mergeCell ref="C417:D417"/>
    <mergeCell ref="C418:D418"/>
    <mergeCell ref="J2:J3"/>
    <mergeCell ref="F106:H106"/>
    <mergeCell ref="C413:D413"/>
    <mergeCell ref="C414:D414"/>
    <mergeCell ref="C415:D415"/>
    <mergeCell ref="C416:D416"/>
  </mergeCells>
  <conditionalFormatting sqref="B414 N456:XFD1048576 K430:XFD455">
    <cfRule type="cellIs" dxfId="6767" priority="228" operator="equal">
      <formula>"Remplaçant"</formula>
    </cfRule>
    <cfRule type="cellIs" dxfId="6766" priority="229"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G437:H438 H105:XFD105 B421:XFD423 B50:XFD104 I106:XFD106 B417:B420 I415:XFD420 A149:H341 I107:K116 B342:XFD410 K412:XFD414 F412:J413 B411 D411:XFD411 B412:D412 E412:E416 I427:XFD429 B456:M1048576 H428:H436 I430:J438 J31:O48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1:R48 I122:K129 F122:F129 M122:T129 O135:T138 M135:N341 F135:F148 I135:K341 F439:J455 F424:XFD426 J4:O20 R2:R20">
    <cfRule type="cellIs" dxfId="6765" priority="570" operator="equal">
      <formula>"Remplaçant"</formula>
    </cfRule>
    <cfRule type="cellIs" dxfId="6764" priority="571" operator="equal">
      <formula>"Titulaire"</formula>
    </cfRule>
  </conditionalFormatting>
  <conditionalFormatting sqref="J5:K20 J31:K44">
    <cfRule type="cellIs" dxfId="6763" priority="569" operator="equal">
      <formula>0</formula>
    </cfRule>
  </conditionalFormatting>
  <conditionalFormatting sqref="L1">
    <cfRule type="cellIs" dxfId="6762" priority="567" operator="equal">
      <formula>"Remplaçant"</formula>
    </cfRule>
    <cfRule type="cellIs" dxfId="6761" priority="568" operator="equal">
      <formula>"Titulaire"</formula>
    </cfRule>
  </conditionalFormatting>
  <conditionalFormatting sqref="O1">
    <cfRule type="cellIs" dxfId="6760" priority="565" operator="equal">
      <formula>"Remplaçant"</formula>
    </cfRule>
    <cfRule type="cellIs" dxfId="6759" priority="566" operator="equal">
      <formula>"Titulaire"</formula>
    </cfRule>
  </conditionalFormatting>
  <conditionalFormatting sqref="R1">
    <cfRule type="cellIs" dxfId="6758" priority="563" operator="equal">
      <formula>"Remplaçant"</formula>
    </cfRule>
    <cfRule type="cellIs" dxfId="6757" priority="564" operator="equal">
      <formula>"Titulaire"</formula>
    </cfRule>
  </conditionalFormatting>
  <conditionalFormatting sqref="P5:Q20 P31:Q47">
    <cfRule type="cellIs" dxfId="6756" priority="561" operator="equal">
      <formula>"Remplaçant"</formula>
    </cfRule>
    <cfRule type="cellIs" dxfId="6755" priority="562" operator="equal">
      <formula>"Titulaire"</formula>
    </cfRule>
  </conditionalFormatting>
  <conditionalFormatting sqref="S5:T20 S31:T47">
    <cfRule type="cellIs" dxfId="6754" priority="559" operator="equal">
      <formula>"Remplaçant"</formula>
    </cfRule>
    <cfRule type="cellIs" dxfId="6753" priority="560" operator="equal">
      <formula>"Titulaire"</formula>
    </cfRule>
  </conditionalFormatting>
  <conditionalFormatting sqref="P4:Q4">
    <cfRule type="cellIs" dxfId="6752" priority="557" operator="equal">
      <formula>"Remplaçant"</formula>
    </cfRule>
    <cfRule type="cellIs" dxfId="6751" priority="558" operator="equal">
      <formula>"Titulaire"</formula>
    </cfRule>
  </conditionalFormatting>
  <conditionalFormatting sqref="S4:T4">
    <cfRule type="cellIs" dxfId="6750" priority="555" operator="equal">
      <formula>"Remplaçant"</formula>
    </cfRule>
    <cfRule type="cellIs" dxfId="6749" priority="556" operator="equal">
      <formula>"Titulaire"</formula>
    </cfRule>
  </conditionalFormatting>
  <conditionalFormatting sqref="J5:J20 J31:J44">
    <cfRule type="top10" dxfId="6748" priority="572" rank="11"/>
  </conditionalFormatting>
  <conditionalFormatting sqref="P48:Q48">
    <cfRule type="cellIs" dxfId="6747" priority="553" operator="equal">
      <formula>"Remplaçant"</formula>
    </cfRule>
    <cfRule type="cellIs" dxfId="6746" priority="554" operator="equal">
      <formula>"Titulaire"</formula>
    </cfRule>
  </conditionalFormatting>
  <conditionalFormatting sqref="S48:T48">
    <cfRule type="cellIs" dxfId="6745" priority="551" operator="equal">
      <formula>"Remplaçant"</formula>
    </cfRule>
    <cfRule type="cellIs" dxfId="6744" priority="552" operator="equal">
      <formula>"Titulaire"</formula>
    </cfRule>
  </conditionalFormatting>
  <conditionalFormatting sqref="U2:U4 U17:U20 U31:U48">
    <cfRule type="cellIs" dxfId="6743" priority="549" operator="equal">
      <formula>"Remplaçant"</formula>
    </cfRule>
    <cfRule type="cellIs" dxfId="6742" priority="550" operator="equal">
      <formula>"Titulaire"</formula>
    </cfRule>
  </conditionalFormatting>
  <conditionalFormatting sqref="U1">
    <cfRule type="cellIs" dxfId="6741" priority="547" operator="equal">
      <formula>"Remplaçant"</formula>
    </cfRule>
    <cfRule type="cellIs" dxfId="6740" priority="548" operator="equal">
      <formula>"Titulaire"</formula>
    </cfRule>
  </conditionalFormatting>
  <conditionalFormatting sqref="V5:W20 V31:W47">
    <cfRule type="cellIs" dxfId="6739" priority="545" operator="equal">
      <formula>"Remplaçant"</formula>
    </cfRule>
    <cfRule type="cellIs" dxfId="6738" priority="546" operator="equal">
      <formula>"Titulaire"</formula>
    </cfRule>
  </conditionalFormatting>
  <conditionalFormatting sqref="V4:W4">
    <cfRule type="cellIs" dxfId="6737" priority="543" operator="equal">
      <formula>"Remplaçant"</formula>
    </cfRule>
    <cfRule type="cellIs" dxfId="6736" priority="544" operator="equal">
      <formula>"Titulaire"</formula>
    </cfRule>
  </conditionalFormatting>
  <conditionalFormatting sqref="V48:W48">
    <cfRule type="cellIs" dxfId="6735" priority="541" operator="equal">
      <formula>"Remplaçant"</formula>
    </cfRule>
    <cfRule type="cellIs" dxfId="6734" priority="542" operator="equal">
      <formula>"Titulaire"</formula>
    </cfRule>
  </conditionalFormatting>
  <conditionalFormatting sqref="R49">
    <cfRule type="cellIs" dxfId="6733" priority="539" operator="equal">
      <formula>"Remplaçant"</formula>
    </cfRule>
    <cfRule type="cellIs" dxfId="6732" priority="540" operator="equal">
      <formula>"Titulaire"</formula>
    </cfRule>
  </conditionalFormatting>
  <conditionalFormatting sqref="O49">
    <cfRule type="cellIs" dxfId="6731" priority="537" operator="equal">
      <formula>"Remplaçant"</formula>
    </cfRule>
    <cfRule type="cellIs" dxfId="6730" priority="538" operator="equal">
      <formula>"Titulaire"</formula>
    </cfRule>
  </conditionalFormatting>
  <conditionalFormatting sqref="L49">
    <cfRule type="cellIs" dxfId="6729" priority="535" operator="equal">
      <formula>"Remplaçant"</formula>
    </cfRule>
    <cfRule type="cellIs" dxfId="6728" priority="536" operator="equal">
      <formula>"Titulaire"</formula>
    </cfRule>
  </conditionalFormatting>
  <conditionalFormatting sqref="X1">
    <cfRule type="cellIs" dxfId="6727" priority="533" operator="equal">
      <formula>"Remplaçant"</formula>
    </cfRule>
    <cfRule type="cellIs" dxfId="6726" priority="534" operator="equal">
      <formula>"Titulaire"</formula>
    </cfRule>
  </conditionalFormatting>
  <conditionalFormatting sqref="Y5:Z20 Y31:Z47">
    <cfRule type="cellIs" dxfId="6725" priority="531" operator="equal">
      <formula>"Remplaçant"</formula>
    </cfRule>
    <cfRule type="cellIs" dxfId="6724" priority="532" operator="equal">
      <formula>"Titulaire"</formula>
    </cfRule>
  </conditionalFormatting>
  <conditionalFormatting sqref="Y4:Z4">
    <cfRule type="cellIs" dxfId="6723" priority="529" operator="equal">
      <formula>"Remplaçant"</formula>
    </cfRule>
    <cfRule type="cellIs" dxfId="6722" priority="530" operator="equal">
      <formula>"Titulaire"</formula>
    </cfRule>
  </conditionalFormatting>
  <conditionalFormatting sqref="Y48:Z48">
    <cfRule type="cellIs" dxfId="6721" priority="527" operator="equal">
      <formula>"Remplaçant"</formula>
    </cfRule>
    <cfRule type="cellIs" dxfId="6720" priority="528" operator="equal">
      <formula>"Titulaire"</formula>
    </cfRule>
  </conditionalFormatting>
  <conditionalFormatting sqref="AA1">
    <cfRule type="cellIs" dxfId="6719" priority="525" operator="equal">
      <formula>"Remplaçant"</formula>
    </cfRule>
    <cfRule type="cellIs" dxfId="6718" priority="526" operator="equal">
      <formula>"Titulaire"</formula>
    </cfRule>
  </conditionalFormatting>
  <conditionalFormatting sqref="AB5:AC20 AB31:AC47">
    <cfRule type="cellIs" dxfId="6717" priority="523" operator="equal">
      <formula>"Remplaçant"</formula>
    </cfRule>
    <cfRule type="cellIs" dxfId="6716" priority="524" operator="equal">
      <formula>"Titulaire"</formula>
    </cfRule>
  </conditionalFormatting>
  <conditionalFormatting sqref="AB4:AC4">
    <cfRule type="cellIs" dxfId="6715" priority="521" operator="equal">
      <formula>"Remplaçant"</formula>
    </cfRule>
    <cfRule type="cellIs" dxfId="6714" priority="522" operator="equal">
      <formula>"Titulaire"</formula>
    </cfRule>
  </conditionalFormatting>
  <conditionalFormatting sqref="AB48:AC48">
    <cfRule type="cellIs" dxfId="6713" priority="519" operator="equal">
      <formula>"Remplaçant"</formula>
    </cfRule>
    <cfRule type="cellIs" dxfId="6712" priority="520" operator="equal">
      <formula>"Titulaire"</formula>
    </cfRule>
  </conditionalFormatting>
  <conditionalFormatting sqref="AD1">
    <cfRule type="cellIs" dxfId="6711" priority="517" operator="equal">
      <formula>"Remplaçant"</formula>
    </cfRule>
    <cfRule type="cellIs" dxfId="6710" priority="518" operator="equal">
      <formula>"Titulaire"</formula>
    </cfRule>
  </conditionalFormatting>
  <conditionalFormatting sqref="AE5:AF20 AE31:AF47">
    <cfRule type="cellIs" dxfId="6709" priority="515" operator="equal">
      <formula>"Remplaçant"</formula>
    </cfRule>
    <cfRule type="cellIs" dxfId="6708" priority="516" operator="equal">
      <formula>"Titulaire"</formula>
    </cfRule>
  </conditionalFormatting>
  <conditionalFormatting sqref="AE4:AF4">
    <cfRule type="cellIs" dxfId="6707" priority="513" operator="equal">
      <formula>"Remplaçant"</formula>
    </cfRule>
    <cfRule type="cellIs" dxfId="6706" priority="514" operator="equal">
      <formula>"Titulaire"</formula>
    </cfRule>
  </conditionalFormatting>
  <conditionalFormatting sqref="AE48:AF48">
    <cfRule type="cellIs" dxfId="6705" priority="511" operator="equal">
      <formula>"Remplaçant"</formula>
    </cfRule>
    <cfRule type="cellIs" dxfId="6704" priority="512" operator="equal">
      <formula>"Titulaire"</formula>
    </cfRule>
  </conditionalFormatting>
  <conditionalFormatting sqref="AG1">
    <cfRule type="cellIs" dxfId="6703" priority="509" operator="equal">
      <formula>"Remplaçant"</formula>
    </cfRule>
    <cfRule type="cellIs" dxfId="6702" priority="510" operator="equal">
      <formula>"Titulaire"</formula>
    </cfRule>
  </conditionalFormatting>
  <conditionalFormatting sqref="AH5:AI20 AH31:AI47">
    <cfRule type="cellIs" dxfId="6701" priority="507" operator="equal">
      <formula>"Remplaçant"</formula>
    </cfRule>
    <cfRule type="cellIs" dxfId="6700" priority="508" operator="equal">
      <formula>"Titulaire"</formula>
    </cfRule>
  </conditionalFormatting>
  <conditionalFormatting sqref="AH4:AI4">
    <cfRule type="cellIs" dxfId="6699" priority="505" operator="equal">
      <formula>"Remplaçant"</formula>
    </cfRule>
    <cfRule type="cellIs" dxfId="6698" priority="506" operator="equal">
      <formula>"Titulaire"</formula>
    </cfRule>
  </conditionalFormatting>
  <conditionalFormatting sqref="AH48:AI48">
    <cfRule type="cellIs" dxfId="6697" priority="503" operator="equal">
      <formula>"Remplaçant"</formula>
    </cfRule>
    <cfRule type="cellIs" dxfId="6696" priority="504" operator="equal">
      <formula>"Titulaire"</formula>
    </cfRule>
  </conditionalFormatting>
  <conditionalFormatting sqref="AJ1">
    <cfRule type="cellIs" dxfId="6695" priority="501" operator="equal">
      <formula>"Remplaçant"</formula>
    </cfRule>
    <cfRule type="cellIs" dxfId="6694" priority="502" operator="equal">
      <formula>"Titulaire"</formula>
    </cfRule>
  </conditionalFormatting>
  <conditionalFormatting sqref="AK5:AL20 AK31:AL47">
    <cfRule type="cellIs" dxfId="6693" priority="499" operator="equal">
      <formula>"Remplaçant"</formula>
    </cfRule>
    <cfRule type="cellIs" dxfId="6692" priority="500" operator="equal">
      <formula>"Titulaire"</formula>
    </cfRule>
  </conditionalFormatting>
  <conditionalFormatting sqref="AK4:AL4">
    <cfRule type="cellIs" dxfId="6691" priority="497" operator="equal">
      <formula>"Remplaçant"</formula>
    </cfRule>
    <cfRule type="cellIs" dxfId="6690" priority="498" operator="equal">
      <formula>"Titulaire"</formula>
    </cfRule>
  </conditionalFormatting>
  <conditionalFormatting sqref="AK48:AL48">
    <cfRule type="cellIs" dxfId="6689" priority="495" operator="equal">
      <formula>"Remplaçant"</formula>
    </cfRule>
    <cfRule type="cellIs" dxfId="6688" priority="496" operator="equal">
      <formula>"Titulaire"</formula>
    </cfRule>
  </conditionalFormatting>
  <conditionalFormatting sqref="AM1">
    <cfRule type="cellIs" dxfId="6687" priority="493" operator="equal">
      <formula>"Remplaçant"</formula>
    </cfRule>
    <cfRule type="cellIs" dxfId="6686" priority="494" operator="equal">
      <formula>"Titulaire"</formula>
    </cfRule>
  </conditionalFormatting>
  <conditionalFormatting sqref="AN5:AO20 AN31:AO47">
    <cfRule type="cellIs" dxfId="6685" priority="491" operator="equal">
      <formula>"Remplaçant"</formula>
    </cfRule>
    <cfRule type="cellIs" dxfId="6684" priority="492" operator="equal">
      <formula>"Titulaire"</formula>
    </cfRule>
  </conditionalFormatting>
  <conditionalFormatting sqref="AN4:AO4">
    <cfRule type="cellIs" dxfId="6683" priority="489" operator="equal">
      <formula>"Remplaçant"</formula>
    </cfRule>
    <cfRule type="cellIs" dxfId="6682" priority="490" operator="equal">
      <formula>"Titulaire"</formula>
    </cfRule>
  </conditionalFormatting>
  <conditionalFormatting sqref="AN48:AO48">
    <cfRule type="cellIs" dxfId="6681" priority="487" operator="equal">
      <formula>"Remplaçant"</formula>
    </cfRule>
    <cfRule type="cellIs" dxfId="6680" priority="488" operator="equal">
      <formula>"Titulaire"</formula>
    </cfRule>
  </conditionalFormatting>
  <conditionalFormatting sqref="AP1">
    <cfRule type="cellIs" dxfId="6679" priority="485" operator="equal">
      <formula>"Remplaçant"</formula>
    </cfRule>
    <cfRule type="cellIs" dxfId="6678" priority="486" operator="equal">
      <formula>"Titulaire"</formula>
    </cfRule>
  </conditionalFormatting>
  <conditionalFormatting sqref="AQ5:AR20 AQ31:AR47">
    <cfRule type="cellIs" dxfId="6677" priority="483" operator="equal">
      <formula>"Remplaçant"</formula>
    </cfRule>
    <cfRule type="cellIs" dxfId="6676" priority="484" operator="equal">
      <formula>"Titulaire"</formula>
    </cfRule>
  </conditionalFormatting>
  <conditionalFormatting sqref="AQ4:AR4">
    <cfRule type="cellIs" dxfId="6675" priority="481" operator="equal">
      <formula>"Remplaçant"</formula>
    </cfRule>
    <cfRule type="cellIs" dxfId="6674" priority="482" operator="equal">
      <formula>"Titulaire"</formula>
    </cfRule>
  </conditionalFormatting>
  <conditionalFormatting sqref="AQ48:AR48">
    <cfRule type="cellIs" dxfId="6673" priority="479" operator="equal">
      <formula>"Remplaçant"</formula>
    </cfRule>
    <cfRule type="cellIs" dxfId="6672" priority="480" operator="equal">
      <formula>"Titulaire"</formula>
    </cfRule>
  </conditionalFormatting>
  <conditionalFormatting sqref="AS1">
    <cfRule type="cellIs" dxfId="6671" priority="477" operator="equal">
      <formula>"Remplaçant"</formula>
    </cfRule>
    <cfRule type="cellIs" dxfId="6670" priority="478" operator="equal">
      <formula>"Titulaire"</formula>
    </cfRule>
  </conditionalFormatting>
  <conditionalFormatting sqref="AT5:AU20 AT31:AU47">
    <cfRule type="cellIs" dxfId="6669" priority="475" operator="equal">
      <formula>"Remplaçant"</formula>
    </cfRule>
    <cfRule type="cellIs" dxfId="6668" priority="476" operator="equal">
      <formula>"Titulaire"</formula>
    </cfRule>
  </conditionalFormatting>
  <conditionalFormatting sqref="AT4:AU4">
    <cfRule type="cellIs" dxfId="6667" priority="473" operator="equal">
      <formula>"Remplaçant"</formula>
    </cfRule>
    <cfRule type="cellIs" dxfId="6666" priority="474" operator="equal">
      <formula>"Titulaire"</formula>
    </cfRule>
  </conditionalFormatting>
  <conditionalFormatting sqref="AT48:AU48">
    <cfRule type="cellIs" dxfId="6665" priority="471" operator="equal">
      <formula>"Remplaçant"</formula>
    </cfRule>
    <cfRule type="cellIs" dxfId="6664" priority="472" operator="equal">
      <formula>"Titulaire"</formula>
    </cfRule>
  </conditionalFormatting>
  <conditionalFormatting sqref="AV1">
    <cfRule type="cellIs" dxfId="6663" priority="469" operator="equal">
      <formula>"Remplaçant"</formula>
    </cfRule>
    <cfRule type="cellIs" dxfId="6662" priority="470" operator="equal">
      <formula>"Titulaire"</formula>
    </cfRule>
  </conditionalFormatting>
  <conditionalFormatting sqref="AW5:AX20 AW31:AX47">
    <cfRule type="cellIs" dxfId="6661" priority="467" operator="equal">
      <formula>"Remplaçant"</formula>
    </cfRule>
    <cfRule type="cellIs" dxfId="6660" priority="468" operator="equal">
      <formula>"Titulaire"</formula>
    </cfRule>
  </conditionalFormatting>
  <conditionalFormatting sqref="AW4:AX4">
    <cfRule type="cellIs" dxfId="6659" priority="465" operator="equal">
      <formula>"Remplaçant"</formula>
    </cfRule>
    <cfRule type="cellIs" dxfId="6658" priority="466" operator="equal">
      <formula>"Titulaire"</formula>
    </cfRule>
  </conditionalFormatting>
  <conditionalFormatting sqref="AW48:AX48">
    <cfRule type="cellIs" dxfId="6657" priority="463" operator="equal">
      <formula>"Remplaçant"</formula>
    </cfRule>
    <cfRule type="cellIs" dxfId="6656" priority="464" operator="equal">
      <formula>"Titulaire"</formula>
    </cfRule>
  </conditionalFormatting>
  <conditionalFormatting sqref="AY1">
    <cfRule type="cellIs" dxfId="6655" priority="461" operator="equal">
      <formula>"Remplaçant"</formula>
    </cfRule>
    <cfRule type="cellIs" dxfId="6654" priority="462" operator="equal">
      <formula>"Titulaire"</formula>
    </cfRule>
  </conditionalFormatting>
  <conditionalFormatting sqref="AZ5:BA20 AZ31:BA47">
    <cfRule type="cellIs" dxfId="6653" priority="459" operator="equal">
      <formula>"Remplaçant"</formula>
    </cfRule>
    <cfRule type="cellIs" dxfId="6652" priority="460" operator="equal">
      <formula>"Titulaire"</formula>
    </cfRule>
  </conditionalFormatting>
  <conditionalFormatting sqref="AZ4:BA4">
    <cfRule type="cellIs" dxfId="6651" priority="457" operator="equal">
      <formula>"Remplaçant"</formula>
    </cfRule>
    <cfRule type="cellIs" dxfId="6650" priority="458" operator="equal">
      <formula>"Titulaire"</formula>
    </cfRule>
  </conditionalFormatting>
  <conditionalFormatting sqref="AZ48:BA48">
    <cfRule type="cellIs" dxfId="6649" priority="455" operator="equal">
      <formula>"Remplaçant"</formula>
    </cfRule>
    <cfRule type="cellIs" dxfId="6648" priority="456" operator="equal">
      <formula>"Titulaire"</formula>
    </cfRule>
  </conditionalFormatting>
  <conditionalFormatting sqref="BB1">
    <cfRule type="cellIs" dxfId="6647" priority="453" operator="equal">
      <formula>"Remplaçant"</formula>
    </cfRule>
    <cfRule type="cellIs" dxfId="6646" priority="454" operator="equal">
      <formula>"Titulaire"</formula>
    </cfRule>
  </conditionalFormatting>
  <conditionalFormatting sqref="BC5:BD20 BC31:BD47">
    <cfRule type="cellIs" dxfId="6645" priority="451" operator="equal">
      <formula>"Remplaçant"</formula>
    </cfRule>
    <cfRule type="cellIs" dxfId="6644" priority="452" operator="equal">
      <formula>"Titulaire"</formula>
    </cfRule>
  </conditionalFormatting>
  <conditionalFormatting sqref="BC4:BD4">
    <cfRule type="cellIs" dxfId="6643" priority="449" operator="equal">
      <formula>"Remplaçant"</formula>
    </cfRule>
    <cfRule type="cellIs" dxfId="6642" priority="450" operator="equal">
      <formula>"Titulaire"</formula>
    </cfRule>
  </conditionalFormatting>
  <conditionalFormatting sqref="BC48:BD48">
    <cfRule type="cellIs" dxfId="6641" priority="447" operator="equal">
      <formula>"Remplaçant"</formula>
    </cfRule>
    <cfRule type="cellIs" dxfId="6640" priority="448" operator="equal">
      <formula>"Titulaire"</formula>
    </cfRule>
  </conditionalFormatting>
  <conditionalFormatting sqref="BE1">
    <cfRule type="cellIs" dxfId="6639" priority="445" operator="equal">
      <formula>"Remplaçant"</formula>
    </cfRule>
    <cfRule type="cellIs" dxfId="6638" priority="446" operator="equal">
      <formula>"Titulaire"</formula>
    </cfRule>
  </conditionalFormatting>
  <conditionalFormatting sqref="BF5:BG20 BF31:BG47">
    <cfRule type="cellIs" dxfId="6637" priority="443" operator="equal">
      <formula>"Remplaçant"</formula>
    </cfRule>
    <cfRule type="cellIs" dxfId="6636" priority="444" operator="equal">
      <formula>"Titulaire"</formula>
    </cfRule>
  </conditionalFormatting>
  <conditionalFormatting sqref="BF4:BG4">
    <cfRule type="cellIs" dxfId="6635" priority="441" operator="equal">
      <formula>"Remplaçant"</formula>
    </cfRule>
    <cfRule type="cellIs" dxfId="6634" priority="442" operator="equal">
      <formula>"Titulaire"</formula>
    </cfRule>
  </conditionalFormatting>
  <conditionalFormatting sqref="BF48:BG48">
    <cfRule type="cellIs" dxfId="6633" priority="439" operator="equal">
      <formula>"Remplaçant"</formula>
    </cfRule>
    <cfRule type="cellIs" dxfId="6632" priority="440" operator="equal">
      <formula>"Titulaire"</formula>
    </cfRule>
  </conditionalFormatting>
  <conditionalFormatting sqref="BH1">
    <cfRule type="cellIs" dxfId="6631" priority="437" operator="equal">
      <formula>"Remplaçant"</formula>
    </cfRule>
    <cfRule type="cellIs" dxfId="6630" priority="438" operator="equal">
      <formula>"Titulaire"</formula>
    </cfRule>
  </conditionalFormatting>
  <conditionalFormatting sqref="BI5:BJ20 BI31:BJ47">
    <cfRule type="cellIs" dxfId="6629" priority="435" operator="equal">
      <formula>"Remplaçant"</formula>
    </cfRule>
    <cfRule type="cellIs" dxfId="6628" priority="436" operator="equal">
      <formula>"Titulaire"</formula>
    </cfRule>
  </conditionalFormatting>
  <conditionalFormatting sqref="BI4:BJ4">
    <cfRule type="cellIs" dxfId="6627" priority="433" operator="equal">
      <formula>"Remplaçant"</formula>
    </cfRule>
    <cfRule type="cellIs" dxfId="6626" priority="434" operator="equal">
      <formula>"Titulaire"</formula>
    </cfRule>
  </conditionalFormatting>
  <conditionalFormatting sqref="BI48:BJ48">
    <cfRule type="cellIs" dxfId="6625" priority="431" operator="equal">
      <formula>"Remplaçant"</formula>
    </cfRule>
    <cfRule type="cellIs" dxfId="6624" priority="432" operator="equal">
      <formula>"Titulaire"</formula>
    </cfRule>
  </conditionalFormatting>
  <conditionalFormatting sqref="BK1">
    <cfRule type="cellIs" dxfId="6623" priority="429" operator="equal">
      <formula>"Remplaçant"</formula>
    </cfRule>
    <cfRule type="cellIs" dxfId="6622" priority="430" operator="equal">
      <formula>"Titulaire"</formula>
    </cfRule>
  </conditionalFormatting>
  <conditionalFormatting sqref="BL5:BM20 BL31:BM47">
    <cfRule type="cellIs" dxfId="6621" priority="427" operator="equal">
      <formula>"Remplaçant"</formula>
    </cfRule>
    <cfRule type="cellIs" dxfId="6620" priority="428" operator="equal">
      <formula>"Titulaire"</formula>
    </cfRule>
  </conditionalFormatting>
  <conditionalFormatting sqref="BL4:BM4">
    <cfRule type="cellIs" dxfId="6619" priority="425" operator="equal">
      <formula>"Remplaçant"</formula>
    </cfRule>
    <cfRule type="cellIs" dxfId="6618" priority="426" operator="equal">
      <formula>"Titulaire"</formula>
    </cfRule>
  </conditionalFormatting>
  <conditionalFormatting sqref="BL48:BM48">
    <cfRule type="cellIs" dxfId="6617" priority="423" operator="equal">
      <formula>"Remplaçant"</formula>
    </cfRule>
    <cfRule type="cellIs" dxfId="6616" priority="424" operator="equal">
      <formula>"Titulaire"</formula>
    </cfRule>
  </conditionalFormatting>
  <conditionalFormatting sqref="BN1">
    <cfRule type="cellIs" dxfId="6615" priority="421" operator="equal">
      <formula>"Remplaçant"</formula>
    </cfRule>
    <cfRule type="cellIs" dxfId="6614" priority="422" operator="equal">
      <formula>"Titulaire"</formula>
    </cfRule>
  </conditionalFormatting>
  <conditionalFormatting sqref="BO5:BP20 BO31:BP47">
    <cfRule type="cellIs" dxfId="6613" priority="419" operator="equal">
      <formula>"Remplaçant"</formula>
    </cfRule>
    <cfRule type="cellIs" dxfId="6612" priority="420" operator="equal">
      <formula>"Titulaire"</formula>
    </cfRule>
  </conditionalFormatting>
  <conditionalFormatting sqref="BO4:BP4">
    <cfRule type="cellIs" dxfId="6611" priority="417" operator="equal">
      <formula>"Remplaçant"</formula>
    </cfRule>
    <cfRule type="cellIs" dxfId="6610" priority="418" operator="equal">
      <formula>"Titulaire"</formula>
    </cfRule>
  </conditionalFormatting>
  <conditionalFormatting sqref="BO48:BP48">
    <cfRule type="cellIs" dxfId="6609" priority="415" operator="equal">
      <formula>"Remplaçant"</formula>
    </cfRule>
    <cfRule type="cellIs" dxfId="6608" priority="416" operator="equal">
      <formula>"Titulaire"</formula>
    </cfRule>
  </conditionalFormatting>
  <conditionalFormatting sqref="BQ1">
    <cfRule type="cellIs" dxfId="6607" priority="413" operator="equal">
      <formula>"Remplaçant"</formula>
    </cfRule>
    <cfRule type="cellIs" dxfId="6606" priority="414" operator="equal">
      <formula>"Titulaire"</formula>
    </cfRule>
  </conditionalFormatting>
  <conditionalFormatting sqref="BR5:BS20 BR31:BS47">
    <cfRule type="cellIs" dxfId="6605" priority="411" operator="equal">
      <formula>"Remplaçant"</formula>
    </cfRule>
    <cfRule type="cellIs" dxfId="6604" priority="412" operator="equal">
      <formula>"Titulaire"</formula>
    </cfRule>
  </conditionalFormatting>
  <conditionalFormatting sqref="BR4:BS4">
    <cfRule type="cellIs" dxfId="6603" priority="409" operator="equal">
      <formula>"Remplaçant"</formula>
    </cfRule>
    <cfRule type="cellIs" dxfId="6602" priority="410" operator="equal">
      <formula>"Titulaire"</formula>
    </cfRule>
  </conditionalFormatting>
  <conditionalFormatting sqref="BR48:BS48">
    <cfRule type="cellIs" dxfId="6601" priority="407" operator="equal">
      <formula>"Remplaçant"</formula>
    </cfRule>
    <cfRule type="cellIs" dxfId="6600" priority="408" operator="equal">
      <formula>"Titulaire"</formula>
    </cfRule>
  </conditionalFormatting>
  <conditionalFormatting sqref="BT1">
    <cfRule type="cellIs" dxfId="6599" priority="405" operator="equal">
      <formula>"Remplaçant"</formula>
    </cfRule>
    <cfRule type="cellIs" dxfId="6598" priority="406" operator="equal">
      <formula>"Titulaire"</formula>
    </cfRule>
  </conditionalFormatting>
  <conditionalFormatting sqref="BU5:BV20 BU31:BV47">
    <cfRule type="cellIs" dxfId="6597" priority="403" operator="equal">
      <formula>"Remplaçant"</formula>
    </cfRule>
    <cfRule type="cellIs" dxfId="6596" priority="404" operator="equal">
      <formula>"Titulaire"</formula>
    </cfRule>
  </conditionalFormatting>
  <conditionalFormatting sqref="BU4:BV4">
    <cfRule type="cellIs" dxfId="6595" priority="401" operator="equal">
      <formula>"Remplaçant"</formula>
    </cfRule>
    <cfRule type="cellIs" dxfId="6594" priority="402" operator="equal">
      <formula>"Titulaire"</formula>
    </cfRule>
  </conditionalFormatting>
  <conditionalFormatting sqref="BU48:BV48">
    <cfRule type="cellIs" dxfId="6593" priority="399" operator="equal">
      <formula>"Remplaçant"</formula>
    </cfRule>
    <cfRule type="cellIs" dxfId="6592" priority="400" operator="equal">
      <formula>"Titulaire"</formula>
    </cfRule>
  </conditionalFormatting>
  <conditionalFormatting sqref="BW1">
    <cfRule type="cellIs" dxfId="6591" priority="397" operator="equal">
      <formula>"Remplaçant"</formula>
    </cfRule>
    <cfRule type="cellIs" dxfId="6590" priority="398" operator="equal">
      <formula>"Titulaire"</formula>
    </cfRule>
  </conditionalFormatting>
  <conditionalFormatting sqref="BX5:BY20 BX31:BY47">
    <cfRule type="cellIs" dxfId="6589" priority="395" operator="equal">
      <formula>"Remplaçant"</formula>
    </cfRule>
    <cfRule type="cellIs" dxfId="6588" priority="396" operator="equal">
      <formula>"Titulaire"</formula>
    </cfRule>
  </conditionalFormatting>
  <conditionalFormatting sqref="BX4:BY4">
    <cfRule type="cellIs" dxfId="6587" priority="393" operator="equal">
      <formula>"Remplaçant"</formula>
    </cfRule>
    <cfRule type="cellIs" dxfId="6586" priority="394" operator="equal">
      <formula>"Titulaire"</formula>
    </cfRule>
  </conditionalFormatting>
  <conditionalFormatting sqref="BX48:BY48">
    <cfRule type="cellIs" dxfId="6585" priority="391" operator="equal">
      <formula>"Remplaçant"</formula>
    </cfRule>
    <cfRule type="cellIs" dxfId="6584" priority="392" operator="equal">
      <formula>"Titulaire"</formula>
    </cfRule>
  </conditionalFormatting>
  <conditionalFormatting sqref="BZ1">
    <cfRule type="cellIs" dxfId="6583" priority="389" operator="equal">
      <formula>"Remplaçant"</formula>
    </cfRule>
    <cfRule type="cellIs" dxfId="6582" priority="390" operator="equal">
      <formula>"Titulaire"</formula>
    </cfRule>
  </conditionalFormatting>
  <conditionalFormatting sqref="CA5:CB20 CA31:CB47">
    <cfRule type="cellIs" dxfId="6581" priority="387" operator="equal">
      <formula>"Remplaçant"</formula>
    </cfRule>
    <cfRule type="cellIs" dxfId="6580" priority="388" operator="equal">
      <formula>"Titulaire"</formula>
    </cfRule>
  </conditionalFormatting>
  <conditionalFormatting sqref="CA4:CB4">
    <cfRule type="cellIs" dxfId="6579" priority="385" operator="equal">
      <formula>"Remplaçant"</formula>
    </cfRule>
    <cfRule type="cellIs" dxfId="6578" priority="386" operator="equal">
      <formula>"Titulaire"</formula>
    </cfRule>
  </conditionalFormatting>
  <conditionalFormatting sqref="CA48:CB48">
    <cfRule type="cellIs" dxfId="6577" priority="383" operator="equal">
      <formula>"Remplaçant"</formula>
    </cfRule>
    <cfRule type="cellIs" dxfId="6576" priority="384" operator="equal">
      <formula>"Titulaire"</formula>
    </cfRule>
  </conditionalFormatting>
  <conditionalFormatting sqref="CC1">
    <cfRule type="cellIs" dxfId="6575" priority="381" operator="equal">
      <formula>"Remplaçant"</formula>
    </cfRule>
    <cfRule type="cellIs" dxfId="6574" priority="382" operator="equal">
      <formula>"Titulaire"</formula>
    </cfRule>
  </conditionalFormatting>
  <conditionalFormatting sqref="CD5:CE20 CD31:CE47">
    <cfRule type="cellIs" dxfId="6573" priority="379" operator="equal">
      <formula>"Remplaçant"</formula>
    </cfRule>
    <cfRule type="cellIs" dxfId="6572" priority="380" operator="equal">
      <formula>"Titulaire"</formula>
    </cfRule>
  </conditionalFormatting>
  <conditionalFormatting sqref="CD4:CE4">
    <cfRule type="cellIs" dxfId="6571" priority="377" operator="equal">
      <formula>"Remplaçant"</formula>
    </cfRule>
    <cfRule type="cellIs" dxfId="6570" priority="378" operator="equal">
      <formula>"Titulaire"</formula>
    </cfRule>
  </conditionalFormatting>
  <conditionalFormatting sqref="CD48:CE48">
    <cfRule type="cellIs" dxfId="6569" priority="375" operator="equal">
      <formula>"Remplaçant"</formula>
    </cfRule>
    <cfRule type="cellIs" dxfId="6568" priority="376" operator="equal">
      <formula>"Titulaire"</formula>
    </cfRule>
  </conditionalFormatting>
  <conditionalFormatting sqref="CF1">
    <cfRule type="cellIs" dxfId="6567" priority="373" operator="equal">
      <formula>"Remplaçant"</formula>
    </cfRule>
    <cfRule type="cellIs" dxfId="6566" priority="374" operator="equal">
      <formula>"Titulaire"</formula>
    </cfRule>
  </conditionalFormatting>
  <conditionalFormatting sqref="CG5:CH20 CG31:CH47">
    <cfRule type="cellIs" dxfId="6565" priority="371" operator="equal">
      <formula>"Remplaçant"</formula>
    </cfRule>
    <cfRule type="cellIs" dxfId="6564" priority="372" operator="equal">
      <formula>"Titulaire"</formula>
    </cfRule>
  </conditionalFormatting>
  <conditionalFormatting sqref="CG4:CH4">
    <cfRule type="cellIs" dxfId="6563" priority="369" operator="equal">
      <formula>"Remplaçant"</formula>
    </cfRule>
    <cfRule type="cellIs" dxfId="6562" priority="370" operator="equal">
      <formula>"Titulaire"</formula>
    </cfRule>
  </conditionalFormatting>
  <conditionalFormatting sqref="CG48:CH48">
    <cfRule type="cellIs" dxfId="6561" priority="367" operator="equal">
      <formula>"Remplaçant"</formula>
    </cfRule>
    <cfRule type="cellIs" dxfId="6560" priority="368" operator="equal">
      <formula>"Titulaire"</formula>
    </cfRule>
  </conditionalFormatting>
  <conditionalFormatting sqref="CI1">
    <cfRule type="cellIs" dxfId="6559" priority="365" operator="equal">
      <formula>"Remplaçant"</formula>
    </cfRule>
    <cfRule type="cellIs" dxfId="6558" priority="366" operator="equal">
      <formula>"Titulaire"</formula>
    </cfRule>
  </conditionalFormatting>
  <conditionalFormatting sqref="CJ5:CK20 CJ31:CK47">
    <cfRule type="cellIs" dxfId="6557" priority="363" operator="equal">
      <formula>"Remplaçant"</formula>
    </cfRule>
    <cfRule type="cellIs" dxfId="6556" priority="364" operator="equal">
      <formula>"Titulaire"</formula>
    </cfRule>
  </conditionalFormatting>
  <conditionalFormatting sqref="CJ4:CK4">
    <cfRule type="cellIs" dxfId="6555" priority="361" operator="equal">
      <formula>"Remplaçant"</formula>
    </cfRule>
    <cfRule type="cellIs" dxfId="6554" priority="362" operator="equal">
      <formula>"Titulaire"</formula>
    </cfRule>
  </conditionalFormatting>
  <conditionalFormatting sqref="CJ48:CK48">
    <cfRule type="cellIs" dxfId="6553" priority="359" operator="equal">
      <formula>"Remplaçant"</formula>
    </cfRule>
    <cfRule type="cellIs" dxfId="6552" priority="360" operator="equal">
      <formula>"Titulaire"</formula>
    </cfRule>
  </conditionalFormatting>
  <conditionalFormatting sqref="CL1">
    <cfRule type="cellIs" dxfId="6551" priority="357" operator="equal">
      <formula>"Remplaçant"</formula>
    </cfRule>
    <cfRule type="cellIs" dxfId="6550" priority="358" operator="equal">
      <formula>"Titulaire"</formula>
    </cfRule>
  </conditionalFormatting>
  <conditionalFormatting sqref="CM5:CN20 CM31:CN47">
    <cfRule type="cellIs" dxfId="6549" priority="355" operator="equal">
      <formula>"Remplaçant"</formula>
    </cfRule>
    <cfRule type="cellIs" dxfId="6548" priority="356" operator="equal">
      <formula>"Titulaire"</formula>
    </cfRule>
  </conditionalFormatting>
  <conditionalFormatting sqref="CM4:CN4">
    <cfRule type="cellIs" dxfId="6547" priority="353" operator="equal">
      <formula>"Remplaçant"</formula>
    </cfRule>
    <cfRule type="cellIs" dxfId="6546" priority="354" operator="equal">
      <formula>"Titulaire"</formula>
    </cfRule>
  </conditionalFormatting>
  <conditionalFormatting sqref="CM48:CN48">
    <cfRule type="cellIs" dxfId="6545" priority="351" operator="equal">
      <formula>"Remplaçant"</formula>
    </cfRule>
    <cfRule type="cellIs" dxfId="6544" priority="352" operator="equal">
      <formula>"Titulaire"</formula>
    </cfRule>
  </conditionalFormatting>
  <conditionalFormatting sqref="CO1">
    <cfRule type="cellIs" dxfId="6543" priority="349" operator="equal">
      <formula>"Remplaçant"</formula>
    </cfRule>
    <cfRule type="cellIs" dxfId="6542" priority="350" operator="equal">
      <formula>"Titulaire"</formula>
    </cfRule>
  </conditionalFormatting>
  <conditionalFormatting sqref="CP5:CQ20 CP31:CQ47">
    <cfRule type="cellIs" dxfId="6541" priority="347" operator="equal">
      <formula>"Remplaçant"</formula>
    </cfRule>
    <cfRule type="cellIs" dxfId="6540" priority="348" operator="equal">
      <formula>"Titulaire"</formula>
    </cfRule>
  </conditionalFormatting>
  <conditionalFormatting sqref="CP4:CQ4">
    <cfRule type="cellIs" dxfId="6539" priority="345" operator="equal">
      <formula>"Remplaçant"</formula>
    </cfRule>
    <cfRule type="cellIs" dxfId="6538" priority="346" operator="equal">
      <formula>"Titulaire"</formula>
    </cfRule>
  </conditionalFormatting>
  <conditionalFormatting sqref="CP48:CQ48">
    <cfRule type="cellIs" dxfId="6537" priority="343" operator="equal">
      <formula>"Remplaçant"</formula>
    </cfRule>
    <cfRule type="cellIs" dxfId="6536" priority="344" operator="equal">
      <formula>"Titulaire"</formula>
    </cfRule>
  </conditionalFormatting>
  <conditionalFormatting sqref="CR1">
    <cfRule type="cellIs" dxfId="6535" priority="341" operator="equal">
      <formula>"Remplaçant"</formula>
    </cfRule>
    <cfRule type="cellIs" dxfId="6534" priority="342" operator="equal">
      <formula>"Titulaire"</formula>
    </cfRule>
  </conditionalFormatting>
  <conditionalFormatting sqref="CS5:CT20 CS31:CT47">
    <cfRule type="cellIs" dxfId="6533" priority="339" operator="equal">
      <formula>"Remplaçant"</formula>
    </cfRule>
    <cfRule type="cellIs" dxfId="6532" priority="340" operator="equal">
      <formula>"Titulaire"</formula>
    </cfRule>
  </conditionalFormatting>
  <conditionalFormatting sqref="CS4:CT4">
    <cfRule type="cellIs" dxfId="6531" priority="337" operator="equal">
      <formula>"Remplaçant"</formula>
    </cfRule>
    <cfRule type="cellIs" dxfId="6530" priority="338" operator="equal">
      <formula>"Titulaire"</formula>
    </cfRule>
  </conditionalFormatting>
  <conditionalFormatting sqref="CS48:CT48">
    <cfRule type="cellIs" dxfId="6529" priority="335" operator="equal">
      <formula>"Remplaçant"</formula>
    </cfRule>
    <cfRule type="cellIs" dxfId="6528" priority="336" operator="equal">
      <formula>"Titulaire"</formula>
    </cfRule>
  </conditionalFormatting>
  <conditionalFormatting sqref="CU1">
    <cfRule type="cellIs" dxfId="6527" priority="333" operator="equal">
      <formula>"Remplaçant"</formula>
    </cfRule>
    <cfRule type="cellIs" dxfId="6526" priority="334" operator="equal">
      <formula>"Titulaire"</formula>
    </cfRule>
  </conditionalFormatting>
  <conditionalFormatting sqref="CV5:CW20 CV31:CW47">
    <cfRule type="cellIs" dxfId="6525" priority="331" operator="equal">
      <formula>"Remplaçant"</formula>
    </cfRule>
    <cfRule type="cellIs" dxfId="6524" priority="332" operator="equal">
      <formula>"Titulaire"</formula>
    </cfRule>
  </conditionalFormatting>
  <conditionalFormatting sqref="CV4:CW4">
    <cfRule type="cellIs" dxfId="6523" priority="329" operator="equal">
      <formula>"Remplaçant"</formula>
    </cfRule>
    <cfRule type="cellIs" dxfId="6522" priority="330" operator="equal">
      <formula>"Titulaire"</formula>
    </cfRule>
  </conditionalFormatting>
  <conditionalFormatting sqref="CV48:CW48">
    <cfRule type="cellIs" dxfId="6521" priority="327" operator="equal">
      <formula>"Remplaçant"</formula>
    </cfRule>
    <cfRule type="cellIs" dxfId="6520" priority="328" operator="equal">
      <formula>"Titulaire"</formula>
    </cfRule>
  </conditionalFormatting>
  <conditionalFormatting sqref="CX1">
    <cfRule type="cellIs" dxfId="6519" priority="325" operator="equal">
      <formula>"Remplaçant"</formula>
    </cfRule>
    <cfRule type="cellIs" dxfId="6518" priority="326" operator="equal">
      <formula>"Titulaire"</formula>
    </cfRule>
  </conditionalFormatting>
  <conditionalFormatting sqref="CY5:CZ20 CY31:CZ47">
    <cfRule type="cellIs" dxfId="6517" priority="323" operator="equal">
      <formula>"Remplaçant"</formula>
    </cfRule>
    <cfRule type="cellIs" dxfId="6516" priority="324" operator="equal">
      <formula>"Titulaire"</formula>
    </cfRule>
  </conditionalFormatting>
  <conditionalFormatting sqref="CY4:CZ4">
    <cfRule type="cellIs" dxfId="6515" priority="321" operator="equal">
      <formula>"Remplaçant"</formula>
    </cfRule>
    <cfRule type="cellIs" dxfId="6514" priority="322" operator="equal">
      <formula>"Titulaire"</formula>
    </cfRule>
  </conditionalFormatting>
  <conditionalFormatting sqref="CY48:CZ48">
    <cfRule type="cellIs" dxfId="6513" priority="319" operator="equal">
      <formula>"Remplaçant"</formula>
    </cfRule>
    <cfRule type="cellIs" dxfId="6512" priority="320" operator="equal">
      <formula>"Titulaire"</formula>
    </cfRule>
  </conditionalFormatting>
  <conditionalFormatting sqref="DA1">
    <cfRule type="cellIs" dxfId="6511" priority="317" operator="equal">
      <formula>"Remplaçant"</formula>
    </cfRule>
    <cfRule type="cellIs" dxfId="6510" priority="318" operator="equal">
      <formula>"Titulaire"</formula>
    </cfRule>
  </conditionalFormatting>
  <conditionalFormatting sqref="DB5:DC20 DB31:DC47">
    <cfRule type="cellIs" dxfId="6509" priority="315" operator="equal">
      <formula>"Remplaçant"</formula>
    </cfRule>
    <cfRule type="cellIs" dxfId="6508" priority="316" operator="equal">
      <formula>"Titulaire"</formula>
    </cfRule>
  </conditionalFormatting>
  <conditionalFormatting sqref="DB4:DC4">
    <cfRule type="cellIs" dxfId="6507" priority="313" operator="equal">
      <formula>"Remplaçant"</formula>
    </cfRule>
    <cfRule type="cellIs" dxfId="6506" priority="314" operator="equal">
      <formula>"Titulaire"</formula>
    </cfRule>
  </conditionalFormatting>
  <conditionalFormatting sqref="DB48:DC48">
    <cfRule type="cellIs" dxfId="6505" priority="311" operator="equal">
      <formula>"Remplaçant"</formula>
    </cfRule>
    <cfRule type="cellIs" dxfId="6504" priority="312" operator="equal">
      <formula>"Titulaire"</formula>
    </cfRule>
  </conditionalFormatting>
  <conditionalFormatting sqref="DD1">
    <cfRule type="cellIs" dxfId="6503" priority="309" operator="equal">
      <formula>"Remplaçant"</formula>
    </cfRule>
    <cfRule type="cellIs" dxfId="6502" priority="310" operator="equal">
      <formula>"Titulaire"</formula>
    </cfRule>
  </conditionalFormatting>
  <conditionalFormatting sqref="DE5:DF20 DE31:DF47">
    <cfRule type="cellIs" dxfId="6501" priority="307" operator="equal">
      <formula>"Remplaçant"</formula>
    </cfRule>
    <cfRule type="cellIs" dxfId="6500" priority="308" operator="equal">
      <formula>"Titulaire"</formula>
    </cfRule>
  </conditionalFormatting>
  <conditionalFormatting sqref="DE4:DF4">
    <cfRule type="cellIs" dxfId="6499" priority="305" operator="equal">
      <formula>"Remplaçant"</formula>
    </cfRule>
    <cfRule type="cellIs" dxfId="6498" priority="306" operator="equal">
      <formula>"Titulaire"</formula>
    </cfRule>
  </conditionalFormatting>
  <conditionalFormatting sqref="DE48:DF48">
    <cfRule type="cellIs" dxfId="6497" priority="303" operator="equal">
      <formula>"Remplaçant"</formula>
    </cfRule>
    <cfRule type="cellIs" dxfId="6496" priority="304" operator="equal">
      <formula>"Titulaire"</formula>
    </cfRule>
  </conditionalFormatting>
  <conditionalFormatting sqref="DG1">
    <cfRule type="cellIs" dxfId="6495" priority="301" operator="equal">
      <formula>"Remplaçant"</formula>
    </cfRule>
    <cfRule type="cellIs" dxfId="6494" priority="302" operator="equal">
      <formula>"Titulaire"</formula>
    </cfRule>
  </conditionalFormatting>
  <conditionalFormatting sqref="DH5:DI20 DH31:DI47">
    <cfRule type="cellIs" dxfId="6493" priority="299" operator="equal">
      <formula>"Remplaçant"</formula>
    </cfRule>
    <cfRule type="cellIs" dxfId="6492" priority="300" operator="equal">
      <formula>"Titulaire"</formula>
    </cfRule>
  </conditionalFormatting>
  <conditionalFormatting sqref="DH4:DI4">
    <cfRule type="cellIs" dxfId="6491" priority="297" operator="equal">
      <formula>"Remplaçant"</formula>
    </cfRule>
    <cfRule type="cellIs" dxfId="6490" priority="298" operator="equal">
      <formula>"Titulaire"</formula>
    </cfRule>
  </conditionalFormatting>
  <conditionalFormatting sqref="DH48:DI48">
    <cfRule type="cellIs" dxfId="6489" priority="295" operator="equal">
      <formula>"Remplaçant"</formula>
    </cfRule>
    <cfRule type="cellIs" dxfId="6488" priority="296" operator="equal">
      <formula>"Titulaire"</formula>
    </cfRule>
  </conditionalFormatting>
  <conditionalFormatting sqref="DJ1">
    <cfRule type="cellIs" dxfId="6487" priority="293" operator="equal">
      <formula>"Remplaçant"</formula>
    </cfRule>
    <cfRule type="cellIs" dxfId="6486" priority="294" operator="equal">
      <formula>"Titulaire"</formula>
    </cfRule>
  </conditionalFormatting>
  <conditionalFormatting sqref="DK5:DL20 DK31:DL47">
    <cfRule type="cellIs" dxfId="6485" priority="291" operator="equal">
      <formula>"Remplaçant"</formula>
    </cfRule>
    <cfRule type="cellIs" dxfId="6484" priority="292" operator="equal">
      <formula>"Titulaire"</formula>
    </cfRule>
  </conditionalFormatting>
  <conditionalFormatting sqref="DK4:DL4">
    <cfRule type="cellIs" dxfId="6483" priority="289" operator="equal">
      <formula>"Remplaçant"</formula>
    </cfRule>
    <cfRule type="cellIs" dxfId="6482" priority="290" operator="equal">
      <formula>"Titulaire"</formula>
    </cfRule>
  </conditionalFormatting>
  <conditionalFormatting sqref="DK48:DL48">
    <cfRule type="cellIs" dxfId="6481" priority="287" operator="equal">
      <formula>"Remplaçant"</formula>
    </cfRule>
    <cfRule type="cellIs" dxfId="6480" priority="288" operator="equal">
      <formula>"Titulaire"</formula>
    </cfRule>
  </conditionalFormatting>
  <conditionalFormatting sqref="DM1">
    <cfRule type="cellIs" dxfId="6479" priority="285" operator="equal">
      <formula>"Remplaçant"</formula>
    </cfRule>
    <cfRule type="cellIs" dxfId="6478" priority="286" operator="equal">
      <formula>"Titulaire"</formula>
    </cfRule>
  </conditionalFormatting>
  <conditionalFormatting sqref="DN5:DO20 DN31:DO47">
    <cfRule type="cellIs" dxfId="6477" priority="283" operator="equal">
      <formula>"Remplaçant"</formula>
    </cfRule>
    <cfRule type="cellIs" dxfId="6476" priority="284" operator="equal">
      <formula>"Titulaire"</formula>
    </cfRule>
  </conditionalFormatting>
  <conditionalFormatting sqref="DN4:DO4">
    <cfRule type="cellIs" dxfId="6475" priority="281" operator="equal">
      <formula>"Remplaçant"</formula>
    </cfRule>
    <cfRule type="cellIs" dxfId="6474" priority="282" operator="equal">
      <formula>"Titulaire"</formula>
    </cfRule>
  </conditionalFormatting>
  <conditionalFormatting sqref="DN48:DO48">
    <cfRule type="cellIs" dxfId="6473" priority="279" operator="equal">
      <formula>"Remplaçant"</formula>
    </cfRule>
    <cfRule type="cellIs" dxfId="6472" priority="280" operator="equal">
      <formula>"Titulaire"</formula>
    </cfRule>
  </conditionalFormatting>
  <conditionalFormatting sqref="DP1">
    <cfRule type="cellIs" dxfId="6471" priority="277" operator="equal">
      <formula>"Remplaçant"</formula>
    </cfRule>
    <cfRule type="cellIs" dxfId="6470" priority="278" operator="equal">
      <formula>"Titulaire"</formula>
    </cfRule>
  </conditionalFormatting>
  <conditionalFormatting sqref="DQ5:DR20 DQ31:DR47">
    <cfRule type="cellIs" dxfId="6469" priority="275" operator="equal">
      <formula>"Remplaçant"</formula>
    </cfRule>
    <cfRule type="cellIs" dxfId="6468" priority="276" operator="equal">
      <formula>"Titulaire"</formula>
    </cfRule>
  </conditionalFormatting>
  <conditionalFormatting sqref="DQ4:DR4">
    <cfRule type="cellIs" dxfId="6467" priority="273" operator="equal">
      <formula>"Remplaçant"</formula>
    </cfRule>
    <cfRule type="cellIs" dxfId="6466" priority="274" operator="equal">
      <formula>"Titulaire"</formula>
    </cfRule>
  </conditionalFormatting>
  <conditionalFormatting sqref="DQ48:DR48">
    <cfRule type="cellIs" dxfId="6465" priority="271" operator="equal">
      <formula>"Remplaçant"</formula>
    </cfRule>
    <cfRule type="cellIs" dxfId="6464" priority="272" operator="equal">
      <formula>"Titulaire"</formula>
    </cfRule>
  </conditionalFormatting>
  <conditionalFormatting sqref="DS1">
    <cfRule type="cellIs" dxfId="6463" priority="269" operator="equal">
      <formula>"Remplaçant"</formula>
    </cfRule>
    <cfRule type="cellIs" dxfId="6462" priority="270" operator="equal">
      <formula>"Titulaire"</formula>
    </cfRule>
  </conditionalFormatting>
  <conditionalFormatting sqref="DT5:DU20 DT31:DU47">
    <cfRule type="cellIs" dxfId="6461" priority="267" operator="equal">
      <formula>"Remplaçant"</formula>
    </cfRule>
    <cfRule type="cellIs" dxfId="6460" priority="268" operator="equal">
      <formula>"Titulaire"</formula>
    </cfRule>
  </conditionalFormatting>
  <conditionalFormatting sqref="DT4:DU4">
    <cfRule type="cellIs" dxfId="6459" priority="265" operator="equal">
      <formula>"Remplaçant"</formula>
    </cfRule>
    <cfRule type="cellIs" dxfId="6458" priority="266" operator="equal">
      <formula>"Titulaire"</formula>
    </cfRule>
  </conditionalFormatting>
  <conditionalFormatting sqref="DT48:DU48">
    <cfRule type="cellIs" dxfId="6457" priority="263" operator="equal">
      <formula>"Remplaçant"</formula>
    </cfRule>
    <cfRule type="cellIs" dxfId="6456" priority="264" operator="equal">
      <formula>"Titulaire"</formula>
    </cfRule>
  </conditionalFormatting>
  <conditionalFormatting sqref="F108:F116 F342:F410 F122:F129 F135:F148">
    <cfRule type="colorScale" priority="262">
      <colorScale>
        <cfvo type="min"/>
        <cfvo type="percentile" val="50"/>
        <cfvo type="max"/>
        <color rgb="FFF8696B"/>
        <color rgb="FFFFEB84"/>
        <color rgb="FF63BE7B"/>
      </colorScale>
    </cfRule>
  </conditionalFormatting>
  <conditionalFormatting sqref="U49">
    <cfRule type="cellIs" dxfId="6455" priority="260" operator="equal">
      <formula>"Remplaçant"</formula>
    </cfRule>
    <cfRule type="cellIs" dxfId="6454" priority="261" operator="equal">
      <formula>"Titulaire"</formula>
    </cfRule>
  </conditionalFormatting>
  <conditionalFormatting sqref="U5:U16">
    <cfRule type="cellIs" dxfId="6453" priority="258" operator="equal">
      <formula>"Remplaçant"</formula>
    </cfRule>
    <cfRule type="cellIs" dxfId="6452" priority="259" operator="equal">
      <formula>"Titulaire"</formula>
    </cfRule>
  </conditionalFormatting>
  <conditionalFormatting sqref="AC128">
    <cfRule type="cellIs" dxfId="6451" priority="252" operator="equal">
      <formula>"Remplaçant"</formula>
    </cfRule>
    <cfRule type="cellIs" dxfId="6450" priority="253" operator="equal">
      <formula>"Titulaire"</formula>
    </cfRule>
  </conditionalFormatting>
  <conditionalFormatting sqref="AC115">
    <cfRule type="cellIs" dxfId="6449" priority="256" operator="equal">
      <formula>"Remplaçant"</formula>
    </cfRule>
    <cfRule type="cellIs" dxfId="6448" priority="257" operator="equal">
      <formula>"Titulaire"</formula>
    </cfRule>
  </conditionalFormatting>
  <conditionalFormatting sqref="AC124">
    <cfRule type="cellIs" dxfId="6447" priority="254" operator="equal">
      <formula>"Remplaçant"</formula>
    </cfRule>
    <cfRule type="cellIs" dxfId="6446" priority="255" operator="equal">
      <formula>"Titulaire"</formula>
    </cfRule>
  </conditionalFormatting>
  <conditionalFormatting sqref="B148 D148">
    <cfRule type="cellIs" dxfId="6445" priority="250" operator="equal">
      <formula>"Remplaçant"</formula>
    </cfRule>
    <cfRule type="cellIs" dxfId="6444" priority="251" operator="equal">
      <formula>"Titulaire"</formula>
    </cfRule>
  </conditionalFormatting>
  <conditionalFormatting sqref="E107">
    <cfRule type="cellIs" dxfId="6443" priority="248" operator="equal">
      <formula>"Remplaçant"</formula>
    </cfRule>
    <cfRule type="cellIs" dxfId="6442" priority="249" operator="equal">
      <formula>"Titulaire"</formula>
    </cfRule>
  </conditionalFormatting>
  <conditionalFormatting sqref="E107 A3:XFD4">
    <cfRule type="cellIs" dxfId="6441" priority="573" operator="equal">
      <formula>$A$1</formula>
    </cfRule>
  </conditionalFormatting>
  <conditionalFormatting sqref="E5:F20 E31:F44">
    <cfRule type="cellIs" dxfId="6440" priority="247" operator="equal">
      <formula>0</formula>
    </cfRule>
  </conditionalFormatting>
  <conditionalFormatting sqref="G5:I20 G31:I44">
    <cfRule type="cellIs" dxfId="6439" priority="246" operator="equal">
      <formula>0</formula>
    </cfRule>
  </conditionalFormatting>
  <conditionalFormatting sqref="B107">
    <cfRule type="cellIs" dxfId="6438" priority="243" operator="equal">
      <formula>"Remplaçant"</formula>
    </cfRule>
    <cfRule type="cellIs" dxfId="6437" priority="244" operator="equal">
      <formula>"Titulaire"</formula>
    </cfRule>
  </conditionalFormatting>
  <conditionalFormatting sqref="B107">
    <cfRule type="cellIs" dxfId="6436" priority="245" operator="equal">
      <formula>$A$1</formula>
    </cfRule>
  </conditionalFormatting>
  <conditionalFormatting sqref="H108:H116 H122:H129 H135:H148">
    <cfRule type="cellIs" dxfId="6435" priority="241" operator="equal">
      <formula>"Remplaçant"</formula>
    </cfRule>
    <cfRule type="cellIs" dxfId="6434" priority="242" operator="equal">
      <formula>"Titulaire"</formula>
    </cfRule>
  </conditionalFormatting>
  <conditionalFormatting sqref="H108:H116 H122:H129 H135:H148">
    <cfRule type="colorScale" priority="240">
      <colorScale>
        <cfvo type="min"/>
        <cfvo type="percentile" val="50"/>
        <cfvo type="max"/>
        <color rgb="FFF8696B"/>
        <color rgb="FFFFEB84"/>
        <color rgb="FF63BE7B"/>
      </colorScale>
    </cfRule>
  </conditionalFormatting>
  <conditionalFormatting sqref="G108:G116 G122:G129 G135:G148">
    <cfRule type="cellIs" dxfId="6433" priority="238" operator="equal">
      <formula>"Remplaçant"</formula>
    </cfRule>
    <cfRule type="cellIs" dxfId="6432" priority="239" operator="equal">
      <formula>"Titulaire"</formula>
    </cfRule>
  </conditionalFormatting>
  <conditionalFormatting sqref="G108:G116 G122:G129 G135:G148">
    <cfRule type="colorScale" priority="237">
      <colorScale>
        <cfvo type="min"/>
        <cfvo type="percentile" val="50"/>
        <cfvo type="max"/>
        <color rgb="FFF8696B"/>
        <color rgb="FFFFEB84"/>
        <color rgb="FF63BE7B"/>
      </colorScale>
    </cfRule>
  </conditionalFormatting>
  <conditionalFormatting sqref="C107">
    <cfRule type="cellIs" dxfId="6431" priority="234" operator="equal">
      <formula>"Remplaçant"</formula>
    </cfRule>
    <cfRule type="cellIs" dxfId="6430" priority="235" operator="equal">
      <formula>"Titulaire"</formula>
    </cfRule>
  </conditionalFormatting>
  <conditionalFormatting sqref="C107">
    <cfRule type="cellIs" dxfId="6429" priority="236" operator="equal">
      <formula>$A$1</formula>
    </cfRule>
  </conditionalFormatting>
  <conditionalFormatting sqref="D107">
    <cfRule type="cellIs" dxfId="6428" priority="231" operator="equal">
      <formula>"Remplaçant"</formula>
    </cfRule>
    <cfRule type="cellIs" dxfId="6427" priority="232" operator="equal">
      <formula>"Titulaire"</formula>
    </cfRule>
  </conditionalFormatting>
  <conditionalFormatting sqref="D107">
    <cfRule type="cellIs" dxfId="6426" priority="233" operator="equal">
      <formula>$A$1</formula>
    </cfRule>
  </conditionalFormatting>
  <conditionalFormatting sqref="A342:A410">
    <cfRule type="cellIs" dxfId="6425" priority="230" operator="equal">
      <formula>11</formula>
    </cfRule>
  </conditionalFormatting>
  <conditionalFormatting sqref="B415">
    <cfRule type="cellIs" dxfId="6424" priority="226" operator="equal">
      <formula>"Remplaçant"</formula>
    </cfRule>
    <cfRule type="cellIs" dxfId="6423" priority="227" operator="equal">
      <formula>"Titulaire"</formula>
    </cfRule>
  </conditionalFormatting>
  <conditionalFormatting sqref="A342">
    <cfRule type="cellIs" dxfId="6422" priority="225" operator="notEqual">
      <formula>11</formula>
    </cfRule>
  </conditionalFormatting>
  <conditionalFormatting sqref="C414:D416">
    <cfRule type="top10" priority="224" rank="1"/>
  </conditionalFormatting>
  <conditionalFormatting sqref="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J24:O25 J21:K23 M21:N23 R24">
    <cfRule type="cellIs" dxfId="6421" priority="221" operator="equal">
      <formula>"Remplaçant"</formula>
    </cfRule>
    <cfRule type="cellIs" dxfId="6420" priority="222" operator="equal">
      <formula>"Titulaire"</formula>
    </cfRule>
  </conditionalFormatting>
  <conditionalFormatting sqref="J21:K25">
    <cfRule type="cellIs" dxfId="6419" priority="220" operator="equal">
      <formula>0</formula>
    </cfRule>
  </conditionalFormatting>
  <conditionalFormatting sqref="P21:Q25">
    <cfRule type="cellIs" dxfId="6418" priority="218" operator="equal">
      <formula>"Remplaçant"</formula>
    </cfRule>
    <cfRule type="cellIs" dxfId="6417" priority="219" operator="equal">
      <formula>"Titulaire"</formula>
    </cfRule>
  </conditionalFormatting>
  <conditionalFormatting sqref="S21:T25">
    <cfRule type="cellIs" dxfId="6416" priority="216" operator="equal">
      <formula>"Remplaçant"</formula>
    </cfRule>
    <cfRule type="cellIs" dxfId="6415" priority="217" operator="equal">
      <formula>"Titulaire"</formula>
    </cfRule>
  </conditionalFormatting>
  <conditionalFormatting sqref="J21:J25">
    <cfRule type="top10" dxfId="6414" priority="223" rank="11"/>
  </conditionalFormatting>
  <conditionalFormatting sqref="U21:U25">
    <cfRule type="cellIs" dxfId="6413" priority="214" operator="equal">
      <formula>"Remplaçant"</formula>
    </cfRule>
    <cfRule type="cellIs" dxfId="6412" priority="215" operator="equal">
      <formula>"Titulaire"</formula>
    </cfRule>
  </conditionalFormatting>
  <conditionalFormatting sqref="V21:W25">
    <cfRule type="cellIs" dxfId="6411" priority="212" operator="equal">
      <formula>"Remplaçant"</formula>
    </cfRule>
    <cfRule type="cellIs" dxfId="6410" priority="213" operator="equal">
      <formula>"Titulaire"</formula>
    </cfRule>
  </conditionalFormatting>
  <conditionalFormatting sqref="Y21:Z25">
    <cfRule type="cellIs" dxfId="6409" priority="210" operator="equal">
      <formula>"Remplaçant"</formula>
    </cfRule>
    <cfRule type="cellIs" dxfId="6408" priority="211" operator="equal">
      <formula>"Titulaire"</formula>
    </cfRule>
  </conditionalFormatting>
  <conditionalFormatting sqref="AB21:AC25">
    <cfRule type="cellIs" dxfId="6407" priority="208" operator="equal">
      <formula>"Remplaçant"</formula>
    </cfRule>
    <cfRule type="cellIs" dxfId="6406" priority="209" operator="equal">
      <formula>"Titulaire"</formula>
    </cfRule>
  </conditionalFormatting>
  <conditionalFormatting sqref="AE21:AF25">
    <cfRule type="cellIs" dxfId="6405" priority="206" operator="equal">
      <formula>"Remplaçant"</formula>
    </cfRule>
    <cfRule type="cellIs" dxfId="6404" priority="207" operator="equal">
      <formula>"Titulaire"</formula>
    </cfRule>
  </conditionalFormatting>
  <conditionalFormatting sqref="AH21:AI25">
    <cfRule type="cellIs" dxfId="6403" priority="204" operator="equal">
      <formula>"Remplaçant"</formula>
    </cfRule>
    <cfRule type="cellIs" dxfId="6402" priority="205" operator="equal">
      <formula>"Titulaire"</formula>
    </cfRule>
  </conditionalFormatting>
  <conditionalFormatting sqref="AK21:AL25">
    <cfRule type="cellIs" dxfId="6401" priority="202" operator="equal">
      <formula>"Remplaçant"</formula>
    </cfRule>
    <cfRule type="cellIs" dxfId="6400" priority="203" operator="equal">
      <formula>"Titulaire"</formula>
    </cfRule>
  </conditionalFormatting>
  <conditionalFormatting sqref="AN21:AO25">
    <cfRule type="cellIs" dxfId="6399" priority="200" operator="equal">
      <formula>"Remplaçant"</formula>
    </cfRule>
    <cfRule type="cellIs" dxfId="6398" priority="201" operator="equal">
      <formula>"Titulaire"</formula>
    </cfRule>
  </conditionalFormatting>
  <conditionalFormatting sqref="AQ21:AR25">
    <cfRule type="cellIs" dxfId="6397" priority="198" operator="equal">
      <formula>"Remplaçant"</formula>
    </cfRule>
    <cfRule type="cellIs" dxfId="6396" priority="199" operator="equal">
      <formula>"Titulaire"</formula>
    </cfRule>
  </conditionalFormatting>
  <conditionalFormatting sqref="AT21:AU25">
    <cfRule type="cellIs" dxfId="6395" priority="196" operator="equal">
      <formula>"Remplaçant"</formula>
    </cfRule>
    <cfRule type="cellIs" dxfId="6394" priority="197" operator="equal">
      <formula>"Titulaire"</formula>
    </cfRule>
  </conditionalFormatting>
  <conditionalFormatting sqref="AW21:AX25">
    <cfRule type="cellIs" dxfId="6393" priority="194" operator="equal">
      <formula>"Remplaçant"</formula>
    </cfRule>
    <cfRule type="cellIs" dxfId="6392" priority="195" operator="equal">
      <formula>"Titulaire"</formula>
    </cfRule>
  </conditionalFormatting>
  <conditionalFormatting sqref="AZ21:BA25">
    <cfRule type="cellIs" dxfId="6391" priority="192" operator="equal">
      <formula>"Remplaçant"</formula>
    </cfRule>
    <cfRule type="cellIs" dxfId="6390" priority="193" operator="equal">
      <formula>"Titulaire"</formula>
    </cfRule>
  </conditionalFormatting>
  <conditionalFormatting sqref="BC21:BD25">
    <cfRule type="cellIs" dxfId="6389" priority="190" operator="equal">
      <formula>"Remplaçant"</formula>
    </cfRule>
    <cfRule type="cellIs" dxfId="6388" priority="191" operator="equal">
      <formula>"Titulaire"</formula>
    </cfRule>
  </conditionalFormatting>
  <conditionalFormatting sqref="BF21:BG25">
    <cfRule type="cellIs" dxfId="6387" priority="188" operator="equal">
      <formula>"Remplaçant"</formula>
    </cfRule>
    <cfRule type="cellIs" dxfId="6386" priority="189" operator="equal">
      <formula>"Titulaire"</formula>
    </cfRule>
  </conditionalFormatting>
  <conditionalFormatting sqref="BI21:BJ25">
    <cfRule type="cellIs" dxfId="6385" priority="186" operator="equal">
      <formula>"Remplaçant"</formula>
    </cfRule>
    <cfRule type="cellIs" dxfId="6384" priority="187" operator="equal">
      <formula>"Titulaire"</formula>
    </cfRule>
  </conditionalFormatting>
  <conditionalFormatting sqref="BL21:BM25">
    <cfRule type="cellIs" dxfId="6383" priority="184" operator="equal">
      <formula>"Remplaçant"</formula>
    </cfRule>
    <cfRule type="cellIs" dxfId="6382" priority="185" operator="equal">
      <formula>"Titulaire"</formula>
    </cfRule>
  </conditionalFormatting>
  <conditionalFormatting sqref="BO21:BP25">
    <cfRule type="cellIs" dxfId="6381" priority="182" operator="equal">
      <formula>"Remplaçant"</formula>
    </cfRule>
    <cfRule type="cellIs" dxfId="6380" priority="183" operator="equal">
      <formula>"Titulaire"</formula>
    </cfRule>
  </conditionalFormatting>
  <conditionalFormatting sqref="BR21:BS25">
    <cfRule type="cellIs" dxfId="6379" priority="180" operator="equal">
      <formula>"Remplaçant"</formula>
    </cfRule>
    <cfRule type="cellIs" dxfId="6378" priority="181" operator="equal">
      <formula>"Titulaire"</formula>
    </cfRule>
  </conditionalFormatting>
  <conditionalFormatting sqref="BU21:BV25">
    <cfRule type="cellIs" dxfId="6377" priority="178" operator="equal">
      <formula>"Remplaçant"</formula>
    </cfRule>
    <cfRule type="cellIs" dxfId="6376" priority="179" operator="equal">
      <formula>"Titulaire"</formula>
    </cfRule>
  </conditionalFormatting>
  <conditionalFormatting sqref="BX21:BY25">
    <cfRule type="cellIs" dxfId="6375" priority="176" operator="equal">
      <formula>"Remplaçant"</formula>
    </cfRule>
    <cfRule type="cellIs" dxfId="6374" priority="177" operator="equal">
      <formula>"Titulaire"</formula>
    </cfRule>
  </conditionalFormatting>
  <conditionalFormatting sqref="CA21:CB25">
    <cfRule type="cellIs" dxfId="6373" priority="174" operator="equal">
      <formula>"Remplaçant"</formula>
    </cfRule>
    <cfRule type="cellIs" dxfId="6372" priority="175" operator="equal">
      <formula>"Titulaire"</formula>
    </cfRule>
  </conditionalFormatting>
  <conditionalFormatting sqref="CD21:CE25">
    <cfRule type="cellIs" dxfId="6371" priority="172" operator="equal">
      <formula>"Remplaçant"</formula>
    </cfRule>
    <cfRule type="cellIs" dxfId="6370" priority="173" operator="equal">
      <formula>"Titulaire"</formula>
    </cfRule>
  </conditionalFormatting>
  <conditionalFormatting sqref="CG21:CH25">
    <cfRule type="cellIs" dxfId="6369" priority="170" operator="equal">
      <formula>"Remplaçant"</formula>
    </cfRule>
    <cfRule type="cellIs" dxfId="6368" priority="171" operator="equal">
      <formula>"Titulaire"</formula>
    </cfRule>
  </conditionalFormatting>
  <conditionalFormatting sqref="CJ21:CK25">
    <cfRule type="cellIs" dxfId="6367" priority="168" operator="equal">
      <formula>"Remplaçant"</formula>
    </cfRule>
    <cfRule type="cellIs" dxfId="6366" priority="169" operator="equal">
      <formula>"Titulaire"</formula>
    </cfRule>
  </conditionalFormatting>
  <conditionalFormatting sqref="CM21:CN25">
    <cfRule type="cellIs" dxfId="6365" priority="166" operator="equal">
      <formula>"Remplaçant"</formula>
    </cfRule>
    <cfRule type="cellIs" dxfId="6364" priority="167" operator="equal">
      <formula>"Titulaire"</formula>
    </cfRule>
  </conditionalFormatting>
  <conditionalFormatting sqref="CP21:CQ25">
    <cfRule type="cellIs" dxfId="6363" priority="164" operator="equal">
      <formula>"Remplaçant"</formula>
    </cfRule>
    <cfRule type="cellIs" dxfId="6362" priority="165" operator="equal">
      <formula>"Titulaire"</formula>
    </cfRule>
  </conditionalFormatting>
  <conditionalFormatting sqref="CS21:CT25">
    <cfRule type="cellIs" dxfId="6361" priority="162" operator="equal">
      <formula>"Remplaçant"</formula>
    </cfRule>
    <cfRule type="cellIs" dxfId="6360" priority="163" operator="equal">
      <formula>"Titulaire"</formula>
    </cfRule>
  </conditionalFormatting>
  <conditionalFormatting sqref="CV21:CW25">
    <cfRule type="cellIs" dxfId="6359" priority="160" operator="equal">
      <formula>"Remplaçant"</formula>
    </cfRule>
    <cfRule type="cellIs" dxfId="6358" priority="161" operator="equal">
      <formula>"Titulaire"</formula>
    </cfRule>
  </conditionalFormatting>
  <conditionalFormatting sqref="CY21:CZ25">
    <cfRule type="cellIs" dxfId="6357" priority="158" operator="equal">
      <formula>"Remplaçant"</formula>
    </cfRule>
    <cfRule type="cellIs" dxfId="6356" priority="159" operator="equal">
      <formula>"Titulaire"</formula>
    </cfRule>
  </conditionalFormatting>
  <conditionalFormatting sqref="DB21:DC25">
    <cfRule type="cellIs" dxfId="6355" priority="156" operator="equal">
      <formula>"Remplaçant"</formula>
    </cfRule>
    <cfRule type="cellIs" dxfId="6354" priority="157" operator="equal">
      <formula>"Titulaire"</formula>
    </cfRule>
  </conditionalFormatting>
  <conditionalFormatting sqref="DE21:DF25">
    <cfRule type="cellIs" dxfId="6353" priority="154" operator="equal">
      <formula>"Remplaçant"</formula>
    </cfRule>
    <cfRule type="cellIs" dxfId="6352" priority="155" operator="equal">
      <formula>"Titulaire"</formula>
    </cfRule>
  </conditionalFormatting>
  <conditionalFormatting sqref="DH21:DI25">
    <cfRule type="cellIs" dxfId="6351" priority="152" operator="equal">
      <formula>"Remplaçant"</formula>
    </cfRule>
    <cfRule type="cellIs" dxfId="6350" priority="153" operator="equal">
      <formula>"Titulaire"</formula>
    </cfRule>
  </conditionalFormatting>
  <conditionalFormatting sqref="DK21:DL25">
    <cfRule type="cellIs" dxfId="6349" priority="150" operator="equal">
      <formula>"Remplaçant"</formula>
    </cfRule>
    <cfRule type="cellIs" dxfId="6348" priority="151" operator="equal">
      <formula>"Titulaire"</formula>
    </cfRule>
  </conditionalFormatting>
  <conditionalFormatting sqref="DN21:DO25">
    <cfRule type="cellIs" dxfId="6347" priority="148" operator="equal">
      <formula>"Remplaçant"</formula>
    </cfRule>
    <cfRule type="cellIs" dxfId="6346" priority="149" operator="equal">
      <formula>"Titulaire"</formula>
    </cfRule>
  </conditionalFormatting>
  <conditionalFormatting sqref="DQ21:DR25">
    <cfRule type="cellIs" dxfId="6345" priority="146" operator="equal">
      <formula>"Remplaçant"</formula>
    </cfRule>
    <cfRule type="cellIs" dxfId="6344" priority="147" operator="equal">
      <formula>"Titulaire"</formula>
    </cfRule>
  </conditionalFormatting>
  <conditionalFormatting sqref="DT21:DU25">
    <cfRule type="cellIs" dxfId="6343" priority="144" operator="equal">
      <formula>"Remplaçant"</formula>
    </cfRule>
    <cfRule type="cellIs" dxfId="6342" priority="145" operator="equal">
      <formula>"Titulaire"</formula>
    </cfRule>
  </conditionalFormatting>
  <conditionalFormatting sqref="E21:F25">
    <cfRule type="cellIs" dxfId="6341" priority="143" operator="equal">
      <formula>0</formula>
    </cfRule>
  </conditionalFormatting>
  <conditionalFormatting sqref="G21:I25">
    <cfRule type="cellIs" dxfId="6340" priority="142" operator="equal">
      <formula>0</formula>
    </cfRule>
  </conditionalFormatting>
  <conditionalFormatting sqref="U118 U120 AC118:XFD119 AK117:XFD117 AK120:XFD121 I117:K121 F117:F121 M117:T121">
    <cfRule type="cellIs" dxfId="6339" priority="140" operator="equal">
      <formula>"Remplaçant"</formula>
    </cfRule>
    <cfRule type="cellIs" dxfId="6338" priority="141" operator="equal">
      <formula>"Titulaire"</formula>
    </cfRule>
  </conditionalFormatting>
  <conditionalFormatting sqref="F117:F121">
    <cfRule type="colorScale" priority="139">
      <colorScale>
        <cfvo type="min"/>
        <cfvo type="percentile" val="50"/>
        <cfvo type="max"/>
        <color rgb="FFF8696B"/>
        <color rgb="FFFFEB84"/>
        <color rgb="FF63BE7B"/>
      </colorScale>
    </cfRule>
  </conditionalFormatting>
  <conditionalFormatting sqref="AC120">
    <cfRule type="cellIs" dxfId="6337" priority="137" operator="equal">
      <formula>"Remplaçant"</formula>
    </cfRule>
    <cfRule type="cellIs" dxfId="6336" priority="138" operator="equal">
      <formula>"Titulaire"</formula>
    </cfRule>
  </conditionalFormatting>
  <conditionalFormatting sqref="H117:H121">
    <cfRule type="cellIs" dxfId="6335" priority="135" operator="equal">
      <formula>"Remplaçant"</formula>
    </cfRule>
    <cfRule type="cellIs" dxfId="6334" priority="136" operator="equal">
      <formula>"Titulaire"</formula>
    </cfRule>
  </conditionalFormatting>
  <conditionalFormatting sqref="H117:H121">
    <cfRule type="colorScale" priority="134">
      <colorScale>
        <cfvo type="min"/>
        <cfvo type="percentile" val="50"/>
        <cfvo type="max"/>
        <color rgb="FFF8696B"/>
        <color rgb="FFFFEB84"/>
        <color rgb="FF63BE7B"/>
      </colorScale>
    </cfRule>
  </conditionalFormatting>
  <conditionalFormatting sqref="G117:G121">
    <cfRule type="cellIs" dxfId="6333" priority="132" operator="equal">
      <formula>"Remplaçant"</formula>
    </cfRule>
    <cfRule type="cellIs" dxfId="6332" priority="133" operator="equal">
      <formula>"Titulaire"</formula>
    </cfRule>
  </conditionalFormatting>
  <conditionalFormatting sqref="G117:G121">
    <cfRule type="colorScale" priority="131">
      <colorScale>
        <cfvo type="min"/>
        <cfvo type="percentile" val="50"/>
        <cfvo type="max"/>
        <color rgb="FFF8696B"/>
        <color rgb="FFFFEB84"/>
        <color rgb="FF63BE7B"/>
      </colorScale>
    </cfRule>
  </conditionalFormatting>
  <conditionalFormatting sqref="J28:O28 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28 J30:O30 J29:K29 M29:N29 J26:K27 M26:N27 R30">
    <cfRule type="cellIs" dxfId="6331" priority="128" operator="equal">
      <formula>"Remplaçant"</formula>
    </cfRule>
    <cfRule type="cellIs" dxfId="6330" priority="129" operator="equal">
      <formula>"Titulaire"</formula>
    </cfRule>
  </conditionalFormatting>
  <conditionalFormatting sqref="J26:K30">
    <cfRule type="cellIs" dxfId="6329" priority="127" operator="equal">
      <formula>0</formula>
    </cfRule>
  </conditionalFormatting>
  <conditionalFormatting sqref="P26:Q30">
    <cfRule type="cellIs" dxfId="6328" priority="125" operator="equal">
      <formula>"Remplaçant"</formula>
    </cfRule>
    <cfRule type="cellIs" dxfId="6327" priority="126" operator="equal">
      <formula>"Titulaire"</formula>
    </cfRule>
  </conditionalFormatting>
  <conditionalFormatting sqref="S26:T30">
    <cfRule type="cellIs" dxfId="6326" priority="123" operator="equal">
      <formula>"Remplaçant"</formula>
    </cfRule>
    <cfRule type="cellIs" dxfId="6325" priority="124" operator="equal">
      <formula>"Titulaire"</formula>
    </cfRule>
  </conditionalFormatting>
  <conditionalFormatting sqref="J26:J30">
    <cfRule type="top10" dxfId="6324" priority="130" rank="11"/>
  </conditionalFormatting>
  <conditionalFormatting sqref="U26:U30">
    <cfRule type="cellIs" dxfId="6323" priority="121" operator="equal">
      <formula>"Remplaçant"</formula>
    </cfRule>
    <cfRule type="cellIs" dxfId="6322" priority="122" operator="equal">
      <formula>"Titulaire"</formula>
    </cfRule>
  </conditionalFormatting>
  <conditionalFormatting sqref="V26:W30">
    <cfRule type="cellIs" dxfId="6321" priority="119" operator="equal">
      <formula>"Remplaçant"</formula>
    </cfRule>
    <cfRule type="cellIs" dxfId="6320" priority="120" operator="equal">
      <formula>"Titulaire"</formula>
    </cfRule>
  </conditionalFormatting>
  <conditionalFormatting sqref="Y26:Z30">
    <cfRule type="cellIs" dxfId="6319" priority="117" operator="equal">
      <formula>"Remplaçant"</formula>
    </cfRule>
    <cfRule type="cellIs" dxfId="6318" priority="118" operator="equal">
      <formula>"Titulaire"</formula>
    </cfRule>
  </conditionalFormatting>
  <conditionalFormatting sqref="AB26:AC30">
    <cfRule type="cellIs" dxfId="6317" priority="115" operator="equal">
      <formula>"Remplaçant"</formula>
    </cfRule>
    <cfRule type="cellIs" dxfId="6316" priority="116" operator="equal">
      <formula>"Titulaire"</formula>
    </cfRule>
  </conditionalFormatting>
  <conditionalFormatting sqref="AE26:AF30">
    <cfRule type="cellIs" dxfId="6315" priority="113" operator="equal">
      <formula>"Remplaçant"</formula>
    </cfRule>
    <cfRule type="cellIs" dxfId="6314" priority="114" operator="equal">
      <formula>"Titulaire"</formula>
    </cfRule>
  </conditionalFormatting>
  <conditionalFormatting sqref="AH26:AI30">
    <cfRule type="cellIs" dxfId="6313" priority="111" operator="equal">
      <formula>"Remplaçant"</formula>
    </cfRule>
    <cfRule type="cellIs" dxfId="6312" priority="112" operator="equal">
      <formula>"Titulaire"</formula>
    </cfRule>
  </conditionalFormatting>
  <conditionalFormatting sqref="AK26:AL30">
    <cfRule type="cellIs" dxfId="6311" priority="109" operator="equal">
      <formula>"Remplaçant"</formula>
    </cfRule>
    <cfRule type="cellIs" dxfId="6310" priority="110" operator="equal">
      <formula>"Titulaire"</formula>
    </cfRule>
  </conditionalFormatting>
  <conditionalFormatting sqref="AN26:AO30">
    <cfRule type="cellIs" dxfId="6309" priority="107" operator="equal">
      <formula>"Remplaçant"</formula>
    </cfRule>
    <cfRule type="cellIs" dxfId="6308" priority="108" operator="equal">
      <formula>"Titulaire"</formula>
    </cfRule>
  </conditionalFormatting>
  <conditionalFormatting sqref="AQ26:AR30">
    <cfRule type="cellIs" dxfId="6307" priority="105" operator="equal">
      <formula>"Remplaçant"</formula>
    </cfRule>
    <cfRule type="cellIs" dxfId="6306" priority="106" operator="equal">
      <formula>"Titulaire"</formula>
    </cfRule>
  </conditionalFormatting>
  <conditionalFormatting sqref="AT26:AU30">
    <cfRule type="cellIs" dxfId="6305" priority="103" operator="equal">
      <formula>"Remplaçant"</formula>
    </cfRule>
    <cfRule type="cellIs" dxfId="6304" priority="104" operator="equal">
      <formula>"Titulaire"</formula>
    </cfRule>
  </conditionalFormatting>
  <conditionalFormatting sqref="AW26:AX30">
    <cfRule type="cellIs" dxfId="6303" priority="101" operator="equal">
      <formula>"Remplaçant"</formula>
    </cfRule>
    <cfRule type="cellIs" dxfId="6302" priority="102" operator="equal">
      <formula>"Titulaire"</formula>
    </cfRule>
  </conditionalFormatting>
  <conditionalFormatting sqref="AZ26:BA30">
    <cfRule type="cellIs" dxfId="6301" priority="99" operator="equal">
      <formula>"Remplaçant"</formula>
    </cfRule>
    <cfRule type="cellIs" dxfId="6300" priority="100" operator="equal">
      <formula>"Titulaire"</formula>
    </cfRule>
  </conditionalFormatting>
  <conditionalFormatting sqref="BC26:BD30">
    <cfRule type="cellIs" dxfId="6299" priority="97" operator="equal">
      <formula>"Remplaçant"</formula>
    </cfRule>
    <cfRule type="cellIs" dxfId="6298" priority="98" operator="equal">
      <formula>"Titulaire"</formula>
    </cfRule>
  </conditionalFormatting>
  <conditionalFormatting sqref="BF26:BG30">
    <cfRule type="cellIs" dxfId="6297" priority="95" operator="equal">
      <formula>"Remplaçant"</formula>
    </cfRule>
    <cfRule type="cellIs" dxfId="6296" priority="96" operator="equal">
      <formula>"Titulaire"</formula>
    </cfRule>
  </conditionalFormatting>
  <conditionalFormatting sqref="BI26:BJ30">
    <cfRule type="cellIs" dxfId="6295" priority="93" operator="equal">
      <formula>"Remplaçant"</formula>
    </cfRule>
    <cfRule type="cellIs" dxfId="6294" priority="94" operator="equal">
      <formula>"Titulaire"</formula>
    </cfRule>
  </conditionalFormatting>
  <conditionalFormatting sqref="BL26:BM30">
    <cfRule type="cellIs" dxfId="6293" priority="91" operator="equal">
      <formula>"Remplaçant"</formula>
    </cfRule>
    <cfRule type="cellIs" dxfId="6292" priority="92" operator="equal">
      <formula>"Titulaire"</formula>
    </cfRule>
  </conditionalFormatting>
  <conditionalFormatting sqref="BO26:BP30">
    <cfRule type="cellIs" dxfId="6291" priority="89" operator="equal">
      <formula>"Remplaçant"</formula>
    </cfRule>
    <cfRule type="cellIs" dxfId="6290" priority="90" operator="equal">
      <formula>"Titulaire"</formula>
    </cfRule>
  </conditionalFormatting>
  <conditionalFormatting sqref="BR26:BS30">
    <cfRule type="cellIs" dxfId="6289" priority="87" operator="equal">
      <formula>"Remplaçant"</formula>
    </cfRule>
    <cfRule type="cellIs" dxfId="6288" priority="88" operator="equal">
      <formula>"Titulaire"</formula>
    </cfRule>
  </conditionalFormatting>
  <conditionalFormatting sqref="BU26:BV30">
    <cfRule type="cellIs" dxfId="6287" priority="85" operator="equal">
      <formula>"Remplaçant"</formula>
    </cfRule>
    <cfRule type="cellIs" dxfId="6286" priority="86" operator="equal">
      <formula>"Titulaire"</formula>
    </cfRule>
  </conditionalFormatting>
  <conditionalFormatting sqref="BX26:BY30">
    <cfRule type="cellIs" dxfId="6285" priority="83" operator="equal">
      <formula>"Remplaçant"</formula>
    </cfRule>
    <cfRule type="cellIs" dxfId="6284" priority="84" operator="equal">
      <formula>"Titulaire"</formula>
    </cfRule>
  </conditionalFormatting>
  <conditionalFormatting sqref="CA26:CB30">
    <cfRule type="cellIs" dxfId="6283" priority="81" operator="equal">
      <formula>"Remplaçant"</formula>
    </cfRule>
    <cfRule type="cellIs" dxfId="6282" priority="82" operator="equal">
      <formula>"Titulaire"</formula>
    </cfRule>
  </conditionalFormatting>
  <conditionalFormatting sqref="CD26:CE30">
    <cfRule type="cellIs" dxfId="6281" priority="79" operator="equal">
      <formula>"Remplaçant"</formula>
    </cfRule>
    <cfRule type="cellIs" dxfId="6280" priority="80" operator="equal">
      <formula>"Titulaire"</formula>
    </cfRule>
  </conditionalFormatting>
  <conditionalFormatting sqref="CG26:CH30">
    <cfRule type="cellIs" dxfId="6279" priority="77" operator="equal">
      <formula>"Remplaçant"</formula>
    </cfRule>
    <cfRule type="cellIs" dxfId="6278" priority="78" operator="equal">
      <formula>"Titulaire"</formula>
    </cfRule>
  </conditionalFormatting>
  <conditionalFormatting sqref="CJ26:CK30">
    <cfRule type="cellIs" dxfId="6277" priority="75" operator="equal">
      <formula>"Remplaçant"</formula>
    </cfRule>
    <cfRule type="cellIs" dxfId="6276" priority="76" operator="equal">
      <formula>"Titulaire"</formula>
    </cfRule>
  </conditionalFormatting>
  <conditionalFormatting sqref="CM26:CN30">
    <cfRule type="cellIs" dxfId="6275" priority="73" operator="equal">
      <formula>"Remplaçant"</formula>
    </cfRule>
    <cfRule type="cellIs" dxfId="6274" priority="74" operator="equal">
      <formula>"Titulaire"</formula>
    </cfRule>
  </conditionalFormatting>
  <conditionalFormatting sqref="CP26:CQ30">
    <cfRule type="cellIs" dxfId="6273" priority="71" operator="equal">
      <formula>"Remplaçant"</formula>
    </cfRule>
    <cfRule type="cellIs" dxfId="6272" priority="72" operator="equal">
      <formula>"Titulaire"</formula>
    </cfRule>
  </conditionalFormatting>
  <conditionalFormatting sqref="CS26:CT30">
    <cfRule type="cellIs" dxfId="6271" priority="69" operator="equal">
      <formula>"Remplaçant"</formula>
    </cfRule>
    <cfRule type="cellIs" dxfId="6270" priority="70" operator="equal">
      <formula>"Titulaire"</formula>
    </cfRule>
  </conditionalFormatting>
  <conditionalFormatting sqref="CV26:CW30">
    <cfRule type="cellIs" dxfId="6269" priority="67" operator="equal">
      <formula>"Remplaçant"</formula>
    </cfRule>
    <cfRule type="cellIs" dxfId="6268" priority="68" operator="equal">
      <formula>"Titulaire"</formula>
    </cfRule>
  </conditionalFormatting>
  <conditionalFormatting sqref="CY26:CZ30">
    <cfRule type="cellIs" dxfId="6267" priority="65" operator="equal">
      <formula>"Remplaçant"</formula>
    </cfRule>
    <cfRule type="cellIs" dxfId="6266" priority="66" operator="equal">
      <formula>"Titulaire"</formula>
    </cfRule>
  </conditionalFormatting>
  <conditionalFormatting sqref="DB26:DC30">
    <cfRule type="cellIs" dxfId="6265" priority="63" operator="equal">
      <formula>"Remplaçant"</formula>
    </cfRule>
    <cfRule type="cellIs" dxfId="6264" priority="64" operator="equal">
      <formula>"Titulaire"</formula>
    </cfRule>
  </conditionalFormatting>
  <conditionalFormatting sqref="DE26:DF30">
    <cfRule type="cellIs" dxfId="6263" priority="61" operator="equal">
      <formula>"Remplaçant"</formula>
    </cfRule>
    <cfRule type="cellIs" dxfId="6262" priority="62" operator="equal">
      <formula>"Titulaire"</formula>
    </cfRule>
  </conditionalFormatting>
  <conditionalFormatting sqref="DH26:DI30">
    <cfRule type="cellIs" dxfId="6261" priority="59" operator="equal">
      <formula>"Remplaçant"</formula>
    </cfRule>
    <cfRule type="cellIs" dxfId="6260" priority="60" operator="equal">
      <formula>"Titulaire"</formula>
    </cfRule>
  </conditionalFormatting>
  <conditionalFormatting sqref="DK26:DL30">
    <cfRule type="cellIs" dxfId="6259" priority="57" operator="equal">
      <formula>"Remplaçant"</formula>
    </cfRule>
    <cfRule type="cellIs" dxfId="6258" priority="58" operator="equal">
      <formula>"Titulaire"</formula>
    </cfRule>
  </conditionalFormatting>
  <conditionalFormatting sqref="DN26:DO30">
    <cfRule type="cellIs" dxfId="6257" priority="55" operator="equal">
      <formula>"Remplaçant"</formula>
    </cfRule>
    <cfRule type="cellIs" dxfId="6256" priority="56" operator="equal">
      <formula>"Titulaire"</formula>
    </cfRule>
  </conditionalFormatting>
  <conditionalFormatting sqref="DQ26:DR30">
    <cfRule type="cellIs" dxfId="6255" priority="53" operator="equal">
      <formula>"Remplaçant"</formula>
    </cfRule>
    <cfRule type="cellIs" dxfId="6254" priority="54" operator="equal">
      <formula>"Titulaire"</formula>
    </cfRule>
  </conditionalFormatting>
  <conditionalFormatting sqref="DT26:DU30">
    <cfRule type="cellIs" dxfId="6253" priority="51" operator="equal">
      <formula>"Remplaçant"</formula>
    </cfRule>
    <cfRule type="cellIs" dxfId="6252" priority="52" operator="equal">
      <formula>"Titulaire"</formula>
    </cfRule>
  </conditionalFormatting>
  <conditionalFormatting sqref="E27:F30 E26">
    <cfRule type="cellIs" dxfId="6251" priority="50" operator="equal">
      <formula>0</formula>
    </cfRule>
  </conditionalFormatting>
  <conditionalFormatting sqref="G26:I30">
    <cfRule type="cellIs" dxfId="6250" priority="49" operator="equal">
      <formula>0</formula>
    </cfRule>
  </conditionalFormatting>
  <conditionalFormatting sqref="O132:XFD134 U130 AC130:XFD131 O130:T131 M130:N134 F130:F134 I130:K134">
    <cfRule type="cellIs" dxfId="6249" priority="47" operator="equal">
      <formula>"Remplaçant"</formula>
    </cfRule>
    <cfRule type="cellIs" dxfId="6248" priority="48" operator="equal">
      <formula>"Titulaire"</formula>
    </cfRule>
  </conditionalFormatting>
  <conditionalFormatting sqref="F130:F134">
    <cfRule type="colorScale" priority="46">
      <colorScale>
        <cfvo type="min"/>
        <cfvo type="percentile" val="50"/>
        <cfvo type="max"/>
        <color rgb="FFF8696B"/>
        <color rgb="FFFFEB84"/>
        <color rgb="FF63BE7B"/>
      </colorScale>
    </cfRule>
  </conditionalFormatting>
  <conditionalFormatting sqref="H130:H134">
    <cfRule type="cellIs" dxfId="6247" priority="44" operator="equal">
      <formula>"Remplaçant"</formula>
    </cfRule>
    <cfRule type="cellIs" dxfId="6246" priority="45" operator="equal">
      <formula>"Titulaire"</formula>
    </cfRule>
  </conditionalFormatting>
  <conditionalFormatting sqref="H130:H134">
    <cfRule type="colorScale" priority="43">
      <colorScale>
        <cfvo type="min"/>
        <cfvo type="percentile" val="50"/>
        <cfvo type="max"/>
        <color rgb="FFF8696B"/>
        <color rgb="FFFFEB84"/>
        <color rgb="FF63BE7B"/>
      </colorScale>
    </cfRule>
  </conditionalFormatting>
  <conditionalFormatting sqref="G130:G134">
    <cfRule type="cellIs" dxfId="6245" priority="41" operator="equal">
      <formula>"Remplaçant"</formula>
    </cfRule>
    <cfRule type="cellIs" dxfId="6244" priority="42" operator="equal">
      <formula>"Titulaire"</formula>
    </cfRule>
  </conditionalFormatting>
  <conditionalFormatting sqref="G130:G134">
    <cfRule type="colorScale" priority="40">
      <colorScale>
        <cfvo type="min"/>
        <cfvo type="percentile" val="50"/>
        <cfvo type="max"/>
        <color rgb="FFF8696B"/>
        <color rgb="FFFFEB84"/>
        <color rgb="FF63BE7B"/>
      </colorScale>
    </cfRule>
  </conditionalFormatting>
  <conditionalFormatting sqref="L26">
    <cfRule type="cellIs" dxfId="6243" priority="38" operator="equal">
      <formula>"Remplaçant"</formula>
    </cfRule>
    <cfRule type="cellIs" dxfId="6242" priority="39" operator="equal">
      <formula>"Titulaire"</formula>
    </cfRule>
  </conditionalFormatting>
  <conditionalFormatting sqref="L21">
    <cfRule type="cellIs" dxfId="6241" priority="36" operator="equal">
      <formula>"Remplaçant"</formula>
    </cfRule>
    <cfRule type="cellIs" dxfId="6240" priority="37" operator="equal">
      <formula>"Titulaire"</formula>
    </cfRule>
  </conditionalFormatting>
  <conditionalFormatting sqref="L29">
    <cfRule type="cellIs" dxfId="6239" priority="34" operator="equal">
      <formula>"Remplaçant"</formula>
    </cfRule>
    <cfRule type="cellIs" dxfId="6238" priority="35" operator="equal">
      <formula>"Titulaire"</formula>
    </cfRule>
  </conditionalFormatting>
  <conditionalFormatting sqref="L23">
    <cfRule type="cellIs" dxfId="6237" priority="32" operator="equal">
      <formula>"Remplaçant"</formula>
    </cfRule>
    <cfRule type="cellIs" dxfId="6236" priority="33" operator="equal">
      <formula>"Titulaire"</formula>
    </cfRule>
  </conditionalFormatting>
  <conditionalFormatting sqref="L27">
    <cfRule type="cellIs" dxfId="6235" priority="30" operator="equal">
      <formula>"Remplaçant"</formula>
    </cfRule>
    <cfRule type="cellIs" dxfId="6234" priority="31" operator="equal">
      <formula>"Titulaire"</formula>
    </cfRule>
  </conditionalFormatting>
  <conditionalFormatting sqref="L22">
    <cfRule type="cellIs" dxfId="6233" priority="28" operator="equal">
      <formula>"Remplaçant"</formula>
    </cfRule>
    <cfRule type="cellIs" dxfId="6232" priority="29" operator="equal">
      <formula>"Titulaire"</formula>
    </cfRule>
  </conditionalFormatting>
  <conditionalFormatting sqref="O21">
    <cfRule type="cellIs" dxfId="6231" priority="26" operator="equal">
      <formula>"Remplaçant"</formula>
    </cfRule>
    <cfRule type="cellIs" dxfId="6230" priority="27" operator="equal">
      <formula>"Titulaire"</formula>
    </cfRule>
  </conditionalFormatting>
  <conditionalFormatting sqref="O27">
    <cfRule type="cellIs" dxfId="6229" priority="24" operator="equal">
      <formula>"Remplaçant"</formula>
    </cfRule>
    <cfRule type="cellIs" dxfId="6228" priority="25" operator="equal">
      <formula>"Titulaire"</formula>
    </cfRule>
  </conditionalFormatting>
  <conditionalFormatting sqref="R25">
    <cfRule type="cellIs" dxfId="6227" priority="1" operator="equal">
      <formula>"Remplaçant"</formula>
    </cfRule>
    <cfRule type="cellIs" dxfId="6226" priority="2" operator="equal">
      <formula>"Titulaire"</formula>
    </cfRule>
  </conditionalFormatting>
  <conditionalFormatting sqref="O26">
    <cfRule type="cellIs" dxfId="6225" priority="22" operator="equal">
      <formula>"Remplaçant"</formula>
    </cfRule>
    <cfRule type="cellIs" dxfId="6224" priority="23" operator="equal">
      <formula>"Titulaire"</formula>
    </cfRule>
  </conditionalFormatting>
  <conditionalFormatting sqref="O29">
    <cfRule type="cellIs" dxfId="6223" priority="20" operator="equal">
      <formula>"Remplaçant"</formula>
    </cfRule>
    <cfRule type="cellIs" dxfId="6222" priority="21" operator="equal">
      <formula>"Titulaire"</formula>
    </cfRule>
  </conditionalFormatting>
  <conditionalFormatting sqref="O23">
    <cfRule type="cellIs" dxfId="6221" priority="18" operator="equal">
      <formula>"Remplaçant"</formula>
    </cfRule>
    <cfRule type="cellIs" dxfId="6220" priority="19" operator="equal">
      <formula>"Titulaire"</formula>
    </cfRule>
  </conditionalFormatting>
  <conditionalFormatting sqref="O22">
    <cfRule type="cellIs" dxfId="6219" priority="16" operator="equal">
      <formula>"Remplaçant"</formula>
    </cfRule>
    <cfRule type="cellIs" dxfId="6218" priority="17" operator="equal">
      <formula>"Titulaire"</formula>
    </cfRule>
  </conditionalFormatting>
  <conditionalFormatting sqref="F26">
    <cfRule type="cellIs" dxfId="6217" priority="15" operator="equal">
      <formula>0</formula>
    </cfRule>
  </conditionalFormatting>
  <conditionalFormatting sqref="R26">
    <cfRule type="cellIs" dxfId="6216" priority="13" operator="equal">
      <formula>"Remplaçant"</formula>
    </cfRule>
    <cfRule type="cellIs" dxfId="6215" priority="14" operator="equal">
      <formula>"Titulaire"</formula>
    </cfRule>
  </conditionalFormatting>
  <conditionalFormatting sqref="R23">
    <cfRule type="cellIs" dxfId="6214" priority="11" operator="equal">
      <formula>"Remplaçant"</formula>
    </cfRule>
    <cfRule type="cellIs" dxfId="6213" priority="12" operator="equal">
      <formula>"Titulaire"</formula>
    </cfRule>
  </conditionalFormatting>
  <conditionalFormatting sqref="R22">
    <cfRule type="cellIs" dxfId="6212" priority="9" operator="equal">
      <formula>"Remplaçant"</formula>
    </cfRule>
    <cfRule type="cellIs" dxfId="6211" priority="10" operator="equal">
      <formula>"Titulaire"</formula>
    </cfRule>
  </conditionalFormatting>
  <conditionalFormatting sqref="R21">
    <cfRule type="cellIs" dxfId="6210" priority="7" operator="equal">
      <formula>"Remplaçant"</formula>
    </cfRule>
    <cfRule type="cellIs" dxfId="6209" priority="8" operator="equal">
      <formula>"Titulaire"</formula>
    </cfRule>
  </conditionalFormatting>
  <conditionalFormatting sqref="R27">
    <cfRule type="cellIs" dxfId="6208" priority="5" operator="equal">
      <formula>"Remplaçant"</formula>
    </cfRule>
    <cfRule type="cellIs" dxfId="6207" priority="6" operator="equal">
      <formula>"Titulaire"</formula>
    </cfRule>
  </conditionalFormatting>
  <conditionalFormatting sqref="R29">
    <cfRule type="cellIs" dxfId="6206" priority="3" operator="equal">
      <formula>"Remplaçant"</formula>
    </cfRule>
    <cfRule type="cellIs" dxfId="6205" priority="4" operator="equal">
      <formula>"Titulaire"</formula>
    </cfRule>
  </conditionalFormatting>
  <hyperlinks>
    <hyperlink ref="B424" r:id="rId1" tooltip="Florian Escales" display="http://www.lequipe.fr/Football/FootballFicheJoueur56942.html"/>
    <hyperlink ref="B425" r:id="rId2" tooltip="Yohann Pelé" display="http://www.lequipe.fr/Football/FootballFicheJoueur16115.html"/>
    <hyperlink ref="B426" r:id="rId3" tooltip="Brice Samba" display="http://www.lequipe.fr/Football/FootballFicheJoueur10000000000000000000011883.html"/>
    <hyperlink ref="B427" r:id="rId4" tooltip="Gaël Andonian" display="http://www.lequipe.fr/Football/FootballFicheJoueur48109.html"/>
    <hyperlink ref="B428" r:id="rId5" tooltip="Henri Bedimo" display="http://www.lequipe.fr/Football/FootballFicheJoueur20691.html"/>
    <hyperlink ref="B429" r:id="rId6" tooltip="Julien Dacosta" display="http://www.lequipe.fr/Football/FootballFicheJoueur58822.html"/>
    <hyperlink ref="B431" r:id="rId7" tooltip="Rod Fanni" display="http://www.lequipe.fr/Football/FootballFicheJoueur8024.html"/>
    <hyperlink ref="B432" r:id="rId8" tooltip="Tomas Hubocan" display="http://www.lequipe.fr/Football/FootballFicheJoueur28391.html"/>
    <hyperlink ref="B433" r:id="rId9" tooltip="Karim Rekik" display="http://www.lequipe.fr/Football/FootballFicheJoueur43841.html"/>
    <hyperlink ref="B434" r:id="rId10" tooltip="Rolando" display="http://www.lequipe.fr/Football/FootballFicheJoueur24680.html"/>
    <hyperlink ref="B435" r:id="rId11" tooltip="Hiroki Sakai" display="http://www.lequipe.fr/Football/FootballFicheJoueur44480.html"/>
    <hyperlink ref="B436" r:id="rId12" tooltip="Alphoussey Sané" display="http://www.lequipe.fr/Football/FootballFicheJoueur55797.html"/>
    <hyperlink ref="B437" r:id="rId13" tooltip="Bill Tuiloma" display="http://www.lequipe.fr/Football/FootballFicheJoueur51823.html"/>
    <hyperlink ref="B438" r:id="rId14" tooltip="Franck Zambo Anguissa" display="http://www.lequipe.fr/Football/FootballFicheJoueur55877.html"/>
    <hyperlink ref="B439" r:id="rId15" tooltip="Romain Alessandrini" display="http://www.lequipe.fr/Football/FootballFicheJoueur255000000000000000000024633.html"/>
    <hyperlink ref="B440" r:id="rId16" tooltip="Rémy Cabella" display="http://www.lequipe.fr/Football/FootballFicheJoueur255000000000000000000024919.html"/>
    <hyperlink ref="B441" r:id="rId17" tooltip="Abou Diaby" display="http://www.lequipe.fr/Football/FootballFicheJoueur21225.html"/>
    <hyperlink ref="B442" r:id="rId18" tooltip="Lassana Diarra" display="http://www.lequipe.fr/Football/FootballFicheJoueur20697.html"/>
    <hyperlink ref="B443" r:id="rId19" tooltip="Saîf-Eddi Khaoui" display="http://www.lequipe.fr/Football/FootballFicheJoueur52507.html"/>
    <hyperlink ref="B444" r:id="rId20" tooltip="Abdelkader Kraichi" display="http://www.lequipe.fr/Football/FootballFicheJoueur32809.html"/>
    <hyperlink ref="B445" r:id="rId21" tooltip="Maxime Lopez" display="http://www.lequipe.fr/Football/FootballFicheJoueur57198.html"/>
    <hyperlink ref="B446" r:id="rId22" tooltip="Zinédine Machach" display="http://www.lequipe.fr/Football/FootballFicheJoueur56377.html"/>
    <hyperlink ref="B447" r:id="rId23" tooltip="Bouna Sarr" display="http://www.lequipe.fr/Football/FootballFicheJoueur40707.html"/>
    <hyperlink ref="B448" r:id="rId24" tooltip="William Vainqueur" display="http://www.lequipe.fr/Football/FootballFicheJoueur26683.html"/>
    <hyperlink ref="B449" r:id="rId25" tooltip="Bafetimbi Gomis" display="http://www.lequipe.fr/Football/FootballFicheJoueur19971.html"/>
    <hyperlink ref="B450" r:id="rId26" tooltip="Aaron Leya Iseka" display="http://www.lequipe.fr/Football/FootballFicheJoueur54521.html"/>
    <hyperlink ref="B451" r:id="rId27" tooltip="Samad Mouhammadou" display="http://www.lequipe.fr/Football/FootballFicheJoueur58398.html"/>
    <hyperlink ref="B452" r:id="rId28" tooltip="Clinton Njie" display="http://www.lequipe.fr/Football/FootballFicheJoueur44214.html"/>
    <hyperlink ref="B453" r:id="rId29" tooltip="Jérémie Porsan-Clemente" display="http://www.lequipe.fr/Football/FootballFicheJoueur53380.html"/>
    <hyperlink ref="B454" r:id="rId30" tooltip="Antoine Rabillard" display="http://www.lequipe.fr/Football/FootballFicheJoueur50864.html"/>
    <hyperlink ref="B455" r:id="rId31" tooltip="Florian Thauvin" display="http://www.lequipe.fr/Football/FootballFicheJoueur40841.html"/>
    <hyperlink ref="B430" r:id="rId32" tooltip="Doria" display="http://www.lequipe.fr/Football/FootballFicheJoueur49094.html"/>
    <hyperlink ref="B134" r:id="rId33" tooltip="Florian Escales" display="http://www.lequipe.fr/Football/FootballFicheJoueur56942.html"/>
    <hyperlink ref="B121" r:id="rId34" tooltip="Yohann Pelé" display="http://www.lequipe.fr/Football/FootballFicheJoueur16115.html"/>
    <hyperlink ref="B108" r:id="rId35" tooltip="Brice Samba" display="http://www.lequipe.fr/Football/FootballFicheJoueur10000000000000000000011883.html"/>
    <hyperlink ref="B118" r:id="rId36" tooltip="Gaël Andonian" display="http://www.lequipe.fr/Football/FootballFicheJoueur48109.html"/>
    <hyperlink ref="B117" r:id="rId37" tooltip="Henri Bedimo" display="http://www.lequipe.fr/Football/FootballFicheJoueur20691.html"/>
    <hyperlink ref="B135" r:id="rId38" tooltip="Julien Dacosta" display="http://www.lequipe.fr/Football/FootballFicheJoueur58822.html"/>
    <hyperlink ref="B127" r:id="rId39" tooltip="Rod Fanni" display="http://www.lequipe.fr/Football/FootballFicheJoueur8024.html"/>
    <hyperlink ref="B120" r:id="rId40" tooltip="Tomas Hubocan" display="http://www.lequipe.fr/Football/FootballFicheJoueur28391.html"/>
    <hyperlink ref="B111" r:id="rId41" tooltip="Karim Rekik" display="http://www.lequipe.fr/Football/FootballFicheJoueur43841.html"/>
    <hyperlink ref="B113" r:id="rId42" tooltip="Rolando" display="http://www.lequipe.fr/Football/FootballFicheJoueur24680.html"/>
    <hyperlink ref="B109" r:id="rId43" tooltip="Hiroki Sakai" display="http://www.lequipe.fr/Football/FootballFicheJoueur44480.html"/>
    <hyperlink ref="B136" r:id="rId44" tooltip="Alphoussey Sané" display="http://www.lequipe.fr/Football/FootballFicheJoueur55797.html"/>
    <hyperlink ref="B128" r:id="rId45" tooltip="Bill Tuiloma" display="http://www.lequipe.fr/Football/FootballFicheJoueur51823.html"/>
    <hyperlink ref="B132" r:id="rId46" tooltip="Franck Zambo Anguissa" display="http://www.lequipe.fr/Football/FootballFicheJoueur55877.html"/>
    <hyperlink ref="B116" r:id="rId47" tooltip="Romain Alessandrini" display="http://www.lequipe.fr/Football/FootballFicheJoueur255000000000000000000024633.html"/>
    <hyperlink ref="B114" r:id="rId48" tooltip="Rémy Cabella" display="http://www.lequipe.fr/Football/FootballFicheJoueur255000000000000000000024919.html"/>
    <hyperlink ref="B112" r:id="rId49" tooltip="Abou Diaby" display="http://www.lequipe.fr/Football/FootballFicheJoueur21225.html"/>
    <hyperlink ref="B115" r:id="rId50" tooltip="Lassana Diarra" display="http://www.lequipe.fr/Football/FootballFicheJoueur20697.html"/>
    <hyperlink ref="B124" r:id="rId51" tooltip="Saîf-Eddi Khaoui" display="http://www.lequipe.fr/Football/FootballFicheJoueur52507.html"/>
    <hyperlink ref="B137" r:id="rId52" tooltip="Abdelkader Kraichi" display="http://www.lequipe.fr/Football/FootballFicheJoueur32809.html"/>
    <hyperlink ref="B130" r:id="rId53" tooltip="Maxime Lopez" display="http://www.lequipe.fr/Football/FootballFicheJoueur57198.html"/>
    <hyperlink ref="B126" r:id="rId54" tooltip="Zinédine Machach" display="http://www.lequipe.fr/Football/FootballFicheJoueur56377.html"/>
    <hyperlink ref="B122" r:id="rId55" tooltip="Bouna Sarr" display="http://www.lequipe.fr/Football/FootballFicheJoueur40707.html"/>
    <hyperlink ref="B138" r:id="rId56" tooltip="William Vainqueur" display="http://www.lequipe.fr/Football/FootballFicheJoueur26683.html"/>
    <hyperlink ref="B123" r:id="rId57" tooltip="Bafetimbi Gomis" display="http://www.lequipe.fr/Football/FootballFicheJoueur19971.html"/>
    <hyperlink ref="B125" r:id="rId58" tooltip="Aaron Leya Iseka" display="http://www.lequipe.fr/Football/FootballFicheJoueur54521.html"/>
    <hyperlink ref="B139" r:id="rId59" tooltip="Samad Mouhammadou" display="http://www.lequipe.fr/Football/FootballFicheJoueur58398.html"/>
    <hyperlink ref="B119" r:id="rId60" tooltip="Clinton Njie" display="http://www.lequipe.fr/Football/FootballFicheJoueur44214.html"/>
    <hyperlink ref="B133" r:id="rId61" tooltip="Jérémie Porsan-Clemente" display="http://www.lequipe.fr/Football/FootballFicheJoueur53380.html"/>
    <hyperlink ref="B131" r:id="rId62" tooltip="Antoine Rabillard" display="http://www.lequipe.fr/Football/FootballFicheJoueur50864.html"/>
    <hyperlink ref="B129" r:id="rId63" tooltip="Florian Thauvin" display="http://www.lequipe.fr/Football/FootballFicheJoueur40841.html"/>
    <hyperlink ref="B110" r:id="rId64" tooltip="Doria" display="http://www.lequipe.fr/Football/FootballFicheJoueur49094.html"/>
    <hyperlink ref="B31" r:id="rId65" tooltip="Florian Escales" display="http://www.lequipe.fr/Football/FootballFicheJoueur56942.html"/>
    <hyperlink ref="B18" r:id="rId66" tooltip="Yohann Pelé" display="http://www.lequipe.fr/Football/FootballFicheJoueur16115.html"/>
    <hyperlink ref="B5" r:id="rId67" tooltip="Brice Samba" display="http://www.lequipe.fr/Football/FootballFicheJoueur10000000000000000000011883.html"/>
    <hyperlink ref="B15" r:id="rId68" tooltip="Gaël Andonian" display="http://www.lequipe.fr/Football/FootballFicheJoueur48109.html"/>
    <hyperlink ref="B14" r:id="rId69" tooltip="Henri Bedimo" display="http://www.lequipe.fr/Football/FootballFicheJoueur20691.html"/>
    <hyperlink ref="B33" r:id="rId70" tooltip="Julien Dacosta" display="http://www.lequipe.fr/Football/FootballFicheJoueur58822.html"/>
    <hyperlink ref="B24" r:id="rId71" tooltip="Rod Fanni" display="http://www.lequipe.fr/Football/FootballFicheJoueur8024.html"/>
    <hyperlink ref="B17" r:id="rId72" tooltip="Tomas Hubocan" display="http://www.lequipe.fr/Football/FootballFicheJoueur28391.html"/>
    <hyperlink ref="B8" r:id="rId73" tooltip="Karim Rekik" display="http://www.lequipe.fr/Football/FootballFicheJoueur43841.html"/>
    <hyperlink ref="B10" r:id="rId74" tooltip="Rolando" display="http://www.lequipe.fr/Football/FootballFicheJoueur24680.html"/>
    <hyperlink ref="B6" r:id="rId75" tooltip="Hiroki Sakai" display="http://www.lequipe.fr/Football/FootballFicheJoueur44480.html"/>
    <hyperlink ref="B34" r:id="rId76" tooltip="Alphoussey Sané" display="http://www.lequipe.fr/Football/FootballFicheJoueur55797.html"/>
    <hyperlink ref="B25" r:id="rId77" tooltip="Bill Tuiloma" display="http://www.lequipe.fr/Football/FootballFicheJoueur51823.html"/>
    <hyperlink ref="B29" r:id="rId78" tooltip="Franck Zambo Anguissa" display="http://www.lequipe.fr/Football/FootballFicheJoueur55877.html"/>
    <hyperlink ref="B13" r:id="rId79" tooltip="Romain Alessandrini" display="http://www.lequipe.fr/Football/FootballFicheJoueur255000000000000000000024633.html"/>
    <hyperlink ref="B11" r:id="rId80" tooltip="Rémy Cabella" display="http://www.lequipe.fr/Football/FootballFicheJoueur255000000000000000000024919.html"/>
    <hyperlink ref="B9" r:id="rId81" tooltip="Abou Diaby" display="http://www.lequipe.fr/Football/FootballFicheJoueur21225.html"/>
    <hyperlink ref="B12" r:id="rId82" tooltip="Lassana Diarra" display="http://www.lequipe.fr/Football/FootballFicheJoueur20697.html"/>
    <hyperlink ref="B21" r:id="rId83" tooltip="Saîf-Eddi Khaoui" display="http://www.lequipe.fr/Football/FootballFicheJoueur52507.html"/>
    <hyperlink ref="B35" r:id="rId84" tooltip="Abdelkader Kraichi" display="http://www.lequipe.fr/Football/FootballFicheJoueur32809.html"/>
    <hyperlink ref="B27" r:id="rId85" tooltip="Maxime Lopez" display="http://www.lequipe.fr/Football/FootballFicheJoueur57198.html"/>
    <hyperlink ref="B23" r:id="rId86" tooltip="Zinédine Machach" display="http://www.lequipe.fr/Football/FootballFicheJoueur56377.html"/>
    <hyperlink ref="B19" r:id="rId87" tooltip="Bouna Sarr" display="http://www.lequipe.fr/Football/FootballFicheJoueur40707.html"/>
    <hyperlink ref="B36" r:id="rId88" tooltip="William Vainqueur" display="http://www.lequipe.fr/Football/FootballFicheJoueur26683.html"/>
    <hyperlink ref="B20" r:id="rId89" tooltip="Bafetimbi Gomis" display="http://www.lequipe.fr/Football/FootballFicheJoueur19971.html"/>
    <hyperlink ref="B22" r:id="rId90" tooltip="Aaron Leya Iseka" display="http://www.lequipe.fr/Football/FootballFicheJoueur54521.html"/>
    <hyperlink ref="B32" r:id="rId91" tooltip="Samad Mouhammadou" display="http://www.lequipe.fr/Football/FootballFicheJoueur58398.html"/>
    <hyperlink ref="B16" r:id="rId92" tooltip="Clinton Njie" display="http://www.lequipe.fr/Football/FootballFicheJoueur44214.html"/>
    <hyperlink ref="B30" r:id="rId93" tooltip="Jérémie Porsan-Clemente" display="http://www.lequipe.fr/Football/FootballFicheJoueur53380.html"/>
    <hyperlink ref="B28" r:id="rId94" tooltip="Antoine Rabillard" display="http://www.lequipe.fr/Football/FootballFicheJoueur50864.html"/>
    <hyperlink ref="B26" r:id="rId95" tooltip="Florian Thauvin" display="http://www.lequipe.fr/Football/FootballFicheJoueur40841.html"/>
    <hyperlink ref="B7" r:id="rId96" tooltip="Doria" display="http://www.lequipe.fr/Football/FootballFicheJoueur49094.html"/>
  </hyperlinks>
  <pageMargins left="0.7" right="0.7" top="0.75" bottom="0.75" header="0.3" footer="0.3"/>
  <ignoredErrors>
    <ignoredError sqref="F31" formula="1"/>
  </ignoredErrors>
  <drawing r:id="rId97"/>
  <legacyDrawing r:id="rId98"/>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6"/>
  <dimension ref="A1:DX453"/>
  <sheetViews>
    <sheetView showGridLines="0" zoomScale="85" zoomScaleNormal="85" workbookViewId="0">
      <selection activeCell="V14" sqref="V14"/>
    </sheetView>
  </sheetViews>
  <sheetFormatPr baseColWidth="10" defaultRowHeight="12.75" x14ac:dyDescent="0.2"/>
  <cols>
    <col min="1" max="1" width="11.42578125" style="94"/>
    <col min="2" max="2" width="24.7109375" style="92" customWidth="1"/>
    <col min="3" max="3" width="8" style="132"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13</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42595</v>
      </c>
      <c r="O2" s="113">
        <v>42603</v>
      </c>
      <c r="R2" s="113">
        <v>42609</v>
      </c>
      <c r="U2" s="113">
        <v>42624</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13</v>
      </c>
      <c r="O3" s="115" t="s">
        <v>7</v>
      </c>
      <c r="R3" s="115" t="s">
        <v>13</v>
      </c>
      <c r="U3" s="115" t="s">
        <v>20</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21</v>
      </c>
      <c r="M4" s="112" t="s">
        <v>155</v>
      </c>
      <c r="N4" s="111" t="s">
        <v>156</v>
      </c>
      <c r="O4" s="114" t="s">
        <v>13</v>
      </c>
      <c r="P4" s="112" t="s">
        <v>155</v>
      </c>
      <c r="Q4" s="111" t="s">
        <v>156</v>
      </c>
      <c r="R4" s="114" t="s">
        <v>22</v>
      </c>
      <c r="S4" s="112" t="s">
        <v>155</v>
      </c>
      <c r="T4" s="108" t="s">
        <v>156</v>
      </c>
      <c r="U4" s="114" t="s">
        <v>13</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1</v>
      </c>
      <c r="B5" s="174" t="s">
        <v>485</v>
      </c>
      <c r="C5" s="146">
        <v>1</v>
      </c>
      <c r="D5" s="177" t="s">
        <v>113</v>
      </c>
      <c r="E5" s="184">
        <f t="shared" ref="E5:E44" si="0">COUNTIF(L5:XFD5,"Titulaire")</f>
        <v>4</v>
      </c>
      <c r="F5" s="175">
        <f>SUM(L5:XFD5)*-1</f>
        <v>-5</v>
      </c>
      <c r="G5" s="147">
        <f t="shared" ref="G5:G44" si="1">COUNTIFS($49:$49,"Victoire",5:5,"Titulaire")</f>
        <v>3</v>
      </c>
      <c r="H5" s="147">
        <f t="shared" ref="H5:H44" si="2">COUNTIFS($49:$49,"Nul",5:5,"Titulaire")</f>
        <v>0</v>
      </c>
      <c r="I5" s="147">
        <f t="shared" ref="I5:I44" si="3">COUNTIFS($49:$49,"Défaite",5:5,"Titulaire")</f>
        <v>1</v>
      </c>
      <c r="J5" s="106">
        <f t="shared" ref="J5:J44" si="4">COUNTIF($L5:$XFD5,"Titulaire")/$J$2</f>
        <v>1</v>
      </c>
      <c r="K5" s="106">
        <f t="shared" ref="K5:K44" si="5">COUNTIF($L5:$XFD5,"Remplaçant")/$J$2</f>
        <v>0</v>
      </c>
      <c r="L5" s="107" t="s">
        <v>121</v>
      </c>
      <c r="M5" s="110"/>
      <c r="N5" s="110">
        <v>2</v>
      </c>
      <c r="O5" s="107" t="s">
        <v>121</v>
      </c>
      <c r="P5" s="110"/>
      <c r="Q5" s="110">
        <v>3</v>
      </c>
      <c r="R5" s="107" t="s">
        <v>121</v>
      </c>
      <c r="S5" s="110"/>
      <c r="T5" s="110"/>
      <c r="U5" s="107" t="s">
        <v>121</v>
      </c>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12</v>
      </c>
      <c r="B6" s="174" t="s">
        <v>496</v>
      </c>
      <c r="C6" s="146">
        <v>3</v>
      </c>
      <c r="D6" s="177" t="s">
        <v>114</v>
      </c>
      <c r="E6" s="147">
        <f t="shared" si="0"/>
        <v>4</v>
      </c>
      <c r="F6" s="145">
        <f t="shared" ref="F6:F18" si="6">SUM(L6:XFD6)</f>
        <v>0</v>
      </c>
      <c r="G6" s="147">
        <f t="shared" si="1"/>
        <v>3</v>
      </c>
      <c r="H6" s="147">
        <f t="shared" si="2"/>
        <v>0</v>
      </c>
      <c r="I6" s="147">
        <f t="shared" si="3"/>
        <v>1</v>
      </c>
      <c r="J6" s="106">
        <f t="shared" si="4"/>
        <v>1</v>
      </c>
      <c r="K6" s="106">
        <f t="shared" si="5"/>
        <v>0</v>
      </c>
      <c r="L6" s="107" t="s">
        <v>121</v>
      </c>
      <c r="M6" s="110"/>
      <c r="N6" s="110"/>
      <c r="O6" s="107" t="s">
        <v>121</v>
      </c>
      <c r="P6" s="110"/>
      <c r="Q6" s="110"/>
      <c r="R6" s="107" t="s">
        <v>121</v>
      </c>
      <c r="S6" s="110"/>
      <c r="T6" s="110"/>
      <c r="U6" s="107" t="s">
        <v>121</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11</v>
      </c>
      <c r="B7" s="174" t="s">
        <v>495</v>
      </c>
      <c r="C7" s="146">
        <v>4</v>
      </c>
      <c r="D7" s="177" t="s">
        <v>114</v>
      </c>
      <c r="E7" s="147">
        <f t="shared" si="0"/>
        <v>0</v>
      </c>
      <c r="F7" s="145">
        <f t="shared" si="6"/>
        <v>0</v>
      </c>
      <c r="G7" s="147">
        <f t="shared" si="1"/>
        <v>0</v>
      </c>
      <c r="H7" s="147">
        <f t="shared" si="2"/>
        <v>0</v>
      </c>
      <c r="I7" s="147">
        <f t="shared" si="3"/>
        <v>0</v>
      </c>
      <c r="J7" s="106">
        <f t="shared" si="4"/>
        <v>0</v>
      </c>
      <c r="K7" s="106">
        <f t="shared" si="5"/>
        <v>0</v>
      </c>
      <c r="L7" s="96"/>
      <c r="M7" s="110"/>
      <c r="N7" s="110"/>
      <c r="O7" s="96"/>
      <c r="P7" s="110"/>
      <c r="Q7" s="110"/>
      <c r="R7" s="96"/>
      <c r="S7" s="110"/>
      <c r="T7" s="110"/>
      <c r="U7" s="96"/>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8</v>
      </c>
      <c r="B8" s="174" t="s">
        <v>492</v>
      </c>
      <c r="C8" s="146">
        <v>4</v>
      </c>
      <c r="D8" s="177" t="s">
        <v>114</v>
      </c>
      <c r="E8" s="147">
        <f t="shared" si="0"/>
        <v>0</v>
      </c>
      <c r="F8" s="145">
        <f t="shared" si="6"/>
        <v>0</v>
      </c>
      <c r="G8" s="147">
        <f t="shared" si="1"/>
        <v>0</v>
      </c>
      <c r="H8" s="147">
        <f t="shared" si="2"/>
        <v>0</v>
      </c>
      <c r="I8" s="147">
        <f t="shared" si="3"/>
        <v>0</v>
      </c>
      <c r="J8" s="106">
        <f t="shared" si="4"/>
        <v>0</v>
      </c>
      <c r="K8" s="106">
        <f t="shared" si="5"/>
        <v>0.25</v>
      </c>
      <c r="L8" s="96"/>
      <c r="M8" s="110"/>
      <c r="N8" s="110"/>
      <c r="O8" s="96"/>
      <c r="P8" s="110"/>
      <c r="Q8" s="110"/>
      <c r="R8" s="96"/>
      <c r="S8" s="110"/>
      <c r="T8" s="110"/>
      <c r="U8" s="96" t="s">
        <v>122</v>
      </c>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10</v>
      </c>
      <c r="B9" s="174" t="s">
        <v>494</v>
      </c>
      <c r="C9" s="146">
        <v>5</v>
      </c>
      <c r="D9" s="177" t="s">
        <v>114</v>
      </c>
      <c r="E9" s="147">
        <f t="shared" si="0"/>
        <v>4</v>
      </c>
      <c r="F9" s="145">
        <f t="shared" si="6"/>
        <v>1</v>
      </c>
      <c r="G9" s="147">
        <f t="shared" si="1"/>
        <v>3</v>
      </c>
      <c r="H9" s="147">
        <f t="shared" si="2"/>
        <v>0</v>
      </c>
      <c r="I9" s="147">
        <f t="shared" si="3"/>
        <v>1</v>
      </c>
      <c r="J9" s="106">
        <f t="shared" si="4"/>
        <v>1</v>
      </c>
      <c r="K9" s="106">
        <f t="shared" si="5"/>
        <v>0</v>
      </c>
      <c r="L9" s="107" t="s">
        <v>121</v>
      </c>
      <c r="M9" s="110"/>
      <c r="N9" s="110"/>
      <c r="O9" s="107" t="s">
        <v>121</v>
      </c>
      <c r="P9" s="110"/>
      <c r="Q9" s="110"/>
      <c r="R9" s="107" t="s">
        <v>121</v>
      </c>
      <c r="S9" s="110">
        <v>1</v>
      </c>
      <c r="T9" s="110"/>
      <c r="U9" s="107" t="s">
        <v>121</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9</v>
      </c>
      <c r="B10" s="174" t="s">
        <v>493</v>
      </c>
      <c r="C10" s="146">
        <v>6</v>
      </c>
      <c r="D10" s="177" t="s">
        <v>114</v>
      </c>
      <c r="E10" s="147">
        <f t="shared" si="0"/>
        <v>4</v>
      </c>
      <c r="F10" s="145">
        <f t="shared" si="6"/>
        <v>1</v>
      </c>
      <c r="G10" s="147">
        <f t="shared" si="1"/>
        <v>3</v>
      </c>
      <c r="H10" s="147">
        <f t="shared" si="2"/>
        <v>0</v>
      </c>
      <c r="I10" s="147">
        <f t="shared" si="3"/>
        <v>1</v>
      </c>
      <c r="J10" s="106">
        <f t="shared" si="4"/>
        <v>1</v>
      </c>
      <c r="K10" s="106">
        <f t="shared" si="5"/>
        <v>0</v>
      </c>
      <c r="L10" s="107" t="s">
        <v>121</v>
      </c>
      <c r="M10" s="110"/>
      <c r="N10" s="110"/>
      <c r="O10" s="107" t="s">
        <v>121</v>
      </c>
      <c r="P10" s="110"/>
      <c r="Q10" s="110"/>
      <c r="R10" s="107" t="s">
        <v>121</v>
      </c>
      <c r="S10" s="110">
        <v>1</v>
      </c>
      <c r="T10" s="110"/>
      <c r="U10" s="107" t="s">
        <v>121</v>
      </c>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17</v>
      </c>
      <c r="B11" s="174" t="s">
        <v>501</v>
      </c>
      <c r="C11" s="146">
        <v>7</v>
      </c>
      <c r="D11" s="177" t="s">
        <v>116</v>
      </c>
      <c r="E11" s="147">
        <f t="shared" si="0"/>
        <v>0</v>
      </c>
      <c r="F11" s="145">
        <f t="shared" si="6"/>
        <v>0</v>
      </c>
      <c r="G11" s="147">
        <f t="shared" si="1"/>
        <v>0</v>
      </c>
      <c r="H11" s="147">
        <f t="shared" si="2"/>
        <v>0</v>
      </c>
      <c r="I11" s="147">
        <f t="shared" si="3"/>
        <v>0</v>
      </c>
      <c r="J11" s="106">
        <f t="shared" si="4"/>
        <v>0</v>
      </c>
      <c r="K11" s="106">
        <f t="shared" si="5"/>
        <v>0.75</v>
      </c>
      <c r="L11" s="96" t="s">
        <v>122</v>
      </c>
      <c r="M11" s="110"/>
      <c r="N11" s="110"/>
      <c r="O11" s="96" t="s">
        <v>122</v>
      </c>
      <c r="P11" s="110"/>
      <c r="Q11" s="110"/>
      <c r="R11" s="96" t="s">
        <v>122</v>
      </c>
      <c r="S11" s="110"/>
      <c r="T11" s="110"/>
      <c r="U11" s="96"/>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19</v>
      </c>
      <c r="B12" s="174" t="s">
        <v>503</v>
      </c>
      <c r="C12" s="146">
        <v>8</v>
      </c>
      <c r="D12" s="177" t="s">
        <v>116</v>
      </c>
      <c r="E12" s="147">
        <f t="shared" si="0"/>
        <v>2</v>
      </c>
      <c r="F12" s="145">
        <f t="shared" si="6"/>
        <v>1</v>
      </c>
      <c r="G12" s="147">
        <f t="shared" si="1"/>
        <v>1</v>
      </c>
      <c r="H12" s="147">
        <f t="shared" si="2"/>
        <v>0</v>
      </c>
      <c r="I12" s="147">
        <f t="shared" si="3"/>
        <v>1</v>
      </c>
      <c r="J12" s="106">
        <f t="shared" si="4"/>
        <v>0.5</v>
      </c>
      <c r="K12" s="106">
        <f t="shared" si="5"/>
        <v>0.25</v>
      </c>
      <c r="L12" s="107" t="s">
        <v>121</v>
      </c>
      <c r="M12" s="110">
        <v>1</v>
      </c>
      <c r="N12" s="110"/>
      <c r="O12" s="107" t="s">
        <v>121</v>
      </c>
      <c r="P12" s="110"/>
      <c r="Q12" s="110"/>
      <c r="R12" s="96"/>
      <c r="S12" s="110"/>
      <c r="T12" s="110"/>
      <c r="U12" s="96" t="s">
        <v>122</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28</v>
      </c>
      <c r="B13" s="174" t="s">
        <v>509</v>
      </c>
      <c r="C13" s="146">
        <v>9</v>
      </c>
      <c r="D13" s="177" t="s">
        <v>117</v>
      </c>
      <c r="E13" s="147">
        <f t="shared" si="0"/>
        <v>4</v>
      </c>
      <c r="F13" s="145">
        <f t="shared" si="6"/>
        <v>5</v>
      </c>
      <c r="G13" s="147">
        <f t="shared" si="1"/>
        <v>3</v>
      </c>
      <c r="H13" s="147">
        <f t="shared" si="2"/>
        <v>0</v>
      </c>
      <c r="I13" s="147">
        <f t="shared" si="3"/>
        <v>1</v>
      </c>
      <c r="J13" s="106">
        <f t="shared" si="4"/>
        <v>1</v>
      </c>
      <c r="K13" s="106">
        <f t="shared" si="5"/>
        <v>0</v>
      </c>
      <c r="L13" s="107" t="s">
        <v>121</v>
      </c>
      <c r="M13" s="110">
        <v>2</v>
      </c>
      <c r="N13" s="110"/>
      <c r="O13" s="107" t="s">
        <v>121</v>
      </c>
      <c r="P13" s="110"/>
      <c r="Q13" s="110"/>
      <c r="R13" s="107" t="s">
        <v>121</v>
      </c>
      <c r="S13" s="110"/>
      <c r="T13" s="110"/>
      <c r="U13" s="107" t="s">
        <v>121</v>
      </c>
      <c r="V13" s="110">
        <v>3</v>
      </c>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16</v>
      </c>
      <c r="B14" s="174" t="s">
        <v>500</v>
      </c>
      <c r="C14" s="146">
        <v>10</v>
      </c>
      <c r="D14" s="177" t="s">
        <v>116</v>
      </c>
      <c r="E14" s="147">
        <f t="shared" si="0"/>
        <v>4</v>
      </c>
      <c r="F14" s="175">
        <f t="shared" si="6"/>
        <v>0</v>
      </c>
      <c r="G14" s="147">
        <f t="shared" si="1"/>
        <v>3</v>
      </c>
      <c r="H14" s="147">
        <f t="shared" si="2"/>
        <v>0</v>
      </c>
      <c r="I14" s="147">
        <f t="shared" si="3"/>
        <v>1</v>
      </c>
      <c r="J14" s="106">
        <f t="shared" si="4"/>
        <v>1</v>
      </c>
      <c r="K14" s="106">
        <f t="shared" si="5"/>
        <v>0</v>
      </c>
      <c r="L14" s="107" t="s">
        <v>121</v>
      </c>
      <c r="M14" s="110"/>
      <c r="N14" s="110"/>
      <c r="O14" s="107" t="s">
        <v>121</v>
      </c>
      <c r="P14" s="110"/>
      <c r="Q14" s="110"/>
      <c r="R14" s="107" t="s">
        <v>121</v>
      </c>
      <c r="S14" s="110"/>
      <c r="T14" s="110"/>
      <c r="U14" s="107" t="s">
        <v>121</v>
      </c>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29</v>
      </c>
      <c r="B15" s="174" t="s">
        <v>510</v>
      </c>
      <c r="C15" s="146">
        <v>11</v>
      </c>
      <c r="D15" s="177" t="s">
        <v>117</v>
      </c>
      <c r="E15" s="147">
        <f t="shared" si="0"/>
        <v>4</v>
      </c>
      <c r="F15" s="145">
        <f t="shared" si="6"/>
        <v>0</v>
      </c>
      <c r="G15" s="147">
        <f t="shared" si="1"/>
        <v>3</v>
      </c>
      <c r="H15" s="147">
        <f t="shared" si="2"/>
        <v>0</v>
      </c>
      <c r="I15" s="147">
        <f t="shared" si="3"/>
        <v>1</v>
      </c>
      <c r="J15" s="106">
        <f t="shared" si="4"/>
        <v>1</v>
      </c>
      <c r="K15" s="106">
        <f t="shared" si="5"/>
        <v>0</v>
      </c>
      <c r="L15" s="107" t="s">
        <v>121</v>
      </c>
      <c r="M15" s="110"/>
      <c r="N15" s="110"/>
      <c r="O15" s="107" t="s">
        <v>121</v>
      </c>
      <c r="P15" s="110"/>
      <c r="Q15" s="110"/>
      <c r="R15" s="107" t="s">
        <v>121</v>
      </c>
      <c r="S15" s="110"/>
      <c r="T15" s="110"/>
      <c r="U15" s="107" t="s">
        <v>121</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13</v>
      </c>
      <c r="B16" s="174" t="s">
        <v>497</v>
      </c>
      <c r="C16" s="146">
        <v>13</v>
      </c>
      <c r="D16" s="177" t="s">
        <v>114</v>
      </c>
      <c r="E16" s="147">
        <f t="shared" si="0"/>
        <v>3</v>
      </c>
      <c r="F16" s="145">
        <f t="shared" si="6"/>
        <v>0</v>
      </c>
      <c r="G16" s="147">
        <f t="shared" si="1"/>
        <v>2</v>
      </c>
      <c r="H16" s="147">
        <f t="shared" si="2"/>
        <v>0</v>
      </c>
      <c r="I16" s="147">
        <f t="shared" si="3"/>
        <v>1</v>
      </c>
      <c r="J16" s="106">
        <f t="shared" si="4"/>
        <v>0.75</v>
      </c>
      <c r="K16" s="106">
        <f t="shared" si="5"/>
        <v>0</v>
      </c>
      <c r="L16" s="96"/>
      <c r="M16" s="110"/>
      <c r="N16" s="110"/>
      <c r="O16" s="107" t="s">
        <v>121</v>
      </c>
      <c r="P16" s="110"/>
      <c r="Q16" s="110"/>
      <c r="R16" s="107" t="s">
        <v>121</v>
      </c>
      <c r="S16" s="110"/>
      <c r="T16" s="110"/>
      <c r="U16" s="107" t="s">
        <v>121</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22</v>
      </c>
      <c r="B17" s="174" t="s">
        <v>506</v>
      </c>
      <c r="C17" s="146">
        <v>14</v>
      </c>
      <c r="D17" s="177" t="s">
        <v>116</v>
      </c>
      <c r="E17" s="147">
        <f t="shared" si="0"/>
        <v>3</v>
      </c>
      <c r="F17" s="145">
        <f t="shared" si="6"/>
        <v>0</v>
      </c>
      <c r="G17" s="147">
        <f t="shared" si="1"/>
        <v>2</v>
      </c>
      <c r="H17" s="147">
        <f t="shared" si="2"/>
        <v>0</v>
      </c>
      <c r="I17" s="147">
        <f t="shared" si="3"/>
        <v>1</v>
      </c>
      <c r="J17" s="106">
        <f t="shared" si="4"/>
        <v>0.75</v>
      </c>
      <c r="K17" s="106">
        <f t="shared" si="5"/>
        <v>0</v>
      </c>
      <c r="L17" s="96"/>
      <c r="M17" s="110"/>
      <c r="N17" s="110"/>
      <c r="O17" s="107" t="s">
        <v>121</v>
      </c>
      <c r="P17" s="110"/>
      <c r="Q17" s="110"/>
      <c r="R17" s="107" t="s">
        <v>121</v>
      </c>
      <c r="S17" s="110"/>
      <c r="T17" s="110"/>
      <c r="U17" s="107" t="s">
        <v>121</v>
      </c>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26</v>
      </c>
      <c r="B18" s="174" t="s">
        <v>226</v>
      </c>
      <c r="C18" s="146">
        <v>14</v>
      </c>
      <c r="D18" s="177" t="s">
        <v>116</v>
      </c>
      <c r="E18" s="147">
        <f t="shared" si="0"/>
        <v>0</v>
      </c>
      <c r="F18" s="145">
        <f t="shared" si="6"/>
        <v>0</v>
      </c>
      <c r="G18" s="147">
        <f t="shared" si="1"/>
        <v>0</v>
      </c>
      <c r="H18" s="147">
        <f t="shared" si="2"/>
        <v>0</v>
      </c>
      <c r="I18" s="147">
        <f t="shared" si="3"/>
        <v>0</v>
      </c>
      <c r="J18" s="106">
        <f t="shared" si="4"/>
        <v>0</v>
      </c>
      <c r="K18" s="106">
        <f t="shared" si="5"/>
        <v>0</v>
      </c>
      <c r="L18" s="96"/>
      <c r="M18" s="110"/>
      <c r="N18" s="110"/>
      <c r="O18" s="96"/>
      <c r="P18" s="110"/>
      <c r="Q18" s="110"/>
      <c r="R18" s="96"/>
      <c r="S18" s="110"/>
      <c r="T18" s="110"/>
      <c r="U18" s="96"/>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3</v>
      </c>
      <c r="B19" s="174" t="s">
        <v>487</v>
      </c>
      <c r="C19" s="146">
        <v>16</v>
      </c>
      <c r="D19" s="177" t="s">
        <v>113</v>
      </c>
      <c r="E19" s="184">
        <f t="shared" si="0"/>
        <v>0</v>
      </c>
      <c r="F19" s="175">
        <f>SUM(L19:XFD19)*-1</f>
        <v>0</v>
      </c>
      <c r="G19" s="147">
        <f t="shared" si="1"/>
        <v>0</v>
      </c>
      <c r="H19" s="147">
        <f t="shared" si="2"/>
        <v>0</v>
      </c>
      <c r="I19" s="147">
        <f t="shared" si="3"/>
        <v>0</v>
      </c>
      <c r="J19" s="106">
        <f t="shared" si="4"/>
        <v>0</v>
      </c>
      <c r="K19" s="106">
        <f t="shared" si="5"/>
        <v>0</v>
      </c>
      <c r="L19" s="96"/>
      <c r="M19" s="110"/>
      <c r="N19" s="110"/>
      <c r="O19" s="96"/>
      <c r="P19" s="110"/>
      <c r="Q19" s="110"/>
      <c r="R19" s="96"/>
      <c r="S19" s="110"/>
      <c r="T19" s="110"/>
      <c r="U19" s="96"/>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27</v>
      </c>
      <c r="B20" s="174" t="s">
        <v>201</v>
      </c>
      <c r="C20" s="146">
        <v>17</v>
      </c>
      <c r="D20" s="177" t="s">
        <v>117</v>
      </c>
      <c r="E20" s="147">
        <f t="shared" si="0"/>
        <v>0</v>
      </c>
      <c r="F20" s="145">
        <f t="shared" ref="F20:F29" si="7">SUM(L20:XFD20)</f>
        <v>0</v>
      </c>
      <c r="G20" s="147">
        <f t="shared" si="1"/>
        <v>0</v>
      </c>
      <c r="H20" s="147">
        <f t="shared" si="2"/>
        <v>0</v>
      </c>
      <c r="I20" s="147">
        <f t="shared" si="3"/>
        <v>0</v>
      </c>
      <c r="J20" s="106">
        <f t="shared" si="4"/>
        <v>0</v>
      </c>
      <c r="K20" s="106">
        <f t="shared" si="5"/>
        <v>1</v>
      </c>
      <c r="L20" s="96" t="s">
        <v>122</v>
      </c>
      <c r="M20" s="110"/>
      <c r="N20" s="110"/>
      <c r="O20" s="96" t="s">
        <v>122</v>
      </c>
      <c r="P20" s="110"/>
      <c r="Q20" s="110"/>
      <c r="R20" s="96" t="s">
        <v>122</v>
      </c>
      <c r="S20" s="110"/>
      <c r="T20" s="110"/>
      <c r="U20" s="96" t="s">
        <v>122</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31</v>
      </c>
      <c r="B21" s="174" t="s">
        <v>512</v>
      </c>
      <c r="C21" s="146">
        <v>19</v>
      </c>
      <c r="D21" s="177" t="s">
        <v>117</v>
      </c>
      <c r="E21" s="147">
        <f t="shared" si="0"/>
        <v>0</v>
      </c>
      <c r="F21" s="145">
        <f t="shared" si="7"/>
        <v>0</v>
      </c>
      <c r="G21" s="147">
        <f t="shared" si="1"/>
        <v>0</v>
      </c>
      <c r="H21" s="147">
        <f t="shared" si="2"/>
        <v>0</v>
      </c>
      <c r="I21" s="147">
        <f t="shared" si="3"/>
        <v>0</v>
      </c>
      <c r="J21" s="106">
        <f t="shared" si="4"/>
        <v>0</v>
      </c>
      <c r="K21" s="106">
        <f t="shared" si="5"/>
        <v>0</v>
      </c>
      <c r="L21" s="96"/>
      <c r="M21" s="110"/>
      <c r="N21" s="110"/>
      <c r="O21" s="96"/>
      <c r="P21" s="110"/>
      <c r="Q21" s="110"/>
      <c r="R21" s="96"/>
      <c r="S21" s="110"/>
      <c r="T21" s="110"/>
      <c r="U21" s="107"/>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23</v>
      </c>
      <c r="B22" s="174" t="s">
        <v>507</v>
      </c>
      <c r="C22" s="146">
        <v>19</v>
      </c>
      <c r="D22" s="177" t="s">
        <v>116</v>
      </c>
      <c r="E22" s="147">
        <f t="shared" si="0"/>
        <v>2</v>
      </c>
      <c r="F22" s="145">
        <f t="shared" si="7"/>
        <v>0</v>
      </c>
      <c r="G22" s="147">
        <f t="shared" si="1"/>
        <v>2</v>
      </c>
      <c r="H22" s="147">
        <f t="shared" si="2"/>
        <v>0</v>
      </c>
      <c r="I22" s="147">
        <f t="shared" si="3"/>
        <v>0</v>
      </c>
      <c r="J22" s="106">
        <f t="shared" si="4"/>
        <v>0.5</v>
      </c>
      <c r="K22" s="106">
        <f t="shared" si="5"/>
        <v>0.5</v>
      </c>
      <c r="L22" s="107" t="s">
        <v>121</v>
      </c>
      <c r="M22" s="110"/>
      <c r="N22" s="110"/>
      <c r="O22" s="96" t="s">
        <v>122</v>
      </c>
      <c r="P22" s="110"/>
      <c r="Q22" s="110"/>
      <c r="R22" s="107" t="s">
        <v>121</v>
      </c>
      <c r="S22" s="110"/>
      <c r="T22" s="110"/>
      <c r="U22" s="96" t="s">
        <v>122</v>
      </c>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20</v>
      </c>
      <c r="B23" s="174" t="s">
        <v>504</v>
      </c>
      <c r="C23" s="146">
        <v>20</v>
      </c>
      <c r="D23" s="177" t="s">
        <v>116</v>
      </c>
      <c r="E23" s="147">
        <f t="shared" si="0"/>
        <v>0</v>
      </c>
      <c r="F23" s="145">
        <f t="shared" si="7"/>
        <v>0</v>
      </c>
      <c r="G23" s="147">
        <f t="shared" si="1"/>
        <v>0</v>
      </c>
      <c r="H23" s="147">
        <f t="shared" si="2"/>
        <v>0</v>
      </c>
      <c r="I23" s="147">
        <f t="shared" si="3"/>
        <v>0</v>
      </c>
      <c r="J23" s="106">
        <f t="shared" si="4"/>
        <v>0</v>
      </c>
      <c r="K23" s="106">
        <f t="shared" si="5"/>
        <v>0.25</v>
      </c>
      <c r="L23" s="96" t="s">
        <v>122</v>
      </c>
      <c r="M23" s="110"/>
      <c r="N23" s="110"/>
      <c r="O23" s="96"/>
      <c r="P23" s="110"/>
      <c r="Q23" s="110"/>
      <c r="R23" s="96"/>
      <c r="S23" s="110"/>
      <c r="T23" s="110"/>
      <c r="U23" s="96"/>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25</v>
      </c>
      <c r="B24" s="174" t="s">
        <v>508</v>
      </c>
      <c r="C24" s="146">
        <v>21</v>
      </c>
      <c r="D24" s="177" t="s">
        <v>116</v>
      </c>
      <c r="E24" s="147">
        <f t="shared" si="0"/>
        <v>0</v>
      </c>
      <c r="F24" s="145">
        <f t="shared" si="7"/>
        <v>0</v>
      </c>
      <c r="G24" s="147">
        <f t="shared" si="1"/>
        <v>0</v>
      </c>
      <c r="H24" s="147">
        <f t="shared" si="2"/>
        <v>0</v>
      </c>
      <c r="I24" s="147">
        <f t="shared" si="3"/>
        <v>0</v>
      </c>
      <c r="J24" s="106">
        <f t="shared" si="4"/>
        <v>0</v>
      </c>
      <c r="K24" s="106">
        <f t="shared" si="5"/>
        <v>0.5</v>
      </c>
      <c r="L24" s="96" t="s">
        <v>122</v>
      </c>
      <c r="M24" s="110"/>
      <c r="N24" s="110"/>
      <c r="O24" s="96" t="s">
        <v>122</v>
      </c>
      <c r="P24" s="110"/>
      <c r="Q24" s="110"/>
      <c r="R24" s="96"/>
      <c r="S24" s="110"/>
      <c r="T24" s="110"/>
      <c r="U24" s="96"/>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21</v>
      </c>
      <c r="B25" s="174" t="s">
        <v>505</v>
      </c>
      <c r="C25" s="146">
        <v>22</v>
      </c>
      <c r="D25" s="177" t="s">
        <v>116</v>
      </c>
      <c r="E25" s="147">
        <f t="shared" si="0"/>
        <v>0</v>
      </c>
      <c r="F25" s="145">
        <f t="shared" si="7"/>
        <v>0</v>
      </c>
      <c r="G25" s="147">
        <f t="shared" si="1"/>
        <v>0</v>
      </c>
      <c r="H25" s="147">
        <f t="shared" si="2"/>
        <v>0</v>
      </c>
      <c r="I25" s="147">
        <f t="shared" si="3"/>
        <v>0</v>
      </c>
      <c r="J25" s="106">
        <f t="shared" si="4"/>
        <v>0</v>
      </c>
      <c r="K25" s="106">
        <f t="shared" si="5"/>
        <v>0</v>
      </c>
      <c r="L25" s="96"/>
      <c r="M25" s="110"/>
      <c r="N25" s="110"/>
      <c r="O25" s="96"/>
      <c r="P25" s="110"/>
      <c r="Q25" s="110"/>
      <c r="R25" s="96"/>
      <c r="S25" s="110"/>
      <c r="T25" s="110"/>
      <c r="U25" s="107"/>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15</v>
      </c>
      <c r="B26" s="174" t="s">
        <v>499</v>
      </c>
      <c r="C26" s="146">
        <v>24</v>
      </c>
      <c r="D26" s="177" t="s">
        <v>116</v>
      </c>
      <c r="E26" s="147">
        <f t="shared" si="0"/>
        <v>4</v>
      </c>
      <c r="F26" s="145">
        <f t="shared" si="7"/>
        <v>0</v>
      </c>
      <c r="G26" s="147">
        <f t="shared" si="1"/>
        <v>3</v>
      </c>
      <c r="H26" s="147">
        <f t="shared" si="2"/>
        <v>0</v>
      </c>
      <c r="I26" s="147">
        <f t="shared" si="3"/>
        <v>1</v>
      </c>
      <c r="J26" s="106">
        <f t="shared" si="4"/>
        <v>1</v>
      </c>
      <c r="K26" s="106">
        <f t="shared" si="5"/>
        <v>0</v>
      </c>
      <c r="L26" s="107" t="s">
        <v>121</v>
      </c>
      <c r="M26" s="110"/>
      <c r="N26" s="110"/>
      <c r="O26" s="107" t="s">
        <v>121</v>
      </c>
      <c r="P26" s="110"/>
      <c r="Q26" s="110"/>
      <c r="R26" s="107" t="s">
        <v>121</v>
      </c>
      <c r="S26" s="110"/>
      <c r="T26" s="110"/>
      <c r="U26" s="107" t="s">
        <v>121</v>
      </c>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6</v>
      </c>
      <c r="B27" s="174" t="s">
        <v>490</v>
      </c>
      <c r="C27" s="146">
        <v>25</v>
      </c>
      <c r="D27" s="177" t="s">
        <v>114</v>
      </c>
      <c r="E27" s="147">
        <f t="shared" si="0"/>
        <v>1</v>
      </c>
      <c r="F27" s="145">
        <f t="shared" si="7"/>
        <v>0</v>
      </c>
      <c r="G27" s="147">
        <f t="shared" si="1"/>
        <v>1</v>
      </c>
      <c r="H27" s="147">
        <f t="shared" si="2"/>
        <v>0</v>
      </c>
      <c r="I27" s="147">
        <f t="shared" si="3"/>
        <v>0</v>
      </c>
      <c r="J27" s="106">
        <f t="shared" si="4"/>
        <v>0.25</v>
      </c>
      <c r="K27" s="106">
        <f t="shared" si="5"/>
        <v>0.75</v>
      </c>
      <c r="L27" s="107" t="s">
        <v>121</v>
      </c>
      <c r="M27" s="110"/>
      <c r="N27" s="110"/>
      <c r="O27" s="96" t="s">
        <v>122</v>
      </c>
      <c r="P27" s="110"/>
      <c r="Q27" s="110"/>
      <c r="R27" s="96" t="s">
        <v>122</v>
      </c>
      <c r="S27" s="110"/>
      <c r="T27" s="110"/>
      <c r="U27" s="96" t="s">
        <v>122</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24</v>
      </c>
      <c r="B28" s="174" t="s">
        <v>151</v>
      </c>
      <c r="C28" s="146">
        <v>26</v>
      </c>
      <c r="D28" s="177" t="s">
        <v>116</v>
      </c>
      <c r="E28" s="147">
        <f t="shared" si="0"/>
        <v>1</v>
      </c>
      <c r="F28" s="145">
        <f t="shared" si="7"/>
        <v>0</v>
      </c>
      <c r="G28" s="147">
        <f t="shared" si="1"/>
        <v>1</v>
      </c>
      <c r="H28" s="147">
        <f t="shared" si="2"/>
        <v>0</v>
      </c>
      <c r="I28" s="147">
        <f t="shared" si="3"/>
        <v>0</v>
      </c>
      <c r="J28" s="106">
        <f t="shared" si="4"/>
        <v>0.25</v>
      </c>
      <c r="K28" s="106">
        <f t="shared" si="5"/>
        <v>0.75</v>
      </c>
      <c r="L28" s="96" t="s">
        <v>122</v>
      </c>
      <c r="M28" s="110"/>
      <c r="N28" s="110"/>
      <c r="O28" s="96" t="s">
        <v>122</v>
      </c>
      <c r="P28" s="110"/>
      <c r="Q28" s="110"/>
      <c r="R28" s="96" t="s">
        <v>122</v>
      </c>
      <c r="S28" s="110"/>
      <c r="T28" s="110"/>
      <c r="U28" s="107" t="s">
        <v>121</v>
      </c>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18</v>
      </c>
      <c r="B29" s="174" t="s">
        <v>502</v>
      </c>
      <c r="C29" s="146">
        <v>28</v>
      </c>
      <c r="D29" s="177" t="s">
        <v>116</v>
      </c>
      <c r="E29" s="147">
        <f t="shared" si="0"/>
        <v>0</v>
      </c>
      <c r="F29" s="145">
        <f t="shared" si="7"/>
        <v>0</v>
      </c>
      <c r="G29" s="147">
        <f t="shared" si="1"/>
        <v>0</v>
      </c>
      <c r="H29" s="147">
        <f t="shared" si="2"/>
        <v>0</v>
      </c>
      <c r="I29" s="147">
        <f t="shared" si="3"/>
        <v>0</v>
      </c>
      <c r="J29" s="106">
        <f t="shared" si="4"/>
        <v>0</v>
      </c>
      <c r="K29" s="106">
        <f t="shared" si="5"/>
        <v>0</v>
      </c>
      <c r="L29" s="96"/>
      <c r="M29" s="110"/>
      <c r="N29" s="110"/>
      <c r="O29" s="96"/>
      <c r="P29" s="110"/>
      <c r="Q29" s="110"/>
      <c r="R29" s="96"/>
      <c r="S29" s="110"/>
      <c r="T29" s="110"/>
      <c r="U29" s="96"/>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4</v>
      </c>
      <c r="B30" s="174" t="s">
        <v>488</v>
      </c>
      <c r="C30" s="146">
        <v>30</v>
      </c>
      <c r="D30" s="177" t="s">
        <v>113</v>
      </c>
      <c r="E30" s="184">
        <f t="shared" si="0"/>
        <v>0</v>
      </c>
      <c r="F30" s="175">
        <f>SUM(L30:XFD30)*-1</f>
        <v>0</v>
      </c>
      <c r="G30" s="147">
        <f t="shared" si="1"/>
        <v>0</v>
      </c>
      <c r="H30" s="147">
        <f t="shared" si="2"/>
        <v>0</v>
      </c>
      <c r="I30" s="147">
        <f t="shared" si="3"/>
        <v>0</v>
      </c>
      <c r="J30" s="106">
        <f t="shared" si="4"/>
        <v>0</v>
      </c>
      <c r="K30" s="106">
        <f t="shared" si="5"/>
        <v>1</v>
      </c>
      <c r="L30" s="96" t="s">
        <v>122</v>
      </c>
      <c r="M30" s="110"/>
      <c r="N30" s="110"/>
      <c r="O30" s="96" t="s">
        <v>122</v>
      </c>
      <c r="P30" s="110"/>
      <c r="Q30" s="110"/>
      <c r="R30" s="96" t="s">
        <v>122</v>
      </c>
      <c r="S30" s="110"/>
      <c r="T30" s="110"/>
      <c r="U30" s="96" t="s">
        <v>122</v>
      </c>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5</v>
      </c>
      <c r="B31" s="174" t="s">
        <v>489</v>
      </c>
      <c r="C31" s="146">
        <v>32</v>
      </c>
      <c r="D31" s="177" t="s">
        <v>114</v>
      </c>
      <c r="E31" s="147">
        <f t="shared" si="0"/>
        <v>0</v>
      </c>
      <c r="F31" s="145">
        <f t="shared" ref="F31:F44" si="8">SUM(L31:XFD31)</f>
        <v>0</v>
      </c>
      <c r="G31" s="147">
        <f t="shared" si="1"/>
        <v>0</v>
      </c>
      <c r="H31" s="147">
        <f t="shared" si="2"/>
        <v>0</v>
      </c>
      <c r="I31" s="147">
        <f t="shared" si="3"/>
        <v>0</v>
      </c>
      <c r="J31" s="106">
        <f t="shared" si="4"/>
        <v>0</v>
      </c>
      <c r="K31" s="106">
        <f t="shared" si="5"/>
        <v>0.5</v>
      </c>
      <c r="L31" s="96"/>
      <c r="M31" s="110"/>
      <c r="N31" s="110"/>
      <c r="O31" s="96"/>
      <c r="P31" s="110"/>
      <c r="Q31" s="110"/>
      <c r="R31" s="96" t="s">
        <v>122</v>
      </c>
      <c r="S31" s="110"/>
      <c r="T31" s="110"/>
      <c r="U31" s="96" t="s">
        <v>122</v>
      </c>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30</v>
      </c>
      <c r="B32" s="174" t="s">
        <v>511</v>
      </c>
      <c r="C32" s="146">
        <v>29</v>
      </c>
      <c r="D32" s="177" t="s">
        <v>117</v>
      </c>
      <c r="E32" s="147">
        <f t="shared" si="0"/>
        <v>0</v>
      </c>
      <c r="F32" s="145">
        <f t="shared" si="8"/>
        <v>0</v>
      </c>
      <c r="G32" s="147">
        <f t="shared" si="1"/>
        <v>0</v>
      </c>
      <c r="H32" s="147">
        <f t="shared" si="2"/>
        <v>0</v>
      </c>
      <c r="I32" s="147">
        <f t="shared" si="3"/>
        <v>0</v>
      </c>
      <c r="J32" s="106">
        <f t="shared" si="4"/>
        <v>0</v>
      </c>
      <c r="K32" s="106">
        <f t="shared" si="5"/>
        <v>0.25</v>
      </c>
      <c r="L32" s="96"/>
      <c r="M32" s="110"/>
      <c r="N32" s="110"/>
      <c r="O32" s="96"/>
      <c r="P32" s="110"/>
      <c r="Q32" s="110"/>
      <c r="R32" s="96" t="s">
        <v>122</v>
      </c>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7</v>
      </c>
      <c r="B33" s="174" t="s">
        <v>491</v>
      </c>
      <c r="C33" s="146">
        <v>33</v>
      </c>
      <c r="D33" s="177" t="s">
        <v>114</v>
      </c>
      <c r="E33" s="147">
        <f t="shared" si="0"/>
        <v>0</v>
      </c>
      <c r="F33" s="145">
        <f t="shared" si="8"/>
        <v>0</v>
      </c>
      <c r="G33" s="147">
        <f t="shared" si="1"/>
        <v>0</v>
      </c>
      <c r="H33" s="147">
        <f t="shared" si="2"/>
        <v>0</v>
      </c>
      <c r="I33" s="147">
        <f t="shared" si="3"/>
        <v>0</v>
      </c>
      <c r="J33" s="106">
        <f t="shared" si="4"/>
        <v>0</v>
      </c>
      <c r="K33" s="106">
        <f t="shared" si="5"/>
        <v>0.25</v>
      </c>
      <c r="L33" s="96" t="s">
        <v>122</v>
      </c>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14</v>
      </c>
      <c r="B34" s="174" t="s">
        <v>498</v>
      </c>
      <c r="C34" s="146"/>
      <c r="D34" s="177" t="s">
        <v>114</v>
      </c>
      <c r="E34" s="147">
        <f t="shared" si="0"/>
        <v>0</v>
      </c>
      <c r="F34" s="145">
        <f t="shared" si="8"/>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2</v>
      </c>
      <c r="B35" s="174" t="s">
        <v>486</v>
      </c>
      <c r="C35" s="146"/>
      <c r="D35" s="177" t="s">
        <v>113</v>
      </c>
      <c r="E35" s="147">
        <f t="shared" si="0"/>
        <v>0</v>
      </c>
      <c r="F35" s="145">
        <f t="shared" si="8"/>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8"/>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3</v>
      </c>
      <c r="N48" s="119">
        <f>SUM(N5:N45)</f>
        <v>2</v>
      </c>
      <c r="O48" s="117">
        <f>O47+O46</f>
        <v>18</v>
      </c>
      <c r="P48" s="119">
        <f>SUM(P5:P45)</f>
        <v>0</v>
      </c>
      <c r="Q48" s="119">
        <f>SUM(Q5:Q45)</f>
        <v>3</v>
      </c>
      <c r="R48" s="117">
        <f>R47+R46</f>
        <v>18</v>
      </c>
      <c r="S48" s="119">
        <f>SUM(S5:S45)</f>
        <v>2</v>
      </c>
      <c r="T48" s="119">
        <f>SUM(T5:T45)</f>
        <v>0</v>
      </c>
      <c r="U48" s="117">
        <f>U47+U46</f>
        <v>18</v>
      </c>
      <c r="V48" s="119">
        <f>SUM(V5:V45)</f>
        <v>3</v>
      </c>
      <c r="W48" s="119">
        <f>SUM(W5:W45)</f>
        <v>0</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Victoire</v>
      </c>
      <c r="O49" s="110" t="str">
        <f>IF(O48&lt;18,"",IF(P48&lt;Q48,"Défaite",IF(P48=Q48,"Nul",IF(P48&gt;Q48,"Victoire",""))))</f>
        <v>Défaite</v>
      </c>
      <c r="R49" s="110" t="str">
        <f>IF(R48&lt;18,"",IF(S48&lt;T48,"Défaite",IF(S48=T48,"Nul",IF(S48&gt;T48,"Victoire",""))))</f>
        <v>Victoire</v>
      </c>
      <c r="U49" s="110" t="str">
        <f>IF(U48&lt;18,"",IF(V48&lt;W48,"Défaite",IF(V48=W48,"Nul",IF(V48&gt;W48,"Victoire",""))))</f>
        <v>Victoire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485</v>
      </c>
      <c r="C108" s="146">
        <v>1</v>
      </c>
      <c r="D108" s="177" t="s">
        <v>113</v>
      </c>
      <c r="E108" s="159"/>
      <c r="F108" s="120">
        <f t="shared" ref="F108:F138" si="9">IF((SUMIFS($E$5:$E$105,$B$5:$B$105,$B108))=0,"",(SUMIFS($G$5:$G$105,$B$5:$B$105,$B108))/(SUMIFS($E$5:$E$105,$B$5:$B$105,$B108)))</f>
        <v>0.75</v>
      </c>
      <c r="G108" s="120">
        <f t="shared" ref="G108:G138" si="10">IF((SUMIFS($E$5:$E$105,$B$5:$B$105,$B108))=0,"",(SUMIFS($H$5:$H$105,$B$5:$B$105,$B108))/(SUMIFS($E$5:$E$105,$B$5:$B$105,$B108)))</f>
        <v>0</v>
      </c>
      <c r="H108" s="120">
        <f t="shared" ref="H108:H138" si="11">IF((SUMIFS($E$5:$E$105,$B$5:$B$105,$B108))=0,"",(SUMIFS($I$5:$I$105,$B$5:$B$105,$B108))/(SUMIFS($E$5:$E$105,$B$5:$B$105,$B108)))</f>
        <v>0.25</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496</v>
      </c>
      <c r="C109" s="146">
        <v>3</v>
      </c>
      <c r="D109" s="177" t="s">
        <v>114</v>
      </c>
      <c r="E109" s="159"/>
      <c r="F109" s="120">
        <f t="shared" si="9"/>
        <v>0.75</v>
      </c>
      <c r="G109" s="120">
        <f t="shared" si="10"/>
        <v>0</v>
      </c>
      <c r="H109" s="120">
        <f t="shared" si="11"/>
        <v>0.25</v>
      </c>
      <c r="I109" s="126"/>
      <c r="J109" s="126"/>
      <c r="K109" s="126"/>
      <c r="L109" s="94"/>
      <c r="M109" s="135"/>
      <c r="N109" s="134"/>
      <c r="O109" s="134"/>
      <c r="P109" s="134"/>
      <c r="Q109" s="134"/>
      <c r="R109" s="134"/>
      <c r="S109" s="134"/>
      <c r="T109" s="133"/>
      <c r="U109" s="125"/>
      <c r="V109" s="125"/>
      <c r="W109" s="125"/>
      <c r="X109" s="125"/>
      <c r="Y109" s="125"/>
      <c r="Z109" s="125"/>
      <c r="AA109" s="125"/>
      <c r="AB109" s="125"/>
      <c r="AC109" s="133"/>
      <c r="AD109" s="133"/>
      <c r="AE109" s="133"/>
      <c r="AF109" s="133"/>
      <c r="AG109" s="133"/>
      <c r="AH109" s="133"/>
      <c r="AI109" s="133"/>
      <c r="AJ109" s="133"/>
      <c r="DS109" s="132"/>
      <c r="DT109" s="132"/>
      <c r="DU109" s="132"/>
      <c r="DV109" s="132"/>
      <c r="DW109" s="132"/>
    </row>
    <row r="110" spans="1:127" ht="15" customHeight="1" x14ac:dyDescent="0.2">
      <c r="A110" s="110"/>
      <c r="B110" s="174" t="s">
        <v>495</v>
      </c>
      <c r="C110" s="146">
        <v>4</v>
      </c>
      <c r="D110" s="177" t="s">
        <v>114</v>
      </c>
      <c r="E110" s="159"/>
      <c r="F110" s="120" t="str">
        <f t="shared" si="9"/>
        <v/>
      </c>
      <c r="G110" s="120" t="str">
        <f t="shared" si="10"/>
        <v/>
      </c>
      <c r="H110" s="120" t="str">
        <f t="shared" si="11"/>
        <v/>
      </c>
      <c r="I110" s="126"/>
      <c r="J110" s="126"/>
      <c r="K110" s="126"/>
      <c r="L110" s="173"/>
      <c r="M110" s="135"/>
      <c r="N110" s="134"/>
      <c r="O110" s="134"/>
      <c r="P110" s="134"/>
      <c r="Q110" s="134"/>
      <c r="R110" s="134"/>
      <c r="S110" s="134"/>
      <c r="T110" s="133"/>
      <c r="U110" s="125"/>
      <c r="V110" s="125"/>
      <c r="W110" s="125"/>
      <c r="X110" s="125"/>
      <c r="Y110" s="125"/>
      <c r="Z110" s="125"/>
      <c r="AA110" s="125"/>
      <c r="AB110" s="125"/>
      <c r="AC110" s="133"/>
      <c r="AD110" s="133"/>
      <c r="AE110" s="133"/>
      <c r="AF110" s="133"/>
      <c r="AG110" s="133"/>
      <c r="AH110" s="133"/>
      <c r="AI110" s="133"/>
      <c r="AJ110" s="133"/>
      <c r="DS110" s="132"/>
      <c r="DT110" s="132"/>
      <c r="DU110" s="132"/>
      <c r="DV110" s="132"/>
      <c r="DW110" s="132"/>
    </row>
    <row r="111" spans="1:127" ht="15" x14ac:dyDescent="0.2">
      <c r="A111" s="110"/>
      <c r="B111" s="174" t="s">
        <v>492</v>
      </c>
      <c r="C111" s="146">
        <v>5</v>
      </c>
      <c r="D111" s="177" t="s">
        <v>114</v>
      </c>
      <c r="E111" s="159"/>
      <c r="F111" s="120" t="str">
        <f t="shared" si="9"/>
        <v/>
      </c>
      <c r="G111" s="120" t="str">
        <f t="shared" si="10"/>
        <v/>
      </c>
      <c r="H111" s="120" t="str">
        <f t="shared" si="11"/>
        <v/>
      </c>
      <c r="I111" s="126"/>
      <c r="J111" s="126"/>
      <c r="K111" s="126"/>
      <c r="L111" s="94"/>
      <c r="M111" s="135"/>
      <c r="N111" s="134"/>
      <c r="O111" s="134"/>
      <c r="P111" s="134"/>
      <c r="Q111" s="134"/>
      <c r="R111" s="134"/>
      <c r="S111" s="134"/>
      <c r="T111" s="133"/>
      <c r="U111" s="125"/>
      <c r="V111" s="125"/>
      <c r="W111" s="125"/>
      <c r="X111" s="125"/>
      <c r="Y111" s="125"/>
      <c r="Z111" s="125"/>
      <c r="AA111" s="125"/>
      <c r="AB111" s="125"/>
      <c r="AC111" s="125"/>
      <c r="AD111" s="125"/>
      <c r="AE111" s="125"/>
      <c r="AF111" s="125"/>
      <c r="AG111" s="125"/>
      <c r="AH111" s="125"/>
      <c r="AI111" s="125"/>
      <c r="AJ111" s="125"/>
      <c r="DS111" s="132"/>
      <c r="DT111" s="132"/>
      <c r="DU111" s="132"/>
      <c r="DV111" s="132"/>
      <c r="DW111" s="132"/>
    </row>
    <row r="112" spans="1:127" ht="15" x14ac:dyDescent="0.2">
      <c r="A112" s="110"/>
      <c r="B112" s="174" t="s">
        <v>494</v>
      </c>
      <c r="C112" s="146">
        <v>5</v>
      </c>
      <c r="D112" s="177" t="s">
        <v>114</v>
      </c>
      <c r="E112" s="159"/>
      <c r="F112" s="120">
        <f t="shared" si="9"/>
        <v>0.75</v>
      </c>
      <c r="G112" s="120">
        <f t="shared" si="10"/>
        <v>0</v>
      </c>
      <c r="H112" s="120">
        <f t="shared" si="11"/>
        <v>0.25</v>
      </c>
      <c r="I112" s="126"/>
      <c r="J112" s="126"/>
      <c r="K112" s="126"/>
      <c r="L112" s="94"/>
      <c r="M112" s="135"/>
      <c r="N112" s="134"/>
      <c r="O112" s="134"/>
      <c r="P112" s="134"/>
      <c r="Q112" s="134"/>
      <c r="R112" s="134"/>
      <c r="S112" s="134"/>
      <c r="T112" s="133"/>
      <c r="U112" s="125"/>
      <c r="V112" s="125"/>
      <c r="W112" s="125"/>
      <c r="X112" s="125"/>
      <c r="Y112" s="125"/>
      <c r="Z112" s="125"/>
      <c r="AA112" s="125"/>
      <c r="AB112" s="125"/>
      <c r="AC112" s="125"/>
      <c r="AD112" s="125"/>
      <c r="AE112" s="125"/>
      <c r="AF112" s="125"/>
      <c r="AG112" s="125"/>
      <c r="AH112" s="125"/>
      <c r="AI112" s="125"/>
      <c r="AJ112" s="125"/>
      <c r="DS112" s="132"/>
      <c r="DT112" s="132"/>
      <c r="DU112" s="132"/>
      <c r="DV112" s="132"/>
      <c r="DW112" s="132"/>
    </row>
    <row r="113" spans="1:127" ht="15" x14ac:dyDescent="0.2">
      <c r="A113" s="110"/>
      <c r="B113" s="174" t="s">
        <v>493</v>
      </c>
      <c r="C113" s="146">
        <v>6</v>
      </c>
      <c r="D113" s="177" t="s">
        <v>114</v>
      </c>
      <c r="E113" s="159"/>
      <c r="F113" s="120">
        <f t="shared" si="9"/>
        <v>0.75</v>
      </c>
      <c r="G113" s="120">
        <f t="shared" si="10"/>
        <v>0</v>
      </c>
      <c r="H113" s="120">
        <f t="shared" si="11"/>
        <v>0.25</v>
      </c>
      <c r="I113" s="126"/>
      <c r="J113" s="126"/>
      <c r="K113" s="126"/>
      <c r="L113" s="94"/>
      <c r="M113" s="135"/>
      <c r="N113" s="134"/>
      <c r="O113" s="134"/>
      <c r="P113" s="134"/>
      <c r="Q113" s="134"/>
      <c r="R113" s="134"/>
      <c r="S113" s="134"/>
      <c r="T113" s="133"/>
      <c r="U113" s="125"/>
      <c r="V113" s="125"/>
      <c r="W113" s="125"/>
      <c r="X113" s="125"/>
      <c r="Y113" s="125"/>
      <c r="Z113" s="125"/>
      <c r="AA113" s="125"/>
      <c r="AB113" s="125"/>
      <c r="AC113" s="125"/>
      <c r="AD113" s="125"/>
      <c r="AE113" s="125"/>
      <c r="AF113" s="125"/>
      <c r="AG113" s="125"/>
      <c r="AH113" s="125"/>
      <c r="AI113" s="125"/>
      <c r="AJ113" s="125"/>
      <c r="DS113" s="132"/>
      <c r="DT113" s="132"/>
      <c r="DU113" s="132"/>
      <c r="DV113" s="132"/>
      <c r="DW113" s="132"/>
    </row>
    <row r="114" spans="1:127" ht="15" x14ac:dyDescent="0.2">
      <c r="A114" s="110"/>
      <c r="B114" s="174" t="s">
        <v>501</v>
      </c>
      <c r="C114" s="146">
        <v>7</v>
      </c>
      <c r="D114" s="177" t="s">
        <v>116</v>
      </c>
      <c r="E114" s="159"/>
      <c r="F114" s="120" t="str">
        <f t="shared" si="9"/>
        <v/>
      </c>
      <c r="G114" s="120" t="str">
        <f t="shared" si="10"/>
        <v/>
      </c>
      <c r="H114" s="120" t="str">
        <f t="shared" si="11"/>
        <v/>
      </c>
      <c r="I114" s="126"/>
      <c r="J114" s="126"/>
      <c r="K114" s="126"/>
      <c r="L114" s="94"/>
      <c r="M114" s="135"/>
      <c r="N114" s="134"/>
      <c r="O114" s="134"/>
      <c r="P114" s="134"/>
      <c r="Q114" s="134"/>
      <c r="R114" s="134"/>
      <c r="S114" s="134"/>
      <c r="T114" s="133"/>
      <c r="U114" s="125"/>
      <c r="V114" s="125"/>
      <c r="W114" s="125"/>
      <c r="X114" s="125"/>
      <c r="Y114" s="125"/>
      <c r="Z114" s="125"/>
      <c r="AA114" s="125"/>
      <c r="AB114" s="125"/>
      <c r="AC114" s="125"/>
      <c r="AD114" s="125"/>
      <c r="AE114" s="125"/>
      <c r="AF114" s="125"/>
      <c r="AG114" s="125"/>
      <c r="AH114" s="125"/>
      <c r="AI114" s="125"/>
      <c r="AJ114" s="125"/>
      <c r="DS114" s="132"/>
      <c r="DT114" s="132"/>
      <c r="DU114" s="132"/>
      <c r="DV114" s="132"/>
      <c r="DW114" s="132"/>
    </row>
    <row r="115" spans="1:127" ht="15" x14ac:dyDescent="0.2">
      <c r="A115" s="110"/>
      <c r="B115" s="174" t="s">
        <v>503</v>
      </c>
      <c r="C115" s="146">
        <v>8</v>
      </c>
      <c r="D115" s="177" t="s">
        <v>116</v>
      </c>
      <c r="E115" s="159"/>
      <c r="F115" s="120">
        <f t="shared" si="9"/>
        <v>0.5</v>
      </c>
      <c r="G115" s="120">
        <f t="shared" si="10"/>
        <v>0</v>
      </c>
      <c r="H115" s="120">
        <f t="shared" si="11"/>
        <v>0.5</v>
      </c>
      <c r="I115" s="126"/>
      <c r="J115" s="126"/>
      <c r="K115" s="126"/>
      <c r="L115" s="173"/>
      <c r="M115" s="135"/>
      <c r="N115" s="134"/>
      <c r="O115" s="134"/>
      <c r="P115" s="134"/>
      <c r="Q115" s="134"/>
      <c r="R115" s="134"/>
      <c r="S115" s="134"/>
      <c r="T115" s="133"/>
      <c r="U115" s="125"/>
      <c r="V115" s="125"/>
      <c r="W115" s="125"/>
      <c r="X115" s="125"/>
      <c r="Y115" s="125"/>
      <c r="Z115" s="125"/>
      <c r="AA115" s="125"/>
      <c r="AB115" s="125"/>
      <c r="AC115" s="133"/>
      <c r="AD115" s="133"/>
      <c r="AE115" s="133"/>
      <c r="AF115" s="133"/>
      <c r="AG115" s="133"/>
      <c r="AH115" s="133"/>
      <c r="AI115" s="133"/>
      <c r="AJ115" s="133"/>
      <c r="DS115" s="132"/>
      <c r="DT115" s="132"/>
      <c r="DU115" s="132"/>
      <c r="DV115" s="132"/>
      <c r="DW115" s="132"/>
    </row>
    <row r="116" spans="1:127" ht="15" x14ac:dyDescent="0.2">
      <c r="A116" s="110"/>
      <c r="B116" s="174" t="s">
        <v>509</v>
      </c>
      <c r="C116" s="146">
        <v>9</v>
      </c>
      <c r="D116" s="177" t="s">
        <v>117</v>
      </c>
      <c r="E116" s="159"/>
      <c r="F116" s="120">
        <f t="shared" si="9"/>
        <v>0.75</v>
      </c>
      <c r="G116" s="120">
        <f t="shared" si="10"/>
        <v>0</v>
      </c>
      <c r="H116" s="120">
        <f t="shared" si="11"/>
        <v>0.25</v>
      </c>
      <c r="I116" s="126"/>
      <c r="J116" s="126"/>
      <c r="K116" s="126"/>
      <c r="L116" s="94"/>
      <c r="M116" s="135"/>
      <c r="N116" s="134"/>
      <c r="O116" s="134"/>
      <c r="P116" s="134"/>
      <c r="Q116" s="134"/>
      <c r="R116" s="134"/>
      <c r="S116" s="134"/>
      <c r="T116" s="133"/>
      <c r="U116" s="125"/>
      <c r="V116" s="125"/>
      <c r="W116" s="125"/>
      <c r="X116" s="125"/>
      <c r="Y116" s="125"/>
      <c r="Z116" s="125"/>
      <c r="AA116" s="125"/>
      <c r="AB116" s="125"/>
      <c r="AC116" s="133"/>
      <c r="AD116" s="133"/>
      <c r="AE116" s="133"/>
      <c r="AF116" s="133"/>
      <c r="AG116" s="133"/>
      <c r="AH116" s="133"/>
      <c r="AI116" s="133"/>
      <c r="AJ116" s="133"/>
      <c r="DS116" s="132"/>
      <c r="DT116" s="132"/>
      <c r="DU116" s="132"/>
      <c r="DV116" s="132"/>
      <c r="DW116" s="132"/>
    </row>
    <row r="117" spans="1:127" ht="15" x14ac:dyDescent="0.2">
      <c r="A117" s="110"/>
      <c r="B117" s="174" t="s">
        <v>500</v>
      </c>
      <c r="C117" s="146">
        <v>10</v>
      </c>
      <c r="D117" s="177" t="s">
        <v>116</v>
      </c>
      <c r="E117" s="159"/>
      <c r="F117" s="120">
        <f t="shared" si="9"/>
        <v>0.75</v>
      </c>
      <c r="G117" s="120">
        <f t="shared" si="10"/>
        <v>0</v>
      </c>
      <c r="H117" s="120">
        <f t="shared" si="11"/>
        <v>0.25</v>
      </c>
      <c r="I117" s="126"/>
      <c r="J117" s="126"/>
      <c r="K117" s="126"/>
      <c r="L117" s="172"/>
      <c r="M117" s="135"/>
      <c r="N117" s="134"/>
      <c r="O117" s="134"/>
      <c r="P117" s="134"/>
      <c r="Q117" s="134"/>
      <c r="R117" s="134"/>
      <c r="S117" s="134"/>
      <c r="T117" s="133"/>
      <c r="U117" s="125"/>
      <c r="V117" s="125"/>
      <c r="W117" s="125"/>
      <c r="X117" s="125"/>
      <c r="Y117" s="125"/>
      <c r="Z117" s="125"/>
      <c r="AA117" s="125"/>
      <c r="AB117" s="125"/>
      <c r="AC117" s="133"/>
      <c r="AD117" s="133"/>
      <c r="AE117" s="133"/>
      <c r="AF117" s="133"/>
      <c r="AG117" s="133"/>
      <c r="AH117" s="133"/>
      <c r="AI117" s="133"/>
      <c r="AJ117" s="133"/>
      <c r="DS117" s="132"/>
      <c r="DT117" s="132"/>
      <c r="DU117" s="132"/>
      <c r="DV117" s="132"/>
      <c r="DW117" s="132"/>
    </row>
    <row r="118" spans="1:127" ht="15" x14ac:dyDescent="0.2">
      <c r="A118" s="110"/>
      <c r="B118" s="174" t="s">
        <v>510</v>
      </c>
      <c r="C118" s="146">
        <v>11</v>
      </c>
      <c r="D118" s="177" t="s">
        <v>117</v>
      </c>
      <c r="E118" s="159"/>
      <c r="F118" s="120">
        <f t="shared" si="9"/>
        <v>0.75</v>
      </c>
      <c r="G118" s="120">
        <f t="shared" si="10"/>
        <v>0</v>
      </c>
      <c r="H118" s="120">
        <f t="shared" si="11"/>
        <v>0.25</v>
      </c>
      <c r="I118" s="126"/>
      <c r="J118" s="126"/>
      <c r="K118" s="126"/>
      <c r="L118" s="94"/>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497</v>
      </c>
      <c r="C119" s="146">
        <v>13</v>
      </c>
      <c r="D119" s="177" t="s">
        <v>114</v>
      </c>
      <c r="E119" s="159"/>
      <c r="F119" s="120">
        <f t="shared" si="9"/>
        <v>0.66666666666666663</v>
      </c>
      <c r="G119" s="120">
        <f t="shared" si="10"/>
        <v>0</v>
      </c>
      <c r="H119" s="120">
        <f t="shared" si="11"/>
        <v>0.33333333333333331</v>
      </c>
      <c r="I119" s="126"/>
      <c r="J119" s="126"/>
      <c r="K119" s="126"/>
      <c r="L119" s="173"/>
      <c r="M119" s="135"/>
      <c r="N119" s="134"/>
      <c r="O119" s="134"/>
      <c r="P119" s="134"/>
      <c r="Q119" s="134"/>
      <c r="R119" s="134"/>
      <c r="S119" s="134"/>
      <c r="T119" s="133"/>
      <c r="U119" s="125"/>
      <c r="V119" s="125"/>
      <c r="W119" s="125"/>
      <c r="X119" s="125"/>
      <c r="Y119" s="125"/>
      <c r="Z119" s="125"/>
      <c r="AA119" s="125"/>
      <c r="AB119" s="125"/>
      <c r="AC119" s="125"/>
      <c r="AD119" s="125"/>
      <c r="AE119" s="125"/>
      <c r="AF119" s="125"/>
      <c r="AG119" s="125"/>
      <c r="AH119" s="125"/>
      <c r="AI119" s="125"/>
      <c r="AJ119" s="125"/>
      <c r="DS119" s="132"/>
      <c r="DT119" s="132"/>
      <c r="DU119" s="132"/>
      <c r="DV119" s="132"/>
      <c r="DW119" s="132"/>
    </row>
    <row r="120" spans="1:127" ht="15" x14ac:dyDescent="0.2">
      <c r="A120" s="110"/>
      <c r="B120" s="174" t="s">
        <v>506</v>
      </c>
      <c r="C120" s="146">
        <v>14</v>
      </c>
      <c r="D120" s="177" t="s">
        <v>116</v>
      </c>
      <c r="E120" s="159"/>
      <c r="F120" s="120">
        <f t="shared" si="9"/>
        <v>0.66666666666666663</v>
      </c>
      <c r="G120" s="120">
        <f t="shared" si="10"/>
        <v>0</v>
      </c>
      <c r="H120" s="120">
        <f t="shared" si="11"/>
        <v>0.33333333333333331</v>
      </c>
      <c r="I120" s="126"/>
      <c r="J120" s="126"/>
      <c r="K120" s="126"/>
      <c r="L120" s="94"/>
      <c r="M120" s="135"/>
      <c r="N120" s="134"/>
      <c r="O120" s="134"/>
      <c r="P120" s="134"/>
      <c r="Q120" s="134"/>
      <c r="R120" s="134"/>
      <c r="S120" s="134"/>
      <c r="T120" s="133"/>
      <c r="U120" s="125"/>
      <c r="V120" s="125"/>
      <c r="W120" s="125"/>
      <c r="X120" s="125"/>
      <c r="Y120" s="125"/>
      <c r="Z120" s="125"/>
      <c r="AA120" s="125"/>
      <c r="AB120" s="125"/>
      <c r="AC120" s="125"/>
      <c r="AD120" s="125"/>
      <c r="AE120" s="125"/>
      <c r="AF120" s="125"/>
      <c r="AG120" s="125"/>
      <c r="AH120" s="125"/>
      <c r="AI120" s="125"/>
      <c r="AJ120" s="125"/>
      <c r="DS120" s="132"/>
      <c r="DT120" s="132"/>
      <c r="DU120" s="132"/>
      <c r="DV120" s="132"/>
      <c r="DW120" s="132"/>
    </row>
    <row r="121" spans="1:127" ht="15" x14ac:dyDescent="0.2">
      <c r="A121" s="110"/>
      <c r="B121" s="174" t="s">
        <v>226</v>
      </c>
      <c r="C121" s="146">
        <v>14</v>
      </c>
      <c r="D121" s="177" t="s">
        <v>116</v>
      </c>
      <c r="E121" s="159"/>
      <c r="F121" s="120" t="str">
        <f t="shared" si="9"/>
        <v/>
      </c>
      <c r="G121" s="120" t="str">
        <f t="shared" si="10"/>
        <v/>
      </c>
      <c r="H121" s="120" t="str">
        <f t="shared" si="11"/>
        <v/>
      </c>
      <c r="I121" s="126"/>
      <c r="J121" s="126"/>
      <c r="K121" s="126"/>
      <c r="L121" s="94"/>
      <c r="M121" s="135"/>
      <c r="N121" s="134"/>
      <c r="O121" s="134"/>
      <c r="P121" s="134"/>
      <c r="Q121" s="134"/>
      <c r="R121" s="126"/>
      <c r="S121" s="126"/>
      <c r="T121" s="133"/>
      <c r="U121" s="133"/>
      <c r="V121" s="133"/>
      <c r="W121" s="133"/>
      <c r="X121" s="133"/>
      <c r="Y121" s="133"/>
      <c r="Z121" s="133"/>
      <c r="AA121" s="133"/>
      <c r="AB121" s="133"/>
      <c r="AC121" s="133"/>
      <c r="AD121" s="133"/>
      <c r="AE121" s="133"/>
      <c r="AF121" s="133"/>
      <c r="AG121" s="133"/>
      <c r="AH121" s="133"/>
      <c r="AI121" s="133"/>
      <c r="AJ121" s="133"/>
      <c r="DS121" s="132"/>
      <c r="DT121" s="132"/>
      <c r="DU121" s="132"/>
      <c r="DV121" s="132"/>
      <c r="DW121" s="132"/>
    </row>
    <row r="122" spans="1:127" ht="15" customHeight="1" x14ac:dyDescent="0.25">
      <c r="A122" s="110"/>
      <c r="B122" s="174" t="s">
        <v>487</v>
      </c>
      <c r="C122" s="146">
        <v>16</v>
      </c>
      <c r="D122" s="177" t="s">
        <v>113</v>
      </c>
      <c r="E122" s="159"/>
      <c r="F122" s="120" t="str">
        <f t="shared" si="9"/>
        <v/>
      </c>
      <c r="G122" s="120" t="str">
        <f t="shared" si="10"/>
        <v/>
      </c>
      <c r="H122" s="120" t="str">
        <f t="shared" si="11"/>
        <v/>
      </c>
      <c r="I122" s="126"/>
      <c r="J122" s="126"/>
      <c r="K122" s="126"/>
      <c r="L122" s="94"/>
      <c r="M122" s="41"/>
      <c r="N122" s="134"/>
      <c r="O122" s="134"/>
      <c r="P122" s="134"/>
      <c r="Q122" s="134"/>
      <c r="R122" s="134"/>
      <c r="S122" s="134"/>
      <c r="T122" s="133"/>
      <c r="U122" s="133"/>
      <c r="V122" s="133"/>
      <c r="W122" s="133"/>
      <c r="X122" s="133"/>
      <c r="Y122" s="133"/>
      <c r="Z122" s="133"/>
      <c r="AA122" s="133"/>
      <c r="AB122" s="133"/>
      <c r="AC122" s="133"/>
      <c r="AD122" s="133"/>
      <c r="AE122" s="133"/>
      <c r="AF122" s="133"/>
      <c r="AG122" s="133"/>
      <c r="AH122" s="133"/>
      <c r="AI122" s="133"/>
      <c r="AJ122" s="133"/>
      <c r="DS122" s="132"/>
      <c r="DT122" s="132"/>
      <c r="DU122" s="132"/>
      <c r="DV122" s="132"/>
      <c r="DW122" s="132"/>
    </row>
    <row r="123" spans="1:127" ht="15" x14ac:dyDescent="0.2">
      <c r="A123" s="110"/>
      <c r="B123" s="174" t="s">
        <v>201</v>
      </c>
      <c r="C123" s="146">
        <v>17</v>
      </c>
      <c r="D123" s="177" t="s">
        <v>117</v>
      </c>
      <c r="E123" s="159"/>
      <c r="F123" s="120" t="str">
        <f t="shared" si="9"/>
        <v/>
      </c>
      <c r="G123" s="120" t="str">
        <f t="shared" si="10"/>
        <v/>
      </c>
      <c r="H123" s="120" t="str">
        <f t="shared" si="11"/>
        <v/>
      </c>
      <c r="I123" s="126"/>
      <c r="J123" s="126"/>
      <c r="K123" s="126"/>
      <c r="L123" s="94"/>
      <c r="M123" s="135"/>
      <c r="N123" s="134"/>
      <c r="O123" s="134"/>
      <c r="P123" s="134"/>
      <c r="Q123" s="134"/>
      <c r="R123" s="126"/>
      <c r="S123" s="126"/>
      <c r="DS123" s="132"/>
      <c r="DT123" s="132"/>
      <c r="DU123" s="132"/>
      <c r="DV123" s="132"/>
      <c r="DW123" s="132"/>
    </row>
    <row r="124" spans="1:127" ht="15" x14ac:dyDescent="0.2">
      <c r="A124" s="110"/>
      <c r="B124" s="174" t="s">
        <v>507</v>
      </c>
      <c r="C124" s="146">
        <v>19</v>
      </c>
      <c r="D124" s="177" t="s">
        <v>116</v>
      </c>
      <c r="E124" s="159"/>
      <c r="F124" s="120">
        <f t="shared" si="9"/>
        <v>1</v>
      </c>
      <c r="G124" s="120">
        <f t="shared" si="10"/>
        <v>0</v>
      </c>
      <c r="H124" s="120">
        <f t="shared" si="11"/>
        <v>0</v>
      </c>
      <c r="I124" s="126"/>
      <c r="J124" s="126"/>
      <c r="K124" s="126"/>
      <c r="L124" s="94"/>
      <c r="M124" s="135"/>
      <c r="N124" s="134"/>
      <c r="O124" s="134"/>
      <c r="P124" s="134"/>
      <c r="Q124" s="134"/>
      <c r="R124" s="134"/>
      <c r="S124" s="134"/>
      <c r="T124" s="133"/>
      <c r="U124" s="125"/>
      <c r="V124" s="125"/>
      <c r="W124" s="125"/>
      <c r="X124" s="125"/>
      <c r="Y124" s="125"/>
      <c r="Z124" s="125"/>
      <c r="AA124" s="125"/>
      <c r="AB124" s="125"/>
      <c r="AC124" s="133"/>
      <c r="AD124" s="133"/>
      <c r="AE124" s="133"/>
      <c r="AF124" s="133"/>
      <c r="AG124" s="133"/>
      <c r="AH124" s="133"/>
      <c r="AI124" s="133"/>
      <c r="AJ124" s="133"/>
      <c r="DS124" s="132"/>
      <c r="DT124" s="132"/>
      <c r="DU124" s="132"/>
      <c r="DV124" s="132"/>
      <c r="DW124" s="132"/>
    </row>
    <row r="125" spans="1:127" ht="15" x14ac:dyDescent="0.2">
      <c r="A125" s="110"/>
      <c r="B125" s="174" t="s">
        <v>512</v>
      </c>
      <c r="C125" s="146">
        <v>19</v>
      </c>
      <c r="D125" s="177" t="s">
        <v>117</v>
      </c>
      <c r="E125" s="159"/>
      <c r="F125" s="120" t="str">
        <f t="shared" si="9"/>
        <v/>
      </c>
      <c r="G125" s="120" t="str">
        <f t="shared" si="10"/>
        <v/>
      </c>
      <c r="H125" s="120" t="str">
        <f t="shared" si="11"/>
        <v/>
      </c>
      <c r="I125" s="126"/>
      <c r="J125" s="126"/>
      <c r="K125" s="126"/>
      <c r="L125" s="94"/>
      <c r="M125" s="135"/>
      <c r="N125" s="134"/>
      <c r="O125" s="134"/>
      <c r="P125" s="134"/>
      <c r="Q125" s="134"/>
      <c r="R125" s="134"/>
      <c r="S125" s="134"/>
      <c r="T125" s="133"/>
      <c r="U125" s="125"/>
      <c r="V125" s="125"/>
      <c r="W125" s="125"/>
      <c r="X125" s="125"/>
      <c r="Y125" s="125"/>
      <c r="Z125" s="125"/>
      <c r="AA125" s="125"/>
      <c r="AB125" s="125"/>
      <c r="AC125" s="133"/>
      <c r="AD125" s="133"/>
      <c r="AE125" s="133"/>
      <c r="AF125" s="133"/>
      <c r="AG125" s="133"/>
      <c r="AH125" s="133"/>
      <c r="AI125" s="133"/>
      <c r="AJ125" s="133"/>
      <c r="DS125" s="132"/>
      <c r="DT125" s="132"/>
      <c r="DU125" s="132"/>
      <c r="DV125" s="132"/>
      <c r="DW125" s="132"/>
    </row>
    <row r="126" spans="1:127" ht="15" x14ac:dyDescent="0.2">
      <c r="A126" s="110"/>
      <c r="B126" s="174" t="s">
        <v>504</v>
      </c>
      <c r="C126" s="146">
        <v>20</v>
      </c>
      <c r="D126" s="177" t="s">
        <v>116</v>
      </c>
      <c r="E126" s="159"/>
      <c r="F126" s="120" t="str">
        <f t="shared" si="9"/>
        <v/>
      </c>
      <c r="G126" s="120" t="str">
        <f t="shared" si="10"/>
        <v/>
      </c>
      <c r="H126" s="120" t="str">
        <f t="shared" si="11"/>
        <v/>
      </c>
      <c r="I126" s="126"/>
      <c r="J126" s="126"/>
      <c r="K126" s="126"/>
      <c r="L126" s="94"/>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74" t="s">
        <v>508</v>
      </c>
      <c r="C127" s="146">
        <v>21</v>
      </c>
      <c r="D127" s="177" t="s">
        <v>116</v>
      </c>
      <c r="E127" s="159"/>
      <c r="F127" s="120" t="str">
        <f t="shared" si="9"/>
        <v/>
      </c>
      <c r="G127" s="120" t="str">
        <f t="shared" si="10"/>
        <v/>
      </c>
      <c r="H127" s="120" t="str">
        <f t="shared" si="11"/>
        <v/>
      </c>
      <c r="I127" s="126"/>
      <c r="J127" s="126"/>
      <c r="K127" s="126"/>
      <c r="L127" s="94"/>
      <c r="M127" s="135"/>
      <c r="N127" s="134"/>
      <c r="O127" s="134"/>
      <c r="P127" s="134"/>
      <c r="Q127" s="134"/>
      <c r="R127" s="126"/>
      <c r="S127" s="126"/>
      <c r="T127" s="133"/>
      <c r="U127" s="133"/>
      <c r="V127" s="133"/>
      <c r="W127" s="133"/>
      <c r="X127" s="133"/>
      <c r="Y127" s="133"/>
      <c r="Z127" s="133"/>
      <c r="AA127" s="133"/>
      <c r="AB127" s="133"/>
      <c r="AC127" s="133"/>
      <c r="AD127" s="133"/>
      <c r="AE127" s="133"/>
      <c r="AF127" s="133"/>
      <c r="AG127" s="133"/>
      <c r="AH127" s="133"/>
      <c r="AI127" s="133"/>
      <c r="AJ127" s="133"/>
      <c r="DS127" s="132"/>
      <c r="DT127" s="132"/>
      <c r="DU127" s="132"/>
      <c r="DV127" s="132"/>
      <c r="DW127" s="132"/>
    </row>
    <row r="128" spans="1:127" ht="15" x14ac:dyDescent="0.2">
      <c r="A128" s="110"/>
      <c r="B128" s="174" t="s">
        <v>505</v>
      </c>
      <c r="C128" s="146">
        <v>22</v>
      </c>
      <c r="D128" s="177" t="s">
        <v>116</v>
      </c>
      <c r="E128" s="159"/>
      <c r="F128" s="120" t="str">
        <f t="shared" si="9"/>
        <v/>
      </c>
      <c r="G128" s="120" t="str">
        <f t="shared" si="10"/>
        <v/>
      </c>
      <c r="H128" s="120" t="str">
        <f t="shared" si="11"/>
        <v/>
      </c>
      <c r="I128" s="126"/>
      <c r="J128" s="126"/>
      <c r="K128" s="126"/>
      <c r="L128" s="173"/>
      <c r="M128" s="135"/>
      <c r="N128" s="134"/>
      <c r="O128" s="134"/>
      <c r="P128" s="134"/>
      <c r="Q128" s="134"/>
      <c r="R128" s="134"/>
      <c r="S128" s="134"/>
      <c r="T128" s="133"/>
      <c r="U128" s="125"/>
      <c r="V128" s="125"/>
      <c r="W128" s="125"/>
      <c r="X128" s="125"/>
      <c r="Y128" s="125"/>
      <c r="Z128" s="125"/>
      <c r="AA128" s="125"/>
      <c r="AB128" s="125"/>
      <c r="AC128" s="125"/>
      <c r="AD128" s="125"/>
      <c r="AE128" s="125"/>
      <c r="AF128" s="125"/>
      <c r="AG128" s="125"/>
      <c r="AH128" s="125"/>
      <c r="AI128" s="125"/>
      <c r="AJ128" s="125"/>
      <c r="DS128" s="132"/>
      <c r="DT128" s="132"/>
      <c r="DU128" s="132"/>
      <c r="DV128" s="132"/>
      <c r="DW128" s="132"/>
    </row>
    <row r="129" spans="1:127" ht="15" x14ac:dyDescent="0.2">
      <c r="A129" s="110"/>
      <c r="B129" s="174" t="s">
        <v>499</v>
      </c>
      <c r="C129" s="146">
        <v>24</v>
      </c>
      <c r="D129" s="177" t="s">
        <v>116</v>
      </c>
      <c r="E129" s="159"/>
      <c r="F129" s="120">
        <f t="shared" si="9"/>
        <v>0.75</v>
      </c>
      <c r="G129" s="120">
        <f t="shared" si="10"/>
        <v>0</v>
      </c>
      <c r="H129" s="120">
        <f t="shared" si="11"/>
        <v>0.25</v>
      </c>
      <c r="I129" s="126"/>
      <c r="J129" s="126"/>
      <c r="K129" s="126"/>
      <c r="L129" s="94"/>
      <c r="M129" s="135"/>
      <c r="N129" s="134"/>
      <c r="O129" s="134"/>
      <c r="P129" s="134"/>
      <c r="Q129" s="134"/>
      <c r="R129" s="134"/>
      <c r="S129" s="134"/>
      <c r="T129" s="133"/>
      <c r="U129" s="125"/>
      <c r="V129" s="125"/>
      <c r="W129" s="125"/>
      <c r="X129" s="125"/>
      <c r="Y129" s="125"/>
      <c r="Z129" s="125"/>
      <c r="AA129" s="125"/>
      <c r="AB129" s="125"/>
      <c r="AC129" s="133"/>
      <c r="AD129" s="133"/>
      <c r="AE129" s="133"/>
      <c r="AF129" s="133"/>
      <c r="AG129" s="133"/>
      <c r="AH129" s="133"/>
      <c r="AI129" s="133"/>
      <c r="AJ129" s="133"/>
      <c r="DS129" s="132"/>
      <c r="DT129" s="132"/>
      <c r="DU129" s="132"/>
      <c r="DV129" s="132"/>
      <c r="DW129" s="132"/>
    </row>
    <row r="130" spans="1:127" ht="15" x14ac:dyDescent="0.2">
      <c r="A130" s="110"/>
      <c r="B130" s="174" t="s">
        <v>490</v>
      </c>
      <c r="C130" s="146">
        <v>25</v>
      </c>
      <c r="D130" s="177" t="s">
        <v>114</v>
      </c>
      <c r="E130" s="159"/>
      <c r="F130" s="120">
        <f t="shared" si="9"/>
        <v>1</v>
      </c>
      <c r="G130" s="120">
        <f t="shared" si="10"/>
        <v>0</v>
      </c>
      <c r="H130" s="120">
        <f t="shared" si="11"/>
        <v>0</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x14ac:dyDescent="0.2">
      <c r="A131" s="110"/>
      <c r="B131" s="174" t="s">
        <v>151</v>
      </c>
      <c r="C131" s="146">
        <v>26</v>
      </c>
      <c r="D131" s="177" t="s">
        <v>116</v>
      </c>
      <c r="E131" s="159"/>
      <c r="F131" s="120">
        <f t="shared" si="9"/>
        <v>1</v>
      </c>
      <c r="G131" s="120">
        <f t="shared" si="10"/>
        <v>0</v>
      </c>
      <c r="H131" s="120">
        <f t="shared" si="11"/>
        <v>0</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c r="B132" s="174" t="s">
        <v>502</v>
      </c>
      <c r="C132" s="146">
        <v>28</v>
      </c>
      <c r="D132" s="177" t="s">
        <v>116</v>
      </c>
      <c r="E132" s="159"/>
      <c r="F132" s="120" t="str">
        <f t="shared" si="9"/>
        <v/>
      </c>
      <c r="G132" s="120" t="str">
        <f t="shared" si="10"/>
        <v/>
      </c>
      <c r="H132" s="120" t="str">
        <f t="shared" si="11"/>
        <v/>
      </c>
      <c r="I132" s="126"/>
      <c r="J132" s="126"/>
      <c r="K132" s="126"/>
      <c r="L132" s="94"/>
      <c r="M132" s="135"/>
      <c r="N132" s="134"/>
      <c r="O132" s="134"/>
      <c r="P132" s="134"/>
      <c r="Q132" s="134"/>
      <c r="R132" s="134"/>
      <c r="S132" s="134"/>
      <c r="T132" s="133"/>
      <c r="U132" s="125"/>
      <c r="V132" s="125"/>
      <c r="W132" s="125"/>
      <c r="X132" s="125"/>
      <c r="Y132" s="125"/>
      <c r="Z132" s="125"/>
      <c r="AA132" s="125"/>
      <c r="AB132" s="125"/>
      <c r="AC132" s="125"/>
      <c r="AD132" s="125"/>
      <c r="AE132" s="125"/>
      <c r="AF132" s="125"/>
      <c r="AG132" s="125"/>
      <c r="AH132" s="125"/>
      <c r="AI132" s="125"/>
      <c r="AJ132" s="125"/>
      <c r="DS132" s="132"/>
      <c r="DT132" s="132"/>
      <c r="DU132" s="132"/>
      <c r="DV132" s="132"/>
      <c r="DW132" s="132"/>
    </row>
    <row r="133" spans="1:127" ht="15" x14ac:dyDescent="0.2">
      <c r="A133" s="110"/>
      <c r="B133" s="174" t="s">
        <v>488</v>
      </c>
      <c r="C133" s="146">
        <v>30</v>
      </c>
      <c r="D133" s="177" t="s">
        <v>113</v>
      </c>
      <c r="E133" s="159"/>
      <c r="F133" s="120" t="str">
        <f t="shared" si="9"/>
        <v/>
      </c>
      <c r="G133" s="120" t="str">
        <f t="shared" si="10"/>
        <v/>
      </c>
      <c r="H133" s="120" t="str">
        <f t="shared" si="11"/>
        <v/>
      </c>
      <c r="I133" s="126"/>
      <c r="J133" s="126"/>
      <c r="K133" s="126"/>
      <c r="L133" s="94"/>
      <c r="M133" s="135"/>
      <c r="N133" s="134"/>
      <c r="O133" s="134"/>
      <c r="P133" s="134"/>
      <c r="Q133" s="134"/>
      <c r="R133" s="134"/>
      <c r="S133" s="134"/>
      <c r="T133" s="133"/>
      <c r="U133" s="125"/>
      <c r="V133" s="125"/>
      <c r="W133" s="125"/>
      <c r="X133" s="125"/>
      <c r="Y133" s="125"/>
      <c r="Z133" s="125"/>
      <c r="AA133" s="125"/>
      <c r="AB133" s="125"/>
      <c r="AC133" s="133"/>
      <c r="AD133" s="133"/>
      <c r="AE133" s="133"/>
      <c r="AF133" s="133"/>
      <c r="AG133" s="133"/>
      <c r="AH133" s="133"/>
      <c r="AI133" s="133"/>
      <c r="AJ133" s="133"/>
      <c r="DS133" s="132"/>
      <c r="DT133" s="132"/>
      <c r="DU133" s="132"/>
      <c r="DV133" s="132"/>
      <c r="DW133" s="132"/>
    </row>
    <row r="134" spans="1:127" ht="15" x14ac:dyDescent="0.2">
      <c r="A134" s="110"/>
      <c r="B134" s="174" t="s">
        <v>489</v>
      </c>
      <c r="C134" s="146">
        <v>32</v>
      </c>
      <c r="D134" s="177" t="s">
        <v>114</v>
      </c>
      <c r="E134" s="159"/>
      <c r="F134" s="120" t="str">
        <f t="shared" si="9"/>
        <v/>
      </c>
      <c r="G134" s="120" t="str">
        <f t="shared" si="10"/>
        <v/>
      </c>
      <c r="H134" s="120" t="str">
        <f t="shared" si="11"/>
        <v/>
      </c>
      <c r="I134" s="126"/>
      <c r="J134" s="126"/>
      <c r="K134" s="126"/>
      <c r="L134" s="94"/>
      <c r="M134" s="135"/>
      <c r="N134" s="134"/>
      <c r="O134" s="134"/>
      <c r="P134" s="134"/>
      <c r="Q134" s="134"/>
      <c r="R134" s="134"/>
      <c r="S134" s="134"/>
      <c r="T134" s="133"/>
      <c r="U134" s="125"/>
      <c r="V134" s="125"/>
      <c r="W134" s="125"/>
      <c r="X134" s="125"/>
      <c r="Y134" s="125"/>
      <c r="Z134" s="125"/>
      <c r="AA134" s="125"/>
      <c r="AB134" s="125"/>
      <c r="AC134" s="133"/>
      <c r="AD134" s="133"/>
      <c r="AE134" s="133"/>
      <c r="AF134" s="133"/>
      <c r="AG134" s="133"/>
      <c r="AH134" s="133"/>
      <c r="AI134" s="133"/>
      <c r="AJ134" s="133"/>
      <c r="DS134" s="132"/>
      <c r="DT134" s="132"/>
      <c r="DU134" s="132"/>
      <c r="DV134" s="132"/>
      <c r="DW134" s="132"/>
    </row>
    <row r="135" spans="1:127" ht="15" x14ac:dyDescent="0.2">
      <c r="A135" s="110"/>
      <c r="B135" s="174" t="s">
        <v>486</v>
      </c>
      <c r="C135" s="146"/>
      <c r="D135" s="177" t="s">
        <v>113</v>
      </c>
      <c r="E135" s="159"/>
      <c r="F135" s="120" t="str">
        <f t="shared" si="9"/>
        <v/>
      </c>
      <c r="G135" s="120" t="str">
        <f t="shared" si="10"/>
        <v/>
      </c>
      <c r="H135" s="120" t="str">
        <f t="shared" si="11"/>
        <v/>
      </c>
      <c r="I135" s="126"/>
      <c r="J135" s="126"/>
      <c r="K135" s="126"/>
      <c r="L135" s="94"/>
      <c r="M135" s="135"/>
      <c r="N135" s="134"/>
      <c r="O135" s="134"/>
      <c r="P135" s="134"/>
      <c r="Q135" s="134"/>
      <c r="R135" s="134"/>
      <c r="S135" s="134"/>
      <c r="T135" s="133"/>
      <c r="U135" s="133"/>
      <c r="V135" s="133"/>
      <c r="W135" s="133"/>
      <c r="X135" s="133"/>
      <c r="Y135" s="133"/>
      <c r="Z135" s="133"/>
      <c r="AA135" s="133"/>
      <c r="AB135" s="133"/>
      <c r="AC135" s="133"/>
      <c r="AD135" s="133"/>
      <c r="AE135" s="133"/>
      <c r="AF135" s="133"/>
      <c r="AG135" s="133"/>
      <c r="AH135" s="133"/>
      <c r="AI135" s="133"/>
      <c r="AJ135" s="133"/>
      <c r="DS135" s="132"/>
      <c r="DT135" s="132"/>
      <c r="DU135" s="132"/>
      <c r="DV135" s="132"/>
      <c r="DW135" s="132"/>
    </row>
    <row r="136" spans="1:127" ht="15" x14ac:dyDescent="0.2">
      <c r="A136" s="110"/>
      <c r="B136" s="174" t="s">
        <v>491</v>
      </c>
      <c r="C136" s="146"/>
      <c r="D136" s="177" t="s">
        <v>114</v>
      </c>
      <c r="E136" s="159"/>
      <c r="F136" s="120" t="str">
        <f t="shared" si="9"/>
        <v/>
      </c>
      <c r="G136" s="120" t="str">
        <f t="shared" si="10"/>
        <v/>
      </c>
      <c r="H136" s="120" t="str">
        <f t="shared" si="11"/>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74" t="s">
        <v>498</v>
      </c>
      <c r="C137" s="146"/>
      <c r="D137" s="177" t="s">
        <v>114</v>
      </c>
      <c r="E137" s="159"/>
      <c r="F137" s="120" t="str">
        <f t="shared" si="9"/>
        <v/>
      </c>
      <c r="G137" s="120" t="str">
        <f t="shared" si="10"/>
        <v/>
      </c>
      <c r="H137" s="120" t="str">
        <f t="shared" si="11"/>
        <v/>
      </c>
      <c r="I137" s="126"/>
      <c r="J137" s="126"/>
      <c r="K137" s="126"/>
      <c r="L137" s="94"/>
      <c r="M137" s="135"/>
      <c r="N137" s="134"/>
      <c r="O137" s="134"/>
      <c r="P137" s="134"/>
      <c r="Q137" s="134"/>
      <c r="R137" s="134"/>
      <c r="S137" s="134"/>
      <c r="T137" s="133"/>
      <c r="U137" s="125"/>
      <c r="V137" s="125"/>
      <c r="W137" s="125"/>
      <c r="X137" s="125"/>
      <c r="Y137" s="125"/>
      <c r="Z137" s="125"/>
      <c r="AA137" s="125"/>
      <c r="AB137" s="125"/>
      <c r="AC137" s="125"/>
      <c r="AD137" s="125"/>
      <c r="AE137" s="125"/>
      <c r="AF137" s="125"/>
      <c r="AG137" s="125"/>
      <c r="AH137" s="125"/>
      <c r="AI137" s="125"/>
      <c r="AJ137" s="125"/>
      <c r="DS137" s="132"/>
      <c r="DT137" s="132"/>
      <c r="DU137" s="132"/>
      <c r="DV137" s="132"/>
      <c r="DW137" s="132"/>
    </row>
    <row r="138" spans="1:127" ht="15" x14ac:dyDescent="0.2">
      <c r="A138" s="110"/>
      <c r="B138" s="174" t="s">
        <v>511</v>
      </c>
      <c r="C138" s="146"/>
      <c r="D138" s="177" t="s">
        <v>117</v>
      </c>
      <c r="E138" s="159"/>
      <c r="F138" s="120" t="str">
        <f t="shared" si="9"/>
        <v/>
      </c>
      <c r="G138" s="120" t="str">
        <f t="shared" si="10"/>
        <v/>
      </c>
      <c r="H138" s="120" t="str">
        <f t="shared" si="11"/>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ref="F139:F148" si="12">IF((SUMIFS($E$5:$E$105,$B$5:$B$105,$B139))=0,"",(SUMIFS($G$5:$G$105,$B$5:$B$105,$B139))/(SUMIFS($E$5:$E$105,$B$5:$B$105,$B139)))</f>
        <v/>
      </c>
      <c r="G139" s="120" t="str">
        <f t="shared" ref="G139:G148" si="13">IF((SUMIFS($E$5:$E$105,$B$5:$B$105,$B139))=0,"",(SUMIFS($H$5:$H$105,$B$5:$B$105,$B139))/(SUMIFS($E$5:$E$105,$B$5:$B$105,$B139)))</f>
        <v/>
      </c>
      <c r="H139" s="120" t="str">
        <f t="shared" ref="H139:H148" si="14">IF((SUMIFS($E$5:$E$105,$B$5:$B$105,$B139))=0,"",(SUMIFS($I$5:$I$105,$B$5:$B$105,$B139))/(SUMIFS($E$5:$E$105,$B$5:$B$105,$B139)))</f>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12"/>
        <v/>
      </c>
      <c r="G140" s="120" t="str">
        <f t="shared" si="13"/>
        <v/>
      </c>
      <c r="H140" s="120" t="str">
        <f t="shared" si="14"/>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2"/>
        <v/>
      </c>
      <c r="G141" s="120" t="str">
        <f t="shared" si="13"/>
        <v/>
      </c>
      <c r="H141" s="120" t="str">
        <f t="shared" si="14"/>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2"/>
        <v/>
      </c>
      <c r="G142" s="120" t="str">
        <f t="shared" si="13"/>
        <v/>
      </c>
      <c r="H142" s="120" t="str">
        <f t="shared" si="14"/>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2"/>
        <v/>
      </c>
      <c r="G143" s="120" t="str">
        <f t="shared" si="13"/>
        <v/>
      </c>
      <c r="H143" s="120" t="str">
        <f t="shared" si="14"/>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2"/>
        <v/>
      </c>
      <c r="G144" s="120" t="str">
        <f t="shared" si="13"/>
        <v/>
      </c>
      <c r="H144" s="120" t="str">
        <f t="shared" si="14"/>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2"/>
        <v/>
      </c>
      <c r="G145" s="120" t="str">
        <f t="shared" si="13"/>
        <v/>
      </c>
      <c r="H145" s="120" t="str">
        <f t="shared" si="14"/>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2"/>
        <v/>
      </c>
      <c r="G146" s="120" t="str">
        <f t="shared" si="13"/>
        <v/>
      </c>
      <c r="H146" s="120" t="str">
        <f t="shared" si="14"/>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2"/>
        <v/>
      </c>
      <c r="G147" s="120" t="str">
        <f t="shared" si="13"/>
        <v/>
      </c>
      <c r="H147" s="120" t="str">
        <f t="shared" si="14"/>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2"/>
        <v/>
      </c>
      <c r="G148" s="120" t="str">
        <f t="shared" si="13"/>
        <v/>
      </c>
      <c r="H148" s="120" t="str">
        <f t="shared" si="14"/>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1:123"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1:123" ht="30" customHeight="1" x14ac:dyDescent="0.2">
      <c r="B418" s="139" t="s">
        <v>233</v>
      </c>
      <c r="C418" s="493">
        <v>0.33</v>
      </c>
      <c r="D418" s="494"/>
      <c r="E418" s="125"/>
      <c r="F418" s="125"/>
      <c r="G418" s="125"/>
      <c r="H418" s="125"/>
      <c r="I418" s="126"/>
      <c r="J418" s="127"/>
      <c r="K418" s="126"/>
    </row>
    <row r="419" spans="1:123" ht="12.75" customHeight="1" x14ac:dyDescent="0.2">
      <c r="B419" s="125"/>
      <c r="C419" s="133"/>
      <c r="D419" s="133"/>
      <c r="E419" s="125"/>
      <c r="F419" s="125"/>
      <c r="G419" s="125"/>
      <c r="H419" s="125"/>
      <c r="I419" s="126"/>
      <c r="J419" s="127"/>
      <c r="K419" s="126"/>
    </row>
    <row r="420" spans="1:123" ht="12.75" customHeight="1" x14ac:dyDescent="0.2">
      <c r="B420" s="125"/>
      <c r="C420" s="133"/>
      <c r="D420" s="133"/>
      <c r="E420" s="125"/>
      <c r="F420" s="125"/>
      <c r="G420" s="125"/>
      <c r="H420" s="125"/>
      <c r="I420" s="126"/>
      <c r="J420" s="126"/>
      <c r="K420" s="126"/>
    </row>
    <row r="423" spans="1:123" ht="15" x14ac:dyDescent="0.2">
      <c r="A423" s="137"/>
      <c r="B423" s="174" t="s">
        <v>485</v>
      </c>
      <c r="C423" s="146">
        <v>1</v>
      </c>
      <c r="D423" s="177" t="s">
        <v>113</v>
      </c>
      <c r="E423" s="137"/>
      <c r="F423" s="137"/>
      <c r="G423" s="137"/>
      <c r="H423" s="137"/>
    </row>
    <row r="424" spans="1:123" ht="15" x14ac:dyDescent="0.2">
      <c r="A424" s="137"/>
      <c r="B424" s="174" t="s">
        <v>486</v>
      </c>
      <c r="C424" s="146"/>
      <c r="D424" s="177" t="s">
        <v>113</v>
      </c>
      <c r="E424" s="137"/>
      <c r="F424" s="137"/>
      <c r="G424" s="137"/>
      <c r="H424" s="137"/>
    </row>
    <row r="425" spans="1:123" ht="15" x14ac:dyDescent="0.2">
      <c r="A425" s="137"/>
      <c r="B425" s="174" t="s">
        <v>487</v>
      </c>
      <c r="C425" s="146">
        <v>16</v>
      </c>
      <c r="D425" s="177" t="s">
        <v>113</v>
      </c>
      <c r="E425" s="137"/>
      <c r="F425" s="137"/>
      <c r="G425" s="137"/>
      <c r="H425" s="137"/>
    </row>
    <row r="426" spans="1:123" ht="15" x14ac:dyDescent="0.2">
      <c r="A426" s="137"/>
      <c r="B426" s="174" t="s">
        <v>488</v>
      </c>
      <c r="C426" s="146">
        <v>30</v>
      </c>
      <c r="D426" s="177" t="s">
        <v>113</v>
      </c>
      <c r="E426" s="137"/>
      <c r="F426" s="137"/>
      <c r="G426" s="137"/>
      <c r="H426" s="137"/>
      <c r="DS426" s="132"/>
    </row>
    <row r="427" spans="1:123" ht="15" x14ac:dyDescent="0.25">
      <c r="A427" s="137"/>
      <c r="B427" s="174" t="s">
        <v>489</v>
      </c>
      <c r="C427" s="146">
        <v>32</v>
      </c>
      <c r="D427" s="177" t="s">
        <v>114</v>
      </c>
      <c r="E427" s="137"/>
      <c r="F427" s="137"/>
      <c r="G427" s="137"/>
      <c r="H427" s="137"/>
      <c r="I427" s="141"/>
      <c r="K427" s="78"/>
      <c r="DS427" s="132"/>
    </row>
    <row r="428" spans="1:123" ht="15" x14ac:dyDescent="0.2">
      <c r="A428" s="137"/>
      <c r="B428" s="174" t="s">
        <v>490</v>
      </c>
      <c r="C428" s="146">
        <v>25</v>
      </c>
      <c r="D428" s="177" t="s">
        <v>114</v>
      </c>
      <c r="E428" s="137"/>
      <c r="F428" s="137"/>
      <c r="G428" s="137"/>
      <c r="H428" s="137"/>
      <c r="I428" s="141"/>
    </row>
    <row r="429" spans="1:123" ht="15" x14ac:dyDescent="0.2">
      <c r="A429" s="137"/>
      <c r="B429" s="174" t="s">
        <v>491</v>
      </c>
      <c r="C429" s="146"/>
      <c r="D429" s="177" t="s">
        <v>114</v>
      </c>
      <c r="E429" s="137"/>
      <c r="F429" s="137"/>
      <c r="G429" s="137"/>
      <c r="H429" s="137"/>
      <c r="I429" s="141"/>
    </row>
    <row r="430" spans="1:123" ht="15" x14ac:dyDescent="0.2">
      <c r="A430" s="137"/>
      <c r="B430" s="174" t="s">
        <v>492</v>
      </c>
      <c r="C430" s="146">
        <v>5</v>
      </c>
      <c r="D430" s="177" t="s">
        <v>114</v>
      </c>
      <c r="E430" s="137"/>
      <c r="F430" s="137"/>
      <c r="G430" s="137"/>
      <c r="H430" s="137"/>
      <c r="I430" s="97"/>
    </row>
    <row r="431" spans="1:123" ht="15" x14ac:dyDescent="0.2">
      <c r="A431" s="137"/>
      <c r="B431" s="174" t="s">
        <v>493</v>
      </c>
      <c r="C431" s="146">
        <v>6</v>
      </c>
      <c r="D431" s="177" t="s">
        <v>114</v>
      </c>
      <c r="E431" s="137"/>
      <c r="F431" s="137"/>
      <c r="G431" s="137"/>
      <c r="H431" s="137"/>
      <c r="I431" s="97"/>
    </row>
    <row r="432" spans="1:123" ht="15" x14ac:dyDescent="0.2">
      <c r="A432" s="137"/>
      <c r="B432" s="174" t="s">
        <v>494</v>
      </c>
      <c r="C432" s="146">
        <v>5</v>
      </c>
      <c r="D432" s="177" t="s">
        <v>114</v>
      </c>
      <c r="E432" s="137"/>
      <c r="F432" s="137"/>
      <c r="G432" s="137"/>
      <c r="H432" s="137"/>
      <c r="I432" s="97"/>
    </row>
    <row r="433" spans="1:9" ht="15" x14ac:dyDescent="0.2">
      <c r="A433" s="137"/>
      <c r="B433" s="174" t="s">
        <v>495</v>
      </c>
      <c r="C433" s="146">
        <v>4</v>
      </c>
      <c r="D433" s="177" t="s">
        <v>114</v>
      </c>
      <c r="E433" s="137"/>
      <c r="F433" s="137"/>
      <c r="G433" s="137"/>
      <c r="H433" s="137"/>
      <c r="I433" s="97"/>
    </row>
    <row r="434" spans="1:9" ht="15" x14ac:dyDescent="0.2">
      <c r="A434" s="137"/>
      <c r="B434" s="174" t="s">
        <v>496</v>
      </c>
      <c r="C434" s="146">
        <v>3</v>
      </c>
      <c r="D434" s="177" t="s">
        <v>114</v>
      </c>
      <c r="E434" s="137"/>
      <c r="F434" s="137"/>
      <c r="G434" s="137"/>
      <c r="H434" s="137"/>
      <c r="I434" s="97"/>
    </row>
    <row r="435" spans="1:9" ht="15" x14ac:dyDescent="0.2">
      <c r="A435" s="137"/>
      <c r="B435" s="174" t="s">
        <v>497</v>
      </c>
      <c r="C435" s="146">
        <v>13</v>
      </c>
      <c r="D435" s="177" t="s">
        <v>114</v>
      </c>
      <c r="E435" s="137"/>
      <c r="F435" s="137"/>
      <c r="G435" s="137"/>
      <c r="H435" s="137"/>
      <c r="I435" s="97"/>
    </row>
    <row r="436" spans="1:9" ht="15" x14ac:dyDescent="0.2">
      <c r="A436" s="137"/>
      <c r="B436" s="174" t="s">
        <v>498</v>
      </c>
      <c r="C436" s="146"/>
      <c r="D436" s="177" t="s">
        <v>114</v>
      </c>
      <c r="E436" s="137"/>
      <c r="F436" s="137"/>
      <c r="G436" s="137"/>
      <c r="H436" s="137"/>
      <c r="I436" s="97"/>
    </row>
    <row r="437" spans="1:9" ht="15" x14ac:dyDescent="0.2">
      <c r="A437" s="137"/>
      <c r="B437" s="174" t="s">
        <v>499</v>
      </c>
      <c r="C437" s="146">
        <v>24</v>
      </c>
      <c r="D437" s="177" t="s">
        <v>116</v>
      </c>
      <c r="E437" s="137"/>
      <c r="F437" s="137"/>
      <c r="G437" s="137"/>
      <c r="H437" s="137"/>
    </row>
    <row r="438" spans="1:9" ht="15" x14ac:dyDescent="0.2">
      <c r="A438" s="137"/>
      <c r="B438" s="174" t="s">
        <v>500</v>
      </c>
      <c r="C438" s="146">
        <v>10</v>
      </c>
      <c r="D438" s="177" t="s">
        <v>116</v>
      </c>
      <c r="E438" s="137"/>
      <c r="F438" s="137"/>
      <c r="G438" s="137"/>
      <c r="H438" s="137"/>
    </row>
    <row r="439" spans="1:9" ht="15" x14ac:dyDescent="0.2">
      <c r="A439" s="137"/>
      <c r="B439" s="174" t="s">
        <v>501</v>
      </c>
      <c r="C439" s="146">
        <v>7</v>
      </c>
      <c r="D439" s="177" t="s">
        <v>116</v>
      </c>
      <c r="E439" s="137"/>
      <c r="F439" s="137"/>
      <c r="G439" s="137"/>
      <c r="H439" s="137"/>
    </row>
    <row r="440" spans="1:9" ht="15" x14ac:dyDescent="0.2">
      <c r="A440" s="137"/>
      <c r="B440" s="174" t="s">
        <v>502</v>
      </c>
      <c r="C440" s="146">
        <v>28</v>
      </c>
      <c r="D440" s="177" t="s">
        <v>116</v>
      </c>
      <c r="E440" s="137"/>
      <c r="F440" s="137"/>
      <c r="G440" s="137"/>
      <c r="H440" s="137"/>
    </row>
    <row r="441" spans="1:9" ht="15" x14ac:dyDescent="0.2">
      <c r="A441" s="137"/>
      <c r="B441" s="174" t="s">
        <v>503</v>
      </c>
      <c r="C441" s="146">
        <v>8</v>
      </c>
      <c r="D441" s="177" t="s">
        <v>116</v>
      </c>
      <c r="E441" s="137"/>
      <c r="F441" s="137"/>
      <c r="G441" s="137"/>
      <c r="H441" s="137"/>
    </row>
    <row r="442" spans="1:9" ht="15" x14ac:dyDescent="0.2">
      <c r="A442" s="137"/>
      <c r="B442" s="174" t="s">
        <v>504</v>
      </c>
      <c r="C442" s="146">
        <v>20</v>
      </c>
      <c r="D442" s="177" t="s">
        <v>116</v>
      </c>
      <c r="E442" s="137"/>
      <c r="F442" s="137"/>
      <c r="G442" s="137"/>
      <c r="H442" s="137"/>
    </row>
    <row r="443" spans="1:9" ht="15" x14ac:dyDescent="0.2">
      <c r="A443" s="137"/>
      <c r="B443" s="174" t="s">
        <v>505</v>
      </c>
      <c r="C443" s="146">
        <v>22</v>
      </c>
      <c r="D443" s="177" t="s">
        <v>116</v>
      </c>
      <c r="E443" s="137"/>
      <c r="F443" s="137"/>
      <c r="G443" s="137"/>
      <c r="H443" s="137"/>
    </row>
    <row r="444" spans="1:9" ht="15" x14ac:dyDescent="0.2">
      <c r="A444" s="137"/>
      <c r="B444" s="174" t="s">
        <v>506</v>
      </c>
      <c r="C444" s="146">
        <v>14</v>
      </c>
      <c r="D444" s="177" t="s">
        <v>116</v>
      </c>
      <c r="E444" s="137"/>
      <c r="F444" s="137"/>
      <c r="G444" s="137"/>
      <c r="H444" s="137"/>
    </row>
    <row r="445" spans="1:9" ht="15" x14ac:dyDescent="0.2">
      <c r="A445" s="137"/>
      <c r="B445" s="174" t="s">
        <v>507</v>
      </c>
      <c r="C445" s="146">
        <v>19</v>
      </c>
      <c r="D445" s="177" t="s">
        <v>116</v>
      </c>
      <c r="E445" s="137"/>
      <c r="F445" s="137"/>
      <c r="G445" s="137"/>
      <c r="H445" s="137"/>
    </row>
    <row r="446" spans="1:9" ht="15" x14ac:dyDescent="0.2">
      <c r="A446" s="137"/>
      <c r="B446" s="174" t="s">
        <v>151</v>
      </c>
      <c r="C446" s="146">
        <v>26</v>
      </c>
      <c r="D446" s="177" t="s">
        <v>116</v>
      </c>
      <c r="E446" s="137"/>
      <c r="F446" s="137"/>
      <c r="G446" s="137"/>
      <c r="H446" s="137"/>
    </row>
    <row r="447" spans="1:9" ht="15" x14ac:dyDescent="0.2">
      <c r="A447" s="137"/>
      <c r="B447" s="174" t="s">
        <v>508</v>
      </c>
      <c r="C447" s="146">
        <v>21</v>
      </c>
      <c r="D447" s="177" t="s">
        <v>116</v>
      </c>
      <c r="E447" s="137"/>
      <c r="F447" s="137"/>
      <c r="G447" s="137"/>
      <c r="H447" s="137"/>
    </row>
    <row r="448" spans="1:9" ht="15" x14ac:dyDescent="0.2">
      <c r="A448" s="137"/>
      <c r="B448" s="174" t="s">
        <v>226</v>
      </c>
      <c r="C448" s="146">
        <v>14</v>
      </c>
      <c r="D448" s="177" t="s">
        <v>116</v>
      </c>
      <c r="E448" s="137"/>
      <c r="F448" s="137"/>
      <c r="G448" s="137"/>
      <c r="H448" s="137"/>
    </row>
    <row r="449" spans="1:8" ht="15" x14ac:dyDescent="0.2">
      <c r="A449" s="137"/>
      <c r="B449" s="174" t="s">
        <v>201</v>
      </c>
      <c r="C449" s="146">
        <v>17</v>
      </c>
      <c r="D449" s="177" t="s">
        <v>117</v>
      </c>
      <c r="E449" s="137"/>
      <c r="F449" s="137"/>
      <c r="G449" s="137"/>
      <c r="H449" s="137"/>
    </row>
    <row r="450" spans="1:8" ht="15" x14ac:dyDescent="0.2">
      <c r="A450" s="137"/>
      <c r="B450" s="174" t="s">
        <v>509</v>
      </c>
      <c r="C450" s="146">
        <v>9</v>
      </c>
      <c r="D450" s="177" t="s">
        <v>117</v>
      </c>
      <c r="E450" s="137"/>
      <c r="F450" s="137"/>
      <c r="G450" s="137"/>
      <c r="H450" s="137"/>
    </row>
    <row r="451" spans="1:8" ht="15" x14ac:dyDescent="0.2">
      <c r="A451" s="137"/>
      <c r="B451" s="174" t="s">
        <v>510</v>
      </c>
      <c r="C451" s="146">
        <v>11</v>
      </c>
      <c r="D451" s="177" t="s">
        <v>117</v>
      </c>
      <c r="E451" s="137"/>
      <c r="F451" s="137"/>
      <c r="G451" s="137"/>
      <c r="H451" s="137"/>
    </row>
    <row r="452" spans="1:8" ht="15" x14ac:dyDescent="0.2">
      <c r="A452" s="137"/>
      <c r="B452" s="174" t="s">
        <v>511</v>
      </c>
      <c r="C452" s="146"/>
      <c r="D452" s="177" t="s">
        <v>117</v>
      </c>
      <c r="E452" s="137"/>
      <c r="F452" s="137"/>
      <c r="G452" s="137"/>
      <c r="H452" s="137"/>
    </row>
    <row r="453" spans="1:8" ht="15" x14ac:dyDescent="0.2">
      <c r="A453" s="137"/>
      <c r="B453" s="174" t="s">
        <v>512</v>
      </c>
      <c r="C453" s="146">
        <v>19</v>
      </c>
      <c r="D453" s="177" t="s">
        <v>117</v>
      </c>
      <c r="E453" s="137"/>
      <c r="F453" s="137"/>
      <c r="G453" s="137"/>
      <c r="H453" s="137"/>
    </row>
  </sheetData>
  <autoFilter ref="A4:DX4"/>
  <mergeCells count="8">
    <mergeCell ref="C417:D417"/>
    <mergeCell ref="C418:D418"/>
    <mergeCell ref="J2:J3"/>
    <mergeCell ref="F106:H106"/>
    <mergeCell ref="C413:D413"/>
    <mergeCell ref="C414:D414"/>
    <mergeCell ref="C415:D415"/>
    <mergeCell ref="C416:D416"/>
  </mergeCells>
  <conditionalFormatting sqref="B414">
    <cfRule type="cellIs" dxfId="6204" priority="287" operator="equal">
      <formula>"Remplaçant"</formula>
    </cfRule>
    <cfRule type="cellIs" dxfId="6203" priority="288"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J437:K438 H105:XFD105 B421:XFD422 B50:XFD104 I106:XFD106 B417:B420 I415:XFD420 A149:H341 I107:K116 B342:XFD410 K412:XFD414 F412:J413 B411 D411:XFD411 B412:D412 E412:E416 L427:XFD429 B454:M1048576 K428:K436 L430:M438 N430:XFD1048576 J31:O32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3:R48 I122:K129 F122:F129 M122:T129 O135:T138 M135:N341 F135:F148 I135:K341 I439:M453 I423:XFD426 J9:K9 J34:O48 J33:K33 M33:O33 J11:K15 J20:K20 M20:N20 J4:O8 M9:O9 J10:O10 J16:O19 M12:O15 M11:N11 R2:R10 R12:R19">
    <cfRule type="cellIs" dxfId="6202" priority="629" operator="equal">
      <formula>"Remplaçant"</formula>
    </cfRule>
    <cfRule type="cellIs" dxfId="6201" priority="630" operator="equal">
      <formula>"Titulaire"</formula>
    </cfRule>
  </conditionalFormatting>
  <conditionalFormatting sqref="J5:K20 J31:K44">
    <cfRule type="cellIs" dxfId="6200" priority="628" operator="equal">
      <formula>0</formula>
    </cfRule>
  </conditionalFormatting>
  <conditionalFormatting sqref="L1">
    <cfRule type="cellIs" dxfId="6199" priority="626" operator="equal">
      <formula>"Remplaçant"</formula>
    </cfRule>
    <cfRule type="cellIs" dxfId="6198" priority="627" operator="equal">
      <formula>"Titulaire"</formula>
    </cfRule>
  </conditionalFormatting>
  <conditionalFormatting sqref="O1">
    <cfRule type="cellIs" dxfId="6197" priority="624" operator="equal">
      <formula>"Remplaçant"</formula>
    </cfRule>
    <cfRule type="cellIs" dxfId="6196" priority="625" operator="equal">
      <formula>"Titulaire"</formula>
    </cfRule>
  </conditionalFormatting>
  <conditionalFormatting sqref="R1">
    <cfRule type="cellIs" dxfId="6195" priority="622" operator="equal">
      <formula>"Remplaçant"</formula>
    </cfRule>
    <cfRule type="cellIs" dxfId="6194" priority="623" operator="equal">
      <formula>"Titulaire"</formula>
    </cfRule>
  </conditionalFormatting>
  <conditionalFormatting sqref="P5:Q20 P31:Q47">
    <cfRule type="cellIs" dxfId="6193" priority="620" operator="equal">
      <formula>"Remplaçant"</formula>
    </cfRule>
    <cfRule type="cellIs" dxfId="6192" priority="621" operator="equal">
      <formula>"Titulaire"</formula>
    </cfRule>
  </conditionalFormatting>
  <conditionalFormatting sqref="S5:T20 S31:T47">
    <cfRule type="cellIs" dxfId="6191" priority="618" operator="equal">
      <formula>"Remplaçant"</formula>
    </cfRule>
    <cfRule type="cellIs" dxfId="6190" priority="619" operator="equal">
      <formula>"Titulaire"</formula>
    </cfRule>
  </conditionalFormatting>
  <conditionalFormatting sqref="P4:Q4">
    <cfRule type="cellIs" dxfId="6189" priority="616" operator="equal">
      <formula>"Remplaçant"</formula>
    </cfRule>
    <cfRule type="cellIs" dxfId="6188" priority="617" operator="equal">
      <formula>"Titulaire"</formula>
    </cfRule>
  </conditionalFormatting>
  <conditionalFormatting sqref="S4:T4">
    <cfRule type="cellIs" dxfId="6187" priority="614" operator="equal">
      <formula>"Remplaçant"</formula>
    </cfRule>
    <cfRule type="cellIs" dxfId="6186" priority="615" operator="equal">
      <formula>"Titulaire"</formula>
    </cfRule>
  </conditionalFormatting>
  <conditionalFormatting sqref="J5:J20 J31:J44">
    <cfRule type="top10" dxfId="6185" priority="631" rank="11"/>
  </conditionalFormatting>
  <conditionalFormatting sqref="P48:Q48">
    <cfRule type="cellIs" dxfId="6184" priority="612" operator="equal">
      <formula>"Remplaçant"</formula>
    </cfRule>
    <cfRule type="cellIs" dxfId="6183" priority="613" operator="equal">
      <formula>"Titulaire"</formula>
    </cfRule>
  </conditionalFormatting>
  <conditionalFormatting sqref="S48:T48">
    <cfRule type="cellIs" dxfId="6182" priority="610" operator="equal">
      <formula>"Remplaçant"</formula>
    </cfRule>
    <cfRule type="cellIs" dxfId="6181" priority="611" operator="equal">
      <formula>"Titulaire"</formula>
    </cfRule>
  </conditionalFormatting>
  <conditionalFormatting sqref="U2:U4 U18:U19 U32:U48">
    <cfRule type="cellIs" dxfId="6180" priority="608" operator="equal">
      <formula>"Remplaçant"</formula>
    </cfRule>
    <cfRule type="cellIs" dxfId="6179" priority="609" operator="equal">
      <formula>"Titulaire"</formula>
    </cfRule>
  </conditionalFormatting>
  <conditionalFormatting sqref="U1">
    <cfRule type="cellIs" dxfId="6178" priority="606" operator="equal">
      <formula>"Remplaçant"</formula>
    </cfRule>
    <cfRule type="cellIs" dxfId="6177" priority="607" operator="equal">
      <formula>"Titulaire"</formula>
    </cfRule>
  </conditionalFormatting>
  <conditionalFormatting sqref="V5:W20 V31:W47">
    <cfRule type="cellIs" dxfId="6176" priority="604" operator="equal">
      <formula>"Remplaçant"</formula>
    </cfRule>
    <cfRule type="cellIs" dxfId="6175" priority="605" operator="equal">
      <formula>"Titulaire"</formula>
    </cfRule>
  </conditionalFormatting>
  <conditionalFormatting sqref="V4:W4">
    <cfRule type="cellIs" dxfId="6174" priority="602" operator="equal">
      <formula>"Remplaçant"</formula>
    </cfRule>
    <cfRule type="cellIs" dxfId="6173" priority="603" operator="equal">
      <formula>"Titulaire"</formula>
    </cfRule>
  </conditionalFormatting>
  <conditionalFormatting sqref="V48:W48">
    <cfRule type="cellIs" dxfId="6172" priority="600" operator="equal">
      <formula>"Remplaçant"</formula>
    </cfRule>
    <cfRule type="cellIs" dxfId="6171" priority="601" operator="equal">
      <formula>"Titulaire"</formula>
    </cfRule>
  </conditionalFormatting>
  <conditionalFormatting sqref="R49">
    <cfRule type="cellIs" dxfId="6170" priority="598" operator="equal">
      <formula>"Remplaçant"</formula>
    </cfRule>
    <cfRule type="cellIs" dxfId="6169" priority="599" operator="equal">
      <formula>"Titulaire"</formula>
    </cfRule>
  </conditionalFormatting>
  <conditionalFormatting sqref="O49">
    <cfRule type="cellIs" dxfId="6168" priority="596" operator="equal">
      <formula>"Remplaçant"</formula>
    </cfRule>
    <cfRule type="cellIs" dxfId="6167" priority="597" operator="equal">
      <formula>"Titulaire"</formula>
    </cfRule>
  </conditionalFormatting>
  <conditionalFormatting sqref="L49">
    <cfRule type="cellIs" dxfId="6166" priority="594" operator="equal">
      <formula>"Remplaçant"</formula>
    </cfRule>
    <cfRule type="cellIs" dxfId="6165" priority="595" operator="equal">
      <formula>"Titulaire"</formula>
    </cfRule>
  </conditionalFormatting>
  <conditionalFormatting sqref="X1">
    <cfRule type="cellIs" dxfId="6164" priority="592" operator="equal">
      <formula>"Remplaçant"</formula>
    </cfRule>
    <cfRule type="cellIs" dxfId="6163" priority="593" operator="equal">
      <formula>"Titulaire"</formula>
    </cfRule>
  </conditionalFormatting>
  <conditionalFormatting sqref="Y5:Z20 Y31:Z47">
    <cfRule type="cellIs" dxfId="6162" priority="590" operator="equal">
      <formula>"Remplaçant"</formula>
    </cfRule>
    <cfRule type="cellIs" dxfId="6161" priority="591" operator="equal">
      <formula>"Titulaire"</formula>
    </cfRule>
  </conditionalFormatting>
  <conditionalFormatting sqref="Y4:Z4">
    <cfRule type="cellIs" dxfId="6160" priority="588" operator="equal">
      <formula>"Remplaçant"</formula>
    </cfRule>
    <cfRule type="cellIs" dxfId="6159" priority="589" operator="equal">
      <formula>"Titulaire"</formula>
    </cfRule>
  </conditionalFormatting>
  <conditionalFormatting sqref="Y48:Z48">
    <cfRule type="cellIs" dxfId="6158" priority="586" operator="equal">
      <formula>"Remplaçant"</formula>
    </cfRule>
    <cfRule type="cellIs" dxfId="6157" priority="587" operator="equal">
      <formula>"Titulaire"</formula>
    </cfRule>
  </conditionalFormatting>
  <conditionalFormatting sqref="AA1">
    <cfRule type="cellIs" dxfId="6156" priority="584" operator="equal">
      <formula>"Remplaçant"</formula>
    </cfRule>
    <cfRule type="cellIs" dxfId="6155" priority="585" operator="equal">
      <formula>"Titulaire"</formula>
    </cfRule>
  </conditionalFormatting>
  <conditionalFormatting sqref="AB5:AC20 AB31:AC47">
    <cfRule type="cellIs" dxfId="6154" priority="582" operator="equal">
      <formula>"Remplaçant"</formula>
    </cfRule>
    <cfRule type="cellIs" dxfId="6153" priority="583" operator="equal">
      <formula>"Titulaire"</formula>
    </cfRule>
  </conditionalFormatting>
  <conditionalFormatting sqref="AB4:AC4">
    <cfRule type="cellIs" dxfId="6152" priority="580" operator="equal">
      <formula>"Remplaçant"</formula>
    </cfRule>
    <cfRule type="cellIs" dxfId="6151" priority="581" operator="equal">
      <formula>"Titulaire"</formula>
    </cfRule>
  </conditionalFormatting>
  <conditionalFormatting sqref="AB48:AC48">
    <cfRule type="cellIs" dxfId="6150" priority="578" operator="equal">
      <formula>"Remplaçant"</formula>
    </cfRule>
    <cfRule type="cellIs" dxfId="6149" priority="579" operator="equal">
      <formula>"Titulaire"</formula>
    </cfRule>
  </conditionalFormatting>
  <conditionalFormatting sqref="AD1">
    <cfRule type="cellIs" dxfId="6148" priority="576" operator="equal">
      <formula>"Remplaçant"</formula>
    </cfRule>
    <cfRule type="cellIs" dxfId="6147" priority="577" operator="equal">
      <formula>"Titulaire"</formula>
    </cfRule>
  </conditionalFormatting>
  <conditionalFormatting sqref="AE5:AF20 AE31:AF47">
    <cfRule type="cellIs" dxfId="6146" priority="574" operator="equal">
      <formula>"Remplaçant"</formula>
    </cfRule>
    <cfRule type="cellIs" dxfId="6145" priority="575" operator="equal">
      <formula>"Titulaire"</formula>
    </cfRule>
  </conditionalFormatting>
  <conditionalFormatting sqref="AE4:AF4">
    <cfRule type="cellIs" dxfId="6144" priority="572" operator="equal">
      <formula>"Remplaçant"</formula>
    </cfRule>
    <cfRule type="cellIs" dxfId="6143" priority="573" operator="equal">
      <formula>"Titulaire"</formula>
    </cfRule>
  </conditionalFormatting>
  <conditionalFormatting sqref="AE48:AF48">
    <cfRule type="cellIs" dxfId="6142" priority="570" operator="equal">
      <formula>"Remplaçant"</formula>
    </cfRule>
    <cfRule type="cellIs" dxfId="6141" priority="571" operator="equal">
      <formula>"Titulaire"</formula>
    </cfRule>
  </conditionalFormatting>
  <conditionalFormatting sqref="AG1">
    <cfRule type="cellIs" dxfId="6140" priority="568" operator="equal">
      <formula>"Remplaçant"</formula>
    </cfRule>
    <cfRule type="cellIs" dxfId="6139" priority="569" operator="equal">
      <formula>"Titulaire"</formula>
    </cfRule>
  </conditionalFormatting>
  <conditionalFormatting sqref="AH5:AI20 AH31:AI47">
    <cfRule type="cellIs" dxfId="6138" priority="566" operator="equal">
      <formula>"Remplaçant"</formula>
    </cfRule>
    <cfRule type="cellIs" dxfId="6137" priority="567" operator="equal">
      <formula>"Titulaire"</formula>
    </cfRule>
  </conditionalFormatting>
  <conditionalFormatting sqref="AH4:AI4">
    <cfRule type="cellIs" dxfId="6136" priority="564" operator="equal">
      <formula>"Remplaçant"</formula>
    </cfRule>
    <cfRule type="cellIs" dxfId="6135" priority="565" operator="equal">
      <formula>"Titulaire"</formula>
    </cfRule>
  </conditionalFormatting>
  <conditionalFormatting sqref="AH48:AI48">
    <cfRule type="cellIs" dxfId="6134" priority="562" operator="equal">
      <formula>"Remplaçant"</formula>
    </cfRule>
    <cfRule type="cellIs" dxfId="6133" priority="563" operator="equal">
      <formula>"Titulaire"</formula>
    </cfRule>
  </conditionalFormatting>
  <conditionalFormatting sqref="AJ1">
    <cfRule type="cellIs" dxfId="6132" priority="560" operator="equal">
      <formula>"Remplaçant"</formula>
    </cfRule>
    <cfRule type="cellIs" dxfId="6131" priority="561" operator="equal">
      <formula>"Titulaire"</formula>
    </cfRule>
  </conditionalFormatting>
  <conditionalFormatting sqref="AK5:AL20 AK31:AL47">
    <cfRule type="cellIs" dxfId="6130" priority="558" operator="equal">
      <formula>"Remplaçant"</formula>
    </cfRule>
    <cfRule type="cellIs" dxfId="6129" priority="559" operator="equal">
      <formula>"Titulaire"</formula>
    </cfRule>
  </conditionalFormatting>
  <conditionalFormatting sqref="AK4:AL4">
    <cfRule type="cellIs" dxfId="6128" priority="556" operator="equal">
      <formula>"Remplaçant"</formula>
    </cfRule>
    <cfRule type="cellIs" dxfId="6127" priority="557" operator="equal">
      <formula>"Titulaire"</formula>
    </cfRule>
  </conditionalFormatting>
  <conditionalFormatting sqref="AK48:AL48">
    <cfRule type="cellIs" dxfId="6126" priority="554" operator="equal">
      <formula>"Remplaçant"</formula>
    </cfRule>
    <cfRule type="cellIs" dxfId="6125" priority="555" operator="equal">
      <formula>"Titulaire"</formula>
    </cfRule>
  </conditionalFormatting>
  <conditionalFormatting sqref="AM1">
    <cfRule type="cellIs" dxfId="6124" priority="552" operator="equal">
      <formula>"Remplaçant"</formula>
    </cfRule>
    <cfRule type="cellIs" dxfId="6123" priority="553" operator="equal">
      <formula>"Titulaire"</formula>
    </cfRule>
  </conditionalFormatting>
  <conditionalFormatting sqref="AN5:AO20 AN31:AO47">
    <cfRule type="cellIs" dxfId="6122" priority="550" operator="equal">
      <formula>"Remplaçant"</formula>
    </cfRule>
    <cfRule type="cellIs" dxfId="6121" priority="551" operator="equal">
      <formula>"Titulaire"</formula>
    </cfRule>
  </conditionalFormatting>
  <conditionalFormatting sqref="AN4:AO4">
    <cfRule type="cellIs" dxfId="6120" priority="548" operator="equal">
      <formula>"Remplaçant"</formula>
    </cfRule>
    <cfRule type="cellIs" dxfId="6119" priority="549" operator="equal">
      <formula>"Titulaire"</formula>
    </cfRule>
  </conditionalFormatting>
  <conditionalFormatting sqref="AN48:AO48">
    <cfRule type="cellIs" dxfId="6118" priority="546" operator="equal">
      <formula>"Remplaçant"</formula>
    </cfRule>
    <cfRule type="cellIs" dxfId="6117" priority="547" operator="equal">
      <formula>"Titulaire"</formula>
    </cfRule>
  </conditionalFormatting>
  <conditionalFormatting sqref="AP1">
    <cfRule type="cellIs" dxfId="6116" priority="544" operator="equal">
      <formula>"Remplaçant"</formula>
    </cfRule>
    <cfRule type="cellIs" dxfId="6115" priority="545" operator="equal">
      <formula>"Titulaire"</formula>
    </cfRule>
  </conditionalFormatting>
  <conditionalFormatting sqref="AQ5:AR20 AQ31:AR47">
    <cfRule type="cellIs" dxfId="6114" priority="542" operator="equal">
      <formula>"Remplaçant"</formula>
    </cfRule>
    <cfRule type="cellIs" dxfId="6113" priority="543" operator="equal">
      <formula>"Titulaire"</formula>
    </cfRule>
  </conditionalFormatting>
  <conditionalFormatting sqref="AQ4:AR4">
    <cfRule type="cellIs" dxfId="6112" priority="540" operator="equal">
      <formula>"Remplaçant"</formula>
    </cfRule>
    <cfRule type="cellIs" dxfId="6111" priority="541" operator="equal">
      <formula>"Titulaire"</formula>
    </cfRule>
  </conditionalFormatting>
  <conditionalFormatting sqref="AQ48:AR48">
    <cfRule type="cellIs" dxfId="6110" priority="538" operator="equal">
      <formula>"Remplaçant"</formula>
    </cfRule>
    <cfRule type="cellIs" dxfId="6109" priority="539" operator="equal">
      <formula>"Titulaire"</formula>
    </cfRule>
  </conditionalFormatting>
  <conditionalFormatting sqref="AS1">
    <cfRule type="cellIs" dxfId="6108" priority="536" operator="equal">
      <formula>"Remplaçant"</formula>
    </cfRule>
    <cfRule type="cellIs" dxfId="6107" priority="537" operator="equal">
      <formula>"Titulaire"</formula>
    </cfRule>
  </conditionalFormatting>
  <conditionalFormatting sqref="AT5:AU20 AT31:AU47">
    <cfRule type="cellIs" dxfId="6106" priority="534" operator="equal">
      <formula>"Remplaçant"</formula>
    </cfRule>
    <cfRule type="cellIs" dxfId="6105" priority="535" operator="equal">
      <formula>"Titulaire"</formula>
    </cfRule>
  </conditionalFormatting>
  <conditionalFormatting sqref="AT4:AU4">
    <cfRule type="cellIs" dxfId="6104" priority="532" operator="equal">
      <formula>"Remplaçant"</formula>
    </cfRule>
    <cfRule type="cellIs" dxfId="6103" priority="533" operator="equal">
      <formula>"Titulaire"</formula>
    </cfRule>
  </conditionalFormatting>
  <conditionalFormatting sqref="AT48:AU48">
    <cfRule type="cellIs" dxfId="6102" priority="530" operator="equal">
      <formula>"Remplaçant"</formula>
    </cfRule>
    <cfRule type="cellIs" dxfId="6101" priority="531" operator="equal">
      <formula>"Titulaire"</formula>
    </cfRule>
  </conditionalFormatting>
  <conditionalFormatting sqref="AV1">
    <cfRule type="cellIs" dxfId="6100" priority="528" operator="equal">
      <formula>"Remplaçant"</formula>
    </cfRule>
    <cfRule type="cellIs" dxfId="6099" priority="529" operator="equal">
      <formula>"Titulaire"</formula>
    </cfRule>
  </conditionalFormatting>
  <conditionalFormatting sqref="AW5:AX20 AW31:AX47">
    <cfRule type="cellIs" dxfId="6098" priority="526" operator="equal">
      <formula>"Remplaçant"</formula>
    </cfRule>
    <cfRule type="cellIs" dxfId="6097" priority="527" operator="equal">
      <formula>"Titulaire"</formula>
    </cfRule>
  </conditionalFormatting>
  <conditionalFormatting sqref="AW4:AX4">
    <cfRule type="cellIs" dxfId="6096" priority="524" operator="equal">
      <formula>"Remplaçant"</formula>
    </cfRule>
    <cfRule type="cellIs" dxfId="6095" priority="525" operator="equal">
      <formula>"Titulaire"</formula>
    </cfRule>
  </conditionalFormatting>
  <conditionalFormatting sqref="AW48:AX48">
    <cfRule type="cellIs" dxfId="6094" priority="522" operator="equal">
      <formula>"Remplaçant"</formula>
    </cfRule>
    <cfRule type="cellIs" dxfId="6093" priority="523" operator="equal">
      <formula>"Titulaire"</formula>
    </cfRule>
  </conditionalFormatting>
  <conditionalFormatting sqref="AY1">
    <cfRule type="cellIs" dxfId="6092" priority="520" operator="equal">
      <formula>"Remplaçant"</formula>
    </cfRule>
    <cfRule type="cellIs" dxfId="6091" priority="521" operator="equal">
      <formula>"Titulaire"</formula>
    </cfRule>
  </conditionalFormatting>
  <conditionalFormatting sqref="AZ5:BA20 AZ31:BA47">
    <cfRule type="cellIs" dxfId="6090" priority="518" operator="equal">
      <formula>"Remplaçant"</formula>
    </cfRule>
    <cfRule type="cellIs" dxfId="6089" priority="519" operator="equal">
      <formula>"Titulaire"</formula>
    </cfRule>
  </conditionalFormatting>
  <conditionalFormatting sqref="AZ4:BA4">
    <cfRule type="cellIs" dxfId="6088" priority="516" operator="equal">
      <formula>"Remplaçant"</formula>
    </cfRule>
    <cfRule type="cellIs" dxfId="6087" priority="517" operator="equal">
      <formula>"Titulaire"</formula>
    </cfRule>
  </conditionalFormatting>
  <conditionalFormatting sqref="AZ48:BA48">
    <cfRule type="cellIs" dxfId="6086" priority="514" operator="equal">
      <formula>"Remplaçant"</formula>
    </cfRule>
    <cfRule type="cellIs" dxfId="6085" priority="515" operator="equal">
      <formula>"Titulaire"</formula>
    </cfRule>
  </conditionalFormatting>
  <conditionalFormatting sqref="BB1">
    <cfRule type="cellIs" dxfId="6084" priority="512" operator="equal">
      <formula>"Remplaçant"</formula>
    </cfRule>
    <cfRule type="cellIs" dxfId="6083" priority="513" operator="equal">
      <formula>"Titulaire"</formula>
    </cfRule>
  </conditionalFormatting>
  <conditionalFormatting sqref="BC5:BD20 BC31:BD47">
    <cfRule type="cellIs" dxfId="6082" priority="510" operator="equal">
      <formula>"Remplaçant"</formula>
    </cfRule>
    <cfRule type="cellIs" dxfId="6081" priority="511" operator="equal">
      <formula>"Titulaire"</formula>
    </cfRule>
  </conditionalFormatting>
  <conditionalFormatting sqref="BC4:BD4">
    <cfRule type="cellIs" dxfId="6080" priority="508" operator="equal">
      <formula>"Remplaçant"</formula>
    </cfRule>
    <cfRule type="cellIs" dxfId="6079" priority="509" operator="equal">
      <formula>"Titulaire"</formula>
    </cfRule>
  </conditionalFormatting>
  <conditionalFormatting sqref="BC48:BD48">
    <cfRule type="cellIs" dxfId="6078" priority="506" operator="equal">
      <formula>"Remplaçant"</formula>
    </cfRule>
    <cfRule type="cellIs" dxfId="6077" priority="507" operator="equal">
      <formula>"Titulaire"</formula>
    </cfRule>
  </conditionalFormatting>
  <conditionalFormatting sqref="BE1">
    <cfRule type="cellIs" dxfId="6076" priority="504" operator="equal">
      <formula>"Remplaçant"</formula>
    </cfRule>
    <cfRule type="cellIs" dxfId="6075" priority="505" operator="equal">
      <formula>"Titulaire"</formula>
    </cfRule>
  </conditionalFormatting>
  <conditionalFormatting sqref="BF5:BG20 BF31:BG47">
    <cfRule type="cellIs" dxfId="6074" priority="502" operator="equal">
      <formula>"Remplaçant"</formula>
    </cfRule>
    <cfRule type="cellIs" dxfId="6073" priority="503" operator="equal">
      <formula>"Titulaire"</formula>
    </cfRule>
  </conditionalFormatting>
  <conditionalFormatting sqref="BF4:BG4">
    <cfRule type="cellIs" dxfId="6072" priority="500" operator="equal">
      <formula>"Remplaçant"</formula>
    </cfRule>
    <cfRule type="cellIs" dxfId="6071" priority="501" operator="equal">
      <formula>"Titulaire"</formula>
    </cfRule>
  </conditionalFormatting>
  <conditionalFormatting sqref="BF48:BG48">
    <cfRule type="cellIs" dxfId="6070" priority="498" operator="equal">
      <formula>"Remplaçant"</formula>
    </cfRule>
    <cfRule type="cellIs" dxfId="6069" priority="499" operator="equal">
      <formula>"Titulaire"</formula>
    </cfRule>
  </conditionalFormatting>
  <conditionalFormatting sqref="BH1">
    <cfRule type="cellIs" dxfId="6068" priority="496" operator="equal">
      <formula>"Remplaçant"</formula>
    </cfRule>
    <cfRule type="cellIs" dxfId="6067" priority="497" operator="equal">
      <formula>"Titulaire"</formula>
    </cfRule>
  </conditionalFormatting>
  <conditionalFormatting sqref="BI5:BJ20 BI31:BJ47">
    <cfRule type="cellIs" dxfId="6066" priority="494" operator="equal">
      <formula>"Remplaçant"</formula>
    </cfRule>
    <cfRule type="cellIs" dxfId="6065" priority="495" operator="equal">
      <formula>"Titulaire"</formula>
    </cfRule>
  </conditionalFormatting>
  <conditionalFormatting sqref="BI4:BJ4">
    <cfRule type="cellIs" dxfId="6064" priority="492" operator="equal">
      <formula>"Remplaçant"</formula>
    </cfRule>
    <cfRule type="cellIs" dxfId="6063" priority="493" operator="equal">
      <formula>"Titulaire"</formula>
    </cfRule>
  </conditionalFormatting>
  <conditionalFormatting sqref="BI48:BJ48">
    <cfRule type="cellIs" dxfId="6062" priority="490" operator="equal">
      <formula>"Remplaçant"</formula>
    </cfRule>
    <cfRule type="cellIs" dxfId="6061" priority="491" operator="equal">
      <formula>"Titulaire"</formula>
    </cfRule>
  </conditionalFormatting>
  <conditionalFormatting sqref="BK1">
    <cfRule type="cellIs" dxfId="6060" priority="488" operator="equal">
      <formula>"Remplaçant"</formula>
    </cfRule>
    <cfRule type="cellIs" dxfId="6059" priority="489" operator="equal">
      <formula>"Titulaire"</formula>
    </cfRule>
  </conditionalFormatting>
  <conditionalFormatting sqref="BL5:BM20 BL31:BM47">
    <cfRule type="cellIs" dxfId="6058" priority="486" operator="equal">
      <formula>"Remplaçant"</formula>
    </cfRule>
    <cfRule type="cellIs" dxfId="6057" priority="487" operator="equal">
      <formula>"Titulaire"</formula>
    </cfRule>
  </conditionalFormatting>
  <conditionalFormatting sqref="BL4:BM4">
    <cfRule type="cellIs" dxfId="6056" priority="484" operator="equal">
      <formula>"Remplaçant"</formula>
    </cfRule>
    <cfRule type="cellIs" dxfId="6055" priority="485" operator="equal">
      <formula>"Titulaire"</formula>
    </cfRule>
  </conditionalFormatting>
  <conditionalFormatting sqref="BL48:BM48">
    <cfRule type="cellIs" dxfId="6054" priority="482" operator="equal">
      <formula>"Remplaçant"</formula>
    </cfRule>
    <cfRule type="cellIs" dxfId="6053" priority="483" operator="equal">
      <formula>"Titulaire"</formula>
    </cfRule>
  </conditionalFormatting>
  <conditionalFormatting sqref="BN1">
    <cfRule type="cellIs" dxfId="6052" priority="480" operator="equal">
      <formula>"Remplaçant"</formula>
    </cfRule>
    <cfRule type="cellIs" dxfId="6051" priority="481" operator="equal">
      <formula>"Titulaire"</formula>
    </cfRule>
  </conditionalFormatting>
  <conditionalFormatting sqref="BO5:BP20 BO31:BP47">
    <cfRule type="cellIs" dxfId="6050" priority="478" operator="equal">
      <formula>"Remplaçant"</formula>
    </cfRule>
    <cfRule type="cellIs" dxfId="6049" priority="479" operator="equal">
      <formula>"Titulaire"</formula>
    </cfRule>
  </conditionalFormatting>
  <conditionalFormatting sqref="BO4:BP4">
    <cfRule type="cellIs" dxfId="6048" priority="476" operator="equal">
      <formula>"Remplaçant"</formula>
    </cfRule>
    <cfRule type="cellIs" dxfId="6047" priority="477" operator="equal">
      <formula>"Titulaire"</formula>
    </cfRule>
  </conditionalFormatting>
  <conditionalFormatting sqref="BO48:BP48">
    <cfRule type="cellIs" dxfId="6046" priority="474" operator="equal">
      <formula>"Remplaçant"</formula>
    </cfRule>
    <cfRule type="cellIs" dxfId="6045" priority="475" operator="equal">
      <formula>"Titulaire"</formula>
    </cfRule>
  </conditionalFormatting>
  <conditionalFormatting sqref="BQ1">
    <cfRule type="cellIs" dxfId="6044" priority="472" operator="equal">
      <formula>"Remplaçant"</formula>
    </cfRule>
    <cfRule type="cellIs" dxfId="6043" priority="473" operator="equal">
      <formula>"Titulaire"</formula>
    </cfRule>
  </conditionalFormatting>
  <conditionalFormatting sqref="BR5:BS20 BR31:BS47">
    <cfRule type="cellIs" dxfId="6042" priority="470" operator="equal">
      <formula>"Remplaçant"</formula>
    </cfRule>
    <cfRule type="cellIs" dxfId="6041" priority="471" operator="equal">
      <formula>"Titulaire"</formula>
    </cfRule>
  </conditionalFormatting>
  <conditionalFormatting sqref="BR4:BS4">
    <cfRule type="cellIs" dxfId="6040" priority="468" operator="equal">
      <formula>"Remplaçant"</formula>
    </cfRule>
    <cfRule type="cellIs" dxfId="6039" priority="469" operator="equal">
      <formula>"Titulaire"</formula>
    </cfRule>
  </conditionalFormatting>
  <conditionalFormatting sqref="BR48:BS48">
    <cfRule type="cellIs" dxfId="6038" priority="466" operator="equal">
      <formula>"Remplaçant"</formula>
    </cfRule>
    <cfRule type="cellIs" dxfId="6037" priority="467" operator="equal">
      <formula>"Titulaire"</formula>
    </cfRule>
  </conditionalFormatting>
  <conditionalFormatting sqref="BT1">
    <cfRule type="cellIs" dxfId="6036" priority="464" operator="equal">
      <formula>"Remplaçant"</formula>
    </cfRule>
    <cfRule type="cellIs" dxfId="6035" priority="465" operator="equal">
      <formula>"Titulaire"</formula>
    </cfRule>
  </conditionalFormatting>
  <conditionalFormatting sqref="BU5:BV20 BU31:BV47">
    <cfRule type="cellIs" dxfId="6034" priority="462" operator="equal">
      <formula>"Remplaçant"</formula>
    </cfRule>
    <cfRule type="cellIs" dxfId="6033" priority="463" operator="equal">
      <formula>"Titulaire"</formula>
    </cfRule>
  </conditionalFormatting>
  <conditionalFormatting sqref="BU4:BV4">
    <cfRule type="cellIs" dxfId="6032" priority="460" operator="equal">
      <formula>"Remplaçant"</formula>
    </cfRule>
    <cfRule type="cellIs" dxfId="6031" priority="461" operator="equal">
      <formula>"Titulaire"</formula>
    </cfRule>
  </conditionalFormatting>
  <conditionalFormatting sqref="BU48:BV48">
    <cfRule type="cellIs" dxfId="6030" priority="458" operator="equal">
      <formula>"Remplaçant"</formula>
    </cfRule>
    <cfRule type="cellIs" dxfId="6029" priority="459" operator="equal">
      <formula>"Titulaire"</formula>
    </cfRule>
  </conditionalFormatting>
  <conditionalFormatting sqref="BW1">
    <cfRule type="cellIs" dxfId="6028" priority="456" operator="equal">
      <formula>"Remplaçant"</formula>
    </cfRule>
    <cfRule type="cellIs" dxfId="6027" priority="457" operator="equal">
      <formula>"Titulaire"</formula>
    </cfRule>
  </conditionalFormatting>
  <conditionalFormatting sqref="BX5:BY20 BX31:BY47">
    <cfRule type="cellIs" dxfId="6026" priority="454" operator="equal">
      <formula>"Remplaçant"</formula>
    </cfRule>
    <cfRule type="cellIs" dxfId="6025" priority="455" operator="equal">
      <formula>"Titulaire"</formula>
    </cfRule>
  </conditionalFormatting>
  <conditionalFormatting sqref="BX4:BY4">
    <cfRule type="cellIs" dxfId="6024" priority="452" operator="equal">
      <formula>"Remplaçant"</formula>
    </cfRule>
    <cfRule type="cellIs" dxfId="6023" priority="453" operator="equal">
      <formula>"Titulaire"</formula>
    </cfRule>
  </conditionalFormatting>
  <conditionalFormatting sqref="BX48:BY48">
    <cfRule type="cellIs" dxfId="6022" priority="450" operator="equal">
      <formula>"Remplaçant"</formula>
    </cfRule>
    <cfRule type="cellIs" dxfId="6021" priority="451" operator="equal">
      <formula>"Titulaire"</formula>
    </cfRule>
  </conditionalFormatting>
  <conditionalFormatting sqref="BZ1">
    <cfRule type="cellIs" dxfId="6020" priority="448" operator="equal">
      <formula>"Remplaçant"</formula>
    </cfRule>
    <cfRule type="cellIs" dxfId="6019" priority="449" operator="equal">
      <formula>"Titulaire"</formula>
    </cfRule>
  </conditionalFormatting>
  <conditionalFormatting sqref="CA5:CB20 CA31:CB47">
    <cfRule type="cellIs" dxfId="6018" priority="446" operator="equal">
      <formula>"Remplaçant"</formula>
    </cfRule>
    <cfRule type="cellIs" dxfId="6017" priority="447" operator="equal">
      <formula>"Titulaire"</formula>
    </cfRule>
  </conditionalFormatting>
  <conditionalFormatting sqref="CA4:CB4">
    <cfRule type="cellIs" dxfId="6016" priority="444" operator="equal">
      <formula>"Remplaçant"</formula>
    </cfRule>
    <cfRule type="cellIs" dxfId="6015" priority="445" operator="equal">
      <formula>"Titulaire"</formula>
    </cfRule>
  </conditionalFormatting>
  <conditionalFormatting sqref="CA48:CB48">
    <cfRule type="cellIs" dxfId="6014" priority="442" operator="equal">
      <formula>"Remplaçant"</formula>
    </cfRule>
    <cfRule type="cellIs" dxfId="6013" priority="443" operator="equal">
      <formula>"Titulaire"</formula>
    </cfRule>
  </conditionalFormatting>
  <conditionalFormatting sqref="CC1">
    <cfRule type="cellIs" dxfId="6012" priority="440" operator="equal">
      <formula>"Remplaçant"</formula>
    </cfRule>
    <cfRule type="cellIs" dxfId="6011" priority="441" operator="equal">
      <formula>"Titulaire"</formula>
    </cfRule>
  </conditionalFormatting>
  <conditionalFormatting sqref="CD5:CE20 CD31:CE47">
    <cfRule type="cellIs" dxfId="6010" priority="438" operator="equal">
      <formula>"Remplaçant"</formula>
    </cfRule>
    <cfRule type="cellIs" dxfId="6009" priority="439" operator="equal">
      <formula>"Titulaire"</formula>
    </cfRule>
  </conditionalFormatting>
  <conditionalFormatting sqref="CD4:CE4">
    <cfRule type="cellIs" dxfId="6008" priority="436" operator="equal">
      <formula>"Remplaçant"</formula>
    </cfRule>
    <cfRule type="cellIs" dxfId="6007" priority="437" operator="equal">
      <formula>"Titulaire"</formula>
    </cfRule>
  </conditionalFormatting>
  <conditionalFormatting sqref="CD48:CE48">
    <cfRule type="cellIs" dxfId="6006" priority="434" operator="equal">
      <formula>"Remplaçant"</formula>
    </cfRule>
    <cfRule type="cellIs" dxfId="6005" priority="435" operator="equal">
      <formula>"Titulaire"</formula>
    </cfRule>
  </conditionalFormatting>
  <conditionalFormatting sqref="CF1">
    <cfRule type="cellIs" dxfId="6004" priority="432" operator="equal">
      <formula>"Remplaçant"</formula>
    </cfRule>
    <cfRule type="cellIs" dxfId="6003" priority="433" operator="equal">
      <formula>"Titulaire"</formula>
    </cfRule>
  </conditionalFormatting>
  <conditionalFormatting sqref="CG5:CH20 CG31:CH47">
    <cfRule type="cellIs" dxfId="6002" priority="430" operator="equal">
      <formula>"Remplaçant"</formula>
    </cfRule>
    <cfRule type="cellIs" dxfId="6001" priority="431" operator="equal">
      <formula>"Titulaire"</formula>
    </cfRule>
  </conditionalFormatting>
  <conditionalFormatting sqref="CG4:CH4">
    <cfRule type="cellIs" dxfId="6000" priority="428" operator="equal">
      <formula>"Remplaçant"</formula>
    </cfRule>
    <cfRule type="cellIs" dxfId="5999" priority="429" operator="equal">
      <formula>"Titulaire"</formula>
    </cfRule>
  </conditionalFormatting>
  <conditionalFormatting sqref="CG48:CH48">
    <cfRule type="cellIs" dxfId="5998" priority="426" operator="equal">
      <formula>"Remplaçant"</formula>
    </cfRule>
    <cfRule type="cellIs" dxfId="5997" priority="427" operator="equal">
      <formula>"Titulaire"</formula>
    </cfRule>
  </conditionalFormatting>
  <conditionalFormatting sqref="CI1">
    <cfRule type="cellIs" dxfId="5996" priority="424" operator="equal">
      <formula>"Remplaçant"</formula>
    </cfRule>
    <cfRule type="cellIs" dxfId="5995" priority="425" operator="equal">
      <formula>"Titulaire"</formula>
    </cfRule>
  </conditionalFormatting>
  <conditionalFormatting sqref="CJ5:CK20 CJ31:CK47">
    <cfRule type="cellIs" dxfId="5994" priority="422" operator="equal">
      <formula>"Remplaçant"</formula>
    </cfRule>
    <cfRule type="cellIs" dxfId="5993" priority="423" operator="equal">
      <formula>"Titulaire"</formula>
    </cfRule>
  </conditionalFormatting>
  <conditionalFormatting sqref="CJ4:CK4">
    <cfRule type="cellIs" dxfId="5992" priority="420" operator="equal">
      <formula>"Remplaçant"</formula>
    </cfRule>
    <cfRule type="cellIs" dxfId="5991" priority="421" operator="equal">
      <formula>"Titulaire"</formula>
    </cfRule>
  </conditionalFormatting>
  <conditionalFormatting sqref="CJ48:CK48">
    <cfRule type="cellIs" dxfId="5990" priority="418" operator="equal">
      <formula>"Remplaçant"</formula>
    </cfRule>
    <cfRule type="cellIs" dxfId="5989" priority="419" operator="equal">
      <formula>"Titulaire"</formula>
    </cfRule>
  </conditionalFormatting>
  <conditionalFormatting sqref="CL1">
    <cfRule type="cellIs" dxfId="5988" priority="416" operator="equal">
      <formula>"Remplaçant"</formula>
    </cfRule>
    <cfRule type="cellIs" dxfId="5987" priority="417" operator="equal">
      <formula>"Titulaire"</formula>
    </cfRule>
  </conditionalFormatting>
  <conditionalFormatting sqref="CM5:CN20 CM31:CN47">
    <cfRule type="cellIs" dxfId="5986" priority="414" operator="equal">
      <formula>"Remplaçant"</formula>
    </cfRule>
    <cfRule type="cellIs" dxfId="5985" priority="415" operator="equal">
      <formula>"Titulaire"</formula>
    </cfRule>
  </conditionalFormatting>
  <conditionalFormatting sqref="CM4:CN4">
    <cfRule type="cellIs" dxfId="5984" priority="412" operator="equal">
      <formula>"Remplaçant"</formula>
    </cfRule>
    <cfRule type="cellIs" dxfId="5983" priority="413" operator="equal">
      <formula>"Titulaire"</formula>
    </cfRule>
  </conditionalFormatting>
  <conditionalFormatting sqref="CM48:CN48">
    <cfRule type="cellIs" dxfId="5982" priority="410" operator="equal">
      <formula>"Remplaçant"</formula>
    </cfRule>
    <cfRule type="cellIs" dxfId="5981" priority="411" operator="equal">
      <formula>"Titulaire"</formula>
    </cfRule>
  </conditionalFormatting>
  <conditionalFormatting sqref="CO1">
    <cfRule type="cellIs" dxfId="5980" priority="408" operator="equal">
      <formula>"Remplaçant"</formula>
    </cfRule>
    <cfRule type="cellIs" dxfId="5979" priority="409" operator="equal">
      <formula>"Titulaire"</formula>
    </cfRule>
  </conditionalFormatting>
  <conditionalFormatting sqref="CP5:CQ20 CP31:CQ47">
    <cfRule type="cellIs" dxfId="5978" priority="406" operator="equal">
      <formula>"Remplaçant"</formula>
    </cfRule>
    <cfRule type="cellIs" dxfId="5977" priority="407" operator="equal">
      <formula>"Titulaire"</formula>
    </cfRule>
  </conditionalFormatting>
  <conditionalFormatting sqref="CP4:CQ4">
    <cfRule type="cellIs" dxfId="5976" priority="404" operator="equal">
      <formula>"Remplaçant"</formula>
    </cfRule>
    <cfRule type="cellIs" dxfId="5975" priority="405" operator="equal">
      <formula>"Titulaire"</formula>
    </cfRule>
  </conditionalFormatting>
  <conditionalFormatting sqref="CP48:CQ48">
    <cfRule type="cellIs" dxfId="5974" priority="402" operator="equal">
      <formula>"Remplaçant"</formula>
    </cfRule>
    <cfRule type="cellIs" dxfId="5973" priority="403" operator="equal">
      <formula>"Titulaire"</formula>
    </cfRule>
  </conditionalFormatting>
  <conditionalFormatting sqref="CR1">
    <cfRule type="cellIs" dxfId="5972" priority="400" operator="equal">
      <formula>"Remplaçant"</formula>
    </cfRule>
    <cfRule type="cellIs" dxfId="5971" priority="401" operator="equal">
      <formula>"Titulaire"</formula>
    </cfRule>
  </conditionalFormatting>
  <conditionalFormatting sqref="CS5:CT20 CS31:CT47">
    <cfRule type="cellIs" dxfId="5970" priority="398" operator="equal">
      <formula>"Remplaçant"</formula>
    </cfRule>
    <cfRule type="cellIs" dxfId="5969" priority="399" operator="equal">
      <formula>"Titulaire"</formula>
    </cfRule>
  </conditionalFormatting>
  <conditionalFormatting sqref="CS4:CT4">
    <cfRule type="cellIs" dxfId="5968" priority="396" operator="equal">
      <formula>"Remplaçant"</formula>
    </cfRule>
    <cfRule type="cellIs" dxfId="5967" priority="397" operator="equal">
      <formula>"Titulaire"</formula>
    </cfRule>
  </conditionalFormatting>
  <conditionalFormatting sqref="CS48:CT48">
    <cfRule type="cellIs" dxfId="5966" priority="394" operator="equal">
      <formula>"Remplaçant"</formula>
    </cfRule>
    <cfRule type="cellIs" dxfId="5965" priority="395" operator="equal">
      <formula>"Titulaire"</formula>
    </cfRule>
  </conditionalFormatting>
  <conditionalFormatting sqref="CU1">
    <cfRule type="cellIs" dxfId="5964" priority="392" operator="equal">
      <formula>"Remplaçant"</formula>
    </cfRule>
    <cfRule type="cellIs" dxfId="5963" priority="393" operator="equal">
      <formula>"Titulaire"</formula>
    </cfRule>
  </conditionalFormatting>
  <conditionalFormatting sqref="CV5:CW20 CV31:CW47">
    <cfRule type="cellIs" dxfId="5962" priority="390" operator="equal">
      <formula>"Remplaçant"</formula>
    </cfRule>
    <cfRule type="cellIs" dxfId="5961" priority="391" operator="equal">
      <formula>"Titulaire"</formula>
    </cfRule>
  </conditionalFormatting>
  <conditionalFormatting sqref="CV4:CW4">
    <cfRule type="cellIs" dxfId="5960" priority="388" operator="equal">
      <formula>"Remplaçant"</formula>
    </cfRule>
    <cfRule type="cellIs" dxfId="5959" priority="389" operator="equal">
      <formula>"Titulaire"</formula>
    </cfRule>
  </conditionalFormatting>
  <conditionalFormatting sqref="CV48:CW48">
    <cfRule type="cellIs" dxfId="5958" priority="386" operator="equal">
      <formula>"Remplaçant"</formula>
    </cfRule>
    <cfRule type="cellIs" dxfId="5957" priority="387" operator="equal">
      <formula>"Titulaire"</formula>
    </cfRule>
  </conditionalFormatting>
  <conditionalFormatting sqref="CX1">
    <cfRule type="cellIs" dxfId="5956" priority="384" operator="equal">
      <formula>"Remplaçant"</formula>
    </cfRule>
    <cfRule type="cellIs" dxfId="5955" priority="385" operator="equal">
      <formula>"Titulaire"</formula>
    </cfRule>
  </conditionalFormatting>
  <conditionalFormatting sqref="CY5:CZ20 CY31:CZ47">
    <cfRule type="cellIs" dxfId="5954" priority="382" operator="equal">
      <formula>"Remplaçant"</formula>
    </cfRule>
    <cfRule type="cellIs" dxfId="5953" priority="383" operator="equal">
      <formula>"Titulaire"</formula>
    </cfRule>
  </conditionalFormatting>
  <conditionalFormatting sqref="CY4:CZ4">
    <cfRule type="cellIs" dxfId="5952" priority="380" operator="equal">
      <formula>"Remplaçant"</formula>
    </cfRule>
    <cfRule type="cellIs" dxfId="5951" priority="381" operator="equal">
      <formula>"Titulaire"</formula>
    </cfRule>
  </conditionalFormatting>
  <conditionalFormatting sqref="CY48:CZ48">
    <cfRule type="cellIs" dxfId="5950" priority="378" operator="equal">
      <formula>"Remplaçant"</formula>
    </cfRule>
    <cfRule type="cellIs" dxfId="5949" priority="379" operator="equal">
      <formula>"Titulaire"</formula>
    </cfRule>
  </conditionalFormatting>
  <conditionalFormatting sqref="DA1">
    <cfRule type="cellIs" dxfId="5948" priority="376" operator="equal">
      <formula>"Remplaçant"</formula>
    </cfRule>
    <cfRule type="cellIs" dxfId="5947" priority="377" operator="equal">
      <formula>"Titulaire"</formula>
    </cfRule>
  </conditionalFormatting>
  <conditionalFormatting sqref="DB5:DC20 DB31:DC47">
    <cfRule type="cellIs" dxfId="5946" priority="374" operator="equal">
      <formula>"Remplaçant"</formula>
    </cfRule>
    <cfRule type="cellIs" dxfId="5945" priority="375" operator="equal">
      <formula>"Titulaire"</formula>
    </cfRule>
  </conditionalFormatting>
  <conditionalFormatting sqref="DB4:DC4">
    <cfRule type="cellIs" dxfId="5944" priority="372" operator="equal">
      <formula>"Remplaçant"</formula>
    </cfRule>
    <cfRule type="cellIs" dxfId="5943" priority="373" operator="equal">
      <formula>"Titulaire"</formula>
    </cfRule>
  </conditionalFormatting>
  <conditionalFormatting sqref="DB48:DC48">
    <cfRule type="cellIs" dxfId="5942" priority="370" operator="equal">
      <formula>"Remplaçant"</formula>
    </cfRule>
    <cfRule type="cellIs" dxfId="5941" priority="371" operator="equal">
      <formula>"Titulaire"</formula>
    </cfRule>
  </conditionalFormatting>
  <conditionalFormatting sqref="DD1">
    <cfRule type="cellIs" dxfId="5940" priority="368" operator="equal">
      <formula>"Remplaçant"</formula>
    </cfRule>
    <cfRule type="cellIs" dxfId="5939" priority="369" operator="equal">
      <formula>"Titulaire"</formula>
    </cfRule>
  </conditionalFormatting>
  <conditionalFormatting sqref="DE5:DF20 DE31:DF47">
    <cfRule type="cellIs" dxfId="5938" priority="366" operator="equal">
      <formula>"Remplaçant"</formula>
    </cfRule>
    <cfRule type="cellIs" dxfId="5937" priority="367" operator="equal">
      <formula>"Titulaire"</formula>
    </cfRule>
  </conditionalFormatting>
  <conditionalFormatting sqref="DE4:DF4">
    <cfRule type="cellIs" dxfId="5936" priority="364" operator="equal">
      <formula>"Remplaçant"</formula>
    </cfRule>
    <cfRule type="cellIs" dxfId="5935" priority="365" operator="equal">
      <formula>"Titulaire"</formula>
    </cfRule>
  </conditionalFormatting>
  <conditionalFormatting sqref="DE48:DF48">
    <cfRule type="cellIs" dxfId="5934" priority="362" operator="equal">
      <formula>"Remplaçant"</formula>
    </cfRule>
    <cfRule type="cellIs" dxfId="5933" priority="363" operator="equal">
      <formula>"Titulaire"</formula>
    </cfRule>
  </conditionalFormatting>
  <conditionalFormatting sqref="DG1">
    <cfRule type="cellIs" dxfId="5932" priority="360" operator="equal">
      <formula>"Remplaçant"</formula>
    </cfRule>
    <cfRule type="cellIs" dxfId="5931" priority="361" operator="equal">
      <formula>"Titulaire"</formula>
    </cfRule>
  </conditionalFormatting>
  <conditionalFormatting sqref="DH5:DI20 DH31:DI47">
    <cfRule type="cellIs" dxfId="5930" priority="358" operator="equal">
      <formula>"Remplaçant"</formula>
    </cfRule>
    <cfRule type="cellIs" dxfId="5929" priority="359" operator="equal">
      <formula>"Titulaire"</formula>
    </cfRule>
  </conditionalFormatting>
  <conditionalFormatting sqref="DH4:DI4">
    <cfRule type="cellIs" dxfId="5928" priority="356" operator="equal">
      <formula>"Remplaçant"</formula>
    </cfRule>
    <cfRule type="cellIs" dxfId="5927" priority="357" operator="equal">
      <formula>"Titulaire"</formula>
    </cfRule>
  </conditionalFormatting>
  <conditionalFormatting sqref="DH48:DI48">
    <cfRule type="cellIs" dxfId="5926" priority="354" operator="equal">
      <formula>"Remplaçant"</formula>
    </cfRule>
    <cfRule type="cellIs" dxfId="5925" priority="355" operator="equal">
      <formula>"Titulaire"</formula>
    </cfRule>
  </conditionalFormatting>
  <conditionalFormatting sqref="DJ1">
    <cfRule type="cellIs" dxfId="5924" priority="352" operator="equal">
      <formula>"Remplaçant"</formula>
    </cfRule>
    <cfRule type="cellIs" dxfId="5923" priority="353" operator="equal">
      <formula>"Titulaire"</formula>
    </cfRule>
  </conditionalFormatting>
  <conditionalFormatting sqref="DK5:DL20 DK31:DL47">
    <cfRule type="cellIs" dxfId="5922" priority="350" operator="equal">
      <formula>"Remplaçant"</formula>
    </cfRule>
    <cfRule type="cellIs" dxfId="5921" priority="351" operator="equal">
      <formula>"Titulaire"</formula>
    </cfRule>
  </conditionalFormatting>
  <conditionalFormatting sqref="DK4:DL4">
    <cfRule type="cellIs" dxfId="5920" priority="348" operator="equal">
      <formula>"Remplaçant"</formula>
    </cfRule>
    <cfRule type="cellIs" dxfId="5919" priority="349" operator="equal">
      <formula>"Titulaire"</formula>
    </cfRule>
  </conditionalFormatting>
  <conditionalFormatting sqref="DK48:DL48">
    <cfRule type="cellIs" dxfId="5918" priority="346" operator="equal">
      <formula>"Remplaçant"</formula>
    </cfRule>
    <cfRule type="cellIs" dxfId="5917" priority="347" operator="equal">
      <formula>"Titulaire"</formula>
    </cfRule>
  </conditionalFormatting>
  <conditionalFormatting sqref="DM1">
    <cfRule type="cellIs" dxfId="5916" priority="344" operator="equal">
      <formula>"Remplaçant"</formula>
    </cfRule>
    <cfRule type="cellIs" dxfId="5915" priority="345" operator="equal">
      <formula>"Titulaire"</formula>
    </cfRule>
  </conditionalFormatting>
  <conditionalFormatting sqref="DN5:DO20 DN31:DO47">
    <cfRule type="cellIs" dxfId="5914" priority="342" operator="equal">
      <formula>"Remplaçant"</formula>
    </cfRule>
    <cfRule type="cellIs" dxfId="5913" priority="343" operator="equal">
      <formula>"Titulaire"</formula>
    </cfRule>
  </conditionalFormatting>
  <conditionalFormatting sqref="DN4:DO4">
    <cfRule type="cellIs" dxfId="5912" priority="340" operator="equal">
      <formula>"Remplaçant"</formula>
    </cfRule>
    <cfRule type="cellIs" dxfId="5911" priority="341" operator="equal">
      <formula>"Titulaire"</formula>
    </cfRule>
  </conditionalFormatting>
  <conditionalFormatting sqref="DN48:DO48">
    <cfRule type="cellIs" dxfId="5910" priority="338" operator="equal">
      <formula>"Remplaçant"</formula>
    </cfRule>
    <cfRule type="cellIs" dxfId="5909" priority="339" operator="equal">
      <formula>"Titulaire"</formula>
    </cfRule>
  </conditionalFormatting>
  <conditionalFormatting sqref="DP1">
    <cfRule type="cellIs" dxfId="5908" priority="336" operator="equal">
      <formula>"Remplaçant"</formula>
    </cfRule>
    <cfRule type="cellIs" dxfId="5907" priority="337" operator="equal">
      <formula>"Titulaire"</formula>
    </cfRule>
  </conditionalFormatting>
  <conditionalFormatting sqref="DQ5:DR20 DQ31:DR47">
    <cfRule type="cellIs" dxfId="5906" priority="334" operator="equal">
      <formula>"Remplaçant"</formula>
    </cfRule>
    <cfRule type="cellIs" dxfId="5905" priority="335" operator="equal">
      <formula>"Titulaire"</formula>
    </cfRule>
  </conditionalFormatting>
  <conditionalFormatting sqref="DQ4:DR4">
    <cfRule type="cellIs" dxfId="5904" priority="332" operator="equal">
      <formula>"Remplaçant"</formula>
    </cfRule>
    <cfRule type="cellIs" dxfId="5903" priority="333" operator="equal">
      <formula>"Titulaire"</formula>
    </cfRule>
  </conditionalFormatting>
  <conditionalFormatting sqref="DQ48:DR48">
    <cfRule type="cellIs" dxfId="5902" priority="330" operator="equal">
      <formula>"Remplaçant"</formula>
    </cfRule>
    <cfRule type="cellIs" dxfId="5901" priority="331" operator="equal">
      <formula>"Titulaire"</formula>
    </cfRule>
  </conditionalFormatting>
  <conditionalFormatting sqref="DS1">
    <cfRule type="cellIs" dxfId="5900" priority="328" operator="equal">
      <formula>"Remplaçant"</formula>
    </cfRule>
    <cfRule type="cellIs" dxfId="5899" priority="329" operator="equal">
      <formula>"Titulaire"</formula>
    </cfRule>
  </conditionalFormatting>
  <conditionalFormatting sqref="DT5:DU20 DT31:DU47">
    <cfRule type="cellIs" dxfId="5898" priority="326" operator="equal">
      <formula>"Remplaçant"</formula>
    </cfRule>
    <cfRule type="cellIs" dxfId="5897" priority="327" operator="equal">
      <formula>"Titulaire"</formula>
    </cfRule>
  </conditionalFormatting>
  <conditionalFormatting sqref="DT4:DU4">
    <cfRule type="cellIs" dxfId="5896" priority="324" operator="equal">
      <formula>"Remplaçant"</formula>
    </cfRule>
    <cfRule type="cellIs" dxfId="5895" priority="325" operator="equal">
      <formula>"Titulaire"</formula>
    </cfRule>
  </conditionalFormatting>
  <conditionalFormatting sqref="DT48:DU48">
    <cfRule type="cellIs" dxfId="5894" priority="322" operator="equal">
      <formula>"Remplaçant"</formula>
    </cfRule>
    <cfRule type="cellIs" dxfId="5893" priority="323" operator="equal">
      <formula>"Titulaire"</formula>
    </cfRule>
  </conditionalFormatting>
  <conditionalFormatting sqref="F108:F116 F342:F410 F122:F129 F135:F148">
    <cfRule type="colorScale" priority="321">
      <colorScale>
        <cfvo type="min"/>
        <cfvo type="percentile" val="50"/>
        <cfvo type="max"/>
        <color rgb="FFF8696B"/>
        <color rgb="FFFFEB84"/>
        <color rgb="FF63BE7B"/>
      </colorScale>
    </cfRule>
  </conditionalFormatting>
  <conditionalFormatting sqref="U49">
    <cfRule type="cellIs" dxfId="5892" priority="319" operator="equal">
      <formula>"Remplaçant"</formula>
    </cfRule>
    <cfRule type="cellIs" dxfId="5891" priority="320" operator="equal">
      <formula>"Titulaire"</formula>
    </cfRule>
  </conditionalFormatting>
  <conditionalFormatting sqref="U7 U11">
    <cfRule type="cellIs" dxfId="5890" priority="317" operator="equal">
      <formula>"Remplaçant"</formula>
    </cfRule>
    <cfRule type="cellIs" dxfId="5889" priority="318" operator="equal">
      <formula>"Titulaire"</formula>
    </cfRule>
  </conditionalFormatting>
  <conditionalFormatting sqref="AC128">
    <cfRule type="cellIs" dxfId="5888" priority="311" operator="equal">
      <formula>"Remplaçant"</formula>
    </cfRule>
    <cfRule type="cellIs" dxfId="5887" priority="312" operator="equal">
      <formula>"Titulaire"</formula>
    </cfRule>
  </conditionalFormatting>
  <conditionalFormatting sqref="AC115">
    <cfRule type="cellIs" dxfId="5886" priority="315" operator="equal">
      <formula>"Remplaçant"</formula>
    </cfRule>
    <cfRule type="cellIs" dxfId="5885" priority="316" operator="equal">
      <formula>"Titulaire"</formula>
    </cfRule>
  </conditionalFormatting>
  <conditionalFormatting sqref="AC124">
    <cfRule type="cellIs" dxfId="5884" priority="313" operator="equal">
      <formula>"Remplaçant"</formula>
    </cfRule>
    <cfRule type="cellIs" dxfId="5883" priority="314" operator="equal">
      <formula>"Titulaire"</formula>
    </cfRule>
  </conditionalFormatting>
  <conditionalFormatting sqref="B148 D148">
    <cfRule type="cellIs" dxfId="5882" priority="309" operator="equal">
      <formula>"Remplaçant"</formula>
    </cfRule>
    <cfRule type="cellIs" dxfId="5881" priority="310" operator="equal">
      <formula>"Titulaire"</formula>
    </cfRule>
  </conditionalFormatting>
  <conditionalFormatting sqref="E107">
    <cfRule type="cellIs" dxfId="5880" priority="307" operator="equal">
      <formula>"Remplaçant"</formula>
    </cfRule>
    <cfRule type="cellIs" dxfId="5879" priority="308" operator="equal">
      <formula>"Titulaire"</formula>
    </cfRule>
  </conditionalFormatting>
  <conditionalFormatting sqref="E107 A3:XFD4">
    <cfRule type="cellIs" dxfId="5878" priority="632" operator="equal">
      <formula>$A$1</formula>
    </cfRule>
  </conditionalFormatting>
  <conditionalFormatting sqref="E5:F20 E31:F44">
    <cfRule type="cellIs" dxfId="5877" priority="306" operator="equal">
      <formula>0</formula>
    </cfRule>
  </conditionalFormatting>
  <conditionalFormatting sqref="G5:I20 G31:I44">
    <cfRule type="cellIs" dxfId="5876" priority="305" operator="equal">
      <formula>0</formula>
    </cfRule>
  </conditionalFormatting>
  <conditionalFormatting sqref="B107">
    <cfRule type="cellIs" dxfId="5875" priority="302" operator="equal">
      <formula>"Remplaçant"</formula>
    </cfRule>
    <cfRule type="cellIs" dxfId="5874" priority="303" operator="equal">
      <formula>"Titulaire"</formula>
    </cfRule>
  </conditionalFormatting>
  <conditionalFormatting sqref="B107">
    <cfRule type="cellIs" dxfId="5873" priority="304" operator="equal">
      <formula>$A$1</formula>
    </cfRule>
  </conditionalFormatting>
  <conditionalFormatting sqref="H108:H116 H122:H129 H135:H148">
    <cfRule type="cellIs" dxfId="5872" priority="300" operator="equal">
      <formula>"Remplaçant"</formula>
    </cfRule>
    <cfRule type="cellIs" dxfId="5871" priority="301" operator="equal">
      <formula>"Titulaire"</formula>
    </cfRule>
  </conditionalFormatting>
  <conditionalFormatting sqref="H108:H116 H122:H129 H135:H148">
    <cfRule type="colorScale" priority="299">
      <colorScale>
        <cfvo type="min"/>
        <cfvo type="percentile" val="50"/>
        <cfvo type="max"/>
        <color rgb="FFF8696B"/>
        <color rgb="FFFFEB84"/>
        <color rgb="FF63BE7B"/>
      </colorScale>
    </cfRule>
  </conditionalFormatting>
  <conditionalFormatting sqref="G108:G116 G122:G129 G135:G148">
    <cfRule type="cellIs" dxfId="5870" priority="297" operator="equal">
      <formula>"Remplaçant"</formula>
    </cfRule>
    <cfRule type="cellIs" dxfId="5869" priority="298" operator="equal">
      <formula>"Titulaire"</formula>
    </cfRule>
  </conditionalFormatting>
  <conditionalFormatting sqref="G108:G116 G122:G129 G135:G148">
    <cfRule type="colorScale" priority="296">
      <colorScale>
        <cfvo type="min"/>
        <cfvo type="percentile" val="50"/>
        <cfvo type="max"/>
        <color rgb="FFF8696B"/>
        <color rgb="FFFFEB84"/>
        <color rgb="FF63BE7B"/>
      </colorScale>
    </cfRule>
  </conditionalFormatting>
  <conditionalFormatting sqref="C107">
    <cfRule type="cellIs" dxfId="5868" priority="293" operator="equal">
      <formula>"Remplaçant"</formula>
    </cfRule>
    <cfRule type="cellIs" dxfId="5867" priority="294" operator="equal">
      <formula>"Titulaire"</formula>
    </cfRule>
  </conditionalFormatting>
  <conditionalFormatting sqref="C107">
    <cfRule type="cellIs" dxfId="5866" priority="295" operator="equal">
      <formula>$A$1</formula>
    </cfRule>
  </conditionalFormatting>
  <conditionalFormatting sqref="D107">
    <cfRule type="cellIs" dxfId="5865" priority="290" operator="equal">
      <formula>"Remplaçant"</formula>
    </cfRule>
    <cfRule type="cellIs" dxfId="5864" priority="291" operator="equal">
      <formula>"Titulaire"</formula>
    </cfRule>
  </conditionalFormatting>
  <conditionalFormatting sqref="D107">
    <cfRule type="cellIs" dxfId="5863" priority="292" operator="equal">
      <formula>$A$1</formula>
    </cfRule>
  </conditionalFormatting>
  <conditionalFormatting sqref="A342:A410">
    <cfRule type="cellIs" dxfId="5862" priority="289" operator="equal">
      <formula>11</formula>
    </cfRule>
  </conditionalFormatting>
  <conditionalFormatting sqref="B415">
    <cfRule type="cellIs" dxfId="5861" priority="285" operator="equal">
      <formula>"Remplaçant"</formula>
    </cfRule>
    <cfRule type="cellIs" dxfId="5860" priority="286" operator="equal">
      <formula>"Titulaire"</formula>
    </cfRule>
  </conditionalFormatting>
  <conditionalFormatting sqref="A342">
    <cfRule type="cellIs" dxfId="5859" priority="284" operator="notEqual">
      <formula>11</formula>
    </cfRule>
  </conditionalFormatting>
  <conditionalFormatting sqref="C414:D416">
    <cfRule type="top10" priority="283" rank="1"/>
  </conditionalFormatting>
  <conditionalFormatting sqref="J21:O21 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R21 J25:O25 J22:K24 M23:O23 M22:N22 M24:N24 R23:R25">
    <cfRule type="cellIs" dxfId="5858" priority="280" operator="equal">
      <formula>"Remplaçant"</formula>
    </cfRule>
    <cfRule type="cellIs" dxfId="5857" priority="281" operator="equal">
      <formula>"Titulaire"</formula>
    </cfRule>
  </conditionalFormatting>
  <conditionalFormatting sqref="J21:K25">
    <cfRule type="cellIs" dxfId="5856" priority="279" operator="equal">
      <formula>0</formula>
    </cfRule>
  </conditionalFormatting>
  <conditionalFormatting sqref="P21:Q25">
    <cfRule type="cellIs" dxfId="5855" priority="277" operator="equal">
      <formula>"Remplaçant"</formula>
    </cfRule>
    <cfRule type="cellIs" dxfId="5854" priority="278" operator="equal">
      <formula>"Titulaire"</formula>
    </cfRule>
  </conditionalFormatting>
  <conditionalFormatting sqref="S21:T25">
    <cfRule type="cellIs" dxfId="5853" priority="275" operator="equal">
      <formula>"Remplaçant"</formula>
    </cfRule>
    <cfRule type="cellIs" dxfId="5852" priority="276" operator="equal">
      <formula>"Titulaire"</formula>
    </cfRule>
  </conditionalFormatting>
  <conditionalFormatting sqref="J21:J25">
    <cfRule type="top10" dxfId="5851" priority="282" rank="11"/>
  </conditionalFormatting>
  <conditionalFormatting sqref="U21 U23:U25">
    <cfRule type="cellIs" dxfId="5850" priority="273" operator="equal">
      <formula>"Remplaçant"</formula>
    </cfRule>
    <cfRule type="cellIs" dxfId="5849" priority="274" operator="equal">
      <formula>"Titulaire"</formula>
    </cfRule>
  </conditionalFormatting>
  <conditionalFormatting sqref="V21:W25">
    <cfRule type="cellIs" dxfId="5848" priority="271" operator="equal">
      <formula>"Remplaçant"</formula>
    </cfRule>
    <cfRule type="cellIs" dxfId="5847" priority="272" operator="equal">
      <formula>"Titulaire"</formula>
    </cfRule>
  </conditionalFormatting>
  <conditionalFormatting sqref="Y21:Z25">
    <cfRule type="cellIs" dxfId="5846" priority="269" operator="equal">
      <formula>"Remplaçant"</formula>
    </cfRule>
    <cfRule type="cellIs" dxfId="5845" priority="270" operator="equal">
      <formula>"Titulaire"</formula>
    </cfRule>
  </conditionalFormatting>
  <conditionalFormatting sqref="AB21:AC25">
    <cfRule type="cellIs" dxfId="5844" priority="267" operator="equal">
      <formula>"Remplaçant"</formula>
    </cfRule>
    <cfRule type="cellIs" dxfId="5843" priority="268" operator="equal">
      <formula>"Titulaire"</formula>
    </cfRule>
  </conditionalFormatting>
  <conditionalFormatting sqref="AE21:AF25">
    <cfRule type="cellIs" dxfId="5842" priority="265" operator="equal">
      <formula>"Remplaçant"</formula>
    </cfRule>
    <cfRule type="cellIs" dxfId="5841" priority="266" operator="equal">
      <formula>"Titulaire"</formula>
    </cfRule>
  </conditionalFormatting>
  <conditionalFormatting sqref="AH21:AI25">
    <cfRule type="cellIs" dxfId="5840" priority="263" operator="equal">
      <formula>"Remplaçant"</formula>
    </cfRule>
    <cfRule type="cellIs" dxfId="5839" priority="264" operator="equal">
      <formula>"Titulaire"</formula>
    </cfRule>
  </conditionalFormatting>
  <conditionalFormatting sqref="AK21:AL25">
    <cfRule type="cellIs" dxfId="5838" priority="261" operator="equal">
      <formula>"Remplaçant"</formula>
    </cfRule>
    <cfRule type="cellIs" dxfId="5837" priority="262" operator="equal">
      <formula>"Titulaire"</formula>
    </cfRule>
  </conditionalFormatting>
  <conditionalFormatting sqref="AN21:AO25">
    <cfRule type="cellIs" dxfId="5836" priority="259" operator="equal">
      <formula>"Remplaçant"</formula>
    </cfRule>
    <cfRule type="cellIs" dxfId="5835" priority="260" operator="equal">
      <formula>"Titulaire"</formula>
    </cfRule>
  </conditionalFormatting>
  <conditionalFormatting sqref="AQ21:AR25">
    <cfRule type="cellIs" dxfId="5834" priority="257" operator="equal">
      <formula>"Remplaçant"</formula>
    </cfRule>
    <cfRule type="cellIs" dxfId="5833" priority="258" operator="equal">
      <formula>"Titulaire"</formula>
    </cfRule>
  </conditionalFormatting>
  <conditionalFormatting sqref="AT21:AU25">
    <cfRule type="cellIs" dxfId="5832" priority="255" operator="equal">
      <formula>"Remplaçant"</formula>
    </cfRule>
    <cfRule type="cellIs" dxfId="5831" priority="256" operator="equal">
      <formula>"Titulaire"</formula>
    </cfRule>
  </conditionalFormatting>
  <conditionalFormatting sqref="AW21:AX25">
    <cfRule type="cellIs" dxfId="5830" priority="253" operator="equal">
      <formula>"Remplaçant"</formula>
    </cfRule>
    <cfRule type="cellIs" dxfId="5829" priority="254" operator="equal">
      <formula>"Titulaire"</formula>
    </cfRule>
  </conditionalFormatting>
  <conditionalFormatting sqref="AZ21:BA25">
    <cfRule type="cellIs" dxfId="5828" priority="251" operator="equal">
      <formula>"Remplaçant"</formula>
    </cfRule>
    <cfRule type="cellIs" dxfId="5827" priority="252" operator="equal">
      <formula>"Titulaire"</formula>
    </cfRule>
  </conditionalFormatting>
  <conditionalFormatting sqref="BC21:BD25">
    <cfRule type="cellIs" dxfId="5826" priority="249" operator="equal">
      <formula>"Remplaçant"</formula>
    </cfRule>
    <cfRule type="cellIs" dxfId="5825" priority="250" operator="equal">
      <formula>"Titulaire"</formula>
    </cfRule>
  </conditionalFormatting>
  <conditionalFormatting sqref="BF21:BG25">
    <cfRule type="cellIs" dxfId="5824" priority="247" operator="equal">
      <formula>"Remplaçant"</formula>
    </cfRule>
    <cfRule type="cellIs" dxfId="5823" priority="248" operator="equal">
      <formula>"Titulaire"</formula>
    </cfRule>
  </conditionalFormatting>
  <conditionalFormatting sqref="BI21:BJ25">
    <cfRule type="cellIs" dxfId="5822" priority="245" operator="equal">
      <formula>"Remplaçant"</formula>
    </cfRule>
    <cfRule type="cellIs" dxfId="5821" priority="246" operator="equal">
      <formula>"Titulaire"</formula>
    </cfRule>
  </conditionalFormatting>
  <conditionalFormatting sqref="BL21:BM25">
    <cfRule type="cellIs" dxfId="5820" priority="243" operator="equal">
      <formula>"Remplaçant"</formula>
    </cfRule>
    <cfRule type="cellIs" dxfId="5819" priority="244" operator="equal">
      <formula>"Titulaire"</formula>
    </cfRule>
  </conditionalFormatting>
  <conditionalFormatting sqref="BO21:BP25">
    <cfRule type="cellIs" dxfId="5818" priority="241" operator="equal">
      <formula>"Remplaçant"</formula>
    </cfRule>
    <cfRule type="cellIs" dxfId="5817" priority="242" operator="equal">
      <formula>"Titulaire"</formula>
    </cfRule>
  </conditionalFormatting>
  <conditionalFormatting sqref="BR21:BS25">
    <cfRule type="cellIs" dxfId="5816" priority="239" operator="equal">
      <formula>"Remplaçant"</formula>
    </cfRule>
    <cfRule type="cellIs" dxfId="5815" priority="240" operator="equal">
      <formula>"Titulaire"</formula>
    </cfRule>
  </conditionalFormatting>
  <conditionalFormatting sqref="BU21:BV25">
    <cfRule type="cellIs" dxfId="5814" priority="237" operator="equal">
      <formula>"Remplaçant"</formula>
    </cfRule>
    <cfRule type="cellIs" dxfId="5813" priority="238" operator="equal">
      <formula>"Titulaire"</formula>
    </cfRule>
  </conditionalFormatting>
  <conditionalFormatting sqref="BX21:BY25">
    <cfRule type="cellIs" dxfId="5812" priority="235" operator="equal">
      <formula>"Remplaçant"</formula>
    </cfRule>
    <cfRule type="cellIs" dxfId="5811" priority="236" operator="equal">
      <formula>"Titulaire"</formula>
    </cfRule>
  </conditionalFormatting>
  <conditionalFormatting sqref="CA21:CB25">
    <cfRule type="cellIs" dxfId="5810" priority="233" operator="equal">
      <formula>"Remplaçant"</formula>
    </cfRule>
    <cfRule type="cellIs" dxfId="5809" priority="234" operator="equal">
      <formula>"Titulaire"</formula>
    </cfRule>
  </conditionalFormatting>
  <conditionalFormatting sqref="CD21:CE25">
    <cfRule type="cellIs" dxfId="5808" priority="231" operator="equal">
      <formula>"Remplaçant"</formula>
    </cfRule>
    <cfRule type="cellIs" dxfId="5807" priority="232" operator="equal">
      <formula>"Titulaire"</formula>
    </cfRule>
  </conditionalFormatting>
  <conditionalFormatting sqref="CG21:CH25">
    <cfRule type="cellIs" dxfId="5806" priority="229" operator="equal">
      <formula>"Remplaçant"</formula>
    </cfRule>
    <cfRule type="cellIs" dxfId="5805" priority="230" operator="equal">
      <formula>"Titulaire"</formula>
    </cfRule>
  </conditionalFormatting>
  <conditionalFormatting sqref="CJ21:CK25">
    <cfRule type="cellIs" dxfId="5804" priority="227" operator="equal">
      <formula>"Remplaçant"</formula>
    </cfRule>
    <cfRule type="cellIs" dxfId="5803" priority="228" operator="equal">
      <formula>"Titulaire"</formula>
    </cfRule>
  </conditionalFormatting>
  <conditionalFormatting sqref="CM21:CN25">
    <cfRule type="cellIs" dxfId="5802" priority="225" operator="equal">
      <formula>"Remplaçant"</formula>
    </cfRule>
    <cfRule type="cellIs" dxfId="5801" priority="226" operator="equal">
      <formula>"Titulaire"</formula>
    </cfRule>
  </conditionalFormatting>
  <conditionalFormatting sqref="CP21:CQ25">
    <cfRule type="cellIs" dxfId="5800" priority="223" operator="equal">
      <formula>"Remplaçant"</formula>
    </cfRule>
    <cfRule type="cellIs" dxfId="5799" priority="224" operator="equal">
      <formula>"Titulaire"</formula>
    </cfRule>
  </conditionalFormatting>
  <conditionalFormatting sqref="CS21:CT25">
    <cfRule type="cellIs" dxfId="5798" priority="221" operator="equal">
      <formula>"Remplaçant"</formula>
    </cfRule>
    <cfRule type="cellIs" dxfId="5797" priority="222" operator="equal">
      <formula>"Titulaire"</formula>
    </cfRule>
  </conditionalFormatting>
  <conditionalFormatting sqref="CV21:CW25">
    <cfRule type="cellIs" dxfId="5796" priority="219" operator="equal">
      <formula>"Remplaçant"</formula>
    </cfRule>
    <cfRule type="cellIs" dxfId="5795" priority="220" operator="equal">
      <formula>"Titulaire"</formula>
    </cfRule>
  </conditionalFormatting>
  <conditionalFormatting sqref="CY21:CZ25">
    <cfRule type="cellIs" dxfId="5794" priority="217" operator="equal">
      <formula>"Remplaçant"</formula>
    </cfRule>
    <cfRule type="cellIs" dxfId="5793" priority="218" operator="equal">
      <formula>"Titulaire"</formula>
    </cfRule>
  </conditionalFormatting>
  <conditionalFormatting sqref="DB21:DC25">
    <cfRule type="cellIs" dxfId="5792" priority="215" operator="equal">
      <formula>"Remplaçant"</formula>
    </cfRule>
    <cfRule type="cellIs" dxfId="5791" priority="216" operator="equal">
      <formula>"Titulaire"</formula>
    </cfRule>
  </conditionalFormatting>
  <conditionalFormatting sqref="DE21:DF25">
    <cfRule type="cellIs" dxfId="5790" priority="213" operator="equal">
      <formula>"Remplaçant"</formula>
    </cfRule>
    <cfRule type="cellIs" dxfId="5789" priority="214" operator="equal">
      <formula>"Titulaire"</formula>
    </cfRule>
  </conditionalFormatting>
  <conditionalFormatting sqref="DH21:DI25">
    <cfRule type="cellIs" dxfId="5788" priority="211" operator="equal">
      <formula>"Remplaçant"</formula>
    </cfRule>
    <cfRule type="cellIs" dxfId="5787" priority="212" operator="equal">
      <formula>"Titulaire"</formula>
    </cfRule>
  </conditionalFormatting>
  <conditionalFormatting sqref="DK21:DL25">
    <cfRule type="cellIs" dxfId="5786" priority="209" operator="equal">
      <formula>"Remplaçant"</formula>
    </cfRule>
    <cfRule type="cellIs" dxfId="5785" priority="210" operator="equal">
      <formula>"Titulaire"</formula>
    </cfRule>
  </conditionalFormatting>
  <conditionalFormatting sqref="DN21:DO25">
    <cfRule type="cellIs" dxfId="5784" priority="207" operator="equal">
      <formula>"Remplaçant"</formula>
    </cfRule>
    <cfRule type="cellIs" dxfId="5783" priority="208" operator="equal">
      <formula>"Titulaire"</formula>
    </cfRule>
  </conditionalFormatting>
  <conditionalFormatting sqref="DQ21:DR25">
    <cfRule type="cellIs" dxfId="5782" priority="205" operator="equal">
      <formula>"Remplaçant"</formula>
    </cfRule>
    <cfRule type="cellIs" dxfId="5781" priority="206" operator="equal">
      <formula>"Titulaire"</formula>
    </cfRule>
  </conditionalFormatting>
  <conditionalFormatting sqref="DT21:DU25">
    <cfRule type="cellIs" dxfId="5780" priority="203" operator="equal">
      <formula>"Remplaçant"</formula>
    </cfRule>
    <cfRule type="cellIs" dxfId="5779" priority="204" operator="equal">
      <formula>"Titulaire"</formula>
    </cfRule>
  </conditionalFormatting>
  <conditionalFormatting sqref="E23:F25 F21:F22">
    <cfRule type="cellIs" dxfId="5778" priority="202" operator="equal">
      <formula>0</formula>
    </cfRule>
  </conditionalFormatting>
  <conditionalFormatting sqref="G21:I25">
    <cfRule type="cellIs" dxfId="5777" priority="201" operator="equal">
      <formula>0</formula>
    </cfRule>
  </conditionalFormatting>
  <conditionalFormatting sqref="U118 U120 AC118:XFD119 AK117:XFD117 AK120:XFD121 I117:K121 F117:F121 M117:T121">
    <cfRule type="cellIs" dxfId="5776" priority="199" operator="equal">
      <formula>"Remplaçant"</formula>
    </cfRule>
    <cfRule type="cellIs" dxfId="5775" priority="200" operator="equal">
      <formula>"Titulaire"</formula>
    </cfRule>
  </conditionalFormatting>
  <conditionalFormatting sqref="F117:F121">
    <cfRule type="colorScale" priority="198">
      <colorScale>
        <cfvo type="min"/>
        <cfvo type="percentile" val="50"/>
        <cfvo type="max"/>
        <color rgb="FFF8696B"/>
        <color rgb="FFFFEB84"/>
        <color rgb="FF63BE7B"/>
      </colorScale>
    </cfRule>
  </conditionalFormatting>
  <conditionalFormatting sqref="AC120">
    <cfRule type="cellIs" dxfId="5774" priority="196" operator="equal">
      <formula>"Remplaçant"</formula>
    </cfRule>
    <cfRule type="cellIs" dxfId="5773" priority="197" operator="equal">
      <formula>"Titulaire"</formula>
    </cfRule>
  </conditionalFormatting>
  <conditionalFormatting sqref="H117:H121">
    <cfRule type="cellIs" dxfId="5772" priority="194" operator="equal">
      <formula>"Remplaçant"</formula>
    </cfRule>
    <cfRule type="cellIs" dxfId="5771" priority="195" operator="equal">
      <formula>"Titulaire"</formula>
    </cfRule>
  </conditionalFormatting>
  <conditionalFormatting sqref="H117:H121">
    <cfRule type="colorScale" priority="193">
      <colorScale>
        <cfvo type="min"/>
        <cfvo type="percentile" val="50"/>
        <cfvo type="max"/>
        <color rgb="FFF8696B"/>
        <color rgb="FFFFEB84"/>
        <color rgb="FF63BE7B"/>
      </colorScale>
    </cfRule>
  </conditionalFormatting>
  <conditionalFormatting sqref="G117:G121">
    <cfRule type="cellIs" dxfId="5770" priority="191" operator="equal">
      <formula>"Remplaçant"</formula>
    </cfRule>
    <cfRule type="cellIs" dxfId="5769" priority="192" operator="equal">
      <formula>"Titulaire"</formula>
    </cfRule>
  </conditionalFormatting>
  <conditionalFormatting sqref="G117:G121">
    <cfRule type="colorScale" priority="190">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29 J26:K27 J29:O29 M26:N27 J30:N30 J28:N28">
    <cfRule type="cellIs" dxfId="5768" priority="187" operator="equal">
      <formula>"Remplaçant"</formula>
    </cfRule>
    <cfRule type="cellIs" dxfId="5767" priority="188" operator="equal">
      <formula>"Titulaire"</formula>
    </cfRule>
  </conditionalFormatting>
  <conditionalFormatting sqref="J26:K30">
    <cfRule type="cellIs" dxfId="5766" priority="186" operator="equal">
      <formula>0</formula>
    </cfRule>
  </conditionalFormatting>
  <conditionalFormatting sqref="P26:Q30">
    <cfRule type="cellIs" dxfId="5765" priority="184" operator="equal">
      <formula>"Remplaçant"</formula>
    </cfRule>
    <cfRule type="cellIs" dxfId="5764" priority="185" operator="equal">
      <formula>"Titulaire"</formula>
    </cfRule>
  </conditionalFormatting>
  <conditionalFormatting sqref="S26:T30">
    <cfRule type="cellIs" dxfId="5763" priority="182" operator="equal">
      <formula>"Remplaçant"</formula>
    </cfRule>
    <cfRule type="cellIs" dxfId="5762" priority="183" operator="equal">
      <formula>"Titulaire"</formula>
    </cfRule>
  </conditionalFormatting>
  <conditionalFormatting sqref="J26:J30">
    <cfRule type="top10" dxfId="5761" priority="189" rank="11"/>
  </conditionalFormatting>
  <conditionalFormatting sqref="U29">
    <cfRule type="cellIs" dxfId="5760" priority="180" operator="equal">
      <formula>"Remplaçant"</formula>
    </cfRule>
    <cfRule type="cellIs" dxfId="5759" priority="181" operator="equal">
      <formula>"Titulaire"</formula>
    </cfRule>
  </conditionalFormatting>
  <conditionalFormatting sqref="V26:W30">
    <cfRule type="cellIs" dxfId="5758" priority="178" operator="equal">
      <formula>"Remplaçant"</formula>
    </cfRule>
    <cfRule type="cellIs" dxfId="5757" priority="179" operator="equal">
      <formula>"Titulaire"</formula>
    </cfRule>
  </conditionalFormatting>
  <conditionalFormatting sqref="Y26:Z30">
    <cfRule type="cellIs" dxfId="5756" priority="176" operator="equal">
      <formula>"Remplaçant"</formula>
    </cfRule>
    <cfRule type="cellIs" dxfId="5755" priority="177" operator="equal">
      <formula>"Titulaire"</formula>
    </cfRule>
  </conditionalFormatting>
  <conditionalFormatting sqref="AB26:AC30">
    <cfRule type="cellIs" dxfId="5754" priority="174" operator="equal">
      <formula>"Remplaçant"</formula>
    </cfRule>
    <cfRule type="cellIs" dxfId="5753" priority="175" operator="equal">
      <formula>"Titulaire"</formula>
    </cfRule>
  </conditionalFormatting>
  <conditionalFormatting sqref="AE26:AF30">
    <cfRule type="cellIs" dxfId="5752" priority="172" operator="equal">
      <formula>"Remplaçant"</formula>
    </cfRule>
    <cfRule type="cellIs" dxfId="5751" priority="173" operator="equal">
      <formula>"Titulaire"</formula>
    </cfRule>
  </conditionalFormatting>
  <conditionalFormatting sqref="AH26:AI30">
    <cfRule type="cellIs" dxfId="5750" priority="170" operator="equal">
      <formula>"Remplaçant"</formula>
    </cfRule>
    <cfRule type="cellIs" dxfId="5749" priority="171" operator="equal">
      <formula>"Titulaire"</formula>
    </cfRule>
  </conditionalFormatting>
  <conditionalFormatting sqref="AK26:AL30">
    <cfRule type="cellIs" dxfId="5748" priority="168" operator="equal">
      <formula>"Remplaçant"</formula>
    </cfRule>
    <cfRule type="cellIs" dxfId="5747" priority="169" operator="equal">
      <formula>"Titulaire"</formula>
    </cfRule>
  </conditionalFormatting>
  <conditionalFormatting sqref="AN26:AO30">
    <cfRule type="cellIs" dxfId="5746" priority="166" operator="equal">
      <formula>"Remplaçant"</formula>
    </cfRule>
    <cfRule type="cellIs" dxfId="5745" priority="167" operator="equal">
      <formula>"Titulaire"</formula>
    </cfRule>
  </conditionalFormatting>
  <conditionalFormatting sqref="AQ26:AR30">
    <cfRule type="cellIs" dxfId="5744" priority="164" operator="equal">
      <formula>"Remplaçant"</formula>
    </cfRule>
    <cfRule type="cellIs" dxfId="5743" priority="165" operator="equal">
      <formula>"Titulaire"</formula>
    </cfRule>
  </conditionalFormatting>
  <conditionalFormatting sqref="AT26:AU30">
    <cfRule type="cellIs" dxfId="5742" priority="162" operator="equal">
      <formula>"Remplaçant"</formula>
    </cfRule>
    <cfRule type="cellIs" dxfId="5741" priority="163" operator="equal">
      <formula>"Titulaire"</formula>
    </cfRule>
  </conditionalFormatting>
  <conditionalFormatting sqref="AW26:AX30">
    <cfRule type="cellIs" dxfId="5740" priority="160" operator="equal">
      <formula>"Remplaçant"</formula>
    </cfRule>
    <cfRule type="cellIs" dxfId="5739" priority="161" operator="equal">
      <formula>"Titulaire"</formula>
    </cfRule>
  </conditionalFormatting>
  <conditionalFormatting sqref="AZ26:BA30">
    <cfRule type="cellIs" dxfId="5738" priority="158" operator="equal">
      <formula>"Remplaçant"</formula>
    </cfRule>
    <cfRule type="cellIs" dxfId="5737" priority="159" operator="equal">
      <formula>"Titulaire"</formula>
    </cfRule>
  </conditionalFormatting>
  <conditionalFormatting sqref="BC26:BD30">
    <cfRule type="cellIs" dxfId="5736" priority="156" operator="equal">
      <formula>"Remplaçant"</formula>
    </cfRule>
    <cfRule type="cellIs" dxfId="5735" priority="157" operator="equal">
      <formula>"Titulaire"</formula>
    </cfRule>
  </conditionalFormatting>
  <conditionalFormatting sqref="BF26:BG30">
    <cfRule type="cellIs" dxfId="5734" priority="154" operator="equal">
      <formula>"Remplaçant"</formula>
    </cfRule>
    <cfRule type="cellIs" dxfId="5733" priority="155" operator="equal">
      <formula>"Titulaire"</formula>
    </cfRule>
  </conditionalFormatting>
  <conditionalFormatting sqref="BI26:BJ30">
    <cfRule type="cellIs" dxfId="5732" priority="152" operator="equal">
      <formula>"Remplaçant"</formula>
    </cfRule>
    <cfRule type="cellIs" dxfId="5731" priority="153" operator="equal">
      <formula>"Titulaire"</formula>
    </cfRule>
  </conditionalFormatting>
  <conditionalFormatting sqref="BL26:BM30">
    <cfRule type="cellIs" dxfId="5730" priority="150" operator="equal">
      <formula>"Remplaçant"</formula>
    </cfRule>
    <cfRule type="cellIs" dxfId="5729" priority="151" operator="equal">
      <formula>"Titulaire"</formula>
    </cfRule>
  </conditionalFormatting>
  <conditionalFormatting sqref="BO26:BP30">
    <cfRule type="cellIs" dxfId="5728" priority="148" operator="equal">
      <formula>"Remplaçant"</formula>
    </cfRule>
    <cfRule type="cellIs" dxfId="5727" priority="149" operator="equal">
      <formula>"Titulaire"</formula>
    </cfRule>
  </conditionalFormatting>
  <conditionalFormatting sqref="BR26:BS30">
    <cfRule type="cellIs" dxfId="5726" priority="146" operator="equal">
      <formula>"Remplaçant"</formula>
    </cfRule>
    <cfRule type="cellIs" dxfId="5725" priority="147" operator="equal">
      <formula>"Titulaire"</formula>
    </cfRule>
  </conditionalFormatting>
  <conditionalFormatting sqref="BU26:BV30">
    <cfRule type="cellIs" dxfId="5724" priority="144" operator="equal">
      <formula>"Remplaçant"</formula>
    </cfRule>
    <cfRule type="cellIs" dxfId="5723" priority="145" operator="equal">
      <formula>"Titulaire"</formula>
    </cfRule>
  </conditionalFormatting>
  <conditionalFormatting sqref="BX26:BY30">
    <cfRule type="cellIs" dxfId="5722" priority="142" operator="equal">
      <formula>"Remplaçant"</formula>
    </cfRule>
    <cfRule type="cellIs" dxfId="5721" priority="143" operator="equal">
      <formula>"Titulaire"</formula>
    </cfRule>
  </conditionalFormatting>
  <conditionalFormatting sqref="CA26:CB30">
    <cfRule type="cellIs" dxfId="5720" priority="140" operator="equal">
      <formula>"Remplaçant"</formula>
    </cfRule>
    <cfRule type="cellIs" dxfId="5719" priority="141" operator="equal">
      <formula>"Titulaire"</formula>
    </cfRule>
  </conditionalFormatting>
  <conditionalFormatting sqref="CD26:CE30">
    <cfRule type="cellIs" dxfId="5718" priority="138" operator="equal">
      <formula>"Remplaçant"</formula>
    </cfRule>
    <cfRule type="cellIs" dxfId="5717" priority="139" operator="equal">
      <formula>"Titulaire"</formula>
    </cfRule>
  </conditionalFormatting>
  <conditionalFormatting sqref="CG26:CH30">
    <cfRule type="cellIs" dxfId="5716" priority="136" operator="equal">
      <formula>"Remplaçant"</formula>
    </cfRule>
    <cfRule type="cellIs" dxfId="5715" priority="137" operator="equal">
      <formula>"Titulaire"</formula>
    </cfRule>
  </conditionalFormatting>
  <conditionalFormatting sqref="CJ26:CK30">
    <cfRule type="cellIs" dxfId="5714" priority="134" operator="equal">
      <formula>"Remplaçant"</formula>
    </cfRule>
    <cfRule type="cellIs" dxfId="5713" priority="135" operator="equal">
      <formula>"Titulaire"</formula>
    </cfRule>
  </conditionalFormatting>
  <conditionalFormatting sqref="CM26:CN30">
    <cfRule type="cellIs" dxfId="5712" priority="132" operator="equal">
      <formula>"Remplaçant"</formula>
    </cfRule>
    <cfRule type="cellIs" dxfId="5711" priority="133" operator="equal">
      <formula>"Titulaire"</formula>
    </cfRule>
  </conditionalFormatting>
  <conditionalFormatting sqref="CP26:CQ30">
    <cfRule type="cellIs" dxfId="5710" priority="130" operator="equal">
      <formula>"Remplaçant"</formula>
    </cfRule>
    <cfRule type="cellIs" dxfId="5709" priority="131" operator="equal">
      <formula>"Titulaire"</formula>
    </cfRule>
  </conditionalFormatting>
  <conditionalFormatting sqref="CS26:CT30">
    <cfRule type="cellIs" dxfId="5708" priority="128" operator="equal">
      <formula>"Remplaçant"</formula>
    </cfRule>
    <cfRule type="cellIs" dxfId="5707" priority="129" operator="equal">
      <formula>"Titulaire"</formula>
    </cfRule>
  </conditionalFormatting>
  <conditionalFormatting sqref="CV26:CW30">
    <cfRule type="cellIs" dxfId="5706" priority="126" operator="equal">
      <formula>"Remplaçant"</formula>
    </cfRule>
    <cfRule type="cellIs" dxfId="5705" priority="127" operator="equal">
      <formula>"Titulaire"</formula>
    </cfRule>
  </conditionalFormatting>
  <conditionalFormatting sqref="CY26:CZ30">
    <cfRule type="cellIs" dxfId="5704" priority="124" operator="equal">
      <formula>"Remplaçant"</formula>
    </cfRule>
    <cfRule type="cellIs" dxfId="5703" priority="125" operator="equal">
      <formula>"Titulaire"</formula>
    </cfRule>
  </conditionalFormatting>
  <conditionalFormatting sqref="DB26:DC30">
    <cfRule type="cellIs" dxfId="5702" priority="122" operator="equal">
      <formula>"Remplaçant"</formula>
    </cfRule>
    <cfRule type="cellIs" dxfId="5701" priority="123" operator="equal">
      <formula>"Titulaire"</formula>
    </cfRule>
  </conditionalFormatting>
  <conditionalFormatting sqref="DE26:DF30">
    <cfRule type="cellIs" dxfId="5700" priority="120" operator="equal">
      <formula>"Remplaçant"</formula>
    </cfRule>
    <cfRule type="cellIs" dxfId="5699" priority="121" operator="equal">
      <formula>"Titulaire"</formula>
    </cfRule>
  </conditionalFormatting>
  <conditionalFormatting sqref="DH26:DI30">
    <cfRule type="cellIs" dxfId="5698" priority="118" operator="equal">
      <formula>"Remplaçant"</formula>
    </cfRule>
    <cfRule type="cellIs" dxfId="5697" priority="119" operator="equal">
      <formula>"Titulaire"</formula>
    </cfRule>
  </conditionalFormatting>
  <conditionalFormatting sqref="DK26:DL30">
    <cfRule type="cellIs" dxfId="5696" priority="116" operator="equal">
      <formula>"Remplaçant"</formula>
    </cfRule>
    <cfRule type="cellIs" dxfId="5695" priority="117" operator="equal">
      <formula>"Titulaire"</formula>
    </cfRule>
  </conditionalFormatting>
  <conditionalFormatting sqref="DN26:DO30">
    <cfRule type="cellIs" dxfId="5694" priority="114" operator="equal">
      <formula>"Remplaçant"</formula>
    </cfRule>
    <cfRule type="cellIs" dxfId="5693" priority="115" operator="equal">
      <formula>"Titulaire"</formula>
    </cfRule>
  </conditionalFormatting>
  <conditionalFormatting sqref="DQ26:DR30">
    <cfRule type="cellIs" dxfId="5692" priority="112" operator="equal">
      <formula>"Remplaçant"</formula>
    </cfRule>
    <cfRule type="cellIs" dxfId="5691" priority="113" operator="equal">
      <formula>"Titulaire"</formula>
    </cfRule>
  </conditionalFormatting>
  <conditionalFormatting sqref="DT26:DU30">
    <cfRule type="cellIs" dxfId="5690" priority="110" operator="equal">
      <formula>"Remplaçant"</formula>
    </cfRule>
    <cfRule type="cellIs" dxfId="5689" priority="111" operator="equal">
      <formula>"Titulaire"</formula>
    </cfRule>
  </conditionalFormatting>
  <conditionalFormatting sqref="E26:F30">
    <cfRule type="cellIs" dxfId="5688" priority="109" operator="equal">
      <formula>0</formula>
    </cfRule>
  </conditionalFormatting>
  <conditionalFormatting sqref="G26:I30">
    <cfRule type="cellIs" dxfId="5687" priority="108" operator="equal">
      <formula>0</formula>
    </cfRule>
  </conditionalFormatting>
  <conditionalFormatting sqref="O132:XFD134 U130 AC130:XFD131 O130:T131 M130:N134 F130:F134 I130:K134">
    <cfRule type="cellIs" dxfId="5686" priority="106" operator="equal">
      <formula>"Remplaçant"</formula>
    </cfRule>
    <cfRule type="cellIs" dxfId="5685" priority="107" operator="equal">
      <formula>"Titulaire"</formula>
    </cfRule>
  </conditionalFormatting>
  <conditionalFormatting sqref="F130:F134">
    <cfRule type="colorScale" priority="105">
      <colorScale>
        <cfvo type="min"/>
        <cfvo type="percentile" val="50"/>
        <cfvo type="max"/>
        <color rgb="FFF8696B"/>
        <color rgb="FFFFEB84"/>
        <color rgb="FF63BE7B"/>
      </colorScale>
    </cfRule>
  </conditionalFormatting>
  <conditionalFormatting sqref="H130:H134">
    <cfRule type="cellIs" dxfId="5684" priority="103" operator="equal">
      <formula>"Remplaçant"</formula>
    </cfRule>
    <cfRule type="cellIs" dxfId="5683" priority="104" operator="equal">
      <formula>"Titulaire"</formula>
    </cfRule>
  </conditionalFormatting>
  <conditionalFormatting sqref="H130:H134">
    <cfRule type="colorScale" priority="102">
      <colorScale>
        <cfvo type="min"/>
        <cfvo type="percentile" val="50"/>
        <cfvo type="max"/>
        <color rgb="FFF8696B"/>
        <color rgb="FFFFEB84"/>
        <color rgb="FF63BE7B"/>
      </colorScale>
    </cfRule>
  </conditionalFormatting>
  <conditionalFormatting sqref="G130:G134">
    <cfRule type="cellIs" dxfId="5682" priority="100" operator="equal">
      <formula>"Remplaçant"</formula>
    </cfRule>
    <cfRule type="cellIs" dxfId="5681" priority="101" operator="equal">
      <formula>"Titulaire"</formula>
    </cfRule>
  </conditionalFormatting>
  <conditionalFormatting sqref="G130:G134">
    <cfRule type="colorScale" priority="99">
      <colorScale>
        <cfvo type="min"/>
        <cfvo type="percentile" val="50"/>
        <cfvo type="max"/>
        <color rgb="FFF8696B"/>
        <color rgb="FFFFEB84"/>
        <color rgb="FF63BE7B"/>
      </colorScale>
    </cfRule>
  </conditionalFormatting>
  <conditionalFormatting sqref="E21">
    <cfRule type="cellIs" dxfId="5680" priority="98" operator="equal">
      <formula>0</formula>
    </cfRule>
  </conditionalFormatting>
  <conditionalFormatting sqref="E22">
    <cfRule type="cellIs" dxfId="5679" priority="97" operator="equal">
      <formula>0</formula>
    </cfRule>
  </conditionalFormatting>
  <conditionalFormatting sqref="L27">
    <cfRule type="cellIs" dxfId="5678" priority="95" operator="equal">
      <formula>"Remplaçant"</formula>
    </cfRule>
    <cfRule type="cellIs" dxfId="5677" priority="96" operator="equal">
      <formula>"Titulaire"</formula>
    </cfRule>
  </conditionalFormatting>
  <conditionalFormatting sqref="L9">
    <cfRule type="cellIs" dxfId="5676" priority="93" operator="equal">
      <formula>"Remplaçant"</formula>
    </cfRule>
    <cfRule type="cellIs" dxfId="5675" priority="94" operator="equal">
      <formula>"Titulaire"</formula>
    </cfRule>
  </conditionalFormatting>
  <conditionalFormatting sqref="L26">
    <cfRule type="cellIs" dxfId="5674" priority="91" operator="equal">
      <formula>"Remplaçant"</formula>
    </cfRule>
    <cfRule type="cellIs" dxfId="5673" priority="92" operator="equal">
      <formula>"Titulaire"</formula>
    </cfRule>
  </conditionalFormatting>
  <conditionalFormatting sqref="L22">
    <cfRule type="cellIs" dxfId="5672" priority="89" operator="equal">
      <formula>"Remplaçant"</formula>
    </cfRule>
    <cfRule type="cellIs" dxfId="5671" priority="90" operator="equal">
      <formula>"Titulaire"</formula>
    </cfRule>
  </conditionalFormatting>
  <conditionalFormatting sqref="L14">
    <cfRule type="cellIs" dxfId="5670" priority="87" operator="equal">
      <formula>"Remplaçant"</formula>
    </cfRule>
    <cfRule type="cellIs" dxfId="5669" priority="88" operator="equal">
      <formula>"Titulaire"</formula>
    </cfRule>
  </conditionalFormatting>
  <conditionalFormatting sqref="L12">
    <cfRule type="cellIs" dxfId="5668" priority="85" operator="equal">
      <formula>"Remplaçant"</formula>
    </cfRule>
    <cfRule type="cellIs" dxfId="5667" priority="86" operator="equal">
      <formula>"Titulaire"</formula>
    </cfRule>
  </conditionalFormatting>
  <conditionalFormatting sqref="L13">
    <cfRule type="cellIs" dxfId="5666" priority="83" operator="equal">
      <formula>"Remplaçant"</formula>
    </cfRule>
    <cfRule type="cellIs" dxfId="5665" priority="84" operator="equal">
      <formula>"Titulaire"</formula>
    </cfRule>
  </conditionalFormatting>
  <conditionalFormatting sqref="L15">
    <cfRule type="cellIs" dxfId="5664" priority="81" operator="equal">
      <formula>"Remplaçant"</formula>
    </cfRule>
    <cfRule type="cellIs" dxfId="5663" priority="82" operator="equal">
      <formula>"Titulaire"</formula>
    </cfRule>
  </conditionalFormatting>
  <conditionalFormatting sqref="L33">
    <cfRule type="cellIs" dxfId="5662" priority="79" operator="equal">
      <formula>"Remplaçant"</formula>
    </cfRule>
    <cfRule type="cellIs" dxfId="5661" priority="80" operator="equal">
      <formula>"Titulaire"</formula>
    </cfRule>
  </conditionalFormatting>
  <conditionalFormatting sqref="L23">
    <cfRule type="cellIs" dxfId="5660" priority="77" operator="equal">
      <formula>"Remplaçant"</formula>
    </cfRule>
    <cfRule type="cellIs" dxfId="5659" priority="78" operator="equal">
      <formula>"Titulaire"</formula>
    </cfRule>
  </conditionalFormatting>
  <conditionalFormatting sqref="L11">
    <cfRule type="cellIs" dxfId="5658" priority="75" operator="equal">
      <formula>"Remplaçant"</formula>
    </cfRule>
    <cfRule type="cellIs" dxfId="5657" priority="76" operator="equal">
      <formula>"Titulaire"</formula>
    </cfRule>
  </conditionalFormatting>
  <conditionalFormatting sqref="L24">
    <cfRule type="cellIs" dxfId="5656" priority="73" operator="equal">
      <formula>"Remplaçant"</formula>
    </cfRule>
    <cfRule type="cellIs" dxfId="5655" priority="74" operator="equal">
      <formula>"Titulaire"</formula>
    </cfRule>
  </conditionalFormatting>
  <conditionalFormatting sqref="L20">
    <cfRule type="cellIs" dxfId="5654" priority="71" operator="equal">
      <formula>"Remplaçant"</formula>
    </cfRule>
    <cfRule type="cellIs" dxfId="5653" priority="72" operator="equal">
      <formula>"Titulaire"</formula>
    </cfRule>
  </conditionalFormatting>
  <conditionalFormatting sqref="O26">
    <cfRule type="cellIs" dxfId="5652" priority="69" operator="equal">
      <formula>"Remplaçant"</formula>
    </cfRule>
    <cfRule type="cellIs" dxfId="5651" priority="70" operator="equal">
      <formula>"Titulaire"</formula>
    </cfRule>
  </conditionalFormatting>
  <conditionalFormatting sqref="O30">
    <cfRule type="cellIs" dxfId="5650" priority="67" operator="equal">
      <formula>"Remplaçant"</formula>
    </cfRule>
    <cfRule type="cellIs" dxfId="5649" priority="68" operator="equal">
      <formula>"Titulaire"</formula>
    </cfRule>
  </conditionalFormatting>
  <conditionalFormatting sqref="O27">
    <cfRule type="cellIs" dxfId="5648" priority="65" operator="equal">
      <formula>"Remplaçant"</formula>
    </cfRule>
    <cfRule type="cellIs" dxfId="5647" priority="66" operator="equal">
      <formula>"Titulaire"</formula>
    </cfRule>
  </conditionalFormatting>
  <conditionalFormatting sqref="O11">
    <cfRule type="cellIs" dxfId="5646" priority="63" operator="equal">
      <formula>"Remplaçant"</formula>
    </cfRule>
    <cfRule type="cellIs" dxfId="5645" priority="64" operator="equal">
      <formula>"Titulaire"</formula>
    </cfRule>
  </conditionalFormatting>
  <conditionalFormatting sqref="O22">
    <cfRule type="cellIs" dxfId="5644" priority="61" operator="equal">
      <formula>"Remplaçant"</formula>
    </cfRule>
    <cfRule type="cellIs" dxfId="5643" priority="62" operator="equal">
      <formula>"Titulaire"</formula>
    </cfRule>
  </conditionalFormatting>
  <conditionalFormatting sqref="O24">
    <cfRule type="cellIs" dxfId="5642" priority="59" operator="equal">
      <formula>"Remplaçant"</formula>
    </cfRule>
    <cfRule type="cellIs" dxfId="5641" priority="60" operator="equal">
      <formula>"Titulaire"</formula>
    </cfRule>
  </conditionalFormatting>
  <conditionalFormatting sqref="O28">
    <cfRule type="cellIs" dxfId="5640" priority="57" operator="equal">
      <formula>"Remplaçant"</formula>
    </cfRule>
    <cfRule type="cellIs" dxfId="5639" priority="58" operator="equal">
      <formula>"Titulaire"</formula>
    </cfRule>
  </conditionalFormatting>
  <conditionalFormatting sqref="O20">
    <cfRule type="cellIs" dxfId="5638" priority="55" operator="equal">
      <formula>"Remplaçant"</formula>
    </cfRule>
    <cfRule type="cellIs" dxfId="5637" priority="56" operator="equal">
      <formula>"Titulaire"</formula>
    </cfRule>
  </conditionalFormatting>
  <conditionalFormatting sqref="R22">
    <cfRule type="cellIs" dxfId="5636" priority="53" operator="equal">
      <formula>"Remplaçant"</formula>
    </cfRule>
    <cfRule type="cellIs" dxfId="5635" priority="54" operator="equal">
      <formula>"Titulaire"</formula>
    </cfRule>
  </conditionalFormatting>
  <conditionalFormatting sqref="R26">
    <cfRule type="cellIs" dxfId="5634" priority="51" operator="equal">
      <formula>"Remplaçant"</formula>
    </cfRule>
    <cfRule type="cellIs" dxfId="5633" priority="52" operator="equal">
      <formula>"Titulaire"</formula>
    </cfRule>
  </conditionalFormatting>
  <conditionalFormatting sqref="R30">
    <cfRule type="cellIs" dxfId="5632" priority="49" operator="equal">
      <formula>"Remplaçant"</formula>
    </cfRule>
    <cfRule type="cellIs" dxfId="5631" priority="50" operator="equal">
      <formula>"Titulaire"</formula>
    </cfRule>
  </conditionalFormatting>
  <conditionalFormatting sqref="R31">
    <cfRule type="cellIs" dxfId="5630" priority="47" operator="equal">
      <formula>"Remplaçant"</formula>
    </cfRule>
    <cfRule type="cellIs" dxfId="5629" priority="48" operator="equal">
      <formula>"Titulaire"</formula>
    </cfRule>
  </conditionalFormatting>
  <conditionalFormatting sqref="R27">
    <cfRule type="cellIs" dxfId="5628" priority="45" operator="equal">
      <formula>"Remplaçant"</formula>
    </cfRule>
    <cfRule type="cellIs" dxfId="5627" priority="46" operator="equal">
      <formula>"Titulaire"</formula>
    </cfRule>
  </conditionalFormatting>
  <conditionalFormatting sqref="R11">
    <cfRule type="cellIs" dxfId="5626" priority="43" operator="equal">
      <formula>"Remplaçant"</formula>
    </cfRule>
    <cfRule type="cellIs" dxfId="5625" priority="44" operator="equal">
      <formula>"Titulaire"</formula>
    </cfRule>
  </conditionalFormatting>
  <conditionalFormatting sqref="R28">
    <cfRule type="cellIs" dxfId="5624" priority="41" operator="equal">
      <formula>"Remplaçant"</formula>
    </cfRule>
    <cfRule type="cellIs" dxfId="5623" priority="42" operator="equal">
      <formula>"Titulaire"</formula>
    </cfRule>
  </conditionalFormatting>
  <conditionalFormatting sqref="R20">
    <cfRule type="cellIs" dxfId="5622" priority="39" operator="equal">
      <formula>"Remplaçant"</formula>
    </cfRule>
    <cfRule type="cellIs" dxfId="5621" priority="40" operator="equal">
      <formula>"Titulaire"</formula>
    </cfRule>
  </conditionalFormatting>
  <conditionalFormatting sqref="R32">
    <cfRule type="cellIs" dxfId="5620" priority="37" operator="equal">
      <formula>"Remplaçant"</formula>
    </cfRule>
    <cfRule type="cellIs" dxfId="5619" priority="38" operator="equal">
      <formula>"Titulaire"</formula>
    </cfRule>
  </conditionalFormatting>
  <conditionalFormatting sqref="U5">
    <cfRule type="cellIs" dxfId="5618" priority="35" operator="equal">
      <formula>"Remplaçant"</formula>
    </cfRule>
    <cfRule type="cellIs" dxfId="5617" priority="36" operator="equal">
      <formula>"Titulaire"</formula>
    </cfRule>
  </conditionalFormatting>
  <conditionalFormatting sqref="U6">
    <cfRule type="cellIs" dxfId="5616" priority="33" operator="equal">
      <formula>"Remplaçant"</formula>
    </cfRule>
    <cfRule type="cellIs" dxfId="5615" priority="34" operator="equal">
      <formula>"Titulaire"</formula>
    </cfRule>
  </conditionalFormatting>
  <conditionalFormatting sqref="U16">
    <cfRule type="cellIs" dxfId="5614" priority="31" operator="equal">
      <formula>"Remplaçant"</formula>
    </cfRule>
    <cfRule type="cellIs" dxfId="5613" priority="32" operator="equal">
      <formula>"Titulaire"</formula>
    </cfRule>
  </conditionalFormatting>
  <conditionalFormatting sqref="U9">
    <cfRule type="cellIs" dxfId="5612" priority="29" operator="equal">
      <formula>"Remplaçant"</formula>
    </cfRule>
    <cfRule type="cellIs" dxfId="5611" priority="30" operator="equal">
      <formula>"Titulaire"</formula>
    </cfRule>
  </conditionalFormatting>
  <conditionalFormatting sqref="U10">
    <cfRule type="cellIs" dxfId="5610" priority="27" operator="equal">
      <formula>"Remplaçant"</formula>
    </cfRule>
    <cfRule type="cellIs" dxfId="5609" priority="28" operator="equal">
      <formula>"Titulaire"</formula>
    </cfRule>
  </conditionalFormatting>
  <conditionalFormatting sqref="U14">
    <cfRule type="cellIs" dxfId="5608" priority="25" operator="equal">
      <formula>"Remplaçant"</formula>
    </cfRule>
    <cfRule type="cellIs" dxfId="5607" priority="26" operator="equal">
      <formula>"Titulaire"</formula>
    </cfRule>
  </conditionalFormatting>
  <conditionalFormatting sqref="U17">
    <cfRule type="cellIs" dxfId="5606" priority="23" operator="equal">
      <formula>"Remplaçant"</formula>
    </cfRule>
    <cfRule type="cellIs" dxfId="5605" priority="24" operator="equal">
      <formula>"Titulaire"</formula>
    </cfRule>
  </conditionalFormatting>
  <conditionalFormatting sqref="U26">
    <cfRule type="cellIs" dxfId="5604" priority="21" operator="equal">
      <formula>"Remplaçant"</formula>
    </cfRule>
    <cfRule type="cellIs" dxfId="5603" priority="22" operator="equal">
      <formula>"Titulaire"</formula>
    </cfRule>
  </conditionalFormatting>
  <conditionalFormatting sqref="U28">
    <cfRule type="cellIs" dxfId="5602" priority="19" operator="equal">
      <formula>"Remplaçant"</formula>
    </cfRule>
    <cfRule type="cellIs" dxfId="5601" priority="20" operator="equal">
      <formula>"Titulaire"</formula>
    </cfRule>
  </conditionalFormatting>
  <conditionalFormatting sqref="U15">
    <cfRule type="cellIs" dxfId="5600" priority="17" operator="equal">
      <formula>"Remplaçant"</formula>
    </cfRule>
    <cfRule type="cellIs" dxfId="5599" priority="18" operator="equal">
      <formula>"Titulaire"</formula>
    </cfRule>
  </conditionalFormatting>
  <conditionalFormatting sqref="U13">
    <cfRule type="cellIs" dxfId="5598" priority="15" operator="equal">
      <formula>"Remplaçant"</formula>
    </cfRule>
    <cfRule type="cellIs" dxfId="5597" priority="16" operator="equal">
      <formula>"Titulaire"</formula>
    </cfRule>
  </conditionalFormatting>
  <conditionalFormatting sqref="U30">
    <cfRule type="cellIs" dxfId="5596" priority="13" operator="equal">
      <formula>"Remplaçant"</formula>
    </cfRule>
    <cfRule type="cellIs" dxfId="5595" priority="14" operator="equal">
      <formula>"Titulaire"</formula>
    </cfRule>
  </conditionalFormatting>
  <conditionalFormatting sqref="U8">
    <cfRule type="cellIs" dxfId="5594" priority="11" operator="equal">
      <formula>"Remplaçant"</formula>
    </cfRule>
    <cfRule type="cellIs" dxfId="5593" priority="12" operator="equal">
      <formula>"Titulaire"</formula>
    </cfRule>
  </conditionalFormatting>
  <conditionalFormatting sqref="U27">
    <cfRule type="cellIs" dxfId="5592" priority="9" operator="equal">
      <formula>"Remplaçant"</formula>
    </cfRule>
    <cfRule type="cellIs" dxfId="5591" priority="10" operator="equal">
      <formula>"Titulaire"</formula>
    </cfRule>
  </conditionalFormatting>
  <conditionalFormatting sqref="U31">
    <cfRule type="cellIs" dxfId="5590" priority="7" operator="equal">
      <formula>"Remplaçant"</formula>
    </cfRule>
    <cfRule type="cellIs" dxfId="5589" priority="8" operator="equal">
      <formula>"Titulaire"</formula>
    </cfRule>
  </conditionalFormatting>
  <conditionalFormatting sqref="U12">
    <cfRule type="cellIs" dxfId="5588" priority="5" operator="equal">
      <formula>"Remplaçant"</formula>
    </cfRule>
    <cfRule type="cellIs" dxfId="5587" priority="6" operator="equal">
      <formula>"Titulaire"</formula>
    </cfRule>
  </conditionalFormatting>
  <conditionalFormatting sqref="U22">
    <cfRule type="cellIs" dxfId="5586" priority="3" operator="equal">
      <formula>"Remplaçant"</formula>
    </cfRule>
    <cfRule type="cellIs" dxfId="5585" priority="4" operator="equal">
      <formula>"Titulaire"</formula>
    </cfRule>
  </conditionalFormatting>
  <conditionalFormatting sqref="U20">
    <cfRule type="cellIs" dxfId="5584" priority="1" operator="equal">
      <formula>"Remplaçant"</formula>
    </cfRule>
    <cfRule type="cellIs" dxfId="5583" priority="2" operator="equal">
      <formula>"Titulaire"</formula>
    </cfRule>
  </conditionalFormatting>
  <hyperlinks>
    <hyperlink ref="B423" r:id="rId1" tooltip="Thomas Didillon" display="http://www.lequipe.fr/Football/FootballFicheJoueur47979.html"/>
    <hyperlink ref="B424" r:id="rId2" tooltip="Dylann Dufrenne" display="http://www.lequipe.fr/Football/FootballFicheJoueur58943.html"/>
    <hyperlink ref="B425" r:id="rId3" tooltip="Eiji Kawashima" display="http://www.lequipe.fr/Football/FootballFicheJoueur36275.html"/>
    <hyperlink ref="B426" r:id="rId4" tooltip="David Oberhauser" display="http://www.lequipe.fr/Football/FootballFicheJoueur29256.html"/>
    <hyperlink ref="B427" r:id="rId5" tooltip="Benoît Assou-Ekotto" display="http://www.lequipe.fr/Football/FootballFicheJoueur20267.html"/>
    <hyperlink ref="B428" r:id="rId6" tooltip="Ivan Balliu" display="http://www.lequipe.fr/Football/FootballFicheJoueur50856.html"/>
    <hyperlink ref="B429" r:id="rId7" tooltip="Nicolas Basin" display="http://www.lequipe.fr/Football/FootballFicheJoueur60409.html"/>
    <hyperlink ref="B430" r:id="rId8" tooltip="Milan Bisevac" display="http://www.lequipe.fr/Football/FootballFicheJoueur23917.html"/>
    <hyperlink ref="B431" r:id="rId9" tooltip="Simon Falette" display="http://www.lequipe.fr/Football/FootballFicheJoueur37271.html"/>
    <hyperlink ref="B432" r:id="rId10" tooltip="Guido Milan" display="http://www.lequipe.fr/Football/FootballFicheJoueur46278.html"/>
    <hyperlink ref="B433" r:id="rId11" tooltip="Chris Philipps" display="http://www.lequipe.fr/Football/FootballFicheJoueur47137.html"/>
    <hyperlink ref="B434" r:id="rId12" tooltip="Jonathan Rivierez" display="http://www.lequipe.fr/Football/FootballFicheJoueur30227.html"/>
    <hyperlink ref="B435" r:id="rId13" tooltip="Franck Signorino" display="http://www.lequipe.fr/Football/FootballFicheJoueur16063.html"/>
    <hyperlink ref="B436" r:id="rId14" tooltip="Matthieu Udol" display="http://www.lequipe.fr/Football/FootballFicheJoueur54324.html"/>
    <hyperlink ref="B437" r:id="rId15" tooltip="Renaud Cohade" display="http://www.lequipe.fr/Football/FootballFicheJoueur16191.html"/>
    <hyperlink ref="B438" r:id="rId16" tooltip="Cheick Doukouré" display="http://www.lequipe.fr/Football/FootballFicheJoueur35099.html"/>
    <hyperlink ref="B439" r:id="rId17" tooltip="Gauthier Hein" display="http://www.lequipe.fr/Football/FootballFicheJoueur54332.html"/>
    <hyperlink ref="B440" r:id="rId18" tooltip="Janis Ikaunieks" display="http://www.lequipe.fr/Football/FootballFicheJoueur55255.html"/>
    <hyperlink ref="B441" r:id="rId19" tooltip="Yann Jouffre" display="http://www.lequipe.fr/Football/FootballFicheJoueur70000000000000000000021143.html"/>
    <hyperlink ref="B442" r:id="rId20" tooltip="Alexis Larrière" display="http://www.lequipe.fr/Football/FootballFicheJoueur60410.html"/>
    <hyperlink ref="B443" r:id="rId21" tooltip="Kévin Lejeune" display="http://www.lequipe.fr/Football/FootballFicheJoueur22003.html"/>
    <hyperlink ref="B444" r:id="rId22" tooltip="Georges Mandjeck" display="http://www.lequipe.fr/Football/FootballFicheJoueur27720.html"/>
    <hyperlink ref="B445" r:id="rId23" tooltip="Florent Mollet" display="http://www.lequipe.fr/Football/FootballFicheJoueur45598.html"/>
    <hyperlink ref="B446" r:id="rId24" tooltip="Ismaïla Sarr" display="http://www.lequipe.fr/Football/FootballFicheJoueur60408.html"/>
    <hyperlink ref="B447" r:id="rId25" tooltip="Vahid Selimovic" display="http://www.lequipe.fr/Football/FootballFicheJoueur56180.html"/>
    <hyperlink ref="B448" r:id="rId26" tooltip="Fadil Sido" display="http://www.lequipe.fr/Football/FootballFicheJoueur42020.html"/>
    <hyperlink ref="B449" r:id="rId27" tooltip="Habib Diallo" display="http://www.lequipe.fr/Football/FootballFicheJoueur54331.html"/>
    <hyperlink ref="B450" r:id="rId28" tooltip="Mevlut Erding" display="http://www.lequipe.fr/Football/FootballFicheJoueur23860.html"/>
    <hyperlink ref="B451" r:id="rId29" tooltip="Opa Nguette" display="http://www.lequipe.fr/Football/FootballFicheJoueur43671.html"/>
    <hyperlink ref="B452" r:id="rId30" tooltip="Vincent Thill" display="http://www.lequipe.fr/Football/FootballFicheJoueur60724.html"/>
    <hyperlink ref="B453" r:id="rId31" tooltip="Thibaut Vion" display="http://www.lequipe.fr/Football/FootballFicheJoueur44935.html"/>
    <hyperlink ref="B108" r:id="rId32" tooltip="Thomas Didillon" display="http://www.lequipe.fr/Football/FootballFicheJoueur47979.html"/>
    <hyperlink ref="B135" r:id="rId33" tooltip="Dylann Dufrenne" display="http://www.lequipe.fr/Football/FootballFicheJoueur58943.html"/>
    <hyperlink ref="B122" r:id="rId34" tooltip="Eiji Kawashima" display="http://www.lequipe.fr/Football/FootballFicheJoueur36275.html"/>
    <hyperlink ref="B133" r:id="rId35" tooltip="David Oberhauser" display="http://www.lequipe.fr/Football/FootballFicheJoueur29256.html"/>
    <hyperlink ref="B134" r:id="rId36" tooltip="Benoît Assou-Ekotto" display="http://www.lequipe.fr/Football/FootballFicheJoueur20267.html"/>
    <hyperlink ref="B130" r:id="rId37" tooltip="Ivan Balliu" display="http://www.lequipe.fr/Football/FootballFicheJoueur50856.html"/>
    <hyperlink ref="B136" r:id="rId38" tooltip="Nicolas Basin" display="http://www.lequipe.fr/Football/FootballFicheJoueur60409.html"/>
    <hyperlink ref="B111" r:id="rId39" tooltip="Milan Bisevac" display="http://www.lequipe.fr/Football/FootballFicheJoueur23917.html"/>
    <hyperlink ref="B113" r:id="rId40" tooltip="Simon Falette" display="http://www.lequipe.fr/Football/FootballFicheJoueur37271.html"/>
    <hyperlink ref="B112" r:id="rId41" tooltip="Guido Milan" display="http://www.lequipe.fr/Football/FootballFicheJoueur46278.html"/>
    <hyperlink ref="B110" r:id="rId42" tooltip="Chris Philipps" display="http://www.lequipe.fr/Football/FootballFicheJoueur47137.html"/>
    <hyperlink ref="B109" r:id="rId43" tooltip="Jonathan Rivierez" display="http://www.lequipe.fr/Football/FootballFicheJoueur30227.html"/>
    <hyperlink ref="B119" r:id="rId44" tooltip="Franck Signorino" display="http://www.lequipe.fr/Football/FootballFicheJoueur16063.html"/>
    <hyperlink ref="B137" r:id="rId45" tooltip="Matthieu Udol" display="http://www.lequipe.fr/Football/FootballFicheJoueur54324.html"/>
    <hyperlink ref="B129" r:id="rId46" tooltip="Renaud Cohade" display="http://www.lequipe.fr/Football/FootballFicheJoueur16191.html"/>
    <hyperlink ref="B117" r:id="rId47" tooltip="Cheick Doukouré" display="http://www.lequipe.fr/Football/FootballFicheJoueur35099.html"/>
    <hyperlink ref="B114" r:id="rId48" tooltip="Gauthier Hein" display="http://www.lequipe.fr/Football/FootballFicheJoueur54332.html"/>
    <hyperlink ref="B132" r:id="rId49" tooltip="Janis Ikaunieks" display="http://www.lequipe.fr/Football/FootballFicheJoueur55255.html"/>
    <hyperlink ref="B115" r:id="rId50" tooltip="Yann Jouffre" display="http://www.lequipe.fr/Football/FootballFicheJoueur70000000000000000000021143.html"/>
    <hyperlink ref="B126" r:id="rId51" tooltip="Alexis Larrière" display="http://www.lequipe.fr/Football/FootballFicheJoueur60410.html"/>
    <hyperlink ref="B128" r:id="rId52" tooltip="Kévin Lejeune" display="http://www.lequipe.fr/Football/FootballFicheJoueur22003.html"/>
    <hyperlink ref="B120" r:id="rId53" tooltip="Georges Mandjeck" display="http://www.lequipe.fr/Football/FootballFicheJoueur27720.html"/>
    <hyperlink ref="B124" r:id="rId54" tooltip="Florent Mollet" display="http://www.lequipe.fr/Football/FootballFicheJoueur45598.html"/>
    <hyperlink ref="B131" r:id="rId55" tooltip="Ismaïla Sarr" display="http://www.lequipe.fr/Football/FootballFicheJoueur60408.html"/>
    <hyperlink ref="B127" r:id="rId56" tooltip="Vahid Selimovic" display="http://www.lequipe.fr/Football/FootballFicheJoueur56180.html"/>
    <hyperlink ref="B121" r:id="rId57" tooltip="Fadil Sido" display="http://www.lequipe.fr/Football/FootballFicheJoueur42020.html"/>
    <hyperlink ref="B123" r:id="rId58" tooltip="Habib Diallo" display="http://www.lequipe.fr/Football/FootballFicheJoueur54331.html"/>
    <hyperlink ref="B116" r:id="rId59" tooltip="Mevlut Erding" display="http://www.lequipe.fr/Football/FootballFicheJoueur23860.html"/>
    <hyperlink ref="B118" r:id="rId60" tooltip="Opa Nguette" display="http://www.lequipe.fr/Football/FootballFicheJoueur43671.html"/>
    <hyperlink ref="B138" r:id="rId61" tooltip="Vincent Thill" display="http://www.lequipe.fr/Football/FootballFicheJoueur60724.html"/>
    <hyperlink ref="B125" r:id="rId62" tooltip="Thibaut Vion" display="http://www.lequipe.fr/Football/FootballFicheJoueur44935.html"/>
    <hyperlink ref="B5" r:id="rId63" tooltip="Thomas Didillon" display="http://www.lequipe.fr/Football/FootballFicheJoueur47979.html"/>
    <hyperlink ref="B35" r:id="rId64" tooltip="Dylann Dufrenne" display="http://www.lequipe.fr/Football/FootballFicheJoueur58943.html"/>
    <hyperlink ref="B19" r:id="rId65" tooltip="Eiji Kawashima" display="http://www.lequipe.fr/Football/FootballFicheJoueur36275.html"/>
    <hyperlink ref="B30" r:id="rId66" tooltip="David Oberhauser" display="http://www.lequipe.fr/Football/FootballFicheJoueur29256.html"/>
    <hyperlink ref="B31" r:id="rId67" tooltip="Benoît Assou-Ekotto" display="http://www.lequipe.fr/Football/FootballFicheJoueur20267.html"/>
    <hyperlink ref="B27" r:id="rId68" tooltip="Ivan Balliu" display="http://www.lequipe.fr/Football/FootballFicheJoueur50856.html"/>
    <hyperlink ref="B33" r:id="rId69" tooltip="Nicolas Basin" display="http://www.lequipe.fr/Football/FootballFicheJoueur60409.html"/>
    <hyperlink ref="B8" r:id="rId70" tooltip="Milan Bisevac" display="http://www.lequipe.fr/Football/FootballFicheJoueur23917.html"/>
    <hyperlink ref="B10" r:id="rId71" tooltip="Simon Falette" display="http://www.lequipe.fr/Football/FootballFicheJoueur37271.html"/>
    <hyperlink ref="B9" r:id="rId72" tooltip="Guido Milan" display="http://www.lequipe.fr/Football/FootballFicheJoueur46278.html"/>
    <hyperlink ref="B7" r:id="rId73" tooltip="Chris Philipps" display="http://www.lequipe.fr/Football/FootballFicheJoueur47137.html"/>
    <hyperlink ref="B6" r:id="rId74" tooltip="Jonathan Rivierez" display="http://www.lequipe.fr/Football/FootballFicheJoueur30227.html"/>
    <hyperlink ref="B16" r:id="rId75" tooltip="Franck Signorino" display="http://www.lequipe.fr/Football/FootballFicheJoueur16063.html"/>
    <hyperlink ref="B34" r:id="rId76" tooltip="Matthieu Udol" display="http://www.lequipe.fr/Football/FootballFicheJoueur54324.html"/>
    <hyperlink ref="B26" r:id="rId77" tooltip="Renaud Cohade" display="http://www.lequipe.fr/Football/FootballFicheJoueur16191.html"/>
    <hyperlink ref="B14" r:id="rId78" tooltip="Cheick Doukouré" display="http://www.lequipe.fr/Football/FootballFicheJoueur35099.html"/>
    <hyperlink ref="B11" r:id="rId79" tooltip="Gauthier Hein" display="http://www.lequipe.fr/Football/FootballFicheJoueur54332.html"/>
    <hyperlink ref="B29" r:id="rId80" tooltip="Janis Ikaunieks" display="http://www.lequipe.fr/Football/FootballFicheJoueur55255.html"/>
    <hyperlink ref="B12" r:id="rId81" tooltip="Yann Jouffre" display="http://www.lequipe.fr/Football/FootballFicheJoueur70000000000000000000021143.html"/>
    <hyperlink ref="B23" r:id="rId82" tooltip="Alexis Larrière" display="http://www.lequipe.fr/Football/FootballFicheJoueur60410.html"/>
    <hyperlink ref="B25" r:id="rId83" tooltip="Kévin Lejeune" display="http://www.lequipe.fr/Football/FootballFicheJoueur22003.html"/>
    <hyperlink ref="B17" r:id="rId84" tooltip="Georges Mandjeck" display="http://www.lequipe.fr/Football/FootballFicheJoueur27720.html"/>
    <hyperlink ref="B22" r:id="rId85" tooltip="Florent Mollet" display="http://www.lequipe.fr/Football/FootballFicheJoueur45598.html"/>
    <hyperlink ref="B28" r:id="rId86" tooltip="Ismaïla Sarr" display="http://www.lequipe.fr/Football/FootballFicheJoueur60408.html"/>
    <hyperlink ref="B24" r:id="rId87" tooltip="Vahid Selimovic" display="http://www.lequipe.fr/Football/FootballFicheJoueur56180.html"/>
    <hyperlink ref="B18" r:id="rId88" tooltip="Fadil Sido" display="http://www.lequipe.fr/Football/FootballFicheJoueur42020.html"/>
    <hyperlink ref="B20" r:id="rId89" tooltip="Habib Diallo" display="http://www.lequipe.fr/Football/FootballFicheJoueur54331.html"/>
    <hyperlink ref="B13" r:id="rId90" tooltip="Mevlut Erding" display="http://www.lequipe.fr/Football/FootballFicheJoueur23860.html"/>
    <hyperlink ref="B15" r:id="rId91" tooltip="Opa Nguette" display="http://www.lequipe.fr/Football/FootballFicheJoueur43671.html"/>
    <hyperlink ref="B32" r:id="rId92" tooltip="Vincent Thill" display="http://www.lequipe.fr/Football/FootballFicheJoueur60724.html"/>
    <hyperlink ref="B21" r:id="rId93" tooltip="Thibaut Vion" display="http://www.lequipe.fr/Football/FootballFicheJoueur44935.html"/>
  </hyperlinks>
  <pageMargins left="0.7" right="0.7" top="0.75" bottom="0.75" header="0.3" footer="0.3"/>
  <ignoredErrors>
    <ignoredError sqref="F19 F30" formula="1"/>
  </ignoredErrors>
  <drawing r:id="rId94"/>
  <legacyDrawing r:id="rId9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7"/>
  <dimension ref="A1:DX449"/>
  <sheetViews>
    <sheetView showGridLines="0" zoomScale="85" zoomScaleNormal="85" workbookViewId="0">
      <selection activeCell="V27" sqref="V27"/>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8</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42594</v>
      </c>
      <c r="O2" s="113">
        <v>42602</v>
      </c>
      <c r="R2" s="113">
        <v>42610</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8</v>
      </c>
      <c r="O3" s="115" t="s">
        <v>20</v>
      </c>
      <c r="R3" s="115" t="s">
        <v>8</v>
      </c>
      <c r="U3" s="115" t="s">
        <v>21</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9</v>
      </c>
      <c r="M4" s="112" t="s">
        <v>155</v>
      </c>
      <c r="N4" s="111" t="s">
        <v>156</v>
      </c>
      <c r="O4" s="114" t="s">
        <v>8</v>
      </c>
      <c r="P4" s="112" t="s">
        <v>155</v>
      </c>
      <c r="Q4" s="111" t="s">
        <v>156</v>
      </c>
      <c r="R4" s="114" t="s">
        <v>7</v>
      </c>
      <c r="S4" s="112" t="s">
        <v>155</v>
      </c>
      <c r="T4" s="108" t="s">
        <v>156</v>
      </c>
      <c r="U4" s="114" t="s">
        <v>8</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24</v>
      </c>
      <c r="B5" s="174" t="s">
        <v>515</v>
      </c>
      <c r="C5" s="146">
        <v>40</v>
      </c>
      <c r="D5" s="177" t="s">
        <v>113</v>
      </c>
      <c r="E5" s="147">
        <f t="shared" ref="E5:E44" si="0">COUNTIF(L5:XFD5,"Titulaire")</f>
        <v>0</v>
      </c>
      <c r="F5" s="175">
        <f>SUM(L5:XFD5)*-1</f>
        <v>0</v>
      </c>
      <c r="G5" s="147">
        <f t="shared" ref="G5:G44" si="1">COUNTIFS($49:$49,"Victoire",5:5,"Titulaire")</f>
        <v>0</v>
      </c>
      <c r="H5" s="147">
        <f t="shared" ref="H5:H44" si="2">COUNTIFS($49:$49,"Nul",5:5,"Titulaire")</f>
        <v>0</v>
      </c>
      <c r="I5" s="147">
        <f t="shared" ref="I5:I44" si="3">COUNTIFS($49:$49,"Défaite",5:5,"Titulaire")</f>
        <v>0</v>
      </c>
      <c r="J5" s="106">
        <f t="shared" ref="J5:J44" si="4">COUNTIF($L5:$XFD5,"Titulaire")/$J$2</f>
        <v>0</v>
      </c>
      <c r="K5" s="106">
        <f t="shared" ref="K5:K44" si="5">COUNTIF($L5:$XFD5,"Remplaçant")/$J$2</f>
        <v>1</v>
      </c>
      <c r="L5" s="107" t="s">
        <v>122</v>
      </c>
      <c r="M5" s="110"/>
      <c r="N5" s="110"/>
      <c r="O5" s="107" t="s">
        <v>122</v>
      </c>
      <c r="P5" s="110"/>
      <c r="Q5" s="110"/>
      <c r="R5" s="107" t="s">
        <v>122</v>
      </c>
      <c r="S5" s="110"/>
      <c r="T5" s="110"/>
      <c r="U5" s="96" t="s">
        <v>122</v>
      </c>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9</v>
      </c>
      <c r="B6" s="174" t="s">
        <v>523</v>
      </c>
      <c r="C6" s="146">
        <v>14</v>
      </c>
      <c r="D6" s="177" t="s">
        <v>116</v>
      </c>
      <c r="E6" s="147">
        <f t="shared" si="0"/>
        <v>3</v>
      </c>
      <c r="F6" s="145">
        <f>SUM(L6:XFD6)</f>
        <v>0</v>
      </c>
      <c r="G6" s="147">
        <f t="shared" si="1"/>
        <v>2</v>
      </c>
      <c r="H6" s="147">
        <f t="shared" si="2"/>
        <v>1</v>
      </c>
      <c r="I6" s="147">
        <f t="shared" si="3"/>
        <v>0</v>
      </c>
      <c r="J6" s="106">
        <f t="shared" si="4"/>
        <v>0.75</v>
      </c>
      <c r="K6" s="106">
        <f t="shared" si="5"/>
        <v>0.25</v>
      </c>
      <c r="L6" s="107" t="s">
        <v>121</v>
      </c>
      <c r="M6" s="110"/>
      <c r="N6" s="110"/>
      <c r="O6" s="96" t="s">
        <v>122</v>
      </c>
      <c r="P6" s="110"/>
      <c r="Q6" s="110"/>
      <c r="R6" s="107" t="s">
        <v>121</v>
      </c>
      <c r="S6" s="110"/>
      <c r="T6" s="110"/>
      <c r="U6" s="107" t="s">
        <v>121</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17</v>
      </c>
      <c r="B7" s="174" t="s">
        <v>524</v>
      </c>
      <c r="C7" s="146">
        <v>26</v>
      </c>
      <c r="D7" s="177" t="s">
        <v>116</v>
      </c>
      <c r="E7" s="147">
        <f t="shared" si="0"/>
        <v>1</v>
      </c>
      <c r="F7" s="145">
        <f>SUM(L7:XFD7)</f>
        <v>1</v>
      </c>
      <c r="G7" s="147">
        <f t="shared" si="1"/>
        <v>1</v>
      </c>
      <c r="H7" s="147">
        <f t="shared" si="2"/>
        <v>0</v>
      </c>
      <c r="I7" s="147">
        <f t="shared" si="3"/>
        <v>0</v>
      </c>
      <c r="J7" s="106">
        <f t="shared" si="4"/>
        <v>0.25</v>
      </c>
      <c r="K7" s="106">
        <f t="shared" si="5"/>
        <v>0.5</v>
      </c>
      <c r="L7" s="107"/>
      <c r="M7" s="110"/>
      <c r="N7" s="110"/>
      <c r="O7" s="96" t="s">
        <v>121</v>
      </c>
      <c r="P7" s="110">
        <v>1</v>
      </c>
      <c r="Q7" s="110"/>
      <c r="R7" s="107" t="s">
        <v>122</v>
      </c>
      <c r="S7" s="110"/>
      <c r="T7" s="110"/>
      <c r="U7" s="107" t="s">
        <v>122</v>
      </c>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8</v>
      </c>
      <c r="B8" s="174" t="s">
        <v>529</v>
      </c>
      <c r="C8" s="146">
        <v>11</v>
      </c>
      <c r="D8" s="177" t="s">
        <v>117</v>
      </c>
      <c r="E8" s="147">
        <f t="shared" si="0"/>
        <v>1</v>
      </c>
      <c r="F8" s="145">
        <f>SUM(L8:XFD8)</f>
        <v>0</v>
      </c>
      <c r="G8" s="147">
        <f t="shared" si="1"/>
        <v>0</v>
      </c>
      <c r="H8" s="147">
        <f t="shared" si="2"/>
        <v>1</v>
      </c>
      <c r="I8" s="147">
        <f t="shared" si="3"/>
        <v>0</v>
      </c>
      <c r="J8" s="106">
        <f t="shared" si="4"/>
        <v>0.25</v>
      </c>
      <c r="K8" s="106">
        <f t="shared" si="5"/>
        <v>0</v>
      </c>
      <c r="L8" s="107" t="s">
        <v>121</v>
      </c>
      <c r="M8" s="110"/>
      <c r="N8" s="110"/>
      <c r="O8" s="96"/>
      <c r="P8" s="110"/>
      <c r="Q8" s="110"/>
      <c r="R8" s="96"/>
      <c r="S8" s="110"/>
      <c r="T8" s="110"/>
      <c r="U8" s="107"/>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27</v>
      </c>
      <c r="B9" s="182" t="s">
        <v>535</v>
      </c>
      <c r="C9" s="146">
        <v>17</v>
      </c>
      <c r="D9" s="153" t="s">
        <v>117</v>
      </c>
      <c r="E9" s="147">
        <f t="shared" si="0"/>
        <v>1</v>
      </c>
      <c r="F9" s="145">
        <f>SUM(L9:XFD9)</f>
        <v>0</v>
      </c>
      <c r="G9" s="147">
        <f t="shared" si="1"/>
        <v>1</v>
      </c>
      <c r="H9" s="147">
        <f t="shared" si="2"/>
        <v>0</v>
      </c>
      <c r="I9" s="147">
        <f t="shared" si="3"/>
        <v>0</v>
      </c>
      <c r="J9" s="106">
        <f t="shared" si="4"/>
        <v>0.25</v>
      </c>
      <c r="K9" s="106">
        <f t="shared" si="5"/>
        <v>0.25</v>
      </c>
      <c r="L9" s="96" t="s">
        <v>122</v>
      </c>
      <c r="M9" s="110"/>
      <c r="N9" s="110"/>
      <c r="O9" s="96" t="s">
        <v>121</v>
      </c>
      <c r="P9" s="110"/>
      <c r="Q9" s="110"/>
      <c r="R9" s="107"/>
      <c r="S9" s="110"/>
      <c r="T9" s="110"/>
      <c r="U9" s="96"/>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40</v>
      </c>
      <c r="B10" s="215" t="s">
        <v>538</v>
      </c>
      <c r="C10" s="146"/>
      <c r="D10" s="153"/>
      <c r="E10" s="147">
        <f t="shared" si="0"/>
        <v>0</v>
      </c>
      <c r="F10" s="145">
        <f>SUM(L10:XFD10)</f>
        <v>1</v>
      </c>
      <c r="G10" s="147">
        <f t="shared" si="1"/>
        <v>0</v>
      </c>
      <c r="H10" s="147">
        <f t="shared" si="2"/>
        <v>0</v>
      </c>
      <c r="I10" s="147">
        <f t="shared" si="3"/>
        <v>0</v>
      </c>
      <c r="J10" s="106">
        <f t="shared" si="4"/>
        <v>0</v>
      </c>
      <c r="K10" s="106">
        <f t="shared" si="5"/>
        <v>0</v>
      </c>
      <c r="L10" s="96"/>
      <c r="M10" s="110"/>
      <c r="N10" s="110"/>
      <c r="O10" s="96"/>
      <c r="P10" s="110"/>
      <c r="Q10" s="110"/>
      <c r="R10" s="96"/>
      <c r="S10" s="110">
        <v>1</v>
      </c>
      <c r="T10" s="110"/>
      <c r="U10" s="96"/>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customHeight="1" x14ac:dyDescent="0.2">
      <c r="A11" s="94">
        <v>10</v>
      </c>
      <c r="B11" s="174" t="s">
        <v>516</v>
      </c>
      <c r="C11" s="146">
        <v>16</v>
      </c>
      <c r="D11" s="177" t="s">
        <v>113</v>
      </c>
      <c r="E11" s="147">
        <f t="shared" si="0"/>
        <v>1</v>
      </c>
      <c r="F11" s="175">
        <f>SUM(L11:XFD11)*-1</f>
        <v>-1</v>
      </c>
      <c r="G11" s="147">
        <f t="shared" si="1"/>
        <v>1</v>
      </c>
      <c r="H11" s="147">
        <f t="shared" si="2"/>
        <v>0</v>
      </c>
      <c r="I11" s="147">
        <f t="shared" si="3"/>
        <v>0</v>
      </c>
      <c r="J11" s="106">
        <f t="shared" si="4"/>
        <v>0.25</v>
      </c>
      <c r="K11" s="106">
        <f t="shared" si="5"/>
        <v>0</v>
      </c>
      <c r="L11" s="96"/>
      <c r="M11" s="110"/>
      <c r="N11" s="110"/>
      <c r="O11" s="96"/>
      <c r="P11" s="110"/>
      <c r="Q11" s="110"/>
      <c r="R11" s="107"/>
      <c r="S11" s="110"/>
      <c r="T11" s="110"/>
      <c r="U11" s="107" t="s">
        <v>121</v>
      </c>
      <c r="V11" s="110"/>
      <c r="W11" s="110">
        <v>1</v>
      </c>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22</v>
      </c>
      <c r="B12" s="174" t="s">
        <v>201</v>
      </c>
      <c r="C12" s="146">
        <v>34</v>
      </c>
      <c r="D12" s="177" t="s">
        <v>114</v>
      </c>
      <c r="E12" s="147">
        <f t="shared" si="0"/>
        <v>1</v>
      </c>
      <c r="F12" s="145">
        <f t="shared" ref="F12:F29" si="6">SUM(L12:XFD12)</f>
        <v>0</v>
      </c>
      <c r="G12" s="147">
        <f t="shared" si="1"/>
        <v>1</v>
      </c>
      <c r="H12" s="147">
        <f t="shared" si="2"/>
        <v>0</v>
      </c>
      <c r="I12" s="147">
        <f t="shared" si="3"/>
        <v>0</v>
      </c>
      <c r="J12" s="106">
        <f t="shared" si="4"/>
        <v>0.25</v>
      </c>
      <c r="K12" s="106">
        <f t="shared" si="5"/>
        <v>0.25</v>
      </c>
      <c r="L12" s="107"/>
      <c r="M12" s="110"/>
      <c r="N12" s="110"/>
      <c r="O12" s="96" t="s">
        <v>121</v>
      </c>
      <c r="P12" s="110"/>
      <c r="Q12" s="110"/>
      <c r="R12" s="96" t="s">
        <v>122</v>
      </c>
      <c r="S12" s="110"/>
      <c r="T12" s="110"/>
      <c r="U12" s="96"/>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4</v>
      </c>
      <c r="B13" s="174" t="s">
        <v>525</v>
      </c>
      <c r="C13" s="146">
        <v>7</v>
      </c>
      <c r="D13" s="177" t="s">
        <v>116</v>
      </c>
      <c r="E13" s="147">
        <f t="shared" si="0"/>
        <v>2</v>
      </c>
      <c r="F13" s="145">
        <f t="shared" si="6"/>
        <v>0</v>
      </c>
      <c r="G13" s="147">
        <f t="shared" si="1"/>
        <v>1</v>
      </c>
      <c r="H13" s="147">
        <f t="shared" si="2"/>
        <v>1</v>
      </c>
      <c r="I13" s="147">
        <f t="shared" si="3"/>
        <v>0</v>
      </c>
      <c r="J13" s="106">
        <f t="shared" si="4"/>
        <v>0.5</v>
      </c>
      <c r="K13" s="106">
        <f t="shared" si="5"/>
        <v>0.5</v>
      </c>
      <c r="L13" s="107" t="s">
        <v>121</v>
      </c>
      <c r="M13" s="110"/>
      <c r="N13" s="110"/>
      <c r="O13" s="96" t="s">
        <v>122</v>
      </c>
      <c r="P13" s="110"/>
      <c r="Q13" s="110"/>
      <c r="R13" s="107" t="s">
        <v>122</v>
      </c>
      <c r="S13" s="110"/>
      <c r="T13" s="110"/>
      <c r="U13" s="107" t="s">
        <v>121</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29</v>
      </c>
      <c r="B14" s="182" t="s">
        <v>537</v>
      </c>
      <c r="C14" s="146">
        <v>21</v>
      </c>
      <c r="D14" s="153" t="s">
        <v>114</v>
      </c>
      <c r="E14" s="147">
        <f t="shared" si="0"/>
        <v>0</v>
      </c>
      <c r="F14" s="145">
        <f t="shared" si="6"/>
        <v>0</v>
      </c>
      <c r="G14" s="147">
        <f t="shared" si="1"/>
        <v>0</v>
      </c>
      <c r="H14" s="147">
        <f t="shared" si="2"/>
        <v>0</v>
      </c>
      <c r="I14" s="147">
        <f t="shared" si="3"/>
        <v>0</v>
      </c>
      <c r="J14" s="106">
        <f t="shared" si="4"/>
        <v>0</v>
      </c>
      <c r="K14" s="106">
        <f t="shared" si="5"/>
        <v>0.25</v>
      </c>
      <c r="L14" s="96"/>
      <c r="M14" s="110"/>
      <c r="N14" s="110"/>
      <c r="O14" s="96" t="s">
        <v>122</v>
      </c>
      <c r="P14" s="110"/>
      <c r="Q14" s="110"/>
      <c r="R14" s="96"/>
      <c r="S14" s="110"/>
      <c r="T14" s="110"/>
      <c r="U14" s="107"/>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2</v>
      </c>
      <c r="B15" s="174" t="s">
        <v>513</v>
      </c>
      <c r="C15" s="146">
        <v>2</v>
      </c>
      <c r="D15" s="177" t="s">
        <v>114</v>
      </c>
      <c r="E15" s="147">
        <f t="shared" si="0"/>
        <v>3</v>
      </c>
      <c r="F15" s="145">
        <f t="shared" si="6"/>
        <v>3</v>
      </c>
      <c r="G15" s="147">
        <f t="shared" si="1"/>
        <v>2</v>
      </c>
      <c r="H15" s="147">
        <f t="shared" si="2"/>
        <v>1</v>
      </c>
      <c r="I15" s="147">
        <f t="shared" si="3"/>
        <v>0</v>
      </c>
      <c r="J15" s="106">
        <f t="shared" si="4"/>
        <v>0.75</v>
      </c>
      <c r="K15" s="106">
        <f t="shared" si="5"/>
        <v>0</v>
      </c>
      <c r="L15" s="96" t="s">
        <v>121</v>
      </c>
      <c r="M15" s="110">
        <v>1</v>
      </c>
      <c r="N15" s="110"/>
      <c r="O15" s="96"/>
      <c r="P15" s="110"/>
      <c r="Q15" s="110"/>
      <c r="R15" s="96" t="s">
        <v>121</v>
      </c>
      <c r="S15" s="110">
        <v>1</v>
      </c>
      <c r="T15" s="110"/>
      <c r="U15" s="96" t="s">
        <v>121</v>
      </c>
      <c r="V15" s="110">
        <v>1</v>
      </c>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6</v>
      </c>
      <c r="B16" s="174" t="s">
        <v>530</v>
      </c>
      <c r="C16" s="146">
        <v>9</v>
      </c>
      <c r="D16" s="177" t="s">
        <v>117</v>
      </c>
      <c r="E16" s="147">
        <f t="shared" si="0"/>
        <v>0</v>
      </c>
      <c r="F16" s="145">
        <f t="shared" si="6"/>
        <v>0</v>
      </c>
      <c r="G16" s="147">
        <f t="shared" si="1"/>
        <v>0</v>
      </c>
      <c r="H16" s="147">
        <f t="shared" si="2"/>
        <v>0</v>
      </c>
      <c r="I16" s="147">
        <f t="shared" si="3"/>
        <v>0</v>
      </c>
      <c r="J16" s="106">
        <f t="shared" si="4"/>
        <v>0</v>
      </c>
      <c r="K16" s="106">
        <f t="shared" si="5"/>
        <v>0.25</v>
      </c>
      <c r="L16" s="107"/>
      <c r="M16" s="110"/>
      <c r="N16" s="110"/>
      <c r="O16" s="96"/>
      <c r="P16" s="110"/>
      <c r="Q16" s="110"/>
      <c r="R16" s="107"/>
      <c r="S16" s="110"/>
      <c r="T16" s="110"/>
      <c r="U16" s="107" t="s">
        <v>122</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11</v>
      </c>
      <c r="B17" s="174" t="s">
        <v>531</v>
      </c>
      <c r="C17" s="146">
        <v>18</v>
      </c>
      <c r="D17" s="177" t="s">
        <v>117</v>
      </c>
      <c r="E17" s="147">
        <f t="shared" si="0"/>
        <v>2</v>
      </c>
      <c r="F17" s="145">
        <f t="shared" si="6"/>
        <v>0</v>
      </c>
      <c r="G17" s="147">
        <f t="shared" si="1"/>
        <v>2</v>
      </c>
      <c r="H17" s="147">
        <f t="shared" si="2"/>
        <v>0</v>
      </c>
      <c r="I17" s="147">
        <f t="shared" si="3"/>
        <v>0</v>
      </c>
      <c r="J17" s="106">
        <f t="shared" si="4"/>
        <v>0.5</v>
      </c>
      <c r="K17" s="106">
        <f t="shared" si="5"/>
        <v>0.25</v>
      </c>
      <c r="L17" s="107"/>
      <c r="M17" s="110"/>
      <c r="N17" s="110"/>
      <c r="O17" s="96" t="s">
        <v>122</v>
      </c>
      <c r="P17" s="110"/>
      <c r="Q17" s="110"/>
      <c r="R17" s="107" t="s">
        <v>121</v>
      </c>
      <c r="S17" s="110"/>
      <c r="T17" s="110"/>
      <c r="U17" s="107" t="s">
        <v>121</v>
      </c>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16</v>
      </c>
      <c r="B18" s="174" t="s">
        <v>519</v>
      </c>
      <c r="C18" s="146">
        <v>25</v>
      </c>
      <c r="D18" s="177" t="s">
        <v>114</v>
      </c>
      <c r="E18" s="147">
        <f t="shared" si="0"/>
        <v>4</v>
      </c>
      <c r="F18" s="175">
        <f t="shared" si="6"/>
        <v>1</v>
      </c>
      <c r="G18" s="147">
        <f t="shared" si="1"/>
        <v>3</v>
      </c>
      <c r="H18" s="147">
        <f t="shared" si="2"/>
        <v>1</v>
      </c>
      <c r="I18" s="147">
        <f t="shared" si="3"/>
        <v>0</v>
      </c>
      <c r="J18" s="106">
        <f t="shared" si="4"/>
        <v>1</v>
      </c>
      <c r="K18" s="106">
        <f t="shared" si="5"/>
        <v>0</v>
      </c>
      <c r="L18" s="96" t="s">
        <v>121</v>
      </c>
      <c r="M18" s="110"/>
      <c r="N18" s="110"/>
      <c r="O18" s="96" t="s">
        <v>121</v>
      </c>
      <c r="P18" s="110"/>
      <c r="Q18" s="110"/>
      <c r="R18" s="96" t="s">
        <v>121</v>
      </c>
      <c r="S18" s="110"/>
      <c r="T18" s="110"/>
      <c r="U18" s="107" t="s">
        <v>121</v>
      </c>
      <c r="V18" s="110">
        <v>1</v>
      </c>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19</v>
      </c>
      <c r="B19" s="174" t="s">
        <v>532</v>
      </c>
      <c r="C19" s="146">
        <v>28</v>
      </c>
      <c r="D19" s="177" t="s">
        <v>117</v>
      </c>
      <c r="E19" s="147">
        <f t="shared" si="0"/>
        <v>1</v>
      </c>
      <c r="F19" s="145">
        <f t="shared" si="6"/>
        <v>0</v>
      </c>
      <c r="G19" s="147">
        <f t="shared" si="1"/>
        <v>1</v>
      </c>
      <c r="H19" s="147">
        <f t="shared" si="2"/>
        <v>0</v>
      </c>
      <c r="I19" s="147">
        <f t="shared" si="3"/>
        <v>0</v>
      </c>
      <c r="J19" s="106">
        <f t="shared" si="4"/>
        <v>0.25</v>
      </c>
      <c r="K19" s="106">
        <f t="shared" si="5"/>
        <v>0.75</v>
      </c>
      <c r="L19" s="96" t="s">
        <v>122</v>
      </c>
      <c r="M19" s="110"/>
      <c r="N19" s="110"/>
      <c r="O19" s="96" t="s">
        <v>121</v>
      </c>
      <c r="P19" s="110"/>
      <c r="Q19" s="110"/>
      <c r="R19" s="96" t="s">
        <v>122</v>
      </c>
      <c r="S19" s="110"/>
      <c r="T19" s="110"/>
      <c r="U19" s="96" t="s">
        <v>122</v>
      </c>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3</v>
      </c>
      <c r="B20" s="174" t="s">
        <v>514</v>
      </c>
      <c r="C20" s="146">
        <v>5</v>
      </c>
      <c r="D20" s="177" t="s">
        <v>114</v>
      </c>
      <c r="E20" s="147">
        <f t="shared" si="0"/>
        <v>3</v>
      </c>
      <c r="F20" s="145">
        <f t="shared" si="6"/>
        <v>0</v>
      </c>
      <c r="G20" s="147">
        <f t="shared" si="1"/>
        <v>2</v>
      </c>
      <c r="H20" s="147">
        <f t="shared" si="2"/>
        <v>1</v>
      </c>
      <c r="I20" s="147">
        <f t="shared" si="3"/>
        <v>0</v>
      </c>
      <c r="J20" s="106">
        <f t="shared" si="4"/>
        <v>0.75</v>
      </c>
      <c r="K20" s="106">
        <f t="shared" si="5"/>
        <v>0</v>
      </c>
      <c r="L20" s="107" t="s">
        <v>121</v>
      </c>
      <c r="M20" s="110"/>
      <c r="N20" s="110"/>
      <c r="O20" s="96"/>
      <c r="P20" s="110"/>
      <c r="Q20" s="110"/>
      <c r="R20" s="107" t="s">
        <v>121</v>
      </c>
      <c r="S20" s="110"/>
      <c r="T20" s="110"/>
      <c r="U20" s="96" t="s">
        <v>121</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18</v>
      </c>
      <c r="B21" s="174" t="s">
        <v>526</v>
      </c>
      <c r="C21" s="146">
        <v>27</v>
      </c>
      <c r="D21" s="177" t="s">
        <v>116</v>
      </c>
      <c r="E21" s="147">
        <f t="shared" si="0"/>
        <v>1</v>
      </c>
      <c r="F21" s="145">
        <f t="shared" si="6"/>
        <v>0</v>
      </c>
      <c r="G21" s="147">
        <f t="shared" si="1"/>
        <v>0</v>
      </c>
      <c r="H21" s="147">
        <f t="shared" si="2"/>
        <v>1</v>
      </c>
      <c r="I21" s="147">
        <f t="shared" si="3"/>
        <v>0</v>
      </c>
      <c r="J21" s="106">
        <f t="shared" si="4"/>
        <v>0.25</v>
      </c>
      <c r="K21" s="106">
        <f t="shared" si="5"/>
        <v>0.25</v>
      </c>
      <c r="L21" s="96" t="s">
        <v>121</v>
      </c>
      <c r="M21" s="110"/>
      <c r="N21" s="110"/>
      <c r="O21" s="96" t="s">
        <v>122</v>
      </c>
      <c r="P21" s="110"/>
      <c r="Q21" s="110"/>
      <c r="R21" s="107"/>
      <c r="S21" s="110"/>
      <c r="T21" s="110"/>
      <c r="U21" s="107"/>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20</v>
      </c>
      <c r="B22" s="174" t="s">
        <v>533</v>
      </c>
      <c r="C22" s="146">
        <v>29</v>
      </c>
      <c r="D22" s="177" t="s">
        <v>117</v>
      </c>
      <c r="E22" s="147">
        <f t="shared" si="0"/>
        <v>1</v>
      </c>
      <c r="F22" s="145">
        <f t="shared" si="6"/>
        <v>0</v>
      </c>
      <c r="G22" s="147">
        <f t="shared" si="1"/>
        <v>0</v>
      </c>
      <c r="H22" s="147">
        <f t="shared" si="2"/>
        <v>1</v>
      </c>
      <c r="I22" s="147">
        <f t="shared" si="3"/>
        <v>0</v>
      </c>
      <c r="J22" s="106">
        <f t="shared" si="4"/>
        <v>0.25</v>
      </c>
      <c r="K22" s="106">
        <f t="shared" si="5"/>
        <v>0</v>
      </c>
      <c r="L22" s="107" t="s">
        <v>121</v>
      </c>
      <c r="M22" s="110"/>
      <c r="N22" s="110"/>
      <c r="O22" s="96"/>
      <c r="P22" s="110"/>
      <c r="Q22" s="110"/>
      <c r="R22" s="107"/>
      <c r="S22" s="110"/>
      <c r="T22" s="110"/>
      <c r="U22" s="107"/>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customHeight="1" x14ac:dyDescent="0.2">
      <c r="A23" s="94">
        <v>13</v>
      </c>
      <c r="B23" s="174" t="s">
        <v>378</v>
      </c>
      <c r="C23" s="146">
        <v>23</v>
      </c>
      <c r="D23" s="177" t="s">
        <v>114</v>
      </c>
      <c r="E23" s="147">
        <f t="shared" si="0"/>
        <v>3</v>
      </c>
      <c r="F23" s="145">
        <f t="shared" si="6"/>
        <v>0</v>
      </c>
      <c r="G23" s="147">
        <f t="shared" si="1"/>
        <v>2</v>
      </c>
      <c r="H23" s="147">
        <f t="shared" si="2"/>
        <v>1</v>
      </c>
      <c r="I23" s="147">
        <f t="shared" si="3"/>
        <v>0</v>
      </c>
      <c r="J23" s="106">
        <f t="shared" si="4"/>
        <v>0.75</v>
      </c>
      <c r="K23" s="106">
        <f t="shared" si="5"/>
        <v>0</v>
      </c>
      <c r="L23" s="96" t="s">
        <v>121</v>
      </c>
      <c r="M23" s="110"/>
      <c r="N23" s="110"/>
      <c r="O23" s="96" t="s">
        <v>121</v>
      </c>
      <c r="P23" s="110"/>
      <c r="Q23" s="110"/>
      <c r="R23" s="96" t="s">
        <v>121</v>
      </c>
      <c r="S23" s="110"/>
      <c r="T23" s="110"/>
      <c r="U23" s="96"/>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customHeight="1" x14ac:dyDescent="0.2">
      <c r="A24" s="94">
        <v>5</v>
      </c>
      <c r="B24" s="174" t="s">
        <v>527</v>
      </c>
      <c r="C24" s="146">
        <v>8</v>
      </c>
      <c r="D24" s="177" t="s">
        <v>116</v>
      </c>
      <c r="E24" s="147">
        <f t="shared" si="0"/>
        <v>2</v>
      </c>
      <c r="F24" s="145">
        <f t="shared" si="6"/>
        <v>1</v>
      </c>
      <c r="G24" s="147">
        <f t="shared" si="1"/>
        <v>2</v>
      </c>
      <c r="H24" s="147">
        <f t="shared" si="2"/>
        <v>0</v>
      </c>
      <c r="I24" s="147">
        <f t="shared" si="3"/>
        <v>0</v>
      </c>
      <c r="J24" s="106">
        <f t="shared" si="4"/>
        <v>0.5</v>
      </c>
      <c r="K24" s="106">
        <f t="shared" si="5"/>
        <v>0.5</v>
      </c>
      <c r="L24" s="107" t="s">
        <v>122</v>
      </c>
      <c r="M24" s="110"/>
      <c r="N24" s="110"/>
      <c r="O24" s="96" t="s">
        <v>121</v>
      </c>
      <c r="P24" s="110"/>
      <c r="Q24" s="110"/>
      <c r="R24" s="96" t="s">
        <v>121</v>
      </c>
      <c r="S24" s="110">
        <v>1</v>
      </c>
      <c r="T24" s="110"/>
      <c r="U24" s="96" t="s">
        <v>122</v>
      </c>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customHeight="1" x14ac:dyDescent="0.2">
      <c r="A25" s="94">
        <v>25</v>
      </c>
      <c r="B25" s="174" t="s">
        <v>520</v>
      </c>
      <c r="C25" s="146">
        <v>35</v>
      </c>
      <c r="D25" s="177" t="s">
        <v>114</v>
      </c>
      <c r="E25" s="147">
        <f t="shared" si="0"/>
        <v>1</v>
      </c>
      <c r="F25" s="145">
        <f t="shared" si="6"/>
        <v>0</v>
      </c>
      <c r="G25" s="147">
        <f t="shared" si="1"/>
        <v>1</v>
      </c>
      <c r="H25" s="147">
        <f t="shared" si="2"/>
        <v>0</v>
      </c>
      <c r="I25" s="147">
        <f t="shared" si="3"/>
        <v>0</v>
      </c>
      <c r="J25" s="106">
        <f t="shared" si="4"/>
        <v>0.25</v>
      </c>
      <c r="K25" s="106">
        <f t="shared" si="5"/>
        <v>0.25</v>
      </c>
      <c r="L25" s="96"/>
      <c r="M25" s="110"/>
      <c r="N25" s="110"/>
      <c r="O25" s="96" t="s">
        <v>121</v>
      </c>
      <c r="P25" s="110"/>
      <c r="Q25" s="110"/>
      <c r="R25" s="96"/>
      <c r="S25" s="110"/>
      <c r="T25" s="110"/>
      <c r="U25" s="96" t="s">
        <v>122</v>
      </c>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customHeight="1" x14ac:dyDescent="0.25">
      <c r="A26" s="94">
        <v>26</v>
      </c>
      <c r="B26" s="174" t="s">
        <v>534</v>
      </c>
      <c r="C26" s="185"/>
      <c r="D26" s="177" t="s">
        <v>117</v>
      </c>
      <c r="E26" s="147">
        <f t="shared" si="0"/>
        <v>0</v>
      </c>
      <c r="F26" s="145">
        <f t="shared" si="6"/>
        <v>0</v>
      </c>
      <c r="G26" s="147">
        <f t="shared" si="1"/>
        <v>0</v>
      </c>
      <c r="H26" s="147">
        <f t="shared" si="2"/>
        <v>0</v>
      </c>
      <c r="I26" s="147">
        <f t="shared" si="3"/>
        <v>0</v>
      </c>
      <c r="J26" s="106">
        <f t="shared" si="4"/>
        <v>0</v>
      </c>
      <c r="K26" s="106">
        <f t="shared" si="5"/>
        <v>0</v>
      </c>
      <c r="L26" s="96"/>
      <c r="M26" s="110"/>
      <c r="N26" s="110"/>
      <c r="O26" s="96"/>
      <c r="P26" s="110"/>
      <c r="Q26" s="110"/>
      <c r="R26" s="96"/>
      <c r="S26" s="110"/>
      <c r="T26" s="110"/>
      <c r="U26" s="107"/>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15</v>
      </c>
      <c r="B27" s="174" t="s">
        <v>521</v>
      </c>
      <c r="C27" s="146">
        <v>24</v>
      </c>
      <c r="D27" s="177" t="s">
        <v>114</v>
      </c>
      <c r="E27" s="147">
        <f t="shared" si="0"/>
        <v>2</v>
      </c>
      <c r="F27" s="145">
        <f t="shared" si="6"/>
        <v>0</v>
      </c>
      <c r="G27" s="147">
        <f t="shared" si="1"/>
        <v>2</v>
      </c>
      <c r="H27" s="147">
        <f t="shared" si="2"/>
        <v>0</v>
      </c>
      <c r="I27" s="147">
        <f t="shared" si="3"/>
        <v>0</v>
      </c>
      <c r="J27" s="106">
        <f t="shared" si="4"/>
        <v>0.5</v>
      </c>
      <c r="K27" s="106">
        <f t="shared" si="5"/>
        <v>0.5</v>
      </c>
      <c r="L27" s="96" t="s">
        <v>122</v>
      </c>
      <c r="M27" s="110"/>
      <c r="N27" s="110"/>
      <c r="O27" s="96" t="s">
        <v>122</v>
      </c>
      <c r="P27" s="110"/>
      <c r="Q27" s="110"/>
      <c r="R27" s="96" t="s">
        <v>121</v>
      </c>
      <c r="S27" s="110"/>
      <c r="T27" s="110"/>
      <c r="U27" s="107" t="s">
        <v>121</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12</v>
      </c>
      <c r="B28" s="174" t="s">
        <v>522</v>
      </c>
      <c r="C28" s="146">
        <v>19</v>
      </c>
      <c r="D28" s="177" t="s">
        <v>114</v>
      </c>
      <c r="E28" s="147">
        <f t="shared" si="0"/>
        <v>3</v>
      </c>
      <c r="F28" s="145">
        <f t="shared" si="6"/>
        <v>1</v>
      </c>
      <c r="G28" s="147">
        <f t="shared" si="1"/>
        <v>2</v>
      </c>
      <c r="H28" s="147">
        <f t="shared" si="2"/>
        <v>1</v>
      </c>
      <c r="I28" s="147">
        <f t="shared" si="3"/>
        <v>0</v>
      </c>
      <c r="J28" s="106">
        <f t="shared" si="4"/>
        <v>0.75</v>
      </c>
      <c r="K28" s="106">
        <f t="shared" si="5"/>
        <v>0</v>
      </c>
      <c r="L28" s="96" t="s">
        <v>121</v>
      </c>
      <c r="M28" s="110"/>
      <c r="N28" s="110"/>
      <c r="O28" s="96"/>
      <c r="P28" s="110"/>
      <c r="Q28" s="110"/>
      <c r="R28" s="96" t="s">
        <v>121</v>
      </c>
      <c r="S28" s="110"/>
      <c r="T28" s="110"/>
      <c r="U28" s="96" t="s">
        <v>121</v>
      </c>
      <c r="V28" s="110">
        <v>1</v>
      </c>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7</v>
      </c>
      <c r="B29" s="174" t="s">
        <v>528</v>
      </c>
      <c r="C29" s="146">
        <v>10</v>
      </c>
      <c r="D29" s="177" t="s">
        <v>116</v>
      </c>
      <c r="E29" s="147">
        <f t="shared" si="0"/>
        <v>2</v>
      </c>
      <c r="F29" s="145">
        <f t="shared" si="6"/>
        <v>1</v>
      </c>
      <c r="G29" s="147">
        <f t="shared" si="1"/>
        <v>2</v>
      </c>
      <c r="H29" s="147">
        <f t="shared" si="2"/>
        <v>0</v>
      </c>
      <c r="I29" s="147">
        <f t="shared" si="3"/>
        <v>0</v>
      </c>
      <c r="J29" s="106">
        <f t="shared" si="4"/>
        <v>0.5</v>
      </c>
      <c r="K29" s="106">
        <f t="shared" si="5"/>
        <v>0.25</v>
      </c>
      <c r="L29" s="96" t="s">
        <v>122</v>
      </c>
      <c r="M29" s="110">
        <v>1</v>
      </c>
      <c r="N29" s="110"/>
      <c r="O29" s="96"/>
      <c r="P29" s="110"/>
      <c r="Q29" s="110"/>
      <c r="R29" s="96" t="s">
        <v>121</v>
      </c>
      <c r="S29" s="110"/>
      <c r="T29" s="110"/>
      <c r="U29" s="96" t="s">
        <v>121</v>
      </c>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customHeight="1" x14ac:dyDescent="0.2">
      <c r="A30" s="94">
        <v>1</v>
      </c>
      <c r="B30" s="174" t="s">
        <v>517</v>
      </c>
      <c r="C30" s="146">
        <v>1</v>
      </c>
      <c r="D30" s="177" t="s">
        <v>113</v>
      </c>
      <c r="E30" s="147">
        <f t="shared" si="0"/>
        <v>3</v>
      </c>
      <c r="F30" s="175">
        <f>SUM(L30:XFD30)*-1</f>
        <v>-3</v>
      </c>
      <c r="G30" s="147">
        <f t="shared" si="1"/>
        <v>2</v>
      </c>
      <c r="H30" s="147">
        <f t="shared" si="2"/>
        <v>1</v>
      </c>
      <c r="I30" s="147">
        <f t="shared" si="3"/>
        <v>0</v>
      </c>
      <c r="J30" s="106">
        <f t="shared" si="4"/>
        <v>0.75</v>
      </c>
      <c r="K30" s="106">
        <f t="shared" si="5"/>
        <v>0</v>
      </c>
      <c r="L30" s="96" t="s">
        <v>121</v>
      </c>
      <c r="M30" s="110"/>
      <c r="N30" s="110">
        <v>2</v>
      </c>
      <c r="O30" s="96" t="s">
        <v>121</v>
      </c>
      <c r="P30" s="110"/>
      <c r="Q30" s="110"/>
      <c r="R30" s="96" t="s">
        <v>121</v>
      </c>
      <c r="S30" s="110"/>
      <c r="T30" s="110">
        <v>1</v>
      </c>
      <c r="U30" s="96"/>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customHeight="1" x14ac:dyDescent="0.2">
      <c r="A31" s="94">
        <v>21</v>
      </c>
      <c r="B31" s="183" t="s">
        <v>518</v>
      </c>
      <c r="C31" s="146">
        <v>30</v>
      </c>
      <c r="D31" s="177" t="s">
        <v>113</v>
      </c>
      <c r="E31" s="147">
        <f t="shared" si="0"/>
        <v>0</v>
      </c>
      <c r="F31" s="175">
        <f>SUM(L31:XFD31)*-1</f>
        <v>0</v>
      </c>
      <c r="G31" s="147">
        <f t="shared" si="1"/>
        <v>0</v>
      </c>
      <c r="H31" s="147">
        <f t="shared" si="2"/>
        <v>0</v>
      </c>
      <c r="I31" s="147">
        <f t="shared" si="3"/>
        <v>0</v>
      </c>
      <c r="J31" s="106">
        <f t="shared" si="4"/>
        <v>0</v>
      </c>
      <c r="K31" s="106">
        <f t="shared" si="5"/>
        <v>0</v>
      </c>
      <c r="L31" s="96"/>
      <c r="M31" s="110"/>
      <c r="N31" s="110"/>
      <c r="O31" s="96"/>
      <c r="P31" s="110"/>
      <c r="Q31" s="110"/>
      <c r="R31" s="96"/>
      <c r="S31" s="110"/>
      <c r="T31" s="110"/>
      <c r="U31" s="96"/>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customHeight="1" x14ac:dyDescent="0.2">
      <c r="A32" s="94">
        <v>28</v>
      </c>
      <c r="B32" s="150" t="s">
        <v>536</v>
      </c>
      <c r="C32" s="146">
        <v>32</v>
      </c>
      <c r="D32" s="153" t="s">
        <v>114</v>
      </c>
      <c r="E32" s="147">
        <f t="shared" si="0"/>
        <v>1</v>
      </c>
      <c r="F32" s="145">
        <f t="shared" ref="F32:F44" si="7">SUM(L32:XFD32)</f>
        <v>0</v>
      </c>
      <c r="G32" s="147">
        <f t="shared" si="1"/>
        <v>1</v>
      </c>
      <c r="H32" s="147">
        <f t="shared" si="2"/>
        <v>0</v>
      </c>
      <c r="I32" s="147">
        <f t="shared" si="3"/>
        <v>0</v>
      </c>
      <c r="J32" s="106">
        <f t="shared" si="4"/>
        <v>0.25</v>
      </c>
      <c r="K32" s="106">
        <f t="shared" si="5"/>
        <v>0</v>
      </c>
      <c r="L32" s="96"/>
      <c r="M32" s="110"/>
      <c r="N32" s="110"/>
      <c r="O32" s="96" t="s">
        <v>121</v>
      </c>
      <c r="P32" s="110"/>
      <c r="Q32" s="110"/>
      <c r="R32" s="96"/>
      <c r="S32" s="110"/>
      <c r="T32" s="110"/>
      <c r="U32" s="96"/>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customHeight="1" x14ac:dyDescent="0.2">
      <c r="A33" s="94">
        <v>23</v>
      </c>
      <c r="B33" s="183" t="s">
        <v>249</v>
      </c>
      <c r="C33" s="146">
        <v>38</v>
      </c>
      <c r="D33" s="177" t="s">
        <v>114</v>
      </c>
      <c r="E33" s="147">
        <f t="shared" si="0"/>
        <v>0</v>
      </c>
      <c r="F33" s="145">
        <f t="shared" si="7"/>
        <v>0</v>
      </c>
      <c r="G33" s="147">
        <f t="shared" si="1"/>
        <v>0</v>
      </c>
      <c r="H33" s="147">
        <f t="shared" si="2"/>
        <v>0</v>
      </c>
      <c r="I33" s="147">
        <f t="shared" si="3"/>
        <v>0</v>
      </c>
      <c r="J33" s="106">
        <f t="shared" si="4"/>
        <v>0</v>
      </c>
      <c r="K33" s="106">
        <f t="shared" si="5"/>
        <v>0.5</v>
      </c>
      <c r="L33" s="96"/>
      <c r="M33" s="110"/>
      <c r="N33" s="110"/>
      <c r="O33" s="96"/>
      <c r="P33" s="110"/>
      <c r="Q33" s="110"/>
      <c r="R33" s="96" t="s">
        <v>122</v>
      </c>
      <c r="S33" s="110"/>
      <c r="T33" s="110"/>
      <c r="U33" s="107" t="s">
        <v>122</v>
      </c>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customHeight="1" x14ac:dyDescent="0.2">
      <c r="A34" s="94">
        <v>14</v>
      </c>
      <c r="B34" s="183" t="s">
        <v>176</v>
      </c>
      <c r="C34" s="146">
        <v>20</v>
      </c>
      <c r="D34" s="177" t="s">
        <v>116</v>
      </c>
      <c r="E34" s="147">
        <f t="shared" si="0"/>
        <v>2</v>
      </c>
      <c r="F34" s="145">
        <f t="shared" si="7"/>
        <v>1</v>
      </c>
      <c r="G34" s="147">
        <f t="shared" si="1"/>
        <v>2</v>
      </c>
      <c r="H34" s="147">
        <f t="shared" si="2"/>
        <v>0</v>
      </c>
      <c r="I34" s="147">
        <f t="shared" si="3"/>
        <v>0</v>
      </c>
      <c r="J34" s="106">
        <f t="shared" si="4"/>
        <v>0.5</v>
      </c>
      <c r="K34" s="106">
        <f t="shared" si="5"/>
        <v>0.5</v>
      </c>
      <c r="L34" s="96" t="s">
        <v>122</v>
      </c>
      <c r="M34" s="110"/>
      <c r="N34" s="110"/>
      <c r="O34" s="96" t="s">
        <v>121</v>
      </c>
      <c r="P34" s="110"/>
      <c r="Q34" s="110"/>
      <c r="R34" s="96" t="s">
        <v>122</v>
      </c>
      <c r="S34" s="110"/>
      <c r="T34" s="110"/>
      <c r="U34" s="96" t="s">
        <v>121</v>
      </c>
      <c r="V34" s="110">
        <v>1</v>
      </c>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30</v>
      </c>
      <c r="B35" s="150"/>
      <c r="C35" s="146"/>
      <c r="D35" s="153"/>
      <c r="E35" s="147">
        <f t="shared" si="0"/>
        <v>0</v>
      </c>
      <c r="F35" s="145">
        <f t="shared" si="7"/>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31</v>
      </c>
      <c r="B36" s="150"/>
      <c r="C36" s="146"/>
      <c r="D36" s="153"/>
      <c r="E36" s="147">
        <f t="shared" si="0"/>
        <v>0</v>
      </c>
      <c r="F36" s="145">
        <f t="shared" si="7"/>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32</v>
      </c>
      <c r="B37" s="150"/>
      <c r="C37" s="146"/>
      <c r="D37" s="153"/>
      <c r="E37" s="147">
        <f t="shared" si="0"/>
        <v>0</v>
      </c>
      <c r="F37" s="145">
        <f t="shared" si="7"/>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33</v>
      </c>
      <c r="B38" s="150"/>
      <c r="C38" s="146"/>
      <c r="D38" s="153"/>
      <c r="E38" s="147">
        <f t="shared" si="0"/>
        <v>0</v>
      </c>
      <c r="F38" s="145">
        <f t="shared" si="7"/>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34</v>
      </c>
      <c r="B39" s="150"/>
      <c r="C39" s="146"/>
      <c r="D39" s="153"/>
      <c r="E39" s="147">
        <f t="shared" si="0"/>
        <v>0</v>
      </c>
      <c r="F39" s="145">
        <f t="shared" si="7"/>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35</v>
      </c>
      <c r="B40" s="150"/>
      <c r="C40" s="146"/>
      <c r="D40" s="153"/>
      <c r="E40" s="147">
        <f t="shared" si="0"/>
        <v>0</v>
      </c>
      <c r="F40" s="145">
        <f t="shared" si="7"/>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36</v>
      </c>
      <c r="B41" s="150"/>
      <c r="C41" s="146"/>
      <c r="D41" s="153"/>
      <c r="E41" s="147">
        <f t="shared" si="0"/>
        <v>0</v>
      </c>
      <c r="F41" s="145">
        <f t="shared" si="7"/>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37</v>
      </c>
      <c r="B42" s="150"/>
      <c r="C42" s="146"/>
      <c r="D42" s="153"/>
      <c r="E42" s="147">
        <f t="shared" si="0"/>
        <v>0</v>
      </c>
      <c r="F42" s="145">
        <f t="shared" si="7"/>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38</v>
      </c>
      <c r="B43" s="150"/>
      <c r="C43" s="146"/>
      <c r="D43" s="153"/>
      <c r="E43" s="147">
        <f t="shared" si="0"/>
        <v>0</v>
      </c>
      <c r="F43" s="145">
        <f t="shared" si="7"/>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39</v>
      </c>
      <c r="B44" s="150"/>
      <c r="C44" s="146"/>
      <c r="D44" s="153"/>
      <c r="E44" s="147">
        <f t="shared" si="0"/>
        <v>0</v>
      </c>
      <c r="F44" s="145">
        <f t="shared" si="7"/>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2</v>
      </c>
      <c r="N48" s="119">
        <f>SUM(N5:N45)</f>
        <v>2</v>
      </c>
      <c r="O48" s="117">
        <f>O47+O46</f>
        <v>18</v>
      </c>
      <c r="P48" s="119">
        <f>SUM(P5:P45)</f>
        <v>1</v>
      </c>
      <c r="Q48" s="119">
        <f>SUM(Q5:Q45)</f>
        <v>0</v>
      </c>
      <c r="R48" s="117">
        <f>R47+R46</f>
        <v>18</v>
      </c>
      <c r="S48" s="119">
        <f>SUM(S5:S45)</f>
        <v>3</v>
      </c>
      <c r="T48" s="119">
        <f>SUM(T5:T45)</f>
        <v>1</v>
      </c>
      <c r="U48" s="117">
        <f>U47+U46</f>
        <v>18</v>
      </c>
      <c r="V48" s="119">
        <f>SUM(V5:V45)</f>
        <v>4</v>
      </c>
      <c r="W48" s="119">
        <f>SUM(W5:W45)</f>
        <v>1</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Nul</v>
      </c>
      <c r="O49" s="110" t="str">
        <f>IF(O48&lt;18,"",IF(P48&lt;Q48,"Défaite",IF(P48=Q48,"Nul",IF(P48&gt;Q48,"Victoire",""))))</f>
        <v>Victoire</v>
      </c>
      <c r="R49" s="110" t="str">
        <f>IF(R48&lt;18,"",IF(S48&lt;T48,"Défaite",IF(S48=T48,"Nul",IF(S48&gt;T48,"Victoire",""))))</f>
        <v>Victoire</v>
      </c>
      <c r="U49" s="110" t="str">
        <f>IF(U48&lt;18,"",IF(V48&lt;W48,"Défaite",IF(V48=W48,"Nul",IF(V48&gt;W48,"Victoire",""))))</f>
        <v>Victoire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517</v>
      </c>
      <c r="C108" s="146">
        <v>1</v>
      </c>
      <c r="D108" s="177" t="s">
        <v>113</v>
      </c>
      <c r="E108" s="159"/>
      <c r="F108" s="120">
        <f t="shared" ref="F108:F148" si="8">IF((SUMIFS($E$5:$E$105,$B$5:$B$105,$B108))=0,"",(SUMIFS($G$5:$G$105,$B$5:$B$105,$B108))/(SUMIFS($E$5:$E$105,$B$5:$B$105,$B108)))</f>
        <v>0.66666666666666663</v>
      </c>
      <c r="G108" s="120">
        <f t="shared" ref="G108:G148" si="9">IF((SUMIFS($E$5:$E$105,$B$5:$B$105,$B108))=0,"",(SUMIFS($H$5:$H$105,$B$5:$B$105,$B108))/(SUMIFS($E$5:$E$105,$B$5:$B$105,$B108)))</f>
        <v>0.33333333333333331</v>
      </c>
      <c r="H108" s="120">
        <f t="shared" ref="H108:H148" si="10">IF((SUMIFS($E$5:$E$105,$B$5:$B$105,$B108))=0,"",(SUMIFS($I$5:$I$105,$B$5:$B$105,$B108))/(SUMIFS($E$5:$E$105,$B$5:$B$105,$B108)))</f>
        <v>0</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513</v>
      </c>
      <c r="C109" s="146">
        <v>2</v>
      </c>
      <c r="D109" s="177" t="s">
        <v>114</v>
      </c>
      <c r="E109" s="159"/>
      <c r="F109" s="120">
        <f t="shared" si="8"/>
        <v>0.66666666666666663</v>
      </c>
      <c r="G109" s="120">
        <f t="shared" si="9"/>
        <v>0.33333333333333331</v>
      </c>
      <c r="H109" s="120">
        <f t="shared" si="10"/>
        <v>0</v>
      </c>
      <c r="I109" s="126"/>
      <c r="J109" s="126"/>
      <c r="K109" s="126"/>
      <c r="L109" s="94"/>
      <c r="M109" s="135"/>
      <c r="N109" s="134"/>
      <c r="O109" s="134"/>
      <c r="P109" s="134"/>
      <c r="Q109" s="134"/>
      <c r="R109" s="134"/>
      <c r="S109" s="134"/>
      <c r="T109" s="133"/>
      <c r="U109" s="133"/>
      <c r="V109" s="133"/>
      <c r="W109" s="133"/>
      <c r="X109" s="133"/>
      <c r="Y109" s="133"/>
      <c r="Z109" s="133"/>
      <c r="AA109" s="133"/>
      <c r="AB109" s="133"/>
      <c r="AC109" s="133"/>
      <c r="AD109" s="133"/>
      <c r="AE109" s="133"/>
      <c r="AF109" s="133"/>
      <c r="AG109" s="133"/>
      <c r="AH109" s="133"/>
      <c r="AI109" s="133"/>
      <c r="AJ109" s="133"/>
      <c r="DS109" s="132"/>
      <c r="DT109" s="132"/>
      <c r="DU109" s="132"/>
      <c r="DV109" s="132"/>
      <c r="DW109" s="132"/>
    </row>
    <row r="110" spans="1:127" ht="15" x14ac:dyDescent="0.25">
      <c r="A110" s="110"/>
      <c r="B110" s="174" t="s">
        <v>514</v>
      </c>
      <c r="C110" s="146">
        <v>5</v>
      </c>
      <c r="D110" s="177" t="s">
        <v>114</v>
      </c>
      <c r="E110" s="159"/>
      <c r="F110" s="120">
        <f t="shared" si="8"/>
        <v>0.66666666666666663</v>
      </c>
      <c r="G110" s="120">
        <f t="shared" si="9"/>
        <v>0.33333333333333331</v>
      </c>
      <c r="H110" s="120">
        <f t="shared" si="10"/>
        <v>0</v>
      </c>
      <c r="I110" s="126"/>
      <c r="J110" s="126"/>
      <c r="K110" s="126"/>
      <c r="L110" s="94"/>
      <c r="M110" s="41"/>
      <c r="N110" s="134"/>
      <c r="O110" s="134"/>
      <c r="P110" s="134"/>
      <c r="Q110" s="134"/>
      <c r="R110" s="134"/>
      <c r="S110" s="134"/>
      <c r="T110" s="133"/>
      <c r="U110" s="133"/>
      <c r="V110" s="133"/>
      <c r="W110" s="133"/>
      <c r="X110" s="133"/>
      <c r="Y110" s="133"/>
      <c r="Z110" s="133"/>
      <c r="AA110" s="133"/>
      <c r="AB110" s="133"/>
      <c r="AC110" s="133"/>
      <c r="AD110" s="133"/>
      <c r="AE110" s="133"/>
      <c r="AF110" s="133"/>
      <c r="AG110" s="133"/>
      <c r="AH110" s="133"/>
      <c r="AI110" s="133"/>
      <c r="AJ110" s="133"/>
      <c r="DS110" s="132"/>
      <c r="DT110" s="132"/>
      <c r="DU110" s="132"/>
      <c r="DV110" s="132"/>
      <c r="DW110" s="132"/>
    </row>
    <row r="111" spans="1:127" ht="15" x14ac:dyDescent="0.2">
      <c r="A111" s="110"/>
      <c r="B111" s="174" t="s">
        <v>525</v>
      </c>
      <c r="C111" s="146">
        <v>7</v>
      </c>
      <c r="D111" s="177" t="s">
        <v>116</v>
      </c>
      <c r="E111" s="159"/>
      <c r="F111" s="120">
        <f t="shared" si="8"/>
        <v>0.5</v>
      </c>
      <c r="G111" s="120">
        <f t="shared" si="9"/>
        <v>0.5</v>
      </c>
      <c r="H111" s="120">
        <f t="shared" si="10"/>
        <v>0</v>
      </c>
      <c r="I111" s="126"/>
      <c r="J111" s="126"/>
      <c r="K111" s="126"/>
      <c r="L111" s="94"/>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c r="B112" s="174" t="s">
        <v>527</v>
      </c>
      <c r="C112" s="146">
        <v>8</v>
      </c>
      <c r="D112" s="177" t="s">
        <v>116</v>
      </c>
      <c r="E112" s="159"/>
      <c r="F112" s="120">
        <f t="shared" si="8"/>
        <v>1</v>
      </c>
      <c r="G112" s="120">
        <f t="shared" si="9"/>
        <v>0</v>
      </c>
      <c r="H112" s="120">
        <f t="shared" si="10"/>
        <v>0</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c r="B113" s="174" t="s">
        <v>530</v>
      </c>
      <c r="C113" s="146">
        <v>9</v>
      </c>
      <c r="D113" s="177" t="s">
        <v>117</v>
      </c>
      <c r="E113" s="159"/>
      <c r="F113" s="120" t="str">
        <f t="shared" si="8"/>
        <v/>
      </c>
      <c r="G113" s="120" t="str">
        <f t="shared" si="9"/>
        <v/>
      </c>
      <c r="H113" s="120" t="str">
        <f t="shared" si="10"/>
        <v/>
      </c>
      <c r="I113" s="126"/>
      <c r="J113" s="126"/>
      <c r="K113" s="126"/>
      <c r="L113" s="94"/>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c r="B114" s="174" t="s">
        <v>528</v>
      </c>
      <c r="C114" s="146">
        <v>10</v>
      </c>
      <c r="D114" s="177" t="s">
        <v>116</v>
      </c>
      <c r="E114" s="159"/>
      <c r="F114" s="120">
        <f t="shared" si="8"/>
        <v>1</v>
      </c>
      <c r="G114" s="120">
        <f t="shared" si="9"/>
        <v>0</v>
      </c>
      <c r="H114" s="120">
        <f t="shared" si="10"/>
        <v>0</v>
      </c>
      <c r="I114" s="126"/>
      <c r="J114" s="126"/>
      <c r="K114" s="126"/>
      <c r="L114" s="94"/>
      <c r="M114" s="135"/>
      <c r="N114" s="134"/>
      <c r="O114" s="134"/>
      <c r="P114" s="134"/>
      <c r="Q114" s="134"/>
      <c r="R114" s="134"/>
      <c r="S114" s="134"/>
      <c r="T114" s="133"/>
      <c r="U114" s="125"/>
      <c r="V114" s="125"/>
      <c r="W114" s="125"/>
      <c r="X114" s="125"/>
      <c r="Y114" s="125"/>
      <c r="Z114" s="125"/>
      <c r="AA114" s="125"/>
      <c r="AB114" s="125"/>
      <c r="AC114" s="133"/>
      <c r="AD114" s="133"/>
      <c r="AE114" s="133"/>
      <c r="AF114" s="133"/>
      <c r="AG114" s="133"/>
      <c r="AH114" s="133"/>
      <c r="AI114" s="133"/>
      <c r="AJ114" s="133"/>
      <c r="DS114" s="132"/>
      <c r="DT114" s="132"/>
      <c r="DU114" s="132"/>
      <c r="DV114" s="132"/>
      <c r="DW114" s="132"/>
    </row>
    <row r="115" spans="1:127" ht="15" x14ac:dyDescent="0.2">
      <c r="A115" s="110"/>
      <c r="B115" s="174" t="s">
        <v>529</v>
      </c>
      <c r="C115" s="146">
        <v>11</v>
      </c>
      <c r="D115" s="177" t="s">
        <v>117</v>
      </c>
      <c r="E115" s="159"/>
      <c r="F115" s="120">
        <f t="shared" si="8"/>
        <v>0</v>
      </c>
      <c r="G115" s="120">
        <f t="shared" si="9"/>
        <v>1</v>
      </c>
      <c r="H115" s="120">
        <f t="shared" si="10"/>
        <v>0</v>
      </c>
      <c r="I115" s="126"/>
      <c r="J115" s="126"/>
      <c r="K115" s="126"/>
      <c r="L115" s="94"/>
      <c r="M115" s="135"/>
      <c r="N115" s="134"/>
      <c r="O115" s="134"/>
      <c r="P115" s="134"/>
      <c r="Q115" s="134"/>
      <c r="R115" s="134"/>
      <c r="S115" s="134"/>
      <c r="T115" s="133"/>
      <c r="U115" s="125"/>
      <c r="V115" s="125"/>
      <c r="W115" s="125"/>
      <c r="X115" s="125"/>
      <c r="Y115" s="125"/>
      <c r="Z115" s="125"/>
      <c r="AA115" s="125"/>
      <c r="AB115" s="125"/>
      <c r="AC115" s="125"/>
      <c r="AD115" s="125"/>
      <c r="AE115" s="125"/>
      <c r="AF115" s="125"/>
      <c r="AG115" s="125"/>
      <c r="AH115" s="125"/>
      <c r="AI115" s="125"/>
      <c r="AJ115" s="125"/>
      <c r="DS115" s="132"/>
      <c r="DT115" s="132"/>
      <c r="DU115" s="132"/>
      <c r="DV115" s="132"/>
      <c r="DW115" s="132"/>
    </row>
    <row r="116" spans="1:127" ht="15" x14ac:dyDescent="0.2">
      <c r="A116" s="110"/>
      <c r="B116" s="174" t="s">
        <v>523</v>
      </c>
      <c r="C116" s="146">
        <v>14</v>
      </c>
      <c r="D116" s="177" t="s">
        <v>116</v>
      </c>
      <c r="E116" s="159"/>
      <c r="F116" s="120">
        <f t="shared" si="8"/>
        <v>0.66666666666666663</v>
      </c>
      <c r="G116" s="120">
        <f t="shared" si="9"/>
        <v>0.33333333333333331</v>
      </c>
      <c r="H116" s="120">
        <f t="shared" si="10"/>
        <v>0</v>
      </c>
      <c r="I116" s="126"/>
      <c r="J116" s="126"/>
      <c r="K116" s="126"/>
      <c r="L116" s="94"/>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132"/>
      <c r="DT116" s="132"/>
      <c r="DU116" s="132"/>
      <c r="DV116" s="132"/>
      <c r="DW116" s="132"/>
    </row>
    <row r="117" spans="1:127" ht="15" x14ac:dyDescent="0.2">
      <c r="A117" s="110"/>
      <c r="B117" s="174" t="s">
        <v>516</v>
      </c>
      <c r="C117" s="146">
        <v>16</v>
      </c>
      <c r="D117" s="177" t="s">
        <v>113</v>
      </c>
      <c r="E117" s="159"/>
      <c r="F117" s="120">
        <f t="shared" si="8"/>
        <v>1</v>
      </c>
      <c r="G117" s="120">
        <f t="shared" si="9"/>
        <v>0</v>
      </c>
      <c r="H117" s="120">
        <f t="shared" si="10"/>
        <v>0</v>
      </c>
      <c r="I117" s="126"/>
      <c r="J117" s="126"/>
      <c r="K117" s="126"/>
      <c r="L117" s="94"/>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c r="B118" s="174" t="s">
        <v>531</v>
      </c>
      <c r="C118" s="146">
        <v>18</v>
      </c>
      <c r="D118" s="177" t="s">
        <v>117</v>
      </c>
      <c r="E118" s="159"/>
      <c r="F118" s="120">
        <f t="shared" si="8"/>
        <v>1</v>
      </c>
      <c r="G118" s="120">
        <f t="shared" si="9"/>
        <v>0</v>
      </c>
      <c r="H118" s="120">
        <f t="shared" si="10"/>
        <v>0</v>
      </c>
      <c r="I118" s="126"/>
      <c r="J118" s="126"/>
      <c r="K118" s="126"/>
      <c r="L118" s="173"/>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522</v>
      </c>
      <c r="C119" s="146">
        <v>19</v>
      </c>
      <c r="D119" s="177" t="s">
        <v>114</v>
      </c>
      <c r="E119" s="159"/>
      <c r="F119" s="120">
        <f t="shared" si="8"/>
        <v>0.66666666666666663</v>
      </c>
      <c r="G119" s="120">
        <f t="shared" si="9"/>
        <v>0.33333333333333331</v>
      </c>
      <c r="H119" s="120">
        <f t="shared" si="10"/>
        <v>0</v>
      </c>
      <c r="I119" s="126"/>
      <c r="J119" s="126"/>
      <c r="K119" s="126"/>
      <c r="L119" s="94"/>
      <c r="M119" s="135"/>
      <c r="N119" s="134"/>
      <c r="O119" s="134"/>
      <c r="P119" s="134"/>
      <c r="Q119" s="134"/>
      <c r="R119" s="134"/>
      <c r="S119" s="134"/>
      <c r="T119" s="133"/>
      <c r="U119" s="125"/>
      <c r="V119" s="125"/>
      <c r="W119" s="125"/>
      <c r="X119" s="125"/>
      <c r="Y119" s="125"/>
      <c r="Z119" s="125"/>
      <c r="AA119" s="125"/>
      <c r="AB119" s="125"/>
      <c r="AC119" s="133"/>
      <c r="AD119" s="133"/>
      <c r="AE119" s="133"/>
      <c r="AF119" s="133"/>
      <c r="AG119" s="133"/>
      <c r="AH119" s="133"/>
      <c r="AI119" s="133"/>
      <c r="AJ119" s="133"/>
      <c r="DS119" s="132"/>
      <c r="DT119" s="132"/>
      <c r="DU119" s="132"/>
      <c r="DV119" s="132"/>
      <c r="DW119" s="132"/>
    </row>
    <row r="120" spans="1:127" ht="15" x14ac:dyDescent="0.2">
      <c r="A120" s="110"/>
      <c r="B120" s="174" t="s">
        <v>378</v>
      </c>
      <c r="C120" s="146">
        <v>23</v>
      </c>
      <c r="D120" s="177" t="s">
        <v>114</v>
      </c>
      <c r="E120" s="159"/>
      <c r="F120" s="120">
        <f t="shared" si="8"/>
        <v>0.66666666666666663</v>
      </c>
      <c r="G120" s="120">
        <f t="shared" si="9"/>
        <v>0.33333333333333331</v>
      </c>
      <c r="H120" s="120">
        <f t="shared" si="10"/>
        <v>0</v>
      </c>
      <c r="I120" s="126"/>
      <c r="J120" s="126"/>
      <c r="K120" s="126"/>
      <c r="L120" s="173"/>
      <c r="M120" s="135"/>
      <c r="N120" s="134"/>
      <c r="O120" s="134"/>
      <c r="P120" s="134"/>
      <c r="Q120" s="134"/>
      <c r="R120" s="134"/>
      <c r="S120" s="134"/>
      <c r="T120" s="133"/>
      <c r="U120" s="125"/>
      <c r="V120" s="125"/>
      <c r="W120" s="125"/>
      <c r="X120" s="125"/>
      <c r="Y120" s="125"/>
      <c r="Z120" s="125"/>
      <c r="AA120" s="125"/>
      <c r="AB120" s="125"/>
      <c r="AC120" s="125"/>
      <c r="AD120" s="125"/>
      <c r="AE120" s="125"/>
      <c r="AF120" s="125"/>
      <c r="AG120" s="125"/>
      <c r="AH120" s="125"/>
      <c r="AI120" s="125"/>
      <c r="AJ120" s="125"/>
      <c r="DS120" s="132"/>
      <c r="DT120" s="132"/>
      <c r="DU120" s="132"/>
      <c r="DV120" s="132"/>
      <c r="DW120" s="132"/>
    </row>
    <row r="121" spans="1:127" ht="15" x14ac:dyDescent="0.2">
      <c r="A121" s="110"/>
      <c r="B121" s="174" t="s">
        <v>176</v>
      </c>
      <c r="C121" s="146">
        <v>23</v>
      </c>
      <c r="D121" s="177" t="s">
        <v>116</v>
      </c>
      <c r="E121" s="159"/>
      <c r="F121" s="120">
        <f t="shared" si="8"/>
        <v>1</v>
      </c>
      <c r="G121" s="120">
        <f t="shared" si="9"/>
        <v>0</v>
      </c>
      <c r="H121" s="120">
        <f t="shared" si="10"/>
        <v>0</v>
      </c>
      <c r="I121" s="126"/>
      <c r="J121" s="126"/>
      <c r="K121" s="126"/>
      <c r="L121" s="94"/>
      <c r="M121" s="135"/>
      <c r="N121" s="134"/>
      <c r="O121" s="134"/>
      <c r="P121" s="134"/>
      <c r="Q121" s="134"/>
      <c r="R121" s="134"/>
      <c r="S121" s="134"/>
      <c r="T121" s="133"/>
      <c r="U121" s="125"/>
      <c r="V121" s="125"/>
      <c r="W121" s="125"/>
      <c r="X121" s="125"/>
      <c r="Y121" s="125"/>
      <c r="Z121" s="125"/>
      <c r="AA121" s="125"/>
      <c r="AB121" s="125"/>
      <c r="AC121" s="125"/>
      <c r="AD121" s="125"/>
      <c r="AE121" s="125"/>
      <c r="AF121" s="125"/>
      <c r="AG121" s="125"/>
      <c r="AH121" s="125"/>
      <c r="AI121" s="125"/>
      <c r="AJ121" s="125"/>
      <c r="DS121" s="132"/>
      <c r="DT121" s="132"/>
      <c r="DU121" s="132"/>
      <c r="DV121" s="132"/>
      <c r="DW121" s="132"/>
    </row>
    <row r="122" spans="1:127" ht="15" x14ac:dyDescent="0.2">
      <c r="A122" s="110"/>
      <c r="B122" s="174" t="s">
        <v>521</v>
      </c>
      <c r="C122" s="146">
        <v>24</v>
      </c>
      <c r="D122" s="177" t="s">
        <v>114</v>
      </c>
      <c r="E122" s="159"/>
      <c r="F122" s="120">
        <f t="shared" si="8"/>
        <v>1</v>
      </c>
      <c r="G122" s="120">
        <f t="shared" si="9"/>
        <v>0</v>
      </c>
      <c r="H122" s="120">
        <f t="shared" si="10"/>
        <v>0</v>
      </c>
      <c r="I122" s="126"/>
      <c r="J122" s="126"/>
      <c r="K122" s="126"/>
      <c r="L122" s="94"/>
      <c r="M122" s="135"/>
      <c r="N122" s="134"/>
      <c r="O122" s="134"/>
      <c r="P122" s="134"/>
      <c r="Q122" s="134"/>
      <c r="R122" s="134"/>
      <c r="S122" s="134"/>
      <c r="T122" s="133"/>
      <c r="U122" s="125"/>
      <c r="V122" s="125"/>
      <c r="W122" s="125"/>
      <c r="X122" s="125"/>
      <c r="Y122" s="125"/>
      <c r="Z122" s="125"/>
      <c r="AA122" s="125"/>
      <c r="AB122" s="125"/>
      <c r="AC122" s="133"/>
      <c r="AD122" s="133"/>
      <c r="AE122" s="133"/>
      <c r="AF122" s="133"/>
      <c r="AG122" s="133"/>
      <c r="AH122" s="133"/>
      <c r="AI122" s="133"/>
      <c r="AJ122" s="133"/>
      <c r="DS122" s="132"/>
      <c r="DT122" s="132"/>
      <c r="DU122" s="132"/>
      <c r="DV122" s="132"/>
      <c r="DW122" s="132"/>
    </row>
    <row r="123" spans="1:127" ht="15" x14ac:dyDescent="0.2">
      <c r="A123" s="110"/>
      <c r="B123" s="174" t="s">
        <v>519</v>
      </c>
      <c r="C123" s="146">
        <v>25</v>
      </c>
      <c r="D123" s="177" t="s">
        <v>114</v>
      </c>
      <c r="E123" s="159"/>
      <c r="F123" s="120">
        <f t="shared" si="8"/>
        <v>0.75</v>
      </c>
      <c r="G123" s="120">
        <f t="shared" si="9"/>
        <v>0.25</v>
      </c>
      <c r="H123" s="120">
        <f t="shared" si="10"/>
        <v>0</v>
      </c>
      <c r="I123" s="126"/>
      <c r="J123" s="126"/>
      <c r="K123" s="126"/>
      <c r="L123" s="172"/>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74" t="s">
        <v>524</v>
      </c>
      <c r="C124" s="146">
        <v>26</v>
      </c>
      <c r="D124" s="177" t="s">
        <v>116</v>
      </c>
      <c r="E124" s="159"/>
      <c r="F124" s="120">
        <f t="shared" si="8"/>
        <v>1</v>
      </c>
      <c r="G124" s="120">
        <f t="shared" si="9"/>
        <v>0</v>
      </c>
      <c r="H124" s="120">
        <f t="shared" si="10"/>
        <v>0</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c r="B125" s="174" t="s">
        <v>526</v>
      </c>
      <c r="C125" s="146">
        <v>27</v>
      </c>
      <c r="D125" s="177" t="s">
        <v>116</v>
      </c>
      <c r="E125" s="159"/>
      <c r="F125" s="120">
        <f t="shared" si="8"/>
        <v>0</v>
      </c>
      <c r="G125" s="120">
        <f t="shared" si="9"/>
        <v>1</v>
      </c>
      <c r="H125" s="120">
        <f t="shared" si="10"/>
        <v>0</v>
      </c>
      <c r="I125" s="126"/>
      <c r="J125" s="126"/>
      <c r="K125" s="126"/>
      <c r="L125" s="94"/>
      <c r="M125" s="135"/>
      <c r="N125" s="134"/>
      <c r="O125" s="134"/>
      <c r="P125" s="134"/>
      <c r="Q125" s="134"/>
      <c r="R125" s="134"/>
      <c r="S125" s="134"/>
      <c r="T125" s="133"/>
      <c r="U125" s="125"/>
      <c r="V125" s="125"/>
      <c r="W125" s="125"/>
      <c r="X125" s="125"/>
      <c r="Y125" s="125"/>
      <c r="Z125" s="125"/>
      <c r="AA125" s="125"/>
      <c r="AB125" s="125"/>
      <c r="AC125" s="125"/>
      <c r="AD125" s="125"/>
      <c r="AE125" s="125"/>
      <c r="AF125" s="125"/>
      <c r="AG125" s="125"/>
      <c r="AH125" s="125"/>
      <c r="AI125" s="125"/>
      <c r="AJ125" s="125"/>
      <c r="DS125" s="132"/>
      <c r="DT125" s="132"/>
      <c r="DU125" s="132"/>
      <c r="DV125" s="132"/>
      <c r="DW125" s="132"/>
    </row>
    <row r="126" spans="1:127" ht="15" x14ac:dyDescent="0.2">
      <c r="A126" s="110"/>
      <c r="B126" s="174" t="s">
        <v>532</v>
      </c>
      <c r="C126" s="146">
        <v>28</v>
      </c>
      <c r="D126" s="177" t="s">
        <v>117</v>
      </c>
      <c r="E126" s="159"/>
      <c r="F126" s="120">
        <f t="shared" si="8"/>
        <v>1</v>
      </c>
      <c r="G126" s="120">
        <f t="shared" si="9"/>
        <v>0</v>
      </c>
      <c r="H126" s="120">
        <f t="shared" si="10"/>
        <v>0</v>
      </c>
      <c r="I126" s="126"/>
      <c r="J126" s="126"/>
      <c r="K126" s="126"/>
      <c r="L126" s="173"/>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74" t="s">
        <v>533</v>
      </c>
      <c r="C127" s="146">
        <v>29</v>
      </c>
      <c r="D127" s="177" t="s">
        <v>117</v>
      </c>
      <c r="E127" s="159"/>
      <c r="F127" s="120">
        <f t="shared" si="8"/>
        <v>0</v>
      </c>
      <c r="G127" s="120">
        <f t="shared" si="9"/>
        <v>1</v>
      </c>
      <c r="H127" s="120">
        <f t="shared" si="10"/>
        <v>0</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518</v>
      </c>
      <c r="C128" s="146">
        <v>30</v>
      </c>
      <c r="D128" s="177" t="s">
        <v>113</v>
      </c>
      <c r="E128" s="159"/>
      <c r="F128" s="120" t="str">
        <f t="shared" si="8"/>
        <v/>
      </c>
      <c r="G128" s="120" t="str">
        <f t="shared" si="9"/>
        <v/>
      </c>
      <c r="H128" s="120" t="str">
        <f t="shared" si="10"/>
        <v/>
      </c>
      <c r="I128" s="126"/>
      <c r="J128" s="126"/>
      <c r="K128" s="126"/>
      <c r="L128" s="173"/>
      <c r="M128" s="135"/>
      <c r="N128" s="134"/>
      <c r="O128" s="134"/>
      <c r="P128" s="134"/>
      <c r="Q128" s="134"/>
      <c r="R128" s="134"/>
      <c r="S128" s="134"/>
      <c r="T128" s="133"/>
      <c r="U128" s="125"/>
      <c r="V128" s="125"/>
      <c r="W128" s="125"/>
      <c r="X128" s="125"/>
      <c r="Y128" s="125"/>
      <c r="Z128" s="125"/>
      <c r="AA128" s="125"/>
      <c r="AB128" s="125"/>
      <c r="AC128" s="125"/>
      <c r="AD128" s="125"/>
      <c r="AE128" s="125"/>
      <c r="AF128" s="125"/>
      <c r="AG128" s="125"/>
      <c r="AH128" s="125"/>
      <c r="AI128" s="125"/>
      <c r="AJ128" s="125"/>
      <c r="DS128" s="132"/>
      <c r="DT128" s="132"/>
      <c r="DU128" s="132"/>
      <c r="DV128" s="132"/>
      <c r="DW128" s="132"/>
    </row>
    <row r="129" spans="1:127" ht="15" x14ac:dyDescent="0.2">
      <c r="A129" s="110"/>
      <c r="B129" s="174" t="s">
        <v>201</v>
      </c>
      <c r="C129" s="146">
        <v>32</v>
      </c>
      <c r="D129" s="177" t="s">
        <v>114</v>
      </c>
      <c r="E129" s="159"/>
      <c r="F129" s="120">
        <f t="shared" si="8"/>
        <v>1</v>
      </c>
      <c r="G129" s="120">
        <f t="shared" si="9"/>
        <v>0</v>
      </c>
      <c r="H129" s="120">
        <f t="shared" si="10"/>
        <v>0</v>
      </c>
      <c r="I129" s="126"/>
      <c r="J129" s="126"/>
      <c r="K129" s="126"/>
      <c r="L129" s="94"/>
      <c r="M129" s="135"/>
      <c r="N129" s="134"/>
      <c r="O129" s="134"/>
      <c r="P129" s="134"/>
      <c r="Q129" s="134"/>
      <c r="R129" s="134"/>
      <c r="S129" s="134"/>
      <c r="T129" s="133"/>
      <c r="U129" s="125"/>
      <c r="V129" s="125"/>
      <c r="W129" s="125"/>
      <c r="X129" s="125"/>
      <c r="Y129" s="125"/>
      <c r="Z129" s="125"/>
      <c r="AA129" s="125"/>
      <c r="AB129" s="125"/>
      <c r="AC129" s="125"/>
      <c r="AD129" s="125"/>
      <c r="AE129" s="125"/>
      <c r="AF129" s="125"/>
      <c r="AG129" s="125"/>
      <c r="AH129" s="125"/>
      <c r="AI129" s="125"/>
      <c r="AJ129" s="125"/>
      <c r="DS129" s="132"/>
      <c r="DT129" s="132"/>
      <c r="DU129" s="132"/>
      <c r="DV129" s="132"/>
      <c r="DW129" s="132"/>
    </row>
    <row r="130" spans="1:127" ht="15" x14ac:dyDescent="0.2">
      <c r="A130" s="110"/>
      <c r="B130" s="174" t="s">
        <v>249</v>
      </c>
      <c r="C130" s="146">
        <v>38</v>
      </c>
      <c r="D130" s="177" t="s">
        <v>114</v>
      </c>
      <c r="E130" s="159"/>
      <c r="F130" s="120" t="str">
        <f t="shared" si="8"/>
        <v/>
      </c>
      <c r="G130" s="120" t="str">
        <f t="shared" si="9"/>
        <v/>
      </c>
      <c r="H130" s="120" t="str">
        <f t="shared" si="10"/>
        <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x14ac:dyDescent="0.2">
      <c r="A131" s="110"/>
      <c r="B131" s="174" t="s">
        <v>515</v>
      </c>
      <c r="C131" s="146">
        <v>40</v>
      </c>
      <c r="D131" s="177" t="s">
        <v>113</v>
      </c>
      <c r="E131" s="159"/>
      <c r="F131" s="120" t="str">
        <f t="shared" si="8"/>
        <v/>
      </c>
      <c r="G131" s="120" t="str">
        <f t="shared" si="9"/>
        <v/>
      </c>
      <c r="H131" s="120" t="str">
        <f t="shared" si="10"/>
        <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c r="B132" s="174" t="s">
        <v>520</v>
      </c>
      <c r="C132" s="146">
        <v>47</v>
      </c>
      <c r="D132" s="177" t="s">
        <v>114</v>
      </c>
      <c r="E132" s="159"/>
      <c r="F132" s="120">
        <f t="shared" si="8"/>
        <v>1</v>
      </c>
      <c r="G132" s="120">
        <f t="shared" si="9"/>
        <v>0</v>
      </c>
      <c r="H132" s="120">
        <f t="shared" si="10"/>
        <v>0</v>
      </c>
      <c r="I132" s="126"/>
      <c r="J132" s="126"/>
      <c r="K132" s="126"/>
      <c r="L132" s="94"/>
      <c r="M132" s="135"/>
      <c r="N132" s="134"/>
      <c r="O132" s="134"/>
      <c r="P132" s="134"/>
      <c r="Q132" s="134"/>
      <c r="R132" s="126"/>
      <c r="S132" s="126"/>
      <c r="T132" s="133"/>
      <c r="U132" s="133"/>
      <c r="V132" s="133"/>
      <c r="W132" s="133"/>
      <c r="X132" s="133"/>
      <c r="Y132" s="133"/>
      <c r="Z132" s="133"/>
      <c r="AA132" s="133"/>
      <c r="AB132" s="133"/>
      <c r="AC132" s="133"/>
      <c r="AD132" s="133"/>
      <c r="AE132" s="133"/>
      <c r="AF132" s="133"/>
      <c r="AG132" s="133"/>
      <c r="AH132" s="133"/>
      <c r="AI132" s="133"/>
      <c r="AJ132" s="133"/>
      <c r="DS132" s="132"/>
      <c r="DT132" s="132"/>
      <c r="DU132" s="132"/>
      <c r="DV132" s="132"/>
      <c r="DW132" s="132"/>
    </row>
    <row r="133" spans="1:127" ht="15" x14ac:dyDescent="0.25">
      <c r="A133" s="110"/>
      <c r="B133" s="174" t="s">
        <v>534</v>
      </c>
      <c r="C133" s="185"/>
      <c r="D133" s="177" t="s">
        <v>117</v>
      </c>
      <c r="E133" s="159"/>
      <c r="F133" s="120" t="str">
        <f t="shared" si="8"/>
        <v/>
      </c>
      <c r="G133" s="120" t="str">
        <f t="shared" si="9"/>
        <v/>
      </c>
      <c r="H133" s="120" t="str">
        <f t="shared" si="10"/>
        <v/>
      </c>
      <c r="I133" s="126"/>
      <c r="J133" s="126"/>
      <c r="K133" s="126"/>
      <c r="L133" s="94"/>
      <c r="M133" s="135"/>
      <c r="N133" s="134"/>
      <c r="O133" s="134"/>
      <c r="P133" s="134"/>
      <c r="Q133" s="134"/>
      <c r="R133" s="126"/>
      <c r="S133" s="126"/>
      <c r="T133" s="133"/>
      <c r="U133" s="133"/>
      <c r="V133" s="133"/>
      <c r="W133" s="133"/>
      <c r="X133" s="133"/>
      <c r="Y133" s="133"/>
      <c r="Z133" s="133"/>
      <c r="AA133" s="133"/>
      <c r="AB133" s="133"/>
      <c r="AC133" s="133"/>
      <c r="AD133" s="133"/>
      <c r="AE133" s="133"/>
      <c r="AF133" s="133"/>
      <c r="AG133" s="133"/>
      <c r="AH133" s="133"/>
      <c r="AI133" s="133"/>
      <c r="AJ133" s="133"/>
      <c r="DS133" s="132"/>
      <c r="DT133" s="132"/>
      <c r="DU133" s="132"/>
      <c r="DV133" s="132"/>
      <c r="DW133" s="132"/>
    </row>
    <row r="134" spans="1:127" ht="15" x14ac:dyDescent="0.2">
      <c r="A134" s="110"/>
      <c r="B134" s="150" t="s">
        <v>535</v>
      </c>
      <c r="C134" s="146">
        <v>17</v>
      </c>
      <c r="D134" s="153" t="s">
        <v>117</v>
      </c>
      <c r="E134" s="159"/>
      <c r="F134" s="120">
        <f t="shared" si="8"/>
        <v>1</v>
      </c>
      <c r="G134" s="120">
        <f t="shared" si="9"/>
        <v>0</v>
      </c>
      <c r="H134" s="120">
        <f t="shared" si="10"/>
        <v>0</v>
      </c>
      <c r="I134" s="126"/>
      <c r="J134" s="126"/>
      <c r="K134" s="126"/>
      <c r="L134" s="94"/>
      <c r="M134" s="135"/>
      <c r="N134" s="134"/>
      <c r="O134" s="134"/>
      <c r="P134" s="134"/>
      <c r="Q134" s="134"/>
      <c r="R134" s="126"/>
      <c r="S134" s="126"/>
      <c r="DS134" s="132"/>
      <c r="DT134" s="132"/>
      <c r="DU134" s="132"/>
      <c r="DV134" s="132"/>
      <c r="DW134" s="132"/>
    </row>
    <row r="135" spans="1:127" ht="15" x14ac:dyDescent="0.2">
      <c r="A135" s="110"/>
      <c r="B135" s="150" t="s">
        <v>537</v>
      </c>
      <c r="C135" s="146">
        <v>21</v>
      </c>
      <c r="D135" s="153" t="s">
        <v>114</v>
      </c>
      <c r="E135" s="159"/>
      <c r="F135" s="120" t="str">
        <f t="shared" si="8"/>
        <v/>
      </c>
      <c r="G135" s="120" t="str">
        <f t="shared" si="9"/>
        <v/>
      </c>
      <c r="H135" s="120" t="str">
        <f t="shared" si="10"/>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50"/>
      <c r="C136" s="146"/>
      <c r="D136" s="153"/>
      <c r="E136" s="159"/>
      <c r="F136" s="120" t="str">
        <f t="shared" si="8"/>
        <v/>
      </c>
      <c r="G136" s="120" t="str">
        <f t="shared" si="9"/>
        <v/>
      </c>
      <c r="H136" s="120" t="str">
        <f t="shared" si="10"/>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50"/>
      <c r="C137" s="146"/>
      <c r="D137" s="153"/>
      <c r="E137" s="159"/>
      <c r="F137" s="120" t="str">
        <f t="shared" si="8"/>
        <v/>
      </c>
      <c r="G137" s="120" t="str">
        <f t="shared" si="9"/>
        <v/>
      </c>
      <c r="H137" s="120" t="str">
        <f t="shared" si="10"/>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50"/>
      <c r="C138" s="146"/>
      <c r="D138" s="153"/>
      <c r="E138" s="159"/>
      <c r="F138" s="120" t="str">
        <f t="shared" si="8"/>
        <v/>
      </c>
      <c r="G138" s="120" t="str">
        <f t="shared" si="9"/>
        <v/>
      </c>
      <c r="H138" s="120" t="str">
        <f t="shared" si="10"/>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8"/>
        <v/>
      </c>
      <c r="G139" s="120" t="str">
        <f t="shared" si="9"/>
        <v/>
      </c>
      <c r="H139" s="120" t="str">
        <f t="shared" si="10"/>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8"/>
        <v/>
      </c>
      <c r="G140" s="120" t="str">
        <f t="shared" si="9"/>
        <v/>
      </c>
      <c r="H140" s="120" t="str">
        <f t="shared" si="10"/>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8"/>
        <v/>
      </c>
      <c r="G141" s="120" t="str">
        <f t="shared" si="9"/>
        <v/>
      </c>
      <c r="H141" s="120" t="str">
        <f t="shared" si="10"/>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8"/>
        <v/>
      </c>
      <c r="G142" s="120" t="str">
        <f t="shared" si="9"/>
        <v/>
      </c>
      <c r="H142" s="120" t="str">
        <f t="shared" si="10"/>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8"/>
        <v/>
      </c>
      <c r="G143" s="120" t="str">
        <f t="shared" si="9"/>
        <v/>
      </c>
      <c r="H143" s="120" t="str">
        <f t="shared" si="10"/>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8"/>
        <v/>
      </c>
      <c r="G144" s="120" t="str">
        <f t="shared" si="9"/>
        <v/>
      </c>
      <c r="H144" s="120" t="str">
        <f t="shared" si="10"/>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8"/>
        <v/>
      </c>
      <c r="G145" s="120" t="str">
        <f t="shared" si="9"/>
        <v/>
      </c>
      <c r="H145" s="120" t="str">
        <f t="shared" si="10"/>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8"/>
        <v/>
      </c>
      <c r="G146" s="120" t="str">
        <f t="shared" si="9"/>
        <v/>
      </c>
      <c r="H146" s="120" t="str">
        <f t="shared" si="10"/>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8"/>
        <v/>
      </c>
      <c r="G147" s="120" t="str">
        <f t="shared" si="9"/>
        <v/>
      </c>
      <c r="H147" s="120" t="str">
        <f t="shared" si="10"/>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8"/>
        <v/>
      </c>
      <c r="G148" s="120" t="str">
        <f t="shared" si="9"/>
        <v/>
      </c>
      <c r="H148" s="120" t="str">
        <f t="shared" si="10"/>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1:123"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1:123" ht="30" customHeight="1" x14ac:dyDescent="0.2">
      <c r="B418" s="139" t="s">
        <v>233</v>
      </c>
      <c r="C418" s="493">
        <v>0.33</v>
      </c>
      <c r="D418" s="494"/>
      <c r="E418" s="125"/>
      <c r="F418" s="125"/>
      <c r="G418" s="125"/>
      <c r="H418" s="125"/>
      <c r="I418" s="126"/>
      <c r="J418" s="127"/>
      <c r="K418" s="126"/>
    </row>
    <row r="419" spans="1:123" ht="12.75" customHeight="1" x14ac:dyDescent="0.2">
      <c r="B419" s="125"/>
      <c r="C419" s="133"/>
      <c r="D419" s="133"/>
      <c r="E419" s="125"/>
      <c r="F419" s="125"/>
      <c r="G419" s="125"/>
      <c r="H419" s="125"/>
      <c r="I419" s="126"/>
      <c r="J419" s="127"/>
      <c r="K419" s="126"/>
    </row>
    <row r="420" spans="1:123" ht="12.75" customHeight="1" x14ac:dyDescent="0.2">
      <c r="B420" s="125"/>
      <c r="C420" s="133"/>
      <c r="D420" s="133"/>
      <c r="E420" s="125"/>
      <c r="F420" s="125"/>
      <c r="G420" s="125"/>
      <c r="H420" s="125"/>
      <c r="I420" s="126"/>
      <c r="J420" s="126"/>
      <c r="K420" s="126"/>
    </row>
    <row r="424" spans="1:123" ht="15" x14ac:dyDescent="0.2">
      <c r="A424" s="137"/>
      <c r="B424" s="174" t="s">
        <v>517</v>
      </c>
      <c r="C424" s="146">
        <v>1</v>
      </c>
      <c r="D424" s="177" t="s">
        <v>113</v>
      </c>
      <c r="E424" s="137"/>
      <c r="F424" s="137"/>
      <c r="G424" s="137"/>
      <c r="H424" s="137"/>
    </row>
    <row r="425" spans="1:123" ht="15" x14ac:dyDescent="0.2">
      <c r="A425" s="137"/>
      <c r="B425" s="174" t="s">
        <v>513</v>
      </c>
      <c r="C425" s="146">
        <v>2</v>
      </c>
      <c r="D425" s="177" t="s">
        <v>114</v>
      </c>
      <c r="E425" s="137"/>
      <c r="F425" s="137"/>
      <c r="G425" s="137"/>
      <c r="H425" s="137"/>
    </row>
    <row r="426" spans="1:123" ht="15" x14ac:dyDescent="0.2">
      <c r="A426" s="137"/>
      <c r="B426" s="174" t="s">
        <v>514</v>
      </c>
      <c r="C426" s="146">
        <v>5</v>
      </c>
      <c r="D426" s="177" t="s">
        <v>114</v>
      </c>
      <c r="E426" s="137"/>
      <c r="F426" s="137"/>
      <c r="G426" s="137"/>
      <c r="H426" s="137"/>
      <c r="DS426" s="132"/>
    </row>
    <row r="427" spans="1:123" ht="15" x14ac:dyDescent="0.25">
      <c r="A427" s="137"/>
      <c r="B427" s="174" t="s">
        <v>525</v>
      </c>
      <c r="C427" s="146">
        <v>7</v>
      </c>
      <c r="D427" s="177" t="s">
        <v>116</v>
      </c>
      <c r="E427" s="137"/>
      <c r="F427" s="137"/>
      <c r="G427" s="137"/>
      <c r="H427" s="137"/>
      <c r="I427" s="141"/>
      <c r="K427" s="78"/>
      <c r="DS427" s="132"/>
    </row>
    <row r="428" spans="1:123" ht="15" x14ac:dyDescent="0.2">
      <c r="A428" s="137"/>
      <c r="B428" s="174" t="s">
        <v>527</v>
      </c>
      <c r="C428" s="146">
        <v>8</v>
      </c>
      <c r="D428" s="177" t="s">
        <v>116</v>
      </c>
      <c r="E428" s="137"/>
      <c r="F428" s="137"/>
      <c r="G428" s="137"/>
      <c r="H428" s="137"/>
      <c r="I428" s="141"/>
    </row>
    <row r="429" spans="1:123" ht="15" x14ac:dyDescent="0.2">
      <c r="A429" s="137"/>
      <c r="B429" s="174" t="s">
        <v>530</v>
      </c>
      <c r="C429" s="146">
        <v>9</v>
      </c>
      <c r="D429" s="177" t="s">
        <v>117</v>
      </c>
      <c r="E429" s="137"/>
      <c r="F429" s="137"/>
      <c r="G429" s="137"/>
      <c r="H429" s="137"/>
      <c r="I429" s="141"/>
    </row>
    <row r="430" spans="1:123" ht="15" x14ac:dyDescent="0.2">
      <c r="A430" s="137"/>
      <c r="B430" s="174" t="s">
        <v>528</v>
      </c>
      <c r="C430" s="146">
        <v>10</v>
      </c>
      <c r="D430" s="177" t="s">
        <v>116</v>
      </c>
      <c r="E430" s="137"/>
      <c r="F430" s="137"/>
      <c r="G430" s="137"/>
      <c r="H430" s="137"/>
      <c r="I430" s="97"/>
    </row>
    <row r="431" spans="1:123" ht="15" x14ac:dyDescent="0.2">
      <c r="A431" s="137"/>
      <c r="B431" s="174" t="s">
        <v>529</v>
      </c>
      <c r="C431" s="146">
        <v>11</v>
      </c>
      <c r="D431" s="177" t="s">
        <v>117</v>
      </c>
      <c r="E431" s="137"/>
      <c r="F431" s="137"/>
      <c r="G431" s="137"/>
      <c r="H431" s="137"/>
      <c r="I431" s="97"/>
    </row>
    <row r="432" spans="1:123" ht="15" x14ac:dyDescent="0.2">
      <c r="A432" s="137"/>
      <c r="B432" s="174" t="s">
        <v>523</v>
      </c>
      <c r="C432" s="146">
        <v>14</v>
      </c>
      <c r="D432" s="177" t="s">
        <v>116</v>
      </c>
      <c r="E432" s="137"/>
      <c r="F432" s="137"/>
      <c r="G432" s="137"/>
      <c r="H432" s="137"/>
      <c r="I432" s="97"/>
    </row>
    <row r="433" spans="1:9" ht="15" x14ac:dyDescent="0.2">
      <c r="A433" s="137"/>
      <c r="B433" s="174" t="s">
        <v>516</v>
      </c>
      <c r="C433" s="146">
        <v>16</v>
      </c>
      <c r="D433" s="177" t="s">
        <v>113</v>
      </c>
      <c r="E433" s="137"/>
      <c r="F433" s="137"/>
      <c r="G433" s="137"/>
      <c r="H433" s="137"/>
      <c r="I433" s="97"/>
    </row>
    <row r="434" spans="1:9" ht="15" x14ac:dyDescent="0.2">
      <c r="A434" s="137"/>
      <c r="B434" s="174" t="s">
        <v>531</v>
      </c>
      <c r="C434" s="146">
        <v>18</v>
      </c>
      <c r="D434" s="177" t="s">
        <v>117</v>
      </c>
      <c r="E434" s="137"/>
      <c r="F434" s="137"/>
      <c r="G434" s="137"/>
      <c r="H434" s="137"/>
      <c r="I434" s="97"/>
    </row>
    <row r="435" spans="1:9" ht="15" x14ac:dyDescent="0.2">
      <c r="A435" s="137"/>
      <c r="B435" s="174" t="s">
        <v>522</v>
      </c>
      <c r="C435" s="146">
        <v>19</v>
      </c>
      <c r="D435" s="177" t="s">
        <v>114</v>
      </c>
      <c r="E435" s="137"/>
      <c r="F435" s="137"/>
      <c r="G435" s="137"/>
      <c r="H435" s="137"/>
      <c r="I435" s="97"/>
    </row>
    <row r="436" spans="1:9" ht="15" x14ac:dyDescent="0.2">
      <c r="A436" s="137"/>
      <c r="B436" s="174" t="s">
        <v>378</v>
      </c>
      <c r="C436" s="146">
        <v>23</v>
      </c>
      <c r="D436" s="177" t="s">
        <v>114</v>
      </c>
      <c r="E436" s="137"/>
      <c r="F436" s="137"/>
      <c r="G436" s="137"/>
      <c r="H436" s="137"/>
      <c r="I436" s="97"/>
    </row>
    <row r="437" spans="1:9" ht="15" x14ac:dyDescent="0.2">
      <c r="A437" s="137"/>
      <c r="B437" s="174" t="s">
        <v>176</v>
      </c>
      <c r="C437" s="146">
        <v>23</v>
      </c>
      <c r="D437" s="177" t="s">
        <v>116</v>
      </c>
      <c r="E437" s="137"/>
      <c r="F437" s="137"/>
      <c r="G437" s="137"/>
      <c r="H437" s="137"/>
    </row>
    <row r="438" spans="1:9" ht="15" x14ac:dyDescent="0.2">
      <c r="A438" s="137"/>
      <c r="B438" s="174" t="s">
        <v>521</v>
      </c>
      <c r="C438" s="146">
        <v>24</v>
      </c>
      <c r="D438" s="177" t="s">
        <v>114</v>
      </c>
      <c r="E438" s="137"/>
      <c r="F438" s="137"/>
      <c r="G438" s="137"/>
      <c r="H438" s="137"/>
    </row>
    <row r="439" spans="1:9" ht="15" x14ac:dyDescent="0.2">
      <c r="A439" s="137"/>
      <c r="B439" s="174" t="s">
        <v>519</v>
      </c>
      <c r="C439" s="146">
        <v>25</v>
      </c>
      <c r="D439" s="177" t="s">
        <v>114</v>
      </c>
      <c r="E439" s="137"/>
      <c r="F439" s="137"/>
      <c r="G439" s="137"/>
      <c r="H439" s="137"/>
    </row>
    <row r="440" spans="1:9" ht="15" x14ac:dyDescent="0.2">
      <c r="A440" s="137"/>
      <c r="B440" s="174" t="s">
        <v>524</v>
      </c>
      <c r="C440" s="146">
        <v>26</v>
      </c>
      <c r="D440" s="177" t="s">
        <v>116</v>
      </c>
      <c r="E440" s="137"/>
      <c r="F440" s="137"/>
      <c r="G440" s="137"/>
      <c r="H440" s="137"/>
    </row>
    <row r="441" spans="1:9" ht="15" x14ac:dyDescent="0.2">
      <c r="A441" s="137"/>
      <c r="B441" s="174" t="s">
        <v>526</v>
      </c>
      <c r="C441" s="146">
        <v>27</v>
      </c>
      <c r="D441" s="177" t="s">
        <v>116</v>
      </c>
      <c r="E441" s="137"/>
      <c r="F441" s="137"/>
      <c r="G441" s="137"/>
      <c r="H441" s="137"/>
    </row>
    <row r="442" spans="1:9" ht="15" x14ac:dyDescent="0.2">
      <c r="A442" s="137"/>
      <c r="B442" s="174" t="s">
        <v>532</v>
      </c>
      <c r="C442" s="146">
        <v>28</v>
      </c>
      <c r="D442" s="177" t="s">
        <v>117</v>
      </c>
      <c r="E442" s="137"/>
      <c r="F442" s="137"/>
      <c r="G442" s="137"/>
      <c r="H442" s="137"/>
    </row>
    <row r="443" spans="1:9" ht="15" x14ac:dyDescent="0.2">
      <c r="A443" s="137"/>
      <c r="B443" s="174" t="s">
        <v>533</v>
      </c>
      <c r="C443" s="146">
        <v>29</v>
      </c>
      <c r="D443" s="177" t="s">
        <v>117</v>
      </c>
      <c r="E443" s="137"/>
      <c r="F443" s="137"/>
      <c r="G443" s="137"/>
      <c r="H443" s="137"/>
    </row>
    <row r="444" spans="1:9" ht="15" x14ac:dyDescent="0.2">
      <c r="A444" s="137"/>
      <c r="B444" s="174" t="s">
        <v>518</v>
      </c>
      <c r="C444" s="146">
        <v>30</v>
      </c>
      <c r="D444" s="177" t="s">
        <v>113</v>
      </c>
      <c r="E444" s="137"/>
      <c r="F444" s="137"/>
      <c r="G444" s="137"/>
      <c r="H444" s="137"/>
    </row>
    <row r="445" spans="1:9" ht="15" x14ac:dyDescent="0.2">
      <c r="A445" s="137"/>
      <c r="B445" s="174" t="s">
        <v>201</v>
      </c>
      <c r="C445" s="146">
        <v>32</v>
      </c>
      <c r="D445" s="177" t="s">
        <v>114</v>
      </c>
      <c r="E445" s="137"/>
      <c r="F445" s="137"/>
      <c r="G445" s="137"/>
      <c r="H445" s="137"/>
    </row>
    <row r="446" spans="1:9" ht="15" x14ac:dyDescent="0.2">
      <c r="A446" s="137"/>
      <c r="B446" s="174" t="s">
        <v>249</v>
      </c>
      <c r="C446" s="146">
        <v>38</v>
      </c>
      <c r="D446" s="177" t="s">
        <v>114</v>
      </c>
      <c r="E446" s="137"/>
      <c r="F446" s="137"/>
      <c r="G446" s="137"/>
      <c r="H446" s="137"/>
    </row>
    <row r="447" spans="1:9" ht="15" x14ac:dyDescent="0.2">
      <c r="A447" s="137"/>
      <c r="B447" s="174" t="s">
        <v>515</v>
      </c>
      <c r="C447" s="146">
        <v>40</v>
      </c>
      <c r="D447" s="177" t="s">
        <v>113</v>
      </c>
      <c r="E447" s="137"/>
      <c r="F447" s="137"/>
      <c r="G447" s="137"/>
      <c r="H447" s="137"/>
    </row>
    <row r="448" spans="1:9" ht="15" x14ac:dyDescent="0.2">
      <c r="A448" s="137"/>
      <c r="B448" s="174" t="s">
        <v>520</v>
      </c>
      <c r="C448" s="146">
        <v>47</v>
      </c>
      <c r="D448" s="177" t="s">
        <v>114</v>
      </c>
      <c r="E448" s="137"/>
      <c r="F448" s="137"/>
      <c r="G448" s="137"/>
      <c r="H448" s="137"/>
    </row>
    <row r="449" spans="1:8" ht="15" x14ac:dyDescent="0.25">
      <c r="A449" s="137"/>
      <c r="B449" s="174" t="s">
        <v>534</v>
      </c>
      <c r="C449" s="185"/>
      <c r="D449" s="177" t="s">
        <v>117</v>
      </c>
      <c r="E449" s="137"/>
      <c r="F449" s="137"/>
      <c r="G449" s="137"/>
      <c r="H449"/>
    </row>
  </sheetData>
  <autoFilter ref="A4:DX4">
    <sortState ref="A5:DX44">
      <sortCondition ref="B4"/>
    </sortState>
  </autoFilter>
  <mergeCells count="8">
    <mergeCell ref="C417:D417"/>
    <mergeCell ref="C418:D418"/>
    <mergeCell ref="J2:J3"/>
    <mergeCell ref="F106:H106"/>
    <mergeCell ref="C413:D413"/>
    <mergeCell ref="C414:D414"/>
    <mergeCell ref="C415:D415"/>
    <mergeCell ref="C416:D416"/>
  </mergeCells>
  <conditionalFormatting sqref="B414">
    <cfRule type="cellIs" dxfId="5582" priority="306" operator="equal">
      <formula>"Remplaçant"</formula>
    </cfRule>
    <cfRule type="cellIs" dxfId="5581" priority="307"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J437:K438 H105:XFD105 B421:XFD423 B50:XFD104 I106:XFD106 B417:B420 I415:XFD420 A149:H341 I107:K116 B342:XFD410 K412:XFD414 F412:J413 B411 D411:XFD411 B412:D412 E412:E416 L427:XFD429 B450:M1048576 K428:K436 L430:M438 N430:XFD1048576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I122:K129 F122:F129 M122:T129 O135:T138 M135:N341 F135:F148 I135:K341 I439:M449 I424:XFD426 J11:K11 M11:O11 J10:O10 J9:K9 M9:N9 J17:K19 J20:O20 M17:O17 J31:K31 M31:N31 J32:N32 M18:N19 J16:O16 J15:N15 J33:O48 J12:O14 J4:O8 R31:R48 R2:R20">
    <cfRule type="cellIs" dxfId="5580" priority="648" operator="equal">
      <formula>"Remplaçant"</formula>
    </cfRule>
    <cfRule type="cellIs" dxfId="5579" priority="649" operator="equal">
      <formula>"Titulaire"</formula>
    </cfRule>
  </conditionalFormatting>
  <conditionalFormatting sqref="J5:K20 J31:K44">
    <cfRule type="cellIs" dxfId="5578" priority="647" operator="equal">
      <formula>0</formula>
    </cfRule>
  </conditionalFormatting>
  <conditionalFormatting sqref="L1">
    <cfRule type="cellIs" dxfId="5577" priority="645" operator="equal">
      <formula>"Remplaçant"</formula>
    </cfRule>
    <cfRule type="cellIs" dxfId="5576" priority="646" operator="equal">
      <formula>"Titulaire"</formula>
    </cfRule>
  </conditionalFormatting>
  <conditionalFormatting sqref="P5:Q20 P32:Q47 Q31">
    <cfRule type="cellIs" dxfId="5575" priority="639" operator="equal">
      <formula>"Remplaçant"</formula>
    </cfRule>
    <cfRule type="cellIs" dxfId="5574" priority="640" operator="equal">
      <formula>"Titulaire"</formula>
    </cfRule>
  </conditionalFormatting>
  <conditionalFormatting sqref="S5:T20 S31:T47">
    <cfRule type="cellIs" dxfId="5573" priority="637" operator="equal">
      <formula>"Remplaçant"</formula>
    </cfRule>
    <cfRule type="cellIs" dxfId="5572" priority="638" operator="equal">
      <formula>"Titulaire"</formula>
    </cfRule>
  </conditionalFormatting>
  <conditionalFormatting sqref="P4:Q4">
    <cfRule type="cellIs" dxfId="5571" priority="635" operator="equal">
      <formula>"Remplaçant"</formula>
    </cfRule>
    <cfRule type="cellIs" dxfId="5570" priority="636" operator="equal">
      <formula>"Titulaire"</formula>
    </cfRule>
  </conditionalFormatting>
  <conditionalFormatting sqref="S4:T4">
    <cfRule type="cellIs" dxfId="5569" priority="633" operator="equal">
      <formula>"Remplaçant"</formula>
    </cfRule>
    <cfRule type="cellIs" dxfId="5568" priority="634" operator="equal">
      <formula>"Titulaire"</formula>
    </cfRule>
  </conditionalFormatting>
  <conditionalFormatting sqref="J5:J20 J31:J44">
    <cfRule type="top10" dxfId="5567" priority="650" rank="11"/>
  </conditionalFormatting>
  <conditionalFormatting sqref="P48:Q48">
    <cfRule type="cellIs" dxfId="5566" priority="631" operator="equal">
      <formula>"Remplaçant"</formula>
    </cfRule>
    <cfRule type="cellIs" dxfId="5565" priority="632" operator="equal">
      <formula>"Titulaire"</formula>
    </cfRule>
  </conditionalFormatting>
  <conditionalFormatting sqref="S48:T48">
    <cfRule type="cellIs" dxfId="5564" priority="629" operator="equal">
      <formula>"Remplaçant"</formula>
    </cfRule>
    <cfRule type="cellIs" dxfId="5563" priority="630" operator="equal">
      <formula>"Titulaire"</formula>
    </cfRule>
  </conditionalFormatting>
  <conditionalFormatting sqref="U2:U4 U19:U20 U33:U48">
    <cfRule type="cellIs" dxfId="5562" priority="627" operator="equal">
      <formula>"Remplaçant"</formula>
    </cfRule>
    <cfRule type="cellIs" dxfId="5561" priority="628" operator="equal">
      <formula>"Titulaire"</formula>
    </cfRule>
  </conditionalFormatting>
  <conditionalFormatting sqref="AG1">
    <cfRule type="cellIs" dxfId="5560" priority="587" operator="equal">
      <formula>"Remplaçant"</formula>
    </cfRule>
    <cfRule type="cellIs" dxfId="5559" priority="588" operator="equal">
      <formula>"Titulaire"</formula>
    </cfRule>
  </conditionalFormatting>
  <conditionalFormatting sqref="V5:W20 V31:W47">
    <cfRule type="cellIs" dxfId="5558" priority="623" operator="equal">
      <formula>"Remplaçant"</formula>
    </cfRule>
    <cfRule type="cellIs" dxfId="5557" priority="624" operator="equal">
      <formula>"Titulaire"</formula>
    </cfRule>
  </conditionalFormatting>
  <conditionalFormatting sqref="V4:W4">
    <cfRule type="cellIs" dxfId="5556" priority="621" operator="equal">
      <formula>"Remplaçant"</formula>
    </cfRule>
    <cfRule type="cellIs" dxfId="5555" priority="622" operator="equal">
      <formula>"Titulaire"</formula>
    </cfRule>
  </conditionalFormatting>
  <conditionalFormatting sqref="V48:W48">
    <cfRule type="cellIs" dxfId="5554" priority="619" operator="equal">
      <formula>"Remplaçant"</formula>
    </cfRule>
    <cfRule type="cellIs" dxfId="5553" priority="620" operator="equal">
      <formula>"Titulaire"</formula>
    </cfRule>
  </conditionalFormatting>
  <conditionalFormatting sqref="R49">
    <cfRule type="cellIs" dxfId="5552" priority="617" operator="equal">
      <formula>"Remplaçant"</formula>
    </cfRule>
    <cfRule type="cellIs" dxfId="5551" priority="618" operator="equal">
      <formula>"Titulaire"</formula>
    </cfRule>
  </conditionalFormatting>
  <conditionalFormatting sqref="O49">
    <cfRule type="cellIs" dxfId="5550" priority="615" operator="equal">
      <formula>"Remplaçant"</formula>
    </cfRule>
    <cfRule type="cellIs" dxfId="5549" priority="616" operator="equal">
      <formula>"Titulaire"</formula>
    </cfRule>
  </conditionalFormatting>
  <conditionalFormatting sqref="L49">
    <cfRule type="cellIs" dxfId="5548" priority="613" operator="equal">
      <formula>"Remplaçant"</formula>
    </cfRule>
    <cfRule type="cellIs" dxfId="5547" priority="614" operator="equal">
      <formula>"Titulaire"</formula>
    </cfRule>
  </conditionalFormatting>
  <conditionalFormatting sqref="X1">
    <cfRule type="cellIs" dxfId="5546" priority="611" operator="equal">
      <formula>"Remplaçant"</formula>
    </cfRule>
    <cfRule type="cellIs" dxfId="5545" priority="612" operator="equal">
      <formula>"Titulaire"</formula>
    </cfRule>
  </conditionalFormatting>
  <conditionalFormatting sqref="Y5:Z20 Y31:Z47">
    <cfRule type="cellIs" dxfId="5544" priority="609" operator="equal">
      <formula>"Remplaçant"</formula>
    </cfRule>
    <cfRule type="cellIs" dxfId="5543" priority="610" operator="equal">
      <formula>"Titulaire"</formula>
    </cfRule>
  </conditionalFormatting>
  <conditionalFormatting sqref="Y4:Z4">
    <cfRule type="cellIs" dxfId="5542" priority="607" operator="equal">
      <formula>"Remplaçant"</formula>
    </cfRule>
    <cfRule type="cellIs" dxfId="5541" priority="608" operator="equal">
      <formula>"Titulaire"</formula>
    </cfRule>
  </conditionalFormatting>
  <conditionalFormatting sqref="Y48:Z48">
    <cfRule type="cellIs" dxfId="5540" priority="605" operator="equal">
      <formula>"Remplaçant"</formula>
    </cfRule>
    <cfRule type="cellIs" dxfId="5539" priority="606" operator="equal">
      <formula>"Titulaire"</formula>
    </cfRule>
  </conditionalFormatting>
  <conditionalFormatting sqref="AA1">
    <cfRule type="cellIs" dxfId="5538" priority="603" operator="equal">
      <formula>"Remplaçant"</formula>
    </cfRule>
    <cfRule type="cellIs" dxfId="5537" priority="604" operator="equal">
      <formula>"Titulaire"</formula>
    </cfRule>
  </conditionalFormatting>
  <conditionalFormatting sqref="AB5:AC20 AB31:AC47">
    <cfRule type="cellIs" dxfId="5536" priority="601" operator="equal">
      <formula>"Remplaçant"</formula>
    </cfRule>
    <cfRule type="cellIs" dxfId="5535" priority="602" operator="equal">
      <formula>"Titulaire"</formula>
    </cfRule>
  </conditionalFormatting>
  <conditionalFormatting sqref="AB4:AC4">
    <cfRule type="cellIs" dxfId="5534" priority="599" operator="equal">
      <formula>"Remplaçant"</formula>
    </cfRule>
    <cfRule type="cellIs" dxfId="5533" priority="600" operator="equal">
      <formula>"Titulaire"</formula>
    </cfRule>
  </conditionalFormatting>
  <conditionalFormatting sqref="AB48:AC48">
    <cfRule type="cellIs" dxfId="5532" priority="597" operator="equal">
      <formula>"Remplaçant"</formula>
    </cfRule>
    <cfRule type="cellIs" dxfId="5531" priority="598" operator="equal">
      <formula>"Titulaire"</formula>
    </cfRule>
  </conditionalFormatting>
  <conditionalFormatting sqref="AD1">
    <cfRule type="cellIs" dxfId="5530" priority="595" operator="equal">
      <formula>"Remplaçant"</formula>
    </cfRule>
    <cfRule type="cellIs" dxfId="5529" priority="596" operator="equal">
      <formula>"Titulaire"</formula>
    </cfRule>
  </conditionalFormatting>
  <conditionalFormatting sqref="AE5:AF20 AE31:AF47">
    <cfRule type="cellIs" dxfId="5528" priority="593" operator="equal">
      <formula>"Remplaçant"</formula>
    </cfRule>
    <cfRule type="cellIs" dxfId="5527" priority="594" operator="equal">
      <formula>"Titulaire"</formula>
    </cfRule>
  </conditionalFormatting>
  <conditionalFormatting sqref="AE4:AF4">
    <cfRule type="cellIs" dxfId="5526" priority="591" operator="equal">
      <formula>"Remplaçant"</formula>
    </cfRule>
    <cfRule type="cellIs" dxfId="5525" priority="592" operator="equal">
      <formula>"Titulaire"</formula>
    </cfRule>
  </conditionalFormatting>
  <conditionalFormatting sqref="AE48:AF48">
    <cfRule type="cellIs" dxfId="5524" priority="589" operator="equal">
      <formula>"Remplaçant"</formula>
    </cfRule>
    <cfRule type="cellIs" dxfId="5523" priority="590" operator="equal">
      <formula>"Titulaire"</formula>
    </cfRule>
  </conditionalFormatting>
  <conditionalFormatting sqref="AH5:AI20 AH31:AI47">
    <cfRule type="cellIs" dxfId="5522" priority="585" operator="equal">
      <formula>"Remplaçant"</formula>
    </cfRule>
    <cfRule type="cellIs" dxfId="5521" priority="586" operator="equal">
      <formula>"Titulaire"</formula>
    </cfRule>
  </conditionalFormatting>
  <conditionalFormatting sqref="AH4:AI4">
    <cfRule type="cellIs" dxfId="5520" priority="583" operator="equal">
      <formula>"Remplaçant"</formula>
    </cfRule>
    <cfRule type="cellIs" dxfId="5519" priority="584" operator="equal">
      <formula>"Titulaire"</formula>
    </cfRule>
  </conditionalFormatting>
  <conditionalFormatting sqref="AH48:AI48">
    <cfRule type="cellIs" dxfId="5518" priority="581" operator="equal">
      <formula>"Remplaçant"</formula>
    </cfRule>
    <cfRule type="cellIs" dxfId="5517" priority="582" operator="equal">
      <formula>"Titulaire"</formula>
    </cfRule>
  </conditionalFormatting>
  <conditionalFormatting sqref="AJ1">
    <cfRule type="cellIs" dxfId="5516" priority="579" operator="equal">
      <formula>"Remplaçant"</formula>
    </cfRule>
    <cfRule type="cellIs" dxfId="5515" priority="580" operator="equal">
      <formula>"Titulaire"</formula>
    </cfRule>
  </conditionalFormatting>
  <conditionalFormatting sqref="AK5:AL20 AK31:AL47">
    <cfRule type="cellIs" dxfId="5514" priority="577" operator="equal">
      <formula>"Remplaçant"</formula>
    </cfRule>
    <cfRule type="cellIs" dxfId="5513" priority="578" operator="equal">
      <formula>"Titulaire"</formula>
    </cfRule>
  </conditionalFormatting>
  <conditionalFormatting sqref="AK4:AL4">
    <cfRule type="cellIs" dxfId="5512" priority="575" operator="equal">
      <formula>"Remplaçant"</formula>
    </cfRule>
    <cfRule type="cellIs" dxfId="5511" priority="576" operator="equal">
      <formula>"Titulaire"</formula>
    </cfRule>
  </conditionalFormatting>
  <conditionalFormatting sqref="AK48:AL48">
    <cfRule type="cellIs" dxfId="5510" priority="573" operator="equal">
      <formula>"Remplaçant"</formula>
    </cfRule>
    <cfRule type="cellIs" dxfId="5509" priority="574" operator="equal">
      <formula>"Titulaire"</formula>
    </cfRule>
  </conditionalFormatting>
  <conditionalFormatting sqref="AM1">
    <cfRule type="cellIs" dxfId="5508" priority="571" operator="equal">
      <formula>"Remplaçant"</formula>
    </cfRule>
    <cfRule type="cellIs" dxfId="5507" priority="572" operator="equal">
      <formula>"Titulaire"</formula>
    </cfRule>
  </conditionalFormatting>
  <conditionalFormatting sqref="AN5:AO20 AN31:AO47">
    <cfRule type="cellIs" dxfId="5506" priority="569" operator="equal">
      <formula>"Remplaçant"</formula>
    </cfRule>
    <cfRule type="cellIs" dxfId="5505" priority="570" operator="equal">
      <formula>"Titulaire"</formula>
    </cfRule>
  </conditionalFormatting>
  <conditionalFormatting sqref="AN4:AO4">
    <cfRule type="cellIs" dxfId="5504" priority="567" operator="equal">
      <formula>"Remplaçant"</formula>
    </cfRule>
    <cfRule type="cellIs" dxfId="5503" priority="568" operator="equal">
      <formula>"Titulaire"</formula>
    </cfRule>
  </conditionalFormatting>
  <conditionalFormatting sqref="AN48:AO48">
    <cfRule type="cellIs" dxfId="5502" priority="565" operator="equal">
      <formula>"Remplaçant"</formula>
    </cfRule>
    <cfRule type="cellIs" dxfId="5501" priority="566" operator="equal">
      <formula>"Titulaire"</formula>
    </cfRule>
  </conditionalFormatting>
  <conditionalFormatting sqref="AP1">
    <cfRule type="cellIs" dxfId="5500" priority="563" operator="equal">
      <formula>"Remplaçant"</formula>
    </cfRule>
    <cfRule type="cellIs" dxfId="5499" priority="564" operator="equal">
      <formula>"Titulaire"</formula>
    </cfRule>
  </conditionalFormatting>
  <conditionalFormatting sqref="AQ5:AR20 AQ31:AR47">
    <cfRule type="cellIs" dxfId="5498" priority="561" operator="equal">
      <formula>"Remplaçant"</formula>
    </cfRule>
    <cfRule type="cellIs" dxfId="5497" priority="562" operator="equal">
      <formula>"Titulaire"</formula>
    </cfRule>
  </conditionalFormatting>
  <conditionalFormatting sqref="AQ4:AR4">
    <cfRule type="cellIs" dxfId="5496" priority="559" operator="equal">
      <formula>"Remplaçant"</formula>
    </cfRule>
    <cfRule type="cellIs" dxfId="5495" priority="560" operator="equal">
      <formula>"Titulaire"</formula>
    </cfRule>
  </conditionalFormatting>
  <conditionalFormatting sqref="AQ48:AR48">
    <cfRule type="cellIs" dxfId="5494" priority="557" operator="equal">
      <formula>"Remplaçant"</formula>
    </cfRule>
    <cfRule type="cellIs" dxfId="5493" priority="558" operator="equal">
      <formula>"Titulaire"</formula>
    </cfRule>
  </conditionalFormatting>
  <conditionalFormatting sqref="AS1">
    <cfRule type="cellIs" dxfId="5492" priority="555" operator="equal">
      <formula>"Remplaçant"</formula>
    </cfRule>
    <cfRule type="cellIs" dxfId="5491" priority="556" operator="equal">
      <formula>"Titulaire"</formula>
    </cfRule>
  </conditionalFormatting>
  <conditionalFormatting sqref="AT5:AU20 AT31:AU47">
    <cfRule type="cellIs" dxfId="5490" priority="553" operator="equal">
      <formula>"Remplaçant"</formula>
    </cfRule>
    <cfRule type="cellIs" dxfId="5489" priority="554" operator="equal">
      <formula>"Titulaire"</formula>
    </cfRule>
  </conditionalFormatting>
  <conditionalFormatting sqref="AT4:AU4">
    <cfRule type="cellIs" dxfId="5488" priority="551" operator="equal">
      <formula>"Remplaçant"</formula>
    </cfRule>
    <cfRule type="cellIs" dxfId="5487" priority="552" operator="equal">
      <formula>"Titulaire"</formula>
    </cfRule>
  </conditionalFormatting>
  <conditionalFormatting sqref="AT48:AU48">
    <cfRule type="cellIs" dxfId="5486" priority="549" operator="equal">
      <formula>"Remplaçant"</formula>
    </cfRule>
    <cfRule type="cellIs" dxfId="5485" priority="550" operator="equal">
      <formula>"Titulaire"</formula>
    </cfRule>
  </conditionalFormatting>
  <conditionalFormatting sqref="AV1">
    <cfRule type="cellIs" dxfId="5484" priority="547" operator="equal">
      <formula>"Remplaçant"</formula>
    </cfRule>
    <cfRule type="cellIs" dxfId="5483" priority="548" operator="equal">
      <formula>"Titulaire"</formula>
    </cfRule>
  </conditionalFormatting>
  <conditionalFormatting sqref="AW5:AX20 AW31:AX47">
    <cfRule type="cellIs" dxfId="5482" priority="545" operator="equal">
      <formula>"Remplaçant"</formula>
    </cfRule>
    <cfRule type="cellIs" dxfId="5481" priority="546" operator="equal">
      <formula>"Titulaire"</formula>
    </cfRule>
  </conditionalFormatting>
  <conditionalFormatting sqref="AW4:AX4">
    <cfRule type="cellIs" dxfId="5480" priority="543" operator="equal">
      <formula>"Remplaçant"</formula>
    </cfRule>
    <cfRule type="cellIs" dxfId="5479" priority="544" operator="equal">
      <formula>"Titulaire"</formula>
    </cfRule>
  </conditionalFormatting>
  <conditionalFormatting sqref="AW48:AX48">
    <cfRule type="cellIs" dxfId="5478" priority="541" operator="equal">
      <formula>"Remplaçant"</formula>
    </cfRule>
    <cfRule type="cellIs" dxfId="5477" priority="542" operator="equal">
      <formula>"Titulaire"</formula>
    </cfRule>
  </conditionalFormatting>
  <conditionalFormatting sqref="AY1">
    <cfRule type="cellIs" dxfId="5476" priority="539" operator="equal">
      <formula>"Remplaçant"</formula>
    </cfRule>
    <cfRule type="cellIs" dxfId="5475" priority="540" operator="equal">
      <formula>"Titulaire"</formula>
    </cfRule>
  </conditionalFormatting>
  <conditionalFormatting sqref="AZ5:BA20 AZ31:BA47">
    <cfRule type="cellIs" dxfId="5474" priority="537" operator="equal">
      <formula>"Remplaçant"</formula>
    </cfRule>
    <cfRule type="cellIs" dxfId="5473" priority="538" operator="equal">
      <formula>"Titulaire"</formula>
    </cfRule>
  </conditionalFormatting>
  <conditionalFormatting sqref="AZ4:BA4">
    <cfRule type="cellIs" dxfId="5472" priority="535" operator="equal">
      <formula>"Remplaçant"</formula>
    </cfRule>
    <cfRule type="cellIs" dxfId="5471" priority="536" operator="equal">
      <formula>"Titulaire"</formula>
    </cfRule>
  </conditionalFormatting>
  <conditionalFormatting sqref="AZ48:BA48">
    <cfRule type="cellIs" dxfId="5470" priority="533" operator="equal">
      <formula>"Remplaçant"</formula>
    </cfRule>
    <cfRule type="cellIs" dxfId="5469" priority="534" operator="equal">
      <formula>"Titulaire"</formula>
    </cfRule>
  </conditionalFormatting>
  <conditionalFormatting sqref="BB1">
    <cfRule type="cellIs" dxfId="5468" priority="531" operator="equal">
      <formula>"Remplaçant"</formula>
    </cfRule>
    <cfRule type="cellIs" dxfId="5467" priority="532" operator="equal">
      <formula>"Titulaire"</formula>
    </cfRule>
  </conditionalFormatting>
  <conditionalFormatting sqref="BC5:BD20 BC31:BD47">
    <cfRule type="cellIs" dxfId="5466" priority="529" operator="equal">
      <formula>"Remplaçant"</formula>
    </cfRule>
    <cfRule type="cellIs" dxfId="5465" priority="530" operator="equal">
      <formula>"Titulaire"</formula>
    </cfRule>
  </conditionalFormatting>
  <conditionalFormatting sqref="BC4:BD4">
    <cfRule type="cellIs" dxfId="5464" priority="527" operator="equal">
      <formula>"Remplaçant"</formula>
    </cfRule>
    <cfRule type="cellIs" dxfId="5463" priority="528" operator="equal">
      <formula>"Titulaire"</formula>
    </cfRule>
  </conditionalFormatting>
  <conditionalFormatting sqref="BC48:BD48">
    <cfRule type="cellIs" dxfId="5462" priority="525" operator="equal">
      <formula>"Remplaçant"</formula>
    </cfRule>
    <cfRule type="cellIs" dxfId="5461" priority="526" operator="equal">
      <formula>"Titulaire"</formula>
    </cfRule>
  </conditionalFormatting>
  <conditionalFormatting sqref="BE1">
    <cfRule type="cellIs" dxfId="5460" priority="523" operator="equal">
      <formula>"Remplaçant"</formula>
    </cfRule>
    <cfRule type="cellIs" dxfId="5459" priority="524" operator="equal">
      <formula>"Titulaire"</formula>
    </cfRule>
  </conditionalFormatting>
  <conditionalFormatting sqref="BF5:BG20 BF31:BG47">
    <cfRule type="cellIs" dxfId="5458" priority="521" operator="equal">
      <formula>"Remplaçant"</formula>
    </cfRule>
    <cfRule type="cellIs" dxfId="5457" priority="522" operator="equal">
      <formula>"Titulaire"</formula>
    </cfRule>
  </conditionalFormatting>
  <conditionalFormatting sqref="BF4:BG4">
    <cfRule type="cellIs" dxfId="5456" priority="519" operator="equal">
      <formula>"Remplaçant"</formula>
    </cfRule>
    <cfRule type="cellIs" dxfId="5455" priority="520" operator="equal">
      <formula>"Titulaire"</formula>
    </cfRule>
  </conditionalFormatting>
  <conditionalFormatting sqref="BF48:BG48">
    <cfRule type="cellIs" dxfId="5454" priority="517" operator="equal">
      <formula>"Remplaçant"</formula>
    </cfRule>
    <cfRule type="cellIs" dxfId="5453" priority="518" operator="equal">
      <formula>"Titulaire"</formula>
    </cfRule>
  </conditionalFormatting>
  <conditionalFormatting sqref="BH1">
    <cfRule type="cellIs" dxfId="5452" priority="515" operator="equal">
      <formula>"Remplaçant"</formula>
    </cfRule>
    <cfRule type="cellIs" dxfId="5451" priority="516" operator="equal">
      <formula>"Titulaire"</formula>
    </cfRule>
  </conditionalFormatting>
  <conditionalFormatting sqref="BI5:BJ20 BI31:BJ47">
    <cfRule type="cellIs" dxfId="5450" priority="513" operator="equal">
      <formula>"Remplaçant"</formula>
    </cfRule>
    <cfRule type="cellIs" dxfId="5449" priority="514" operator="equal">
      <formula>"Titulaire"</formula>
    </cfRule>
  </conditionalFormatting>
  <conditionalFormatting sqref="BI4:BJ4">
    <cfRule type="cellIs" dxfId="5448" priority="511" operator="equal">
      <formula>"Remplaçant"</formula>
    </cfRule>
    <cfRule type="cellIs" dxfId="5447" priority="512" operator="equal">
      <formula>"Titulaire"</formula>
    </cfRule>
  </conditionalFormatting>
  <conditionalFormatting sqref="BI48:BJ48">
    <cfRule type="cellIs" dxfId="5446" priority="509" operator="equal">
      <formula>"Remplaçant"</formula>
    </cfRule>
    <cfRule type="cellIs" dxfId="5445" priority="510" operator="equal">
      <formula>"Titulaire"</formula>
    </cfRule>
  </conditionalFormatting>
  <conditionalFormatting sqref="BK1">
    <cfRule type="cellIs" dxfId="5444" priority="507" operator="equal">
      <formula>"Remplaçant"</formula>
    </cfRule>
    <cfRule type="cellIs" dxfId="5443" priority="508" operator="equal">
      <formula>"Titulaire"</formula>
    </cfRule>
  </conditionalFormatting>
  <conditionalFormatting sqref="BL5:BM20 BL31:BM47">
    <cfRule type="cellIs" dxfId="5442" priority="505" operator="equal">
      <formula>"Remplaçant"</formula>
    </cfRule>
    <cfRule type="cellIs" dxfId="5441" priority="506" operator="equal">
      <formula>"Titulaire"</formula>
    </cfRule>
  </conditionalFormatting>
  <conditionalFormatting sqref="BL4:BM4">
    <cfRule type="cellIs" dxfId="5440" priority="503" operator="equal">
      <formula>"Remplaçant"</formula>
    </cfRule>
    <cfRule type="cellIs" dxfId="5439" priority="504" operator="equal">
      <formula>"Titulaire"</formula>
    </cfRule>
  </conditionalFormatting>
  <conditionalFormatting sqref="BL48:BM48">
    <cfRule type="cellIs" dxfId="5438" priority="501" operator="equal">
      <formula>"Remplaçant"</formula>
    </cfRule>
    <cfRule type="cellIs" dxfId="5437" priority="502" operator="equal">
      <formula>"Titulaire"</formula>
    </cfRule>
  </conditionalFormatting>
  <conditionalFormatting sqref="BN1">
    <cfRule type="cellIs" dxfId="5436" priority="499" operator="equal">
      <formula>"Remplaçant"</formula>
    </cfRule>
    <cfRule type="cellIs" dxfId="5435" priority="500" operator="equal">
      <formula>"Titulaire"</formula>
    </cfRule>
  </conditionalFormatting>
  <conditionalFormatting sqref="BO5:BP20 BO31:BP47">
    <cfRule type="cellIs" dxfId="5434" priority="497" operator="equal">
      <formula>"Remplaçant"</formula>
    </cfRule>
    <cfRule type="cellIs" dxfId="5433" priority="498" operator="equal">
      <formula>"Titulaire"</formula>
    </cfRule>
  </conditionalFormatting>
  <conditionalFormatting sqref="BO4:BP4">
    <cfRule type="cellIs" dxfId="5432" priority="495" operator="equal">
      <formula>"Remplaçant"</formula>
    </cfRule>
    <cfRule type="cellIs" dxfId="5431" priority="496" operator="equal">
      <formula>"Titulaire"</formula>
    </cfRule>
  </conditionalFormatting>
  <conditionalFormatting sqref="BO48:BP48">
    <cfRule type="cellIs" dxfId="5430" priority="493" operator="equal">
      <formula>"Remplaçant"</formula>
    </cfRule>
    <cfRule type="cellIs" dxfId="5429" priority="494" operator="equal">
      <formula>"Titulaire"</formula>
    </cfRule>
  </conditionalFormatting>
  <conditionalFormatting sqref="BQ1">
    <cfRule type="cellIs" dxfId="5428" priority="491" operator="equal">
      <formula>"Remplaçant"</formula>
    </cfRule>
    <cfRule type="cellIs" dxfId="5427" priority="492" operator="equal">
      <formula>"Titulaire"</formula>
    </cfRule>
  </conditionalFormatting>
  <conditionalFormatting sqref="BR5:BS20 BR31:BS47">
    <cfRule type="cellIs" dxfId="5426" priority="489" operator="equal">
      <formula>"Remplaçant"</formula>
    </cfRule>
    <cfRule type="cellIs" dxfId="5425" priority="490" operator="equal">
      <formula>"Titulaire"</formula>
    </cfRule>
  </conditionalFormatting>
  <conditionalFormatting sqref="BR4:BS4">
    <cfRule type="cellIs" dxfId="5424" priority="487" operator="equal">
      <formula>"Remplaçant"</formula>
    </cfRule>
    <cfRule type="cellIs" dxfId="5423" priority="488" operator="equal">
      <formula>"Titulaire"</formula>
    </cfRule>
  </conditionalFormatting>
  <conditionalFormatting sqref="BR48:BS48">
    <cfRule type="cellIs" dxfId="5422" priority="485" operator="equal">
      <formula>"Remplaçant"</formula>
    </cfRule>
    <cfRule type="cellIs" dxfId="5421" priority="486" operator="equal">
      <formula>"Titulaire"</formula>
    </cfRule>
  </conditionalFormatting>
  <conditionalFormatting sqref="BT1">
    <cfRule type="cellIs" dxfId="5420" priority="483" operator="equal">
      <formula>"Remplaçant"</formula>
    </cfRule>
    <cfRule type="cellIs" dxfId="5419" priority="484" operator="equal">
      <formula>"Titulaire"</formula>
    </cfRule>
  </conditionalFormatting>
  <conditionalFormatting sqref="BU5:BV20 BU31:BV47">
    <cfRule type="cellIs" dxfId="5418" priority="481" operator="equal">
      <formula>"Remplaçant"</formula>
    </cfRule>
    <cfRule type="cellIs" dxfId="5417" priority="482" operator="equal">
      <formula>"Titulaire"</formula>
    </cfRule>
  </conditionalFormatting>
  <conditionalFormatting sqref="BU4:BV4">
    <cfRule type="cellIs" dxfId="5416" priority="479" operator="equal">
      <formula>"Remplaçant"</formula>
    </cfRule>
    <cfRule type="cellIs" dxfId="5415" priority="480" operator="equal">
      <formula>"Titulaire"</formula>
    </cfRule>
  </conditionalFormatting>
  <conditionalFormatting sqref="BU48:BV48">
    <cfRule type="cellIs" dxfId="5414" priority="477" operator="equal">
      <formula>"Remplaçant"</formula>
    </cfRule>
    <cfRule type="cellIs" dxfId="5413" priority="478" operator="equal">
      <formula>"Titulaire"</formula>
    </cfRule>
  </conditionalFormatting>
  <conditionalFormatting sqref="BW1">
    <cfRule type="cellIs" dxfId="5412" priority="475" operator="equal">
      <formula>"Remplaçant"</formula>
    </cfRule>
    <cfRule type="cellIs" dxfId="5411" priority="476" operator="equal">
      <formula>"Titulaire"</formula>
    </cfRule>
  </conditionalFormatting>
  <conditionalFormatting sqref="BX5:BY20 BX31:BY47">
    <cfRule type="cellIs" dxfId="5410" priority="473" operator="equal">
      <formula>"Remplaçant"</formula>
    </cfRule>
    <cfRule type="cellIs" dxfId="5409" priority="474" operator="equal">
      <formula>"Titulaire"</formula>
    </cfRule>
  </conditionalFormatting>
  <conditionalFormatting sqref="BX4:BY4">
    <cfRule type="cellIs" dxfId="5408" priority="471" operator="equal">
      <formula>"Remplaçant"</formula>
    </cfRule>
    <cfRule type="cellIs" dxfId="5407" priority="472" operator="equal">
      <formula>"Titulaire"</formula>
    </cfRule>
  </conditionalFormatting>
  <conditionalFormatting sqref="BX48:BY48">
    <cfRule type="cellIs" dxfId="5406" priority="469" operator="equal">
      <formula>"Remplaçant"</formula>
    </cfRule>
    <cfRule type="cellIs" dxfId="5405" priority="470" operator="equal">
      <formula>"Titulaire"</formula>
    </cfRule>
  </conditionalFormatting>
  <conditionalFormatting sqref="BZ1">
    <cfRule type="cellIs" dxfId="5404" priority="467" operator="equal">
      <formula>"Remplaçant"</formula>
    </cfRule>
    <cfRule type="cellIs" dxfId="5403" priority="468" operator="equal">
      <formula>"Titulaire"</formula>
    </cfRule>
  </conditionalFormatting>
  <conditionalFormatting sqref="CA5:CB20 CA31:CB47">
    <cfRule type="cellIs" dxfId="5402" priority="465" operator="equal">
      <formula>"Remplaçant"</formula>
    </cfRule>
    <cfRule type="cellIs" dxfId="5401" priority="466" operator="equal">
      <formula>"Titulaire"</formula>
    </cfRule>
  </conditionalFormatting>
  <conditionalFormatting sqref="CA4:CB4">
    <cfRule type="cellIs" dxfId="5400" priority="463" operator="equal">
      <formula>"Remplaçant"</formula>
    </cfRule>
    <cfRule type="cellIs" dxfId="5399" priority="464" operator="equal">
      <formula>"Titulaire"</formula>
    </cfRule>
  </conditionalFormatting>
  <conditionalFormatting sqref="CA48:CB48">
    <cfRule type="cellIs" dxfId="5398" priority="461" operator="equal">
      <formula>"Remplaçant"</formula>
    </cfRule>
    <cfRule type="cellIs" dxfId="5397" priority="462" operator="equal">
      <formula>"Titulaire"</formula>
    </cfRule>
  </conditionalFormatting>
  <conditionalFormatting sqref="CC1">
    <cfRule type="cellIs" dxfId="5396" priority="459" operator="equal">
      <formula>"Remplaçant"</formula>
    </cfRule>
    <cfRule type="cellIs" dxfId="5395" priority="460" operator="equal">
      <formula>"Titulaire"</formula>
    </cfRule>
  </conditionalFormatting>
  <conditionalFormatting sqref="CD5:CE20 CD31:CE47">
    <cfRule type="cellIs" dxfId="5394" priority="457" operator="equal">
      <formula>"Remplaçant"</formula>
    </cfRule>
    <cfRule type="cellIs" dxfId="5393" priority="458" operator="equal">
      <formula>"Titulaire"</formula>
    </cfRule>
  </conditionalFormatting>
  <conditionalFormatting sqref="CD4:CE4">
    <cfRule type="cellIs" dxfId="5392" priority="455" operator="equal">
      <formula>"Remplaçant"</formula>
    </cfRule>
    <cfRule type="cellIs" dxfId="5391" priority="456" operator="equal">
      <formula>"Titulaire"</formula>
    </cfRule>
  </conditionalFormatting>
  <conditionalFormatting sqref="CD48:CE48">
    <cfRule type="cellIs" dxfId="5390" priority="453" operator="equal">
      <formula>"Remplaçant"</formula>
    </cfRule>
    <cfRule type="cellIs" dxfId="5389" priority="454" operator="equal">
      <formula>"Titulaire"</formula>
    </cfRule>
  </conditionalFormatting>
  <conditionalFormatting sqref="CF1">
    <cfRule type="cellIs" dxfId="5388" priority="451" operator="equal">
      <formula>"Remplaçant"</formula>
    </cfRule>
    <cfRule type="cellIs" dxfId="5387" priority="452" operator="equal">
      <formula>"Titulaire"</formula>
    </cfRule>
  </conditionalFormatting>
  <conditionalFormatting sqref="CG5:CH20 CG31:CH47">
    <cfRule type="cellIs" dxfId="5386" priority="449" operator="equal">
      <formula>"Remplaçant"</formula>
    </cfRule>
    <cfRule type="cellIs" dxfId="5385" priority="450" operator="equal">
      <formula>"Titulaire"</formula>
    </cfRule>
  </conditionalFormatting>
  <conditionalFormatting sqref="CG4:CH4">
    <cfRule type="cellIs" dxfId="5384" priority="447" operator="equal">
      <formula>"Remplaçant"</formula>
    </cfRule>
    <cfRule type="cellIs" dxfId="5383" priority="448" operator="equal">
      <formula>"Titulaire"</formula>
    </cfRule>
  </conditionalFormatting>
  <conditionalFormatting sqref="CG48:CH48">
    <cfRule type="cellIs" dxfId="5382" priority="445" operator="equal">
      <formula>"Remplaçant"</formula>
    </cfRule>
    <cfRule type="cellIs" dxfId="5381" priority="446" operator="equal">
      <formula>"Titulaire"</formula>
    </cfRule>
  </conditionalFormatting>
  <conditionalFormatting sqref="CI1">
    <cfRule type="cellIs" dxfId="5380" priority="443" operator="equal">
      <formula>"Remplaçant"</formula>
    </cfRule>
    <cfRule type="cellIs" dxfId="5379" priority="444" operator="equal">
      <formula>"Titulaire"</formula>
    </cfRule>
  </conditionalFormatting>
  <conditionalFormatting sqref="CJ5:CK20 CJ31:CK47">
    <cfRule type="cellIs" dxfId="5378" priority="441" operator="equal">
      <formula>"Remplaçant"</formula>
    </cfRule>
    <cfRule type="cellIs" dxfId="5377" priority="442" operator="equal">
      <formula>"Titulaire"</formula>
    </cfRule>
  </conditionalFormatting>
  <conditionalFormatting sqref="CJ4:CK4">
    <cfRule type="cellIs" dxfId="5376" priority="439" operator="equal">
      <formula>"Remplaçant"</formula>
    </cfRule>
    <cfRule type="cellIs" dxfId="5375" priority="440" operator="equal">
      <formula>"Titulaire"</formula>
    </cfRule>
  </conditionalFormatting>
  <conditionalFormatting sqref="CJ48:CK48">
    <cfRule type="cellIs" dxfId="5374" priority="437" operator="equal">
      <formula>"Remplaçant"</formula>
    </cfRule>
    <cfRule type="cellIs" dxfId="5373" priority="438" operator="equal">
      <formula>"Titulaire"</formula>
    </cfRule>
  </conditionalFormatting>
  <conditionalFormatting sqref="CL1">
    <cfRule type="cellIs" dxfId="5372" priority="435" operator="equal">
      <formula>"Remplaçant"</formula>
    </cfRule>
    <cfRule type="cellIs" dxfId="5371" priority="436" operator="equal">
      <formula>"Titulaire"</formula>
    </cfRule>
  </conditionalFormatting>
  <conditionalFormatting sqref="CM5:CN20 CM31:CN47">
    <cfRule type="cellIs" dxfId="5370" priority="433" operator="equal">
      <formula>"Remplaçant"</formula>
    </cfRule>
    <cfRule type="cellIs" dxfId="5369" priority="434" operator="equal">
      <formula>"Titulaire"</formula>
    </cfRule>
  </conditionalFormatting>
  <conditionalFormatting sqref="CM4:CN4">
    <cfRule type="cellIs" dxfId="5368" priority="431" operator="equal">
      <formula>"Remplaçant"</formula>
    </cfRule>
    <cfRule type="cellIs" dxfId="5367" priority="432" operator="equal">
      <formula>"Titulaire"</formula>
    </cfRule>
  </conditionalFormatting>
  <conditionalFormatting sqref="CM48:CN48">
    <cfRule type="cellIs" dxfId="5366" priority="429" operator="equal">
      <formula>"Remplaçant"</formula>
    </cfRule>
    <cfRule type="cellIs" dxfId="5365" priority="430" operator="equal">
      <formula>"Titulaire"</formula>
    </cfRule>
  </conditionalFormatting>
  <conditionalFormatting sqref="CO1">
    <cfRule type="cellIs" dxfId="5364" priority="427" operator="equal">
      <formula>"Remplaçant"</formula>
    </cfRule>
    <cfRule type="cellIs" dxfId="5363" priority="428" operator="equal">
      <formula>"Titulaire"</formula>
    </cfRule>
  </conditionalFormatting>
  <conditionalFormatting sqref="CP5:CQ20 CP31:CQ47">
    <cfRule type="cellIs" dxfId="5362" priority="425" operator="equal">
      <formula>"Remplaçant"</formula>
    </cfRule>
    <cfRule type="cellIs" dxfId="5361" priority="426" operator="equal">
      <formula>"Titulaire"</formula>
    </cfRule>
  </conditionalFormatting>
  <conditionalFormatting sqref="CP4:CQ4">
    <cfRule type="cellIs" dxfId="5360" priority="423" operator="equal">
      <formula>"Remplaçant"</formula>
    </cfRule>
    <cfRule type="cellIs" dxfId="5359" priority="424" operator="equal">
      <formula>"Titulaire"</formula>
    </cfRule>
  </conditionalFormatting>
  <conditionalFormatting sqref="CP48:CQ48">
    <cfRule type="cellIs" dxfId="5358" priority="421" operator="equal">
      <formula>"Remplaçant"</formula>
    </cfRule>
    <cfRule type="cellIs" dxfId="5357" priority="422" operator="equal">
      <formula>"Titulaire"</formula>
    </cfRule>
  </conditionalFormatting>
  <conditionalFormatting sqref="CR1">
    <cfRule type="cellIs" dxfId="5356" priority="419" operator="equal">
      <formula>"Remplaçant"</formula>
    </cfRule>
    <cfRule type="cellIs" dxfId="5355" priority="420" operator="equal">
      <formula>"Titulaire"</formula>
    </cfRule>
  </conditionalFormatting>
  <conditionalFormatting sqref="CS5:CT20 CS31:CT47">
    <cfRule type="cellIs" dxfId="5354" priority="417" operator="equal">
      <formula>"Remplaçant"</formula>
    </cfRule>
    <cfRule type="cellIs" dxfId="5353" priority="418" operator="equal">
      <formula>"Titulaire"</formula>
    </cfRule>
  </conditionalFormatting>
  <conditionalFormatting sqref="CS4:CT4">
    <cfRule type="cellIs" dxfId="5352" priority="415" operator="equal">
      <formula>"Remplaçant"</formula>
    </cfRule>
    <cfRule type="cellIs" dxfId="5351" priority="416" operator="equal">
      <formula>"Titulaire"</formula>
    </cfRule>
  </conditionalFormatting>
  <conditionalFormatting sqref="CS48:CT48">
    <cfRule type="cellIs" dxfId="5350" priority="413" operator="equal">
      <formula>"Remplaçant"</formula>
    </cfRule>
    <cfRule type="cellIs" dxfId="5349" priority="414" operator="equal">
      <formula>"Titulaire"</formula>
    </cfRule>
  </conditionalFormatting>
  <conditionalFormatting sqref="CU1">
    <cfRule type="cellIs" dxfId="5348" priority="411" operator="equal">
      <formula>"Remplaçant"</formula>
    </cfRule>
    <cfRule type="cellIs" dxfId="5347" priority="412" operator="equal">
      <formula>"Titulaire"</formula>
    </cfRule>
  </conditionalFormatting>
  <conditionalFormatting sqref="CV5:CW20 CV31:CW47">
    <cfRule type="cellIs" dxfId="5346" priority="409" operator="equal">
      <formula>"Remplaçant"</formula>
    </cfRule>
    <cfRule type="cellIs" dxfId="5345" priority="410" operator="equal">
      <formula>"Titulaire"</formula>
    </cfRule>
  </conditionalFormatting>
  <conditionalFormatting sqref="CV4:CW4">
    <cfRule type="cellIs" dxfId="5344" priority="407" operator="equal">
      <formula>"Remplaçant"</formula>
    </cfRule>
    <cfRule type="cellIs" dxfId="5343" priority="408" operator="equal">
      <formula>"Titulaire"</formula>
    </cfRule>
  </conditionalFormatting>
  <conditionalFormatting sqref="CV48:CW48">
    <cfRule type="cellIs" dxfId="5342" priority="405" operator="equal">
      <formula>"Remplaçant"</formula>
    </cfRule>
    <cfRule type="cellIs" dxfId="5341" priority="406" operator="equal">
      <formula>"Titulaire"</formula>
    </cfRule>
  </conditionalFormatting>
  <conditionalFormatting sqref="CX1">
    <cfRule type="cellIs" dxfId="5340" priority="403" operator="equal">
      <formula>"Remplaçant"</formula>
    </cfRule>
    <cfRule type="cellIs" dxfId="5339" priority="404" operator="equal">
      <formula>"Titulaire"</formula>
    </cfRule>
  </conditionalFormatting>
  <conditionalFormatting sqref="CY5:CZ20 CY31:CZ47">
    <cfRule type="cellIs" dxfId="5338" priority="401" operator="equal">
      <formula>"Remplaçant"</formula>
    </cfRule>
    <cfRule type="cellIs" dxfId="5337" priority="402" operator="equal">
      <formula>"Titulaire"</formula>
    </cfRule>
  </conditionalFormatting>
  <conditionalFormatting sqref="CY4:CZ4">
    <cfRule type="cellIs" dxfId="5336" priority="399" operator="equal">
      <formula>"Remplaçant"</formula>
    </cfRule>
    <cfRule type="cellIs" dxfId="5335" priority="400" operator="equal">
      <formula>"Titulaire"</formula>
    </cfRule>
  </conditionalFormatting>
  <conditionalFormatting sqref="CY48:CZ48">
    <cfRule type="cellIs" dxfId="5334" priority="397" operator="equal">
      <formula>"Remplaçant"</formula>
    </cfRule>
    <cfRule type="cellIs" dxfId="5333" priority="398" operator="equal">
      <formula>"Titulaire"</formula>
    </cfRule>
  </conditionalFormatting>
  <conditionalFormatting sqref="DA1">
    <cfRule type="cellIs" dxfId="5332" priority="395" operator="equal">
      <formula>"Remplaçant"</formula>
    </cfRule>
    <cfRule type="cellIs" dxfId="5331" priority="396" operator="equal">
      <formula>"Titulaire"</formula>
    </cfRule>
  </conditionalFormatting>
  <conditionalFormatting sqref="DB5:DC20 DB31:DC47">
    <cfRule type="cellIs" dxfId="5330" priority="393" operator="equal">
      <formula>"Remplaçant"</formula>
    </cfRule>
    <cfRule type="cellIs" dxfId="5329" priority="394" operator="equal">
      <formula>"Titulaire"</formula>
    </cfRule>
  </conditionalFormatting>
  <conditionalFormatting sqref="DB4:DC4">
    <cfRule type="cellIs" dxfId="5328" priority="391" operator="equal">
      <formula>"Remplaçant"</formula>
    </cfRule>
    <cfRule type="cellIs" dxfId="5327" priority="392" operator="equal">
      <formula>"Titulaire"</formula>
    </cfRule>
  </conditionalFormatting>
  <conditionalFormatting sqref="DB48:DC48">
    <cfRule type="cellIs" dxfId="5326" priority="389" operator="equal">
      <formula>"Remplaçant"</formula>
    </cfRule>
    <cfRule type="cellIs" dxfId="5325" priority="390" operator="equal">
      <formula>"Titulaire"</formula>
    </cfRule>
  </conditionalFormatting>
  <conditionalFormatting sqref="DD1">
    <cfRule type="cellIs" dxfId="5324" priority="387" operator="equal">
      <formula>"Remplaçant"</formula>
    </cfRule>
    <cfRule type="cellIs" dxfId="5323" priority="388" operator="equal">
      <formula>"Titulaire"</formula>
    </cfRule>
  </conditionalFormatting>
  <conditionalFormatting sqref="DE5:DF20 DE31:DF47">
    <cfRule type="cellIs" dxfId="5322" priority="385" operator="equal">
      <formula>"Remplaçant"</formula>
    </cfRule>
    <cfRule type="cellIs" dxfId="5321" priority="386" operator="equal">
      <formula>"Titulaire"</formula>
    </cfRule>
  </conditionalFormatting>
  <conditionalFormatting sqref="DE4:DF4">
    <cfRule type="cellIs" dxfId="5320" priority="383" operator="equal">
      <formula>"Remplaçant"</formula>
    </cfRule>
    <cfRule type="cellIs" dxfId="5319" priority="384" operator="equal">
      <formula>"Titulaire"</formula>
    </cfRule>
  </conditionalFormatting>
  <conditionalFormatting sqref="DE48:DF48">
    <cfRule type="cellIs" dxfId="5318" priority="381" operator="equal">
      <formula>"Remplaçant"</formula>
    </cfRule>
    <cfRule type="cellIs" dxfId="5317" priority="382" operator="equal">
      <formula>"Titulaire"</formula>
    </cfRule>
  </conditionalFormatting>
  <conditionalFormatting sqref="DG1">
    <cfRule type="cellIs" dxfId="5316" priority="379" operator="equal">
      <formula>"Remplaçant"</formula>
    </cfRule>
    <cfRule type="cellIs" dxfId="5315" priority="380" operator="equal">
      <formula>"Titulaire"</formula>
    </cfRule>
  </conditionalFormatting>
  <conditionalFormatting sqref="DH5:DI20 DH31:DI47">
    <cfRule type="cellIs" dxfId="5314" priority="377" operator="equal">
      <formula>"Remplaçant"</formula>
    </cfRule>
    <cfRule type="cellIs" dxfId="5313" priority="378" operator="equal">
      <formula>"Titulaire"</formula>
    </cfRule>
  </conditionalFormatting>
  <conditionalFormatting sqref="DH4:DI4">
    <cfRule type="cellIs" dxfId="5312" priority="375" operator="equal">
      <formula>"Remplaçant"</formula>
    </cfRule>
    <cfRule type="cellIs" dxfId="5311" priority="376" operator="equal">
      <formula>"Titulaire"</formula>
    </cfRule>
  </conditionalFormatting>
  <conditionalFormatting sqref="DH48:DI48">
    <cfRule type="cellIs" dxfId="5310" priority="373" operator="equal">
      <formula>"Remplaçant"</formula>
    </cfRule>
    <cfRule type="cellIs" dxfId="5309" priority="374" operator="equal">
      <formula>"Titulaire"</formula>
    </cfRule>
  </conditionalFormatting>
  <conditionalFormatting sqref="DJ1">
    <cfRule type="cellIs" dxfId="5308" priority="371" operator="equal">
      <formula>"Remplaçant"</formula>
    </cfRule>
    <cfRule type="cellIs" dxfId="5307" priority="372" operator="equal">
      <formula>"Titulaire"</formula>
    </cfRule>
  </conditionalFormatting>
  <conditionalFormatting sqref="DK5:DL20 DK31:DL47">
    <cfRule type="cellIs" dxfId="5306" priority="369" operator="equal">
      <formula>"Remplaçant"</formula>
    </cfRule>
    <cfRule type="cellIs" dxfId="5305" priority="370" operator="equal">
      <formula>"Titulaire"</formula>
    </cfRule>
  </conditionalFormatting>
  <conditionalFormatting sqref="DK4:DL4">
    <cfRule type="cellIs" dxfId="5304" priority="367" operator="equal">
      <formula>"Remplaçant"</formula>
    </cfRule>
    <cfRule type="cellIs" dxfId="5303" priority="368" operator="equal">
      <formula>"Titulaire"</formula>
    </cfRule>
  </conditionalFormatting>
  <conditionalFormatting sqref="DK48:DL48">
    <cfRule type="cellIs" dxfId="5302" priority="365" operator="equal">
      <formula>"Remplaçant"</formula>
    </cfRule>
    <cfRule type="cellIs" dxfId="5301" priority="366" operator="equal">
      <formula>"Titulaire"</formula>
    </cfRule>
  </conditionalFormatting>
  <conditionalFormatting sqref="DM1">
    <cfRule type="cellIs" dxfId="5300" priority="363" operator="equal">
      <formula>"Remplaçant"</formula>
    </cfRule>
    <cfRule type="cellIs" dxfId="5299" priority="364" operator="equal">
      <formula>"Titulaire"</formula>
    </cfRule>
  </conditionalFormatting>
  <conditionalFormatting sqref="DN5:DO20 DN31:DO47">
    <cfRule type="cellIs" dxfId="5298" priority="361" operator="equal">
      <formula>"Remplaçant"</formula>
    </cfRule>
    <cfRule type="cellIs" dxfId="5297" priority="362" operator="equal">
      <formula>"Titulaire"</formula>
    </cfRule>
  </conditionalFormatting>
  <conditionalFormatting sqref="DN4:DO4">
    <cfRule type="cellIs" dxfId="5296" priority="359" operator="equal">
      <formula>"Remplaçant"</formula>
    </cfRule>
    <cfRule type="cellIs" dxfId="5295" priority="360" operator="equal">
      <formula>"Titulaire"</formula>
    </cfRule>
  </conditionalFormatting>
  <conditionalFormatting sqref="DN48:DO48">
    <cfRule type="cellIs" dxfId="5294" priority="357" operator="equal">
      <formula>"Remplaçant"</formula>
    </cfRule>
    <cfRule type="cellIs" dxfId="5293" priority="358" operator="equal">
      <formula>"Titulaire"</formula>
    </cfRule>
  </conditionalFormatting>
  <conditionalFormatting sqref="DP1">
    <cfRule type="cellIs" dxfId="5292" priority="355" operator="equal">
      <formula>"Remplaçant"</formula>
    </cfRule>
    <cfRule type="cellIs" dxfId="5291" priority="356" operator="equal">
      <formula>"Titulaire"</formula>
    </cfRule>
  </conditionalFormatting>
  <conditionalFormatting sqref="DQ5:DR20 DQ31:DR47">
    <cfRule type="cellIs" dxfId="5290" priority="353" operator="equal">
      <formula>"Remplaçant"</formula>
    </cfRule>
    <cfRule type="cellIs" dxfId="5289" priority="354" operator="equal">
      <formula>"Titulaire"</formula>
    </cfRule>
  </conditionalFormatting>
  <conditionalFormatting sqref="DQ4:DR4">
    <cfRule type="cellIs" dxfId="5288" priority="351" operator="equal">
      <formula>"Remplaçant"</formula>
    </cfRule>
    <cfRule type="cellIs" dxfId="5287" priority="352" operator="equal">
      <formula>"Titulaire"</formula>
    </cfRule>
  </conditionalFormatting>
  <conditionalFormatting sqref="DQ48:DR48">
    <cfRule type="cellIs" dxfId="5286" priority="349" operator="equal">
      <formula>"Remplaçant"</formula>
    </cfRule>
    <cfRule type="cellIs" dxfId="5285" priority="350" operator="equal">
      <formula>"Titulaire"</formula>
    </cfRule>
  </conditionalFormatting>
  <conditionalFormatting sqref="DS1">
    <cfRule type="cellIs" dxfId="5284" priority="347" operator="equal">
      <formula>"Remplaçant"</formula>
    </cfRule>
    <cfRule type="cellIs" dxfId="5283" priority="348" operator="equal">
      <formula>"Titulaire"</formula>
    </cfRule>
  </conditionalFormatting>
  <conditionalFormatting sqref="DT5:DU20 DT31:DU47">
    <cfRule type="cellIs" dxfId="5282" priority="345" operator="equal">
      <formula>"Remplaçant"</formula>
    </cfRule>
    <cfRule type="cellIs" dxfId="5281" priority="346" operator="equal">
      <formula>"Titulaire"</formula>
    </cfRule>
  </conditionalFormatting>
  <conditionalFormatting sqref="DT4:DU4">
    <cfRule type="cellIs" dxfId="5280" priority="343" operator="equal">
      <formula>"Remplaçant"</formula>
    </cfRule>
    <cfRule type="cellIs" dxfId="5279" priority="344" operator="equal">
      <formula>"Titulaire"</formula>
    </cfRule>
  </conditionalFormatting>
  <conditionalFormatting sqref="DT48:DU48">
    <cfRule type="cellIs" dxfId="5278" priority="341" operator="equal">
      <formula>"Remplaçant"</formula>
    </cfRule>
    <cfRule type="cellIs" dxfId="5277" priority="342" operator="equal">
      <formula>"Titulaire"</formula>
    </cfRule>
  </conditionalFormatting>
  <conditionalFormatting sqref="F108:F116 F342:F410 F122:F129 F135:F148">
    <cfRule type="colorScale" priority="340">
      <colorScale>
        <cfvo type="min"/>
        <cfvo type="percentile" val="50"/>
        <cfvo type="max"/>
        <color rgb="FFF8696B"/>
        <color rgb="FFFFEB84"/>
        <color rgb="FF63BE7B"/>
      </colorScale>
    </cfRule>
  </conditionalFormatting>
  <conditionalFormatting sqref="U49">
    <cfRule type="cellIs" dxfId="5276" priority="338" operator="equal">
      <formula>"Remplaçant"</formula>
    </cfRule>
    <cfRule type="cellIs" dxfId="5275" priority="339" operator="equal">
      <formula>"Titulaire"</formula>
    </cfRule>
  </conditionalFormatting>
  <conditionalFormatting sqref="U5 U15 U12">
    <cfRule type="cellIs" dxfId="5274" priority="336" operator="equal">
      <formula>"Remplaçant"</formula>
    </cfRule>
    <cfRule type="cellIs" dxfId="5273" priority="337" operator="equal">
      <formula>"Titulaire"</formula>
    </cfRule>
  </conditionalFormatting>
  <conditionalFormatting sqref="AC128">
    <cfRule type="cellIs" dxfId="5272" priority="330" operator="equal">
      <formula>"Remplaçant"</formula>
    </cfRule>
    <cfRule type="cellIs" dxfId="5271" priority="331" operator="equal">
      <formula>"Titulaire"</formula>
    </cfRule>
  </conditionalFormatting>
  <conditionalFormatting sqref="AC115">
    <cfRule type="cellIs" dxfId="5270" priority="334" operator="equal">
      <formula>"Remplaçant"</formula>
    </cfRule>
    <cfRule type="cellIs" dxfId="5269" priority="335" operator="equal">
      <formula>"Titulaire"</formula>
    </cfRule>
  </conditionalFormatting>
  <conditionalFormatting sqref="AC124">
    <cfRule type="cellIs" dxfId="5268" priority="332" operator="equal">
      <formula>"Remplaçant"</formula>
    </cfRule>
    <cfRule type="cellIs" dxfId="5267" priority="333" operator="equal">
      <formula>"Titulaire"</formula>
    </cfRule>
  </conditionalFormatting>
  <conditionalFormatting sqref="B148 D148">
    <cfRule type="cellIs" dxfId="5266" priority="328" operator="equal">
      <formula>"Remplaçant"</formula>
    </cfRule>
    <cfRule type="cellIs" dxfId="5265" priority="329" operator="equal">
      <formula>"Titulaire"</formula>
    </cfRule>
  </conditionalFormatting>
  <conditionalFormatting sqref="E107">
    <cfRule type="cellIs" dxfId="5264" priority="326" operator="equal">
      <formula>"Remplaçant"</formula>
    </cfRule>
    <cfRule type="cellIs" dxfId="5263" priority="327" operator="equal">
      <formula>"Titulaire"</formula>
    </cfRule>
  </conditionalFormatting>
  <conditionalFormatting sqref="E107 A3:XFD4">
    <cfRule type="cellIs" dxfId="5262" priority="651" operator="equal">
      <formula>$A$1</formula>
    </cfRule>
  </conditionalFormatting>
  <conditionalFormatting sqref="E5:F20 E31:F44">
    <cfRule type="cellIs" dxfId="5261" priority="325" operator="equal">
      <formula>0</formula>
    </cfRule>
  </conditionalFormatting>
  <conditionalFormatting sqref="G5:I20 G31:I44">
    <cfRule type="cellIs" dxfId="5260" priority="324" operator="equal">
      <formula>0</formula>
    </cfRule>
  </conditionalFormatting>
  <conditionalFormatting sqref="B107">
    <cfRule type="cellIs" dxfId="5259" priority="321" operator="equal">
      <formula>"Remplaçant"</formula>
    </cfRule>
    <cfRule type="cellIs" dxfId="5258" priority="322" operator="equal">
      <formula>"Titulaire"</formula>
    </cfRule>
  </conditionalFormatting>
  <conditionalFormatting sqref="B107">
    <cfRule type="cellIs" dxfId="5257" priority="323" operator="equal">
      <formula>$A$1</formula>
    </cfRule>
  </conditionalFormatting>
  <conditionalFormatting sqref="H108:H116 H122:H129 H135:H148">
    <cfRule type="cellIs" dxfId="5256" priority="319" operator="equal">
      <formula>"Remplaçant"</formula>
    </cfRule>
    <cfRule type="cellIs" dxfId="5255" priority="320" operator="equal">
      <formula>"Titulaire"</formula>
    </cfRule>
  </conditionalFormatting>
  <conditionalFormatting sqref="H108:H116 H122:H129 H135:H148">
    <cfRule type="colorScale" priority="318">
      <colorScale>
        <cfvo type="min"/>
        <cfvo type="percentile" val="50"/>
        <cfvo type="max"/>
        <color rgb="FFF8696B"/>
        <color rgb="FFFFEB84"/>
        <color rgb="FF63BE7B"/>
      </colorScale>
    </cfRule>
  </conditionalFormatting>
  <conditionalFormatting sqref="G108:G116 G122:G129 G135:G148">
    <cfRule type="cellIs" dxfId="5254" priority="316" operator="equal">
      <formula>"Remplaçant"</formula>
    </cfRule>
    <cfRule type="cellIs" dxfId="5253" priority="317" operator="equal">
      <formula>"Titulaire"</formula>
    </cfRule>
  </conditionalFormatting>
  <conditionalFormatting sqref="G108:G116 G122:G129 G135:G148">
    <cfRule type="colorScale" priority="315">
      <colorScale>
        <cfvo type="min"/>
        <cfvo type="percentile" val="50"/>
        <cfvo type="max"/>
        <color rgb="FFF8696B"/>
        <color rgb="FFFFEB84"/>
        <color rgb="FF63BE7B"/>
      </colorScale>
    </cfRule>
  </conditionalFormatting>
  <conditionalFormatting sqref="C107">
    <cfRule type="cellIs" dxfId="5252" priority="312" operator="equal">
      <formula>"Remplaçant"</formula>
    </cfRule>
    <cfRule type="cellIs" dxfId="5251" priority="313" operator="equal">
      <formula>"Titulaire"</formula>
    </cfRule>
  </conditionalFormatting>
  <conditionalFormatting sqref="C107">
    <cfRule type="cellIs" dxfId="5250" priority="314" operator="equal">
      <formula>$A$1</formula>
    </cfRule>
  </conditionalFormatting>
  <conditionalFormatting sqref="D107">
    <cfRule type="cellIs" dxfId="5249" priority="309" operator="equal">
      <formula>"Remplaçant"</formula>
    </cfRule>
    <cfRule type="cellIs" dxfId="5248" priority="310" operator="equal">
      <formula>"Titulaire"</formula>
    </cfRule>
  </conditionalFormatting>
  <conditionalFormatting sqref="D107">
    <cfRule type="cellIs" dxfId="5247" priority="311" operator="equal">
      <formula>$A$1</formula>
    </cfRule>
  </conditionalFormatting>
  <conditionalFormatting sqref="A342:A410">
    <cfRule type="cellIs" dxfId="5246" priority="308" operator="equal">
      <formula>11</formula>
    </cfRule>
  </conditionalFormatting>
  <conditionalFormatting sqref="B415">
    <cfRule type="cellIs" dxfId="5245" priority="304" operator="equal">
      <formula>"Remplaçant"</formula>
    </cfRule>
    <cfRule type="cellIs" dxfId="5244" priority="305" operator="equal">
      <formula>"Titulaire"</formula>
    </cfRule>
  </conditionalFormatting>
  <conditionalFormatting sqref="A342">
    <cfRule type="cellIs" dxfId="5243" priority="303" operator="notEqual">
      <formula>11</formula>
    </cfRule>
  </conditionalFormatting>
  <conditionalFormatting sqref="C414:D416">
    <cfRule type="top10" priority="302" rank="1"/>
  </conditionalFormatting>
  <conditionalFormatting sqref="J21:N21 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R24 J25:N25 J22:K24 M23:O23 M24:N24 M22:N22">
    <cfRule type="cellIs" dxfId="5242" priority="299" operator="equal">
      <formula>"Remplaçant"</formula>
    </cfRule>
    <cfRule type="cellIs" dxfId="5241" priority="300" operator="equal">
      <formula>"Titulaire"</formula>
    </cfRule>
  </conditionalFormatting>
  <conditionalFormatting sqref="J21:K25">
    <cfRule type="cellIs" dxfId="5240" priority="298" operator="equal">
      <formula>0</formula>
    </cfRule>
  </conditionalFormatting>
  <conditionalFormatting sqref="P21:Q25">
    <cfRule type="cellIs" dxfId="5239" priority="296" operator="equal">
      <formula>"Remplaçant"</formula>
    </cfRule>
    <cfRule type="cellIs" dxfId="5238" priority="297" operator="equal">
      <formula>"Titulaire"</formula>
    </cfRule>
  </conditionalFormatting>
  <conditionalFormatting sqref="S21:T25">
    <cfRule type="cellIs" dxfId="5237" priority="294" operator="equal">
      <formula>"Remplaçant"</formula>
    </cfRule>
    <cfRule type="cellIs" dxfId="5236" priority="295" operator="equal">
      <formula>"Titulaire"</formula>
    </cfRule>
  </conditionalFormatting>
  <conditionalFormatting sqref="J21:J25">
    <cfRule type="top10" dxfId="5235" priority="301" rank="11"/>
  </conditionalFormatting>
  <conditionalFormatting sqref="U24">
    <cfRule type="cellIs" dxfId="5234" priority="292" operator="equal">
      <formula>"Remplaçant"</formula>
    </cfRule>
    <cfRule type="cellIs" dxfId="5233" priority="293" operator="equal">
      <formula>"Titulaire"</formula>
    </cfRule>
  </conditionalFormatting>
  <conditionalFormatting sqref="V21:W25">
    <cfRule type="cellIs" dxfId="5232" priority="290" operator="equal">
      <formula>"Remplaçant"</formula>
    </cfRule>
    <cfRule type="cellIs" dxfId="5231" priority="291" operator="equal">
      <formula>"Titulaire"</formula>
    </cfRule>
  </conditionalFormatting>
  <conditionalFormatting sqref="Y21:Z25">
    <cfRule type="cellIs" dxfId="5230" priority="288" operator="equal">
      <formula>"Remplaçant"</formula>
    </cfRule>
    <cfRule type="cellIs" dxfId="5229" priority="289" operator="equal">
      <formula>"Titulaire"</formula>
    </cfRule>
  </conditionalFormatting>
  <conditionalFormatting sqref="AB21:AC25">
    <cfRule type="cellIs" dxfId="5228" priority="286" operator="equal">
      <formula>"Remplaçant"</formula>
    </cfRule>
    <cfRule type="cellIs" dxfId="5227" priority="287" operator="equal">
      <formula>"Titulaire"</formula>
    </cfRule>
  </conditionalFormatting>
  <conditionalFormatting sqref="AE21:AF25">
    <cfRule type="cellIs" dxfId="5226" priority="284" operator="equal">
      <formula>"Remplaçant"</formula>
    </cfRule>
    <cfRule type="cellIs" dxfId="5225" priority="285" operator="equal">
      <formula>"Titulaire"</formula>
    </cfRule>
  </conditionalFormatting>
  <conditionalFormatting sqref="AH21:AI25">
    <cfRule type="cellIs" dxfId="5224" priority="282" operator="equal">
      <formula>"Remplaçant"</formula>
    </cfRule>
    <cfRule type="cellIs" dxfId="5223" priority="283" operator="equal">
      <formula>"Titulaire"</formula>
    </cfRule>
  </conditionalFormatting>
  <conditionalFormatting sqref="AK21:AL25">
    <cfRule type="cellIs" dxfId="5222" priority="280" operator="equal">
      <formula>"Remplaçant"</formula>
    </cfRule>
    <cfRule type="cellIs" dxfId="5221" priority="281" operator="equal">
      <formula>"Titulaire"</formula>
    </cfRule>
  </conditionalFormatting>
  <conditionalFormatting sqref="AN21:AO25">
    <cfRule type="cellIs" dxfId="5220" priority="278" operator="equal">
      <formula>"Remplaçant"</formula>
    </cfRule>
    <cfRule type="cellIs" dxfId="5219" priority="279" operator="equal">
      <formula>"Titulaire"</formula>
    </cfRule>
  </conditionalFormatting>
  <conditionalFormatting sqref="AQ21:AR25">
    <cfRule type="cellIs" dxfId="5218" priority="276" operator="equal">
      <formula>"Remplaçant"</formula>
    </cfRule>
    <cfRule type="cellIs" dxfId="5217" priority="277" operator="equal">
      <formula>"Titulaire"</formula>
    </cfRule>
  </conditionalFormatting>
  <conditionalFormatting sqref="AT21:AU25">
    <cfRule type="cellIs" dxfId="5216" priority="274" operator="equal">
      <formula>"Remplaçant"</formula>
    </cfRule>
    <cfRule type="cellIs" dxfId="5215" priority="275" operator="equal">
      <formula>"Titulaire"</formula>
    </cfRule>
  </conditionalFormatting>
  <conditionalFormatting sqref="AW21:AX25">
    <cfRule type="cellIs" dxfId="5214" priority="272" operator="equal">
      <formula>"Remplaçant"</formula>
    </cfRule>
    <cfRule type="cellIs" dxfId="5213" priority="273" operator="equal">
      <formula>"Titulaire"</formula>
    </cfRule>
  </conditionalFormatting>
  <conditionalFormatting sqref="AZ21:BA25">
    <cfRule type="cellIs" dxfId="5212" priority="270" operator="equal">
      <formula>"Remplaçant"</formula>
    </cfRule>
    <cfRule type="cellIs" dxfId="5211" priority="271" operator="equal">
      <formula>"Titulaire"</formula>
    </cfRule>
  </conditionalFormatting>
  <conditionalFormatting sqref="BC21:BD25">
    <cfRule type="cellIs" dxfId="5210" priority="268" operator="equal">
      <formula>"Remplaçant"</formula>
    </cfRule>
    <cfRule type="cellIs" dxfId="5209" priority="269" operator="equal">
      <formula>"Titulaire"</formula>
    </cfRule>
  </conditionalFormatting>
  <conditionalFormatting sqref="BF21:BG25">
    <cfRule type="cellIs" dxfId="5208" priority="266" operator="equal">
      <formula>"Remplaçant"</formula>
    </cfRule>
    <cfRule type="cellIs" dxfId="5207" priority="267" operator="equal">
      <formula>"Titulaire"</formula>
    </cfRule>
  </conditionalFormatting>
  <conditionalFormatting sqref="BI21:BJ25">
    <cfRule type="cellIs" dxfId="5206" priority="264" operator="equal">
      <formula>"Remplaçant"</formula>
    </cfRule>
    <cfRule type="cellIs" dxfId="5205" priority="265" operator="equal">
      <formula>"Titulaire"</formula>
    </cfRule>
  </conditionalFormatting>
  <conditionalFormatting sqref="BL21:BM25">
    <cfRule type="cellIs" dxfId="5204" priority="262" operator="equal">
      <formula>"Remplaçant"</formula>
    </cfRule>
    <cfRule type="cellIs" dxfId="5203" priority="263" operator="equal">
      <formula>"Titulaire"</formula>
    </cfRule>
  </conditionalFormatting>
  <conditionalFormatting sqref="BO21:BP25">
    <cfRule type="cellIs" dxfId="5202" priority="260" operator="equal">
      <formula>"Remplaçant"</formula>
    </cfRule>
    <cfRule type="cellIs" dxfId="5201" priority="261" operator="equal">
      <formula>"Titulaire"</formula>
    </cfRule>
  </conditionalFormatting>
  <conditionalFormatting sqref="BR21:BS25">
    <cfRule type="cellIs" dxfId="5200" priority="258" operator="equal">
      <formula>"Remplaçant"</formula>
    </cfRule>
    <cfRule type="cellIs" dxfId="5199" priority="259" operator="equal">
      <formula>"Titulaire"</formula>
    </cfRule>
  </conditionalFormatting>
  <conditionalFormatting sqref="BU21:BV25">
    <cfRule type="cellIs" dxfId="5198" priority="256" operator="equal">
      <formula>"Remplaçant"</formula>
    </cfRule>
    <cfRule type="cellIs" dxfId="5197" priority="257" operator="equal">
      <formula>"Titulaire"</formula>
    </cfRule>
  </conditionalFormatting>
  <conditionalFormatting sqref="BX21:BY25">
    <cfRule type="cellIs" dxfId="5196" priority="254" operator="equal">
      <formula>"Remplaçant"</formula>
    </cfRule>
    <cfRule type="cellIs" dxfId="5195" priority="255" operator="equal">
      <formula>"Titulaire"</formula>
    </cfRule>
  </conditionalFormatting>
  <conditionalFormatting sqref="CA21:CB25">
    <cfRule type="cellIs" dxfId="5194" priority="252" operator="equal">
      <formula>"Remplaçant"</formula>
    </cfRule>
    <cfRule type="cellIs" dxfId="5193" priority="253" operator="equal">
      <formula>"Titulaire"</formula>
    </cfRule>
  </conditionalFormatting>
  <conditionalFormatting sqref="CD21:CE25">
    <cfRule type="cellIs" dxfId="5192" priority="250" operator="equal">
      <formula>"Remplaçant"</formula>
    </cfRule>
    <cfRule type="cellIs" dxfId="5191" priority="251" operator="equal">
      <formula>"Titulaire"</formula>
    </cfRule>
  </conditionalFormatting>
  <conditionalFormatting sqref="CG21:CH25">
    <cfRule type="cellIs" dxfId="5190" priority="248" operator="equal">
      <formula>"Remplaçant"</formula>
    </cfRule>
    <cfRule type="cellIs" dxfId="5189" priority="249" operator="equal">
      <formula>"Titulaire"</formula>
    </cfRule>
  </conditionalFormatting>
  <conditionalFormatting sqref="CJ21:CK25">
    <cfRule type="cellIs" dxfId="5188" priority="246" operator="equal">
      <formula>"Remplaçant"</formula>
    </cfRule>
    <cfRule type="cellIs" dxfId="5187" priority="247" operator="equal">
      <formula>"Titulaire"</formula>
    </cfRule>
  </conditionalFormatting>
  <conditionalFormatting sqref="CM21:CN25">
    <cfRule type="cellIs" dxfId="5186" priority="244" operator="equal">
      <formula>"Remplaçant"</formula>
    </cfRule>
    <cfRule type="cellIs" dxfId="5185" priority="245" operator="equal">
      <formula>"Titulaire"</formula>
    </cfRule>
  </conditionalFormatting>
  <conditionalFormatting sqref="CP21:CQ25">
    <cfRule type="cellIs" dxfId="5184" priority="242" operator="equal">
      <formula>"Remplaçant"</formula>
    </cfRule>
    <cfRule type="cellIs" dxfId="5183" priority="243" operator="equal">
      <formula>"Titulaire"</formula>
    </cfRule>
  </conditionalFormatting>
  <conditionalFormatting sqref="CS21:CT25">
    <cfRule type="cellIs" dxfId="5182" priority="240" operator="equal">
      <formula>"Remplaçant"</formula>
    </cfRule>
    <cfRule type="cellIs" dxfId="5181" priority="241" operator="equal">
      <formula>"Titulaire"</formula>
    </cfRule>
  </conditionalFormatting>
  <conditionalFormatting sqref="CV21:CW25">
    <cfRule type="cellIs" dxfId="5180" priority="238" operator="equal">
      <formula>"Remplaçant"</formula>
    </cfRule>
    <cfRule type="cellIs" dxfId="5179" priority="239" operator="equal">
      <formula>"Titulaire"</formula>
    </cfRule>
  </conditionalFormatting>
  <conditionalFormatting sqref="CY21:CZ25">
    <cfRule type="cellIs" dxfId="5178" priority="236" operator="equal">
      <formula>"Remplaçant"</formula>
    </cfRule>
    <cfRule type="cellIs" dxfId="5177" priority="237" operator="equal">
      <formula>"Titulaire"</formula>
    </cfRule>
  </conditionalFormatting>
  <conditionalFormatting sqref="DB21:DC25">
    <cfRule type="cellIs" dxfId="5176" priority="234" operator="equal">
      <formula>"Remplaçant"</formula>
    </cfRule>
    <cfRule type="cellIs" dxfId="5175" priority="235" operator="equal">
      <formula>"Titulaire"</formula>
    </cfRule>
  </conditionalFormatting>
  <conditionalFormatting sqref="DE21:DF25">
    <cfRule type="cellIs" dxfId="5174" priority="232" operator="equal">
      <formula>"Remplaçant"</formula>
    </cfRule>
    <cfRule type="cellIs" dxfId="5173" priority="233" operator="equal">
      <formula>"Titulaire"</formula>
    </cfRule>
  </conditionalFormatting>
  <conditionalFormatting sqref="DH21:DI25">
    <cfRule type="cellIs" dxfId="5172" priority="230" operator="equal">
      <formula>"Remplaçant"</formula>
    </cfRule>
    <cfRule type="cellIs" dxfId="5171" priority="231" operator="equal">
      <formula>"Titulaire"</formula>
    </cfRule>
  </conditionalFormatting>
  <conditionalFormatting sqref="DK21:DL25">
    <cfRule type="cellIs" dxfId="5170" priority="228" operator="equal">
      <formula>"Remplaçant"</formula>
    </cfRule>
    <cfRule type="cellIs" dxfId="5169" priority="229" operator="equal">
      <formula>"Titulaire"</formula>
    </cfRule>
  </conditionalFormatting>
  <conditionalFormatting sqref="DN21:DO25">
    <cfRule type="cellIs" dxfId="5168" priority="226" operator="equal">
      <formula>"Remplaçant"</formula>
    </cfRule>
    <cfRule type="cellIs" dxfId="5167" priority="227" operator="equal">
      <formula>"Titulaire"</formula>
    </cfRule>
  </conditionalFormatting>
  <conditionalFormatting sqref="DQ21:DR25">
    <cfRule type="cellIs" dxfId="5166" priority="224" operator="equal">
      <formula>"Remplaçant"</formula>
    </cfRule>
    <cfRule type="cellIs" dxfId="5165" priority="225" operator="equal">
      <formula>"Titulaire"</formula>
    </cfRule>
  </conditionalFormatting>
  <conditionalFormatting sqref="DT21:DU25">
    <cfRule type="cellIs" dxfId="5164" priority="222" operator="equal">
      <formula>"Remplaçant"</formula>
    </cfRule>
    <cfRule type="cellIs" dxfId="5163" priority="223" operator="equal">
      <formula>"Titulaire"</formula>
    </cfRule>
  </conditionalFormatting>
  <conditionalFormatting sqref="E21:F25">
    <cfRule type="cellIs" dxfId="5162" priority="221" operator="equal">
      <formula>0</formula>
    </cfRule>
  </conditionalFormatting>
  <conditionalFormatting sqref="G21:I25">
    <cfRule type="cellIs" dxfId="5161" priority="220" operator="equal">
      <formula>0</formula>
    </cfRule>
  </conditionalFormatting>
  <conditionalFormatting sqref="U118 U120 AC118:XFD119 AK117:XFD117 AK120:XFD121 I117:K121 F117:F121 M117:T121">
    <cfRule type="cellIs" dxfId="5160" priority="218" operator="equal">
      <formula>"Remplaçant"</formula>
    </cfRule>
    <cfRule type="cellIs" dxfId="5159" priority="219" operator="equal">
      <formula>"Titulaire"</formula>
    </cfRule>
  </conditionalFormatting>
  <conditionalFormatting sqref="F117:F121">
    <cfRule type="colorScale" priority="217">
      <colorScale>
        <cfvo type="min"/>
        <cfvo type="percentile" val="50"/>
        <cfvo type="max"/>
        <color rgb="FFF8696B"/>
        <color rgb="FFFFEB84"/>
        <color rgb="FF63BE7B"/>
      </colorScale>
    </cfRule>
  </conditionalFormatting>
  <conditionalFormatting sqref="AC120">
    <cfRule type="cellIs" dxfId="5158" priority="215" operator="equal">
      <formula>"Remplaçant"</formula>
    </cfRule>
    <cfRule type="cellIs" dxfId="5157" priority="216" operator="equal">
      <formula>"Titulaire"</formula>
    </cfRule>
  </conditionalFormatting>
  <conditionalFormatting sqref="H117:H121">
    <cfRule type="cellIs" dxfId="5156" priority="213" operator="equal">
      <formula>"Remplaçant"</formula>
    </cfRule>
    <cfRule type="cellIs" dxfId="5155" priority="214" operator="equal">
      <formula>"Titulaire"</formula>
    </cfRule>
  </conditionalFormatting>
  <conditionalFormatting sqref="H117:H121">
    <cfRule type="colorScale" priority="212">
      <colorScale>
        <cfvo type="min"/>
        <cfvo type="percentile" val="50"/>
        <cfvo type="max"/>
        <color rgb="FFF8696B"/>
        <color rgb="FFFFEB84"/>
        <color rgb="FF63BE7B"/>
      </colorScale>
    </cfRule>
  </conditionalFormatting>
  <conditionalFormatting sqref="G117:G121">
    <cfRule type="cellIs" dxfId="5154" priority="210" operator="equal">
      <formula>"Remplaçant"</formula>
    </cfRule>
    <cfRule type="cellIs" dxfId="5153" priority="211" operator="equal">
      <formula>"Titulaire"</formula>
    </cfRule>
  </conditionalFormatting>
  <conditionalFormatting sqref="G117:G121">
    <cfRule type="colorScale" priority="209">
      <colorScale>
        <cfvo type="min"/>
        <cfvo type="percentile" val="50"/>
        <cfvo type="max"/>
        <color rgb="FFF8696B"/>
        <color rgb="FFFFEB84"/>
        <color rgb="FF63BE7B"/>
      </colorScale>
    </cfRule>
  </conditionalFormatting>
  <conditionalFormatting sqref="J26:O26 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26:R28 J29:O29 J28:K28 M28:O28 J27:N27 J30:N30 R30">
    <cfRule type="cellIs" dxfId="5152" priority="206" operator="equal">
      <formula>"Remplaçant"</formula>
    </cfRule>
    <cfRule type="cellIs" dxfId="5151" priority="207" operator="equal">
      <formula>"Titulaire"</formula>
    </cfRule>
  </conditionalFormatting>
  <conditionalFormatting sqref="J26:K30">
    <cfRule type="cellIs" dxfId="5150" priority="205" operator="equal">
      <formula>0</formula>
    </cfRule>
  </conditionalFormatting>
  <conditionalFormatting sqref="P26:Q30">
    <cfRule type="cellIs" dxfId="5149" priority="203" operator="equal">
      <formula>"Remplaçant"</formula>
    </cfRule>
    <cfRule type="cellIs" dxfId="5148" priority="204" operator="equal">
      <formula>"Titulaire"</formula>
    </cfRule>
  </conditionalFormatting>
  <conditionalFormatting sqref="S26:T30">
    <cfRule type="cellIs" dxfId="5147" priority="201" operator="equal">
      <formula>"Remplaçant"</formula>
    </cfRule>
    <cfRule type="cellIs" dxfId="5146" priority="202" operator="equal">
      <formula>"Titulaire"</formula>
    </cfRule>
  </conditionalFormatting>
  <conditionalFormatting sqref="J26:J30">
    <cfRule type="top10" dxfId="5145" priority="208" rank="11"/>
  </conditionalFormatting>
  <conditionalFormatting sqref="U26:U29">
    <cfRule type="cellIs" dxfId="5144" priority="199" operator="equal">
      <formula>"Remplaçant"</formula>
    </cfRule>
    <cfRule type="cellIs" dxfId="5143" priority="200" operator="equal">
      <formula>"Titulaire"</formula>
    </cfRule>
  </conditionalFormatting>
  <conditionalFormatting sqref="V26:W30">
    <cfRule type="cellIs" dxfId="5142" priority="197" operator="equal">
      <formula>"Remplaçant"</formula>
    </cfRule>
    <cfRule type="cellIs" dxfId="5141" priority="198" operator="equal">
      <formula>"Titulaire"</formula>
    </cfRule>
  </conditionalFormatting>
  <conditionalFormatting sqref="Y26:Z30">
    <cfRule type="cellIs" dxfId="5140" priority="195" operator="equal">
      <formula>"Remplaçant"</formula>
    </cfRule>
    <cfRule type="cellIs" dxfId="5139" priority="196" operator="equal">
      <formula>"Titulaire"</formula>
    </cfRule>
  </conditionalFormatting>
  <conditionalFormatting sqref="AB26:AC30">
    <cfRule type="cellIs" dxfId="5138" priority="193" operator="equal">
      <formula>"Remplaçant"</formula>
    </cfRule>
    <cfRule type="cellIs" dxfId="5137" priority="194" operator="equal">
      <formula>"Titulaire"</formula>
    </cfRule>
  </conditionalFormatting>
  <conditionalFormatting sqref="AE26:AF30">
    <cfRule type="cellIs" dxfId="5136" priority="191" operator="equal">
      <formula>"Remplaçant"</formula>
    </cfRule>
    <cfRule type="cellIs" dxfId="5135" priority="192" operator="equal">
      <formula>"Titulaire"</formula>
    </cfRule>
  </conditionalFormatting>
  <conditionalFormatting sqref="AH26:AI30">
    <cfRule type="cellIs" dxfId="5134" priority="189" operator="equal">
      <formula>"Remplaçant"</formula>
    </cfRule>
    <cfRule type="cellIs" dxfId="5133" priority="190" operator="equal">
      <formula>"Titulaire"</formula>
    </cfRule>
  </conditionalFormatting>
  <conditionalFormatting sqref="AK26:AL30">
    <cfRule type="cellIs" dxfId="5132" priority="187" operator="equal">
      <formula>"Remplaçant"</formula>
    </cfRule>
    <cfRule type="cellIs" dxfId="5131" priority="188" operator="equal">
      <formula>"Titulaire"</formula>
    </cfRule>
  </conditionalFormatting>
  <conditionalFormatting sqref="AN26:AO30">
    <cfRule type="cellIs" dxfId="5130" priority="185" operator="equal">
      <formula>"Remplaçant"</formula>
    </cfRule>
    <cfRule type="cellIs" dxfId="5129" priority="186" operator="equal">
      <formula>"Titulaire"</formula>
    </cfRule>
  </conditionalFormatting>
  <conditionalFormatting sqref="AQ26:AR30">
    <cfRule type="cellIs" dxfId="5128" priority="183" operator="equal">
      <formula>"Remplaçant"</formula>
    </cfRule>
    <cfRule type="cellIs" dxfId="5127" priority="184" operator="equal">
      <formula>"Titulaire"</formula>
    </cfRule>
  </conditionalFormatting>
  <conditionalFormatting sqref="AT26:AU30">
    <cfRule type="cellIs" dxfId="5126" priority="181" operator="equal">
      <formula>"Remplaçant"</formula>
    </cfRule>
    <cfRule type="cellIs" dxfId="5125" priority="182" operator="equal">
      <formula>"Titulaire"</formula>
    </cfRule>
  </conditionalFormatting>
  <conditionalFormatting sqref="AW26:AX30">
    <cfRule type="cellIs" dxfId="5124" priority="179" operator="equal">
      <formula>"Remplaçant"</formula>
    </cfRule>
    <cfRule type="cellIs" dxfId="5123" priority="180" operator="equal">
      <formula>"Titulaire"</formula>
    </cfRule>
  </conditionalFormatting>
  <conditionalFormatting sqref="AZ26:BA30">
    <cfRule type="cellIs" dxfId="5122" priority="177" operator="equal">
      <formula>"Remplaçant"</formula>
    </cfRule>
    <cfRule type="cellIs" dxfId="5121" priority="178" operator="equal">
      <formula>"Titulaire"</formula>
    </cfRule>
  </conditionalFormatting>
  <conditionalFormatting sqref="BC26:BD30">
    <cfRule type="cellIs" dxfId="5120" priority="175" operator="equal">
      <formula>"Remplaçant"</formula>
    </cfRule>
    <cfRule type="cellIs" dxfId="5119" priority="176" operator="equal">
      <formula>"Titulaire"</formula>
    </cfRule>
  </conditionalFormatting>
  <conditionalFormatting sqref="BF26:BG30">
    <cfRule type="cellIs" dxfId="5118" priority="173" operator="equal">
      <formula>"Remplaçant"</formula>
    </cfRule>
    <cfRule type="cellIs" dxfId="5117" priority="174" operator="equal">
      <formula>"Titulaire"</formula>
    </cfRule>
  </conditionalFormatting>
  <conditionalFormatting sqref="BI26:BJ30">
    <cfRule type="cellIs" dxfId="5116" priority="171" operator="equal">
      <formula>"Remplaçant"</formula>
    </cfRule>
    <cfRule type="cellIs" dxfId="5115" priority="172" operator="equal">
      <formula>"Titulaire"</formula>
    </cfRule>
  </conditionalFormatting>
  <conditionalFormatting sqref="BL26:BM30">
    <cfRule type="cellIs" dxfId="5114" priority="169" operator="equal">
      <formula>"Remplaçant"</formula>
    </cfRule>
    <cfRule type="cellIs" dxfId="5113" priority="170" operator="equal">
      <formula>"Titulaire"</formula>
    </cfRule>
  </conditionalFormatting>
  <conditionalFormatting sqref="BO26:BP30">
    <cfRule type="cellIs" dxfId="5112" priority="167" operator="equal">
      <formula>"Remplaçant"</formula>
    </cfRule>
    <cfRule type="cellIs" dxfId="5111" priority="168" operator="equal">
      <formula>"Titulaire"</formula>
    </cfRule>
  </conditionalFormatting>
  <conditionalFormatting sqref="BR26:BS30">
    <cfRule type="cellIs" dxfId="5110" priority="165" operator="equal">
      <formula>"Remplaçant"</formula>
    </cfRule>
    <cfRule type="cellIs" dxfId="5109" priority="166" operator="equal">
      <formula>"Titulaire"</formula>
    </cfRule>
  </conditionalFormatting>
  <conditionalFormatting sqref="BU26:BV30">
    <cfRule type="cellIs" dxfId="5108" priority="163" operator="equal">
      <formula>"Remplaçant"</formula>
    </cfRule>
    <cfRule type="cellIs" dxfId="5107" priority="164" operator="equal">
      <formula>"Titulaire"</formula>
    </cfRule>
  </conditionalFormatting>
  <conditionalFormatting sqref="BX26:BY30">
    <cfRule type="cellIs" dxfId="5106" priority="161" operator="equal">
      <formula>"Remplaçant"</formula>
    </cfRule>
    <cfRule type="cellIs" dxfId="5105" priority="162" operator="equal">
      <formula>"Titulaire"</formula>
    </cfRule>
  </conditionalFormatting>
  <conditionalFormatting sqref="CA26:CB30">
    <cfRule type="cellIs" dxfId="5104" priority="159" operator="equal">
      <formula>"Remplaçant"</formula>
    </cfRule>
    <cfRule type="cellIs" dxfId="5103" priority="160" operator="equal">
      <formula>"Titulaire"</formula>
    </cfRule>
  </conditionalFormatting>
  <conditionalFormatting sqref="CD26:CE30">
    <cfRule type="cellIs" dxfId="5102" priority="157" operator="equal">
      <formula>"Remplaçant"</formula>
    </cfRule>
    <cfRule type="cellIs" dxfId="5101" priority="158" operator="equal">
      <formula>"Titulaire"</formula>
    </cfRule>
  </conditionalFormatting>
  <conditionalFormatting sqref="CG26:CH30">
    <cfRule type="cellIs" dxfId="5100" priority="155" operator="equal">
      <formula>"Remplaçant"</formula>
    </cfRule>
    <cfRule type="cellIs" dxfId="5099" priority="156" operator="equal">
      <formula>"Titulaire"</formula>
    </cfRule>
  </conditionalFormatting>
  <conditionalFormatting sqref="CJ26:CK30">
    <cfRule type="cellIs" dxfId="5098" priority="153" operator="equal">
      <formula>"Remplaçant"</formula>
    </cfRule>
    <cfRule type="cellIs" dxfId="5097" priority="154" operator="equal">
      <formula>"Titulaire"</formula>
    </cfRule>
  </conditionalFormatting>
  <conditionalFormatting sqref="CM26:CN30">
    <cfRule type="cellIs" dxfId="5096" priority="151" operator="equal">
      <formula>"Remplaçant"</formula>
    </cfRule>
    <cfRule type="cellIs" dxfId="5095" priority="152" operator="equal">
      <formula>"Titulaire"</formula>
    </cfRule>
  </conditionalFormatting>
  <conditionalFormatting sqref="CP26:CQ30">
    <cfRule type="cellIs" dxfId="5094" priority="149" operator="equal">
      <formula>"Remplaçant"</formula>
    </cfRule>
    <cfRule type="cellIs" dxfId="5093" priority="150" operator="equal">
      <formula>"Titulaire"</formula>
    </cfRule>
  </conditionalFormatting>
  <conditionalFormatting sqref="CS26:CT30">
    <cfRule type="cellIs" dxfId="5092" priority="147" operator="equal">
      <formula>"Remplaçant"</formula>
    </cfRule>
    <cfRule type="cellIs" dxfId="5091" priority="148" operator="equal">
      <formula>"Titulaire"</formula>
    </cfRule>
  </conditionalFormatting>
  <conditionalFormatting sqref="CV26:CW30">
    <cfRule type="cellIs" dxfId="5090" priority="145" operator="equal">
      <formula>"Remplaçant"</formula>
    </cfRule>
    <cfRule type="cellIs" dxfId="5089" priority="146" operator="equal">
      <formula>"Titulaire"</formula>
    </cfRule>
  </conditionalFormatting>
  <conditionalFormatting sqref="CY26:CZ30">
    <cfRule type="cellIs" dxfId="5088" priority="143" operator="equal">
      <formula>"Remplaçant"</formula>
    </cfRule>
    <cfRule type="cellIs" dxfId="5087" priority="144" operator="equal">
      <formula>"Titulaire"</formula>
    </cfRule>
  </conditionalFormatting>
  <conditionalFormatting sqref="DB26:DC30">
    <cfRule type="cellIs" dxfId="5086" priority="141" operator="equal">
      <formula>"Remplaçant"</formula>
    </cfRule>
    <cfRule type="cellIs" dxfId="5085" priority="142" operator="equal">
      <formula>"Titulaire"</formula>
    </cfRule>
  </conditionalFormatting>
  <conditionalFormatting sqref="DE26:DF30">
    <cfRule type="cellIs" dxfId="5084" priority="139" operator="equal">
      <formula>"Remplaçant"</formula>
    </cfRule>
    <cfRule type="cellIs" dxfId="5083" priority="140" operator="equal">
      <formula>"Titulaire"</formula>
    </cfRule>
  </conditionalFormatting>
  <conditionalFormatting sqref="DH26:DI30">
    <cfRule type="cellIs" dxfId="5082" priority="137" operator="equal">
      <formula>"Remplaçant"</formula>
    </cfRule>
    <cfRule type="cellIs" dxfId="5081" priority="138" operator="equal">
      <formula>"Titulaire"</formula>
    </cfRule>
  </conditionalFormatting>
  <conditionalFormatting sqref="DK26:DL30">
    <cfRule type="cellIs" dxfId="5080" priority="135" operator="equal">
      <formula>"Remplaçant"</formula>
    </cfRule>
    <cfRule type="cellIs" dxfId="5079" priority="136" operator="equal">
      <formula>"Titulaire"</formula>
    </cfRule>
  </conditionalFormatting>
  <conditionalFormatting sqref="DN26:DO30">
    <cfRule type="cellIs" dxfId="5078" priority="133" operator="equal">
      <formula>"Remplaçant"</formula>
    </cfRule>
    <cfRule type="cellIs" dxfId="5077" priority="134" operator="equal">
      <formula>"Titulaire"</formula>
    </cfRule>
  </conditionalFormatting>
  <conditionalFormatting sqref="DQ26:DR30">
    <cfRule type="cellIs" dxfId="5076" priority="131" operator="equal">
      <formula>"Remplaçant"</formula>
    </cfRule>
    <cfRule type="cellIs" dxfId="5075" priority="132" operator="equal">
      <formula>"Titulaire"</formula>
    </cfRule>
  </conditionalFormatting>
  <conditionalFormatting sqref="DT26:DU30">
    <cfRule type="cellIs" dxfId="5074" priority="129" operator="equal">
      <formula>"Remplaçant"</formula>
    </cfRule>
    <cfRule type="cellIs" dxfId="5073" priority="130" operator="equal">
      <formula>"Titulaire"</formula>
    </cfRule>
  </conditionalFormatting>
  <conditionalFormatting sqref="E27:F30 E26">
    <cfRule type="cellIs" dxfId="5072" priority="128" operator="equal">
      <formula>0</formula>
    </cfRule>
  </conditionalFormatting>
  <conditionalFormatting sqref="G26:I30">
    <cfRule type="cellIs" dxfId="5071" priority="127" operator="equal">
      <formula>0</formula>
    </cfRule>
  </conditionalFormatting>
  <conditionalFormatting sqref="O132:XFD134 U130 AC130:XFD131 O130:T131 M130:N134 F130:F134 I130:K134">
    <cfRule type="cellIs" dxfId="5070" priority="125" operator="equal">
      <formula>"Remplaçant"</formula>
    </cfRule>
    <cfRule type="cellIs" dxfId="5069" priority="126" operator="equal">
      <formula>"Titulaire"</formula>
    </cfRule>
  </conditionalFormatting>
  <conditionalFormatting sqref="F130:F134">
    <cfRule type="colorScale" priority="124">
      <colorScale>
        <cfvo type="min"/>
        <cfvo type="percentile" val="50"/>
        <cfvo type="max"/>
        <color rgb="FFF8696B"/>
        <color rgb="FFFFEB84"/>
        <color rgb="FF63BE7B"/>
      </colorScale>
    </cfRule>
  </conditionalFormatting>
  <conditionalFormatting sqref="H130:H134">
    <cfRule type="cellIs" dxfId="5068" priority="122" operator="equal">
      <formula>"Remplaçant"</formula>
    </cfRule>
    <cfRule type="cellIs" dxfId="5067" priority="123" operator="equal">
      <formula>"Titulaire"</formula>
    </cfRule>
  </conditionalFormatting>
  <conditionalFormatting sqref="H130:H134">
    <cfRule type="colorScale" priority="121">
      <colorScale>
        <cfvo type="min"/>
        <cfvo type="percentile" val="50"/>
        <cfvo type="max"/>
        <color rgb="FFF8696B"/>
        <color rgb="FFFFEB84"/>
        <color rgb="FF63BE7B"/>
      </colorScale>
    </cfRule>
  </conditionalFormatting>
  <conditionalFormatting sqref="G130:G134">
    <cfRule type="cellIs" dxfId="5066" priority="119" operator="equal">
      <formula>"Remplaçant"</formula>
    </cfRule>
    <cfRule type="cellIs" dxfId="5065" priority="120" operator="equal">
      <formula>"Titulaire"</formula>
    </cfRule>
  </conditionalFormatting>
  <conditionalFormatting sqref="G130:G134">
    <cfRule type="colorScale" priority="118">
      <colorScale>
        <cfvo type="min"/>
        <cfvo type="percentile" val="50"/>
        <cfvo type="max"/>
        <color rgb="FFF8696B"/>
        <color rgb="FFFFEB84"/>
        <color rgb="FF63BE7B"/>
      </colorScale>
    </cfRule>
  </conditionalFormatting>
  <conditionalFormatting sqref="L9">
    <cfRule type="cellIs" dxfId="5064" priority="108" operator="equal">
      <formula>"Remplaçant"</formula>
    </cfRule>
    <cfRule type="cellIs" dxfId="5063" priority="109" operator="equal">
      <formula>"Titulaire"</formula>
    </cfRule>
  </conditionalFormatting>
  <conditionalFormatting sqref="L17">
    <cfRule type="cellIs" dxfId="5062" priority="102" operator="equal">
      <formula>"Remplaçant"</formula>
    </cfRule>
    <cfRule type="cellIs" dxfId="5061" priority="103" operator="equal">
      <formula>"Titulaire"</formula>
    </cfRule>
  </conditionalFormatting>
  <conditionalFormatting sqref="L22">
    <cfRule type="cellIs" dxfId="5060" priority="100" operator="equal">
      <formula>"Remplaçant"</formula>
    </cfRule>
    <cfRule type="cellIs" dxfId="5059" priority="101" operator="equal">
      <formula>"Titulaire"</formula>
    </cfRule>
  </conditionalFormatting>
  <conditionalFormatting sqref="L24">
    <cfRule type="cellIs" dxfId="5058" priority="98" operator="equal">
      <formula>"Remplaçant"</formula>
    </cfRule>
    <cfRule type="cellIs" dxfId="5057" priority="99" operator="equal">
      <formula>"Titulaire"</formula>
    </cfRule>
  </conditionalFormatting>
  <conditionalFormatting sqref="L28">
    <cfRule type="cellIs" dxfId="5056" priority="96" operator="equal">
      <formula>"Remplaçant"</formula>
    </cfRule>
    <cfRule type="cellIs" dxfId="5055" priority="97" operator="equal">
      <formula>"Titulaire"</formula>
    </cfRule>
  </conditionalFormatting>
  <conditionalFormatting sqref="L19">
    <cfRule type="cellIs" dxfId="5054" priority="94" operator="equal">
      <formula>"Remplaçant"</formula>
    </cfRule>
    <cfRule type="cellIs" dxfId="5053" priority="95" operator="equal">
      <formula>"Titulaire"</formula>
    </cfRule>
  </conditionalFormatting>
  <conditionalFormatting sqref="L11">
    <cfRule type="cellIs" dxfId="5052" priority="92" operator="equal">
      <formula>"Remplaçant"</formula>
    </cfRule>
    <cfRule type="cellIs" dxfId="5051" priority="93" operator="equal">
      <formula>"Titulaire"</formula>
    </cfRule>
  </conditionalFormatting>
  <conditionalFormatting sqref="L23">
    <cfRule type="cellIs" dxfId="5050" priority="90" operator="equal">
      <formula>"Remplaçant"</formula>
    </cfRule>
    <cfRule type="cellIs" dxfId="5049" priority="91" operator="equal">
      <formula>"Titulaire"</formula>
    </cfRule>
  </conditionalFormatting>
  <conditionalFormatting sqref="L18">
    <cfRule type="cellIs" dxfId="5048" priority="88" operator="equal">
      <formula>"Remplaçant"</formula>
    </cfRule>
    <cfRule type="cellIs" dxfId="5047" priority="89" operator="equal">
      <formula>"Titulaire"</formula>
    </cfRule>
  </conditionalFormatting>
  <conditionalFormatting sqref="L31">
    <cfRule type="cellIs" dxfId="5046" priority="86" operator="equal">
      <formula>"Remplaçant"</formula>
    </cfRule>
    <cfRule type="cellIs" dxfId="5045" priority="87" operator="equal">
      <formula>"Titulaire"</formula>
    </cfRule>
  </conditionalFormatting>
  <conditionalFormatting sqref="O27">
    <cfRule type="cellIs" dxfId="5044" priority="84" operator="equal">
      <formula>"Remplaçant"</formula>
    </cfRule>
    <cfRule type="cellIs" dxfId="5043" priority="85" operator="equal">
      <formula>"Titulaire"</formula>
    </cfRule>
  </conditionalFormatting>
  <conditionalFormatting sqref="O30">
    <cfRule type="cellIs" dxfId="5042" priority="80" operator="equal">
      <formula>"Remplaçant"</formula>
    </cfRule>
    <cfRule type="cellIs" dxfId="5041" priority="81" operator="equal">
      <formula>"Titulaire"</formula>
    </cfRule>
  </conditionalFormatting>
  <conditionalFormatting sqref="O32">
    <cfRule type="cellIs" dxfId="5040" priority="78" operator="equal">
      <formula>"Remplaçant"</formula>
    </cfRule>
    <cfRule type="cellIs" dxfId="5039" priority="79" operator="equal">
      <formula>"Titulaire"</formula>
    </cfRule>
  </conditionalFormatting>
  <conditionalFormatting sqref="O21">
    <cfRule type="cellIs" dxfId="5038" priority="76" operator="equal">
      <formula>"Remplaçant"</formula>
    </cfRule>
    <cfRule type="cellIs" dxfId="5037" priority="77" operator="equal">
      <formula>"Titulaire"</formula>
    </cfRule>
  </conditionalFormatting>
  <conditionalFormatting sqref="O18">
    <cfRule type="cellIs" dxfId="5036" priority="74" operator="equal">
      <formula>"Remplaçant"</formula>
    </cfRule>
    <cfRule type="cellIs" dxfId="5035" priority="75" operator="equal">
      <formula>"Titulaire"</formula>
    </cfRule>
  </conditionalFormatting>
  <conditionalFormatting sqref="O9">
    <cfRule type="cellIs" dxfId="5034" priority="72" operator="equal">
      <formula>"Remplaçant"</formula>
    </cfRule>
    <cfRule type="cellIs" dxfId="5033" priority="73" operator="equal">
      <formula>"Titulaire"</formula>
    </cfRule>
  </conditionalFormatting>
  <conditionalFormatting sqref="O24">
    <cfRule type="cellIs" dxfId="5032" priority="70" operator="equal">
      <formula>"Remplaçant"</formula>
    </cfRule>
    <cfRule type="cellIs" dxfId="5031" priority="71" operator="equal">
      <formula>"Titulaire"</formula>
    </cfRule>
  </conditionalFormatting>
  <conditionalFormatting sqref="O22">
    <cfRule type="cellIs" dxfId="5030" priority="68" operator="equal">
      <formula>"Remplaçant"</formula>
    </cfRule>
    <cfRule type="cellIs" dxfId="5029" priority="69" operator="equal">
      <formula>"Titulaire"</formula>
    </cfRule>
  </conditionalFormatting>
  <conditionalFormatting sqref="P31">
    <cfRule type="cellIs" dxfId="5028" priority="62" operator="equal">
      <formula>"Remplaçant"</formula>
    </cfRule>
    <cfRule type="cellIs" dxfId="5027" priority="63" operator="equal">
      <formula>"Titulaire"</formula>
    </cfRule>
  </conditionalFormatting>
  <conditionalFormatting sqref="O31">
    <cfRule type="cellIs" dxfId="5026" priority="60" operator="equal">
      <formula>"Remplaçant"</formula>
    </cfRule>
    <cfRule type="cellIs" dxfId="5025" priority="61" operator="equal">
      <formula>"Titulaire"</formula>
    </cfRule>
  </conditionalFormatting>
  <conditionalFormatting sqref="O25">
    <cfRule type="cellIs" dxfId="5024" priority="58" operator="equal">
      <formula>"Remplaçant"</formula>
    </cfRule>
    <cfRule type="cellIs" dxfId="5023" priority="59" operator="equal">
      <formula>"Titulaire"</formula>
    </cfRule>
  </conditionalFormatting>
  <conditionalFormatting sqref="O19">
    <cfRule type="cellIs" dxfId="5022" priority="56" operator="equal">
      <formula>"Remplaçant"</formula>
    </cfRule>
    <cfRule type="cellIs" dxfId="5021" priority="57" operator="equal">
      <formula>"Titulaire"</formula>
    </cfRule>
  </conditionalFormatting>
  <conditionalFormatting sqref="O15">
    <cfRule type="cellIs" dxfId="5020" priority="54" operator="equal">
      <formula>"Remplaçant"</formula>
    </cfRule>
    <cfRule type="cellIs" dxfId="5019" priority="55" operator="equal">
      <formula>"Titulaire"</formula>
    </cfRule>
  </conditionalFormatting>
  <conditionalFormatting sqref="O1">
    <cfRule type="cellIs" dxfId="5018" priority="52" operator="equal">
      <formula>"Remplaçant"</formula>
    </cfRule>
    <cfRule type="cellIs" dxfId="5017" priority="53" operator="equal">
      <formula>"Titulaire"</formula>
    </cfRule>
  </conditionalFormatting>
  <conditionalFormatting sqref="R1">
    <cfRule type="cellIs" dxfId="5016" priority="50" operator="equal">
      <formula>"Remplaçant"</formula>
    </cfRule>
    <cfRule type="cellIs" dxfId="5015" priority="51" operator="equal">
      <formula>"Titulaire"</formula>
    </cfRule>
  </conditionalFormatting>
  <conditionalFormatting sqref="R21">
    <cfRule type="cellIs" dxfId="5014" priority="48" operator="equal">
      <formula>"Remplaçant"</formula>
    </cfRule>
    <cfRule type="cellIs" dxfId="5013" priority="49" operator="equal">
      <formula>"Titulaire"</formula>
    </cfRule>
  </conditionalFormatting>
  <conditionalFormatting sqref="R22">
    <cfRule type="cellIs" dxfId="5012" priority="46" operator="equal">
      <formula>"Remplaçant"</formula>
    </cfRule>
    <cfRule type="cellIs" dxfId="5011" priority="47" operator="equal">
      <formula>"Titulaire"</formula>
    </cfRule>
  </conditionalFormatting>
  <conditionalFormatting sqref="R29">
    <cfRule type="cellIs" dxfId="5010" priority="44" operator="equal">
      <formula>"Remplaçant"</formula>
    </cfRule>
    <cfRule type="cellIs" dxfId="5009" priority="45" operator="equal">
      <formula>"Titulaire"</formula>
    </cfRule>
  </conditionalFormatting>
  <conditionalFormatting sqref="R23">
    <cfRule type="cellIs" dxfId="5008" priority="42" operator="equal">
      <formula>"Remplaçant"</formula>
    </cfRule>
    <cfRule type="cellIs" dxfId="5007" priority="43" operator="equal">
      <formula>"Titulaire"</formula>
    </cfRule>
  </conditionalFormatting>
  <conditionalFormatting sqref="R25">
    <cfRule type="cellIs" dxfId="5006" priority="40" operator="equal">
      <formula>"Remplaçant"</formula>
    </cfRule>
    <cfRule type="cellIs" dxfId="5005" priority="41" operator="equal">
      <formula>"Titulaire"</formula>
    </cfRule>
  </conditionalFormatting>
  <conditionalFormatting sqref="F26">
    <cfRule type="cellIs" dxfId="5004" priority="39" operator="equal">
      <formula>0</formula>
    </cfRule>
  </conditionalFormatting>
  <conditionalFormatting sqref="U1">
    <cfRule type="cellIs" dxfId="5003" priority="37" operator="equal">
      <formula>"Remplaçant"</formula>
    </cfRule>
    <cfRule type="cellIs" dxfId="5002" priority="38" operator="equal">
      <formula>"Titulaire"</formula>
    </cfRule>
  </conditionalFormatting>
  <conditionalFormatting sqref="U14">
    <cfRule type="cellIs" dxfId="5001" priority="35" operator="equal">
      <formula>"Remplaçant"</formula>
    </cfRule>
    <cfRule type="cellIs" dxfId="5000" priority="36" operator="equal">
      <formula>"Titulaire"</formula>
    </cfRule>
  </conditionalFormatting>
  <conditionalFormatting sqref="U21">
    <cfRule type="cellIs" dxfId="4999" priority="33" operator="equal">
      <formula>"Remplaçant"</formula>
    </cfRule>
    <cfRule type="cellIs" dxfId="4998" priority="34" operator="equal">
      <formula>"Titulaire"</formula>
    </cfRule>
  </conditionalFormatting>
  <conditionalFormatting sqref="U17">
    <cfRule type="cellIs" dxfId="4997" priority="31" operator="equal">
      <formula>"Remplaçant"</formula>
    </cfRule>
    <cfRule type="cellIs" dxfId="4996" priority="32" operator="equal">
      <formula>"Titulaire"</formula>
    </cfRule>
  </conditionalFormatting>
  <conditionalFormatting sqref="U22">
    <cfRule type="cellIs" dxfId="4995" priority="29" operator="equal">
      <formula>"Remplaçant"</formula>
    </cfRule>
    <cfRule type="cellIs" dxfId="4994" priority="30" operator="equal">
      <formula>"Titulaire"</formula>
    </cfRule>
  </conditionalFormatting>
  <conditionalFormatting sqref="U7">
    <cfRule type="cellIs" dxfId="4993" priority="27" operator="equal">
      <formula>"Remplaçant"</formula>
    </cfRule>
    <cfRule type="cellIs" dxfId="4992" priority="28" operator="equal">
      <formula>"Titulaire"</formula>
    </cfRule>
  </conditionalFormatting>
  <conditionalFormatting sqref="U6">
    <cfRule type="cellIs" dxfId="4991" priority="25" operator="equal">
      <formula>"Remplaçant"</formula>
    </cfRule>
    <cfRule type="cellIs" dxfId="4990" priority="26" operator="equal">
      <formula>"Titulaire"</formula>
    </cfRule>
  </conditionalFormatting>
  <conditionalFormatting sqref="U13">
    <cfRule type="cellIs" dxfId="4989" priority="23" operator="equal">
      <formula>"Remplaçant"</formula>
    </cfRule>
    <cfRule type="cellIs" dxfId="4988" priority="24" operator="equal">
      <formula>"Titulaire"</formula>
    </cfRule>
  </conditionalFormatting>
  <conditionalFormatting sqref="U18">
    <cfRule type="cellIs" dxfId="4987" priority="21" operator="equal">
      <formula>"Remplaçant"</formula>
    </cfRule>
    <cfRule type="cellIs" dxfId="4986" priority="22" operator="equal">
      <formula>"Titulaire"</formula>
    </cfRule>
  </conditionalFormatting>
  <conditionalFormatting sqref="U8">
    <cfRule type="cellIs" dxfId="4985" priority="19" operator="equal">
      <formula>"Remplaçant"</formula>
    </cfRule>
    <cfRule type="cellIs" dxfId="4984" priority="20" operator="equal">
      <formula>"Titulaire"</formula>
    </cfRule>
  </conditionalFormatting>
  <conditionalFormatting sqref="U11">
    <cfRule type="cellIs" dxfId="4983" priority="17" operator="equal">
      <formula>"Remplaçant"</formula>
    </cfRule>
    <cfRule type="cellIs" dxfId="4982" priority="18" operator="equal">
      <formula>"Titulaire"</formula>
    </cfRule>
  </conditionalFormatting>
  <conditionalFormatting sqref="U16">
    <cfRule type="cellIs" dxfId="4981" priority="15" operator="equal">
      <formula>"Remplaçant"</formula>
    </cfRule>
    <cfRule type="cellIs" dxfId="4980" priority="16" operator="equal">
      <formula>"Titulaire"</formula>
    </cfRule>
  </conditionalFormatting>
  <conditionalFormatting sqref="U32">
    <cfRule type="cellIs" dxfId="4979" priority="13" operator="equal">
      <formula>"Remplaçant"</formula>
    </cfRule>
    <cfRule type="cellIs" dxfId="4978" priority="14" operator="equal">
      <formula>"Titulaire"</formula>
    </cfRule>
  </conditionalFormatting>
  <conditionalFormatting sqref="U30">
    <cfRule type="cellIs" dxfId="4977" priority="11" operator="equal">
      <formula>"Remplaçant"</formula>
    </cfRule>
    <cfRule type="cellIs" dxfId="4976" priority="12" operator="equal">
      <formula>"Titulaire"</formula>
    </cfRule>
  </conditionalFormatting>
  <conditionalFormatting sqref="U31">
    <cfRule type="cellIs" dxfId="4975" priority="9" operator="equal">
      <formula>"Remplaçant"</formula>
    </cfRule>
    <cfRule type="cellIs" dxfId="4974" priority="10" operator="equal">
      <formula>"Titulaire"</formula>
    </cfRule>
  </conditionalFormatting>
  <conditionalFormatting sqref="U9">
    <cfRule type="cellIs" dxfId="4973" priority="7" operator="equal">
      <formula>"Remplaçant"</formula>
    </cfRule>
    <cfRule type="cellIs" dxfId="4972" priority="8" operator="equal">
      <formula>"Titulaire"</formula>
    </cfRule>
  </conditionalFormatting>
  <conditionalFormatting sqref="U23">
    <cfRule type="cellIs" dxfId="4971" priority="5" operator="equal">
      <formula>"Remplaçant"</formula>
    </cfRule>
    <cfRule type="cellIs" dxfId="4970" priority="6" operator="equal">
      <formula>"Titulaire"</formula>
    </cfRule>
  </conditionalFormatting>
  <conditionalFormatting sqref="U25">
    <cfRule type="cellIs" dxfId="4969" priority="3" operator="equal">
      <formula>"Remplaçant"</formula>
    </cfRule>
    <cfRule type="cellIs" dxfId="4968" priority="4" operator="equal">
      <formula>"Titulaire"</formula>
    </cfRule>
  </conditionalFormatting>
  <conditionalFormatting sqref="U10">
    <cfRule type="cellIs" dxfId="4967" priority="1" operator="equal">
      <formula>"Remplaçant"</formula>
    </cfRule>
    <cfRule type="cellIs" dxfId="4966" priority="2" operator="equal">
      <formula>"Titulaire"</formula>
    </cfRule>
  </conditionalFormatting>
  <hyperlinks>
    <hyperlink ref="B447" r:id="rId1" tooltip="Loïc Badiashile" display="http://www.lequipe.fr/Football/FootballFicheJoueur59661.html"/>
    <hyperlink ref="B433" r:id="rId2" tooltip="Morgan De Sanctis" display="http://www.lequipe.fr/Football/FootballFicheJoueur4287.html"/>
    <hyperlink ref="B424" r:id="rId3" tooltip="Danijel Subasic" display="http://www.lequipe.fr/Football/FootballFicheJoueur39342.html"/>
    <hyperlink ref="B444" r:id="rId4" tooltip="Seydou Sy" display="http://www.lequipe.fr/Football/FootballFicheJoueur53547.html"/>
    <hyperlink ref="B445" r:id="rId5" tooltip="Abdou Diallo" display="http://www.lequipe.fr/Football/FootballFicheJoueur50508.html"/>
    <hyperlink ref="B425" r:id="rId6" tooltip="Fabinho" display="http://www.lequipe.fr/Football/FootballFicheJoueur49276.html"/>
    <hyperlink ref="B439" r:id="rId7" tooltip="Kamil Glik" display="http://www.lequipe.fr/Football/FootballFicheJoueur36509.html"/>
    <hyperlink ref="B426" r:id="rId8" tooltip="Jemerson" display="http://www.lequipe.fr/Football/FootballFicheJoueur51912.html"/>
    <hyperlink ref="B436" r:id="rId9" tooltip="Benjamin Mendy" display="http://www.lequipe.fr/Football/FootballFicheJoueur36917.html"/>
    <hyperlink ref="B448" r:id="rId10" tooltip="Kévin N'Doram" display="http://www.lequipe.fr/Football/FootballFicheJoueur52227.html"/>
    <hyperlink ref="B438" r:id="rId11" tooltip="Andrea Raggi" display="http://www.lequipe.fr/Football/FootballFicheJoueur23110.html"/>
    <hyperlink ref="B435" r:id="rId12" tooltip="Djibril Sidibé" display="http://www.lequipe.fr/Football/FootballFicheJoueur36033.html"/>
    <hyperlink ref="B446" r:id="rId13" tooltip="Almamy Touré" display="http://www.lequipe.fr/Football/FootballFicheJoueur44591.html"/>
    <hyperlink ref="B432" r:id="rId14" tooltip="Tiémoué Bakayoko" display="http://www.lequipe.fr/Football/FootballFicheJoueur50804.html"/>
    <hyperlink ref="B440" r:id="rId15" tooltip="Gabriel Boschilia" display="http://www.lequipe.fr/Football/FootballFicheJoueur57274.html"/>
    <hyperlink ref="B427" r:id="rId16" tooltip="Nabil Dirar" display="http://www.lequipe.fr/Football/FootballFicheJoueur255000000000000000000026125.html"/>
    <hyperlink ref="B441" r:id="rId17" tooltip="Thomas Lemar" display="http://www.lequipe.fr/Football/FootballFicheJoueur44595.html"/>
    <hyperlink ref="B428" r:id="rId18" tooltip="João Moutinho" display="http://www.lequipe.fr/Football/FootballFicheJoueur22228.html"/>
    <hyperlink ref="B430" r:id="rId19" tooltip="Bernardo Silva" display="http://www.lequipe.fr/Football/FootballFicheJoueur52898.html"/>
    <hyperlink ref="B437" r:id="rId20" tooltip="Adama Traoré" display="http://www.lequipe.fr/Football/FootballFicheJoueur33103.html"/>
    <hyperlink ref="B431" r:id="rId21" tooltip="Guido Carrillo" display="http://www.lequipe.fr/Football/FootballFicheJoueur56573.html"/>
    <hyperlink ref="B429" r:id="rId22" tooltip="Radamel Falcao" display="http://www.lequipe.fr/Football/FootballFicheJoueur29318.html"/>
    <hyperlink ref="B434" r:id="rId23" tooltip="Valère Germain" display="http://www.lequipe.fr/Football/FootballFicheJoueur20221.html"/>
    <hyperlink ref="B442" r:id="rId24" tooltip="Corentin Jean" display="http://www.lequipe.fr/Football/FootballFicheJoueur46750.html"/>
    <hyperlink ref="B443" r:id="rId25" tooltip="Kylian Mbappé" display="http://www.lequipe.fr/Football/FootballFicheJoueur58221.html"/>
    <hyperlink ref="B449" r:id="rId26" tooltip="Quentin Ngakoutou" display="http://www.lequipe.fr/Football/FootballFicheJoueur43460.html"/>
    <hyperlink ref="B131" r:id="rId27" tooltip="Loïc Badiashile" display="http://www.lequipe.fr/Football/FootballFicheJoueur59661.html"/>
    <hyperlink ref="B117" r:id="rId28" tooltip="Morgan De Sanctis" display="http://www.lequipe.fr/Football/FootballFicheJoueur4287.html"/>
    <hyperlink ref="B108" r:id="rId29" tooltip="Danijel Subasic" display="http://www.lequipe.fr/Football/FootballFicheJoueur39342.html"/>
    <hyperlink ref="B128" r:id="rId30" tooltip="Seydou Sy" display="http://www.lequipe.fr/Football/FootballFicheJoueur53547.html"/>
    <hyperlink ref="B129" r:id="rId31" tooltip="Abdou Diallo" display="http://www.lequipe.fr/Football/FootballFicheJoueur50508.html"/>
    <hyperlink ref="B109" r:id="rId32" tooltip="Fabinho" display="http://www.lequipe.fr/Football/FootballFicheJoueur49276.html"/>
    <hyperlink ref="B123" r:id="rId33" tooltip="Kamil Glik" display="http://www.lequipe.fr/Football/FootballFicheJoueur36509.html"/>
    <hyperlink ref="B110" r:id="rId34" tooltip="Jemerson" display="http://www.lequipe.fr/Football/FootballFicheJoueur51912.html"/>
    <hyperlink ref="B120" r:id="rId35" tooltip="Benjamin Mendy" display="http://www.lequipe.fr/Football/FootballFicheJoueur36917.html"/>
    <hyperlink ref="B132" r:id="rId36" tooltip="Kévin N'Doram" display="http://www.lequipe.fr/Football/FootballFicheJoueur52227.html"/>
    <hyperlink ref="B122" r:id="rId37" tooltip="Andrea Raggi" display="http://www.lequipe.fr/Football/FootballFicheJoueur23110.html"/>
    <hyperlink ref="B119" r:id="rId38" tooltip="Djibril Sidibé" display="http://www.lequipe.fr/Football/FootballFicheJoueur36033.html"/>
    <hyperlink ref="B130" r:id="rId39" tooltip="Almamy Touré" display="http://www.lequipe.fr/Football/FootballFicheJoueur44591.html"/>
    <hyperlink ref="B116" r:id="rId40" tooltip="Tiémoué Bakayoko" display="http://www.lequipe.fr/Football/FootballFicheJoueur50804.html"/>
    <hyperlink ref="B124" r:id="rId41" tooltip="Gabriel Boschilia" display="http://www.lequipe.fr/Football/FootballFicheJoueur57274.html"/>
    <hyperlink ref="B111" r:id="rId42" tooltip="Nabil Dirar" display="http://www.lequipe.fr/Football/FootballFicheJoueur255000000000000000000026125.html"/>
    <hyperlink ref="B125" r:id="rId43" tooltip="Thomas Lemar" display="http://www.lequipe.fr/Football/FootballFicheJoueur44595.html"/>
    <hyperlink ref="B112" r:id="rId44" tooltip="João Moutinho" display="http://www.lequipe.fr/Football/FootballFicheJoueur22228.html"/>
    <hyperlink ref="B114" r:id="rId45" tooltip="Bernardo Silva" display="http://www.lequipe.fr/Football/FootballFicheJoueur52898.html"/>
    <hyperlink ref="B121" r:id="rId46" tooltip="Adama Traoré" display="http://www.lequipe.fr/Football/FootballFicheJoueur33103.html"/>
    <hyperlink ref="B115" r:id="rId47" tooltip="Guido Carrillo" display="http://www.lequipe.fr/Football/FootballFicheJoueur56573.html"/>
    <hyperlink ref="B113" r:id="rId48" tooltip="Radamel Falcao" display="http://www.lequipe.fr/Football/FootballFicheJoueur29318.html"/>
    <hyperlink ref="B118" r:id="rId49" tooltip="Valère Germain" display="http://www.lequipe.fr/Football/FootballFicheJoueur20221.html"/>
    <hyperlink ref="B126" r:id="rId50" tooltip="Corentin Jean" display="http://www.lequipe.fr/Football/FootballFicheJoueur46750.html"/>
    <hyperlink ref="B127" r:id="rId51" tooltip="Kylian Mbappé" display="http://www.lequipe.fr/Football/FootballFicheJoueur58221.html"/>
    <hyperlink ref="B133" r:id="rId52" tooltip="Quentin Ngakoutou" display="http://www.lequipe.fr/Football/FootballFicheJoueur43460.html"/>
    <hyperlink ref="B5" r:id="rId53" tooltip="Loïc Badiashile" display="http://www.lequipe.fr/Football/FootballFicheJoueur59661.html"/>
    <hyperlink ref="B11" r:id="rId54" tooltip="Morgan De Sanctis" display="http://www.lequipe.fr/Football/FootballFicheJoueur4287.html"/>
    <hyperlink ref="B30" r:id="rId55" tooltip="Danijel Subasic" display="http://www.lequipe.fr/Football/FootballFicheJoueur39342.html"/>
    <hyperlink ref="B31" r:id="rId56" tooltip="Seydou Sy" display="http://www.lequipe.fr/Football/FootballFicheJoueur53547.html"/>
    <hyperlink ref="B12" r:id="rId57" tooltip="Abdou Diallo" display="http://www.lequipe.fr/Football/FootballFicheJoueur50508.html"/>
    <hyperlink ref="B15" r:id="rId58" tooltip="Fabinho" display="http://www.lequipe.fr/Football/FootballFicheJoueur49276.html"/>
    <hyperlink ref="B18" r:id="rId59" tooltip="Kamil Glik" display="http://www.lequipe.fr/Football/FootballFicheJoueur36509.html"/>
    <hyperlink ref="B20" r:id="rId60" tooltip="Jemerson" display="http://www.lequipe.fr/Football/FootballFicheJoueur51912.html"/>
    <hyperlink ref="B23" r:id="rId61" tooltip="Benjamin Mendy" display="http://www.lequipe.fr/Football/FootballFicheJoueur36917.html"/>
    <hyperlink ref="B25" r:id="rId62" tooltip="Kévin N'Doram" display="http://www.lequipe.fr/Football/FootballFicheJoueur52227.html"/>
    <hyperlink ref="B27" r:id="rId63" tooltip="Andrea Raggi" display="http://www.lequipe.fr/Football/FootballFicheJoueur23110.html"/>
    <hyperlink ref="B28" r:id="rId64" tooltip="Djibril Sidibé" display="http://www.lequipe.fr/Football/FootballFicheJoueur36033.html"/>
    <hyperlink ref="B33" r:id="rId65" tooltip="Almamy Touré" display="http://www.lequipe.fr/Football/FootballFicheJoueur44591.html"/>
    <hyperlink ref="B6" r:id="rId66" tooltip="Tiémoué Bakayoko" display="http://www.lequipe.fr/Football/FootballFicheJoueur50804.html"/>
    <hyperlink ref="B7" r:id="rId67" tooltip="Gabriel Boschilia" display="http://www.lequipe.fr/Football/FootballFicheJoueur57274.html"/>
    <hyperlink ref="B13" r:id="rId68" tooltip="Nabil Dirar" display="http://www.lequipe.fr/Football/FootballFicheJoueur255000000000000000000026125.html"/>
    <hyperlink ref="B21" r:id="rId69" tooltip="Thomas Lemar" display="http://www.lequipe.fr/Football/FootballFicheJoueur44595.html"/>
    <hyperlink ref="B24" r:id="rId70" tooltip="João Moutinho" display="http://www.lequipe.fr/Football/FootballFicheJoueur22228.html"/>
    <hyperlink ref="B29" r:id="rId71" tooltip="Bernardo Silva" display="http://www.lequipe.fr/Football/FootballFicheJoueur52898.html"/>
    <hyperlink ref="B34" r:id="rId72" tooltip="Adama Traoré" display="http://www.lequipe.fr/Football/FootballFicheJoueur33103.html"/>
    <hyperlink ref="B8" r:id="rId73" tooltip="Guido Carrillo" display="http://www.lequipe.fr/Football/FootballFicheJoueur56573.html"/>
    <hyperlink ref="B16" r:id="rId74" tooltip="Radamel Falcao" display="http://www.lequipe.fr/Football/FootballFicheJoueur29318.html"/>
    <hyperlink ref="B17" r:id="rId75" tooltip="Valère Germain" display="http://www.lequipe.fr/Football/FootballFicheJoueur20221.html"/>
    <hyperlink ref="B19" r:id="rId76" tooltip="Corentin Jean" display="http://www.lequipe.fr/Football/FootballFicheJoueur46750.html"/>
    <hyperlink ref="B22" r:id="rId77" tooltip="Kylian Mbappé" display="http://www.lequipe.fr/Football/FootballFicheJoueur58221.html"/>
    <hyperlink ref="B26" r:id="rId78" tooltip="Quentin Ngakoutou" display="http://www.lequipe.fr/Football/FootballFicheJoueur43460.html"/>
  </hyperlinks>
  <pageMargins left="0.7" right="0.7" top="0.75" bottom="0.75" header="0.3" footer="0.3"/>
  <drawing r:id="rId79"/>
  <legacyDrawing r:id="rId8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8"/>
  <dimension ref="A1:DX448"/>
  <sheetViews>
    <sheetView showGridLines="0" zoomScale="85" zoomScaleNormal="85" workbookViewId="0">
      <selection activeCell="J44" sqref="J44"/>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14</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42595</v>
      </c>
      <c r="O2" s="113">
        <v>42603</v>
      </c>
      <c r="R2" s="113">
        <v>42609</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14</v>
      </c>
      <c r="O3" s="115" t="s">
        <v>18</v>
      </c>
      <c r="R3" s="115" t="s">
        <v>14</v>
      </c>
      <c r="U3" s="115" t="s">
        <v>9</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22</v>
      </c>
      <c r="M4" s="112" t="s">
        <v>155</v>
      </c>
      <c r="N4" s="111" t="s">
        <v>156</v>
      </c>
      <c r="O4" s="114" t="s">
        <v>14</v>
      </c>
      <c r="P4" s="112" t="s">
        <v>155</v>
      </c>
      <c r="Q4" s="111" t="s">
        <v>156</v>
      </c>
      <c r="R4" s="114" t="s">
        <v>24</v>
      </c>
      <c r="S4" s="112" t="s">
        <v>155</v>
      </c>
      <c r="T4" s="108" t="s">
        <v>156</v>
      </c>
      <c r="U4" s="114" t="s">
        <v>14</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3</v>
      </c>
      <c r="B5" s="174" t="s">
        <v>542</v>
      </c>
      <c r="C5" s="146">
        <v>1</v>
      </c>
      <c r="D5" s="177" t="s">
        <v>113</v>
      </c>
      <c r="E5" s="147">
        <f t="shared" ref="E5:E44" si="0">COUNTIF(L5:XFD5,"Titulaire")</f>
        <v>0</v>
      </c>
      <c r="F5" s="175">
        <f>SUM(L5:XFD5)*-1</f>
        <v>0</v>
      </c>
      <c r="G5" s="147">
        <f t="shared" ref="G5:G44" si="1">COUNTIFS($49:$49,"Victoire",5:5,"Titulaire")</f>
        <v>0</v>
      </c>
      <c r="H5" s="147">
        <f t="shared" ref="H5:H44" si="2">COUNTIFS($49:$49,"Nul",5:5,"Titulaire")</f>
        <v>0</v>
      </c>
      <c r="I5" s="147">
        <f t="shared" ref="I5:I44" si="3">COUNTIFS($49:$49,"Défaite",5:5,"Titulaire")</f>
        <v>0</v>
      </c>
      <c r="J5" s="106">
        <f t="shared" ref="J5:J44" si="4">COUNTIF($L5:$XFD5,"Titulaire")/$J$2</f>
        <v>0</v>
      </c>
      <c r="K5" s="106">
        <f t="shared" ref="K5:K44" si="5">COUNTIF($L5:$XFD5,"Remplaçant")/$J$2</f>
        <v>0.5</v>
      </c>
      <c r="L5" s="96" t="s">
        <v>122</v>
      </c>
      <c r="M5" s="110"/>
      <c r="N5" s="110"/>
      <c r="O5" s="107"/>
      <c r="P5" s="110"/>
      <c r="Q5" s="110"/>
      <c r="R5" s="96" t="s">
        <v>122</v>
      </c>
      <c r="S5" s="110"/>
      <c r="T5" s="110"/>
      <c r="U5" s="96"/>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8</v>
      </c>
      <c r="B6" s="174" t="s">
        <v>547</v>
      </c>
      <c r="C6" s="146">
        <v>2</v>
      </c>
      <c r="D6" s="177" t="s">
        <v>114</v>
      </c>
      <c r="E6" s="147">
        <f t="shared" si="0"/>
        <v>0</v>
      </c>
      <c r="F6" s="145">
        <f t="shared" ref="F6:F15" si="6">SUM(L6:XFD6)</f>
        <v>0</v>
      </c>
      <c r="G6" s="147">
        <f t="shared" si="1"/>
        <v>0</v>
      </c>
      <c r="H6" s="147">
        <f t="shared" si="2"/>
        <v>0</v>
      </c>
      <c r="I6" s="147">
        <f t="shared" si="3"/>
        <v>0</v>
      </c>
      <c r="J6" s="106">
        <f t="shared" si="4"/>
        <v>0</v>
      </c>
      <c r="K6" s="106">
        <f t="shared" si="5"/>
        <v>0</v>
      </c>
      <c r="L6" s="96"/>
      <c r="M6" s="110"/>
      <c r="N6" s="110"/>
      <c r="O6" s="96"/>
      <c r="P6" s="110"/>
      <c r="Q6" s="110"/>
      <c r="R6" s="96"/>
      <c r="S6" s="110"/>
      <c r="T6" s="110"/>
      <c r="U6" s="96"/>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4</v>
      </c>
      <c r="B7" s="174" t="s">
        <v>543</v>
      </c>
      <c r="C7" s="146">
        <v>3</v>
      </c>
      <c r="D7" s="177" t="s">
        <v>114</v>
      </c>
      <c r="E7" s="147">
        <f t="shared" si="0"/>
        <v>4</v>
      </c>
      <c r="F7" s="145">
        <f t="shared" si="6"/>
        <v>1</v>
      </c>
      <c r="G7" s="147">
        <f t="shared" si="1"/>
        <v>1</v>
      </c>
      <c r="H7" s="147">
        <f t="shared" si="2"/>
        <v>1</v>
      </c>
      <c r="I7" s="147">
        <f t="shared" si="3"/>
        <v>1</v>
      </c>
      <c r="J7" s="106">
        <f t="shared" si="4"/>
        <v>1</v>
      </c>
      <c r="K7" s="106">
        <f t="shared" si="5"/>
        <v>0</v>
      </c>
      <c r="L7" s="96" t="s">
        <v>121</v>
      </c>
      <c r="M7" s="110"/>
      <c r="N7" s="110"/>
      <c r="O7" s="96" t="s">
        <v>121</v>
      </c>
      <c r="P7" s="110"/>
      <c r="Q7" s="110"/>
      <c r="R7" s="96" t="s">
        <v>121</v>
      </c>
      <c r="S7" s="110">
        <v>1</v>
      </c>
      <c r="T7" s="110"/>
      <c r="U7" s="96" t="s">
        <v>121</v>
      </c>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7</v>
      </c>
      <c r="B8" s="174" t="s">
        <v>546</v>
      </c>
      <c r="C8" s="146">
        <v>4</v>
      </c>
      <c r="D8" s="177" t="s">
        <v>114</v>
      </c>
      <c r="E8" s="147">
        <f t="shared" si="0"/>
        <v>3</v>
      </c>
      <c r="F8" s="145">
        <f t="shared" si="6"/>
        <v>0</v>
      </c>
      <c r="G8" s="147">
        <f t="shared" si="1"/>
        <v>1</v>
      </c>
      <c r="H8" s="147">
        <f t="shared" si="2"/>
        <v>1</v>
      </c>
      <c r="I8" s="147">
        <f t="shared" si="3"/>
        <v>1</v>
      </c>
      <c r="J8" s="106">
        <f t="shared" si="4"/>
        <v>0.75</v>
      </c>
      <c r="K8" s="106">
        <f t="shared" si="5"/>
        <v>0</v>
      </c>
      <c r="L8" s="96" t="s">
        <v>121</v>
      </c>
      <c r="M8" s="110"/>
      <c r="N8" s="110"/>
      <c r="O8" s="96" t="s">
        <v>121</v>
      </c>
      <c r="P8" s="110"/>
      <c r="Q8" s="110"/>
      <c r="R8" s="96" t="s">
        <v>121</v>
      </c>
      <c r="S8" s="110"/>
      <c r="T8" s="110"/>
      <c r="U8" s="96"/>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17</v>
      </c>
      <c r="B9" s="174" t="s">
        <v>418</v>
      </c>
      <c r="C9" s="146">
        <v>6</v>
      </c>
      <c r="D9" s="177" t="s">
        <v>116</v>
      </c>
      <c r="E9" s="147">
        <f t="shared" si="0"/>
        <v>0</v>
      </c>
      <c r="F9" s="145">
        <f t="shared" si="6"/>
        <v>0</v>
      </c>
      <c r="G9" s="147">
        <f t="shared" si="1"/>
        <v>0</v>
      </c>
      <c r="H9" s="147">
        <f t="shared" si="2"/>
        <v>0</v>
      </c>
      <c r="I9" s="147">
        <f t="shared" si="3"/>
        <v>0</v>
      </c>
      <c r="J9" s="106">
        <f t="shared" si="4"/>
        <v>0</v>
      </c>
      <c r="K9" s="106">
        <f t="shared" si="5"/>
        <v>0.5</v>
      </c>
      <c r="L9" s="96"/>
      <c r="M9" s="110"/>
      <c r="N9" s="110"/>
      <c r="O9" s="96" t="s">
        <v>122</v>
      </c>
      <c r="P9" s="110"/>
      <c r="Q9" s="110"/>
      <c r="R9" s="96" t="s">
        <v>122</v>
      </c>
      <c r="S9" s="110"/>
      <c r="T9" s="110"/>
      <c r="U9" s="96"/>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16</v>
      </c>
      <c r="B10" s="174" t="s">
        <v>555</v>
      </c>
      <c r="C10" s="146">
        <v>7</v>
      </c>
      <c r="D10" s="177" t="s">
        <v>116</v>
      </c>
      <c r="E10" s="147">
        <f t="shared" si="0"/>
        <v>0</v>
      </c>
      <c r="F10" s="175">
        <f t="shared" si="6"/>
        <v>0</v>
      </c>
      <c r="G10" s="147">
        <f t="shared" si="1"/>
        <v>0</v>
      </c>
      <c r="H10" s="147">
        <f t="shared" si="2"/>
        <v>0</v>
      </c>
      <c r="I10" s="147">
        <f t="shared" si="3"/>
        <v>0</v>
      </c>
      <c r="J10" s="106">
        <f t="shared" si="4"/>
        <v>0</v>
      </c>
      <c r="K10" s="106">
        <f t="shared" si="5"/>
        <v>0</v>
      </c>
      <c r="L10" s="96"/>
      <c r="M10" s="110"/>
      <c r="N10" s="110"/>
      <c r="O10" s="96"/>
      <c r="P10" s="110"/>
      <c r="Q10" s="110"/>
      <c r="R10" s="96"/>
      <c r="S10" s="110"/>
      <c r="T10" s="110"/>
      <c r="U10" s="96"/>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19</v>
      </c>
      <c r="B11" s="174" t="s">
        <v>556</v>
      </c>
      <c r="C11" s="146">
        <v>8</v>
      </c>
      <c r="D11" s="177" t="s">
        <v>116</v>
      </c>
      <c r="E11" s="147">
        <f t="shared" si="0"/>
        <v>4</v>
      </c>
      <c r="F11" s="145">
        <f t="shared" si="6"/>
        <v>0</v>
      </c>
      <c r="G11" s="147">
        <f t="shared" si="1"/>
        <v>1</v>
      </c>
      <c r="H11" s="147">
        <f t="shared" si="2"/>
        <v>1</v>
      </c>
      <c r="I11" s="147">
        <f t="shared" si="3"/>
        <v>1</v>
      </c>
      <c r="J11" s="106">
        <f t="shared" si="4"/>
        <v>1</v>
      </c>
      <c r="K11" s="106">
        <f t="shared" si="5"/>
        <v>0</v>
      </c>
      <c r="L11" s="96" t="s">
        <v>121</v>
      </c>
      <c r="M11" s="110"/>
      <c r="N11" s="110"/>
      <c r="O11" s="96" t="s">
        <v>121</v>
      </c>
      <c r="P11" s="110"/>
      <c r="Q11" s="110"/>
      <c r="R11" s="96" t="s">
        <v>121</v>
      </c>
      <c r="S11" s="110"/>
      <c r="T11" s="110"/>
      <c r="U11" s="96" t="s">
        <v>121</v>
      </c>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13</v>
      </c>
      <c r="B12" s="174" t="s">
        <v>552</v>
      </c>
      <c r="C12" s="146">
        <v>10</v>
      </c>
      <c r="D12" s="177" t="s">
        <v>116</v>
      </c>
      <c r="E12" s="147">
        <f t="shared" si="0"/>
        <v>4</v>
      </c>
      <c r="F12" s="145">
        <f t="shared" si="6"/>
        <v>1</v>
      </c>
      <c r="G12" s="147">
        <f t="shared" si="1"/>
        <v>1</v>
      </c>
      <c r="H12" s="147">
        <f t="shared" si="2"/>
        <v>1</v>
      </c>
      <c r="I12" s="147">
        <f t="shared" si="3"/>
        <v>1</v>
      </c>
      <c r="J12" s="106">
        <f t="shared" si="4"/>
        <v>1</v>
      </c>
      <c r="K12" s="106">
        <f t="shared" si="5"/>
        <v>0</v>
      </c>
      <c r="L12" s="96" t="s">
        <v>121</v>
      </c>
      <c r="M12" s="110">
        <v>1</v>
      </c>
      <c r="N12" s="110"/>
      <c r="O12" s="96" t="s">
        <v>121</v>
      </c>
      <c r="P12" s="110"/>
      <c r="Q12" s="110"/>
      <c r="R12" s="96" t="s">
        <v>121</v>
      </c>
      <c r="S12" s="110"/>
      <c r="T12" s="110"/>
      <c r="U12" s="96" t="s">
        <v>121</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22</v>
      </c>
      <c r="B13" s="174" t="s">
        <v>558</v>
      </c>
      <c r="C13" s="146">
        <v>11</v>
      </c>
      <c r="D13" s="177" t="s">
        <v>117</v>
      </c>
      <c r="E13" s="147">
        <f t="shared" si="0"/>
        <v>2</v>
      </c>
      <c r="F13" s="145">
        <f t="shared" si="6"/>
        <v>0</v>
      </c>
      <c r="G13" s="147">
        <f t="shared" si="1"/>
        <v>0</v>
      </c>
      <c r="H13" s="147">
        <f t="shared" si="2"/>
        <v>1</v>
      </c>
      <c r="I13" s="147">
        <f t="shared" si="3"/>
        <v>0</v>
      </c>
      <c r="J13" s="106">
        <f t="shared" si="4"/>
        <v>0.5</v>
      </c>
      <c r="K13" s="106">
        <f t="shared" si="5"/>
        <v>0.5</v>
      </c>
      <c r="L13" s="96" t="s">
        <v>122</v>
      </c>
      <c r="M13" s="110"/>
      <c r="N13" s="110"/>
      <c r="O13" s="96" t="s">
        <v>122</v>
      </c>
      <c r="P13" s="110"/>
      <c r="Q13" s="110"/>
      <c r="R13" s="96" t="s">
        <v>121</v>
      </c>
      <c r="S13" s="110"/>
      <c r="T13" s="110"/>
      <c r="U13" s="96" t="s">
        <v>121</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21</v>
      </c>
      <c r="B14" s="174" t="s">
        <v>557</v>
      </c>
      <c r="C14" s="146">
        <v>13</v>
      </c>
      <c r="D14" s="177" t="s">
        <v>116</v>
      </c>
      <c r="E14" s="147">
        <f t="shared" si="0"/>
        <v>4</v>
      </c>
      <c r="F14" s="145">
        <f t="shared" si="6"/>
        <v>0</v>
      </c>
      <c r="G14" s="147">
        <f t="shared" si="1"/>
        <v>1</v>
      </c>
      <c r="H14" s="147">
        <f t="shared" si="2"/>
        <v>1</v>
      </c>
      <c r="I14" s="147">
        <f t="shared" si="3"/>
        <v>1</v>
      </c>
      <c r="J14" s="106">
        <f t="shared" si="4"/>
        <v>1</v>
      </c>
      <c r="K14" s="106">
        <f t="shared" si="5"/>
        <v>0</v>
      </c>
      <c r="L14" s="96" t="s">
        <v>121</v>
      </c>
      <c r="M14" s="110"/>
      <c r="N14" s="110"/>
      <c r="O14" s="96" t="s">
        <v>121</v>
      </c>
      <c r="P14" s="110"/>
      <c r="Q14" s="110"/>
      <c r="R14" s="96" t="s">
        <v>121</v>
      </c>
      <c r="S14" s="110"/>
      <c r="T14" s="110"/>
      <c r="U14" s="96" t="s">
        <v>121</v>
      </c>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24</v>
      </c>
      <c r="B15" s="174" t="s">
        <v>560</v>
      </c>
      <c r="C15" s="146">
        <v>15</v>
      </c>
      <c r="D15" s="177" t="s">
        <v>117</v>
      </c>
      <c r="E15" s="147">
        <f t="shared" si="0"/>
        <v>3</v>
      </c>
      <c r="F15" s="145">
        <f t="shared" si="6"/>
        <v>1</v>
      </c>
      <c r="G15" s="147">
        <f t="shared" si="1"/>
        <v>1</v>
      </c>
      <c r="H15" s="147">
        <f t="shared" si="2"/>
        <v>1</v>
      </c>
      <c r="I15" s="147">
        <f t="shared" si="3"/>
        <v>1</v>
      </c>
      <c r="J15" s="106">
        <f t="shared" si="4"/>
        <v>0.75</v>
      </c>
      <c r="K15" s="106">
        <f t="shared" si="5"/>
        <v>0</v>
      </c>
      <c r="L15" s="96" t="s">
        <v>121</v>
      </c>
      <c r="M15" s="110"/>
      <c r="N15" s="110"/>
      <c r="O15" s="96" t="s">
        <v>121</v>
      </c>
      <c r="P15" s="110">
        <v>1</v>
      </c>
      <c r="Q15" s="110"/>
      <c r="R15" s="96" t="s">
        <v>121</v>
      </c>
      <c r="S15" s="110"/>
      <c r="T15" s="110"/>
      <c r="U15" s="96"/>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1</v>
      </c>
      <c r="B16" s="174" t="s">
        <v>540</v>
      </c>
      <c r="C16" s="146">
        <v>16</v>
      </c>
      <c r="D16" s="177" t="s">
        <v>113</v>
      </c>
      <c r="E16" s="147">
        <f t="shared" si="0"/>
        <v>4</v>
      </c>
      <c r="F16" s="175">
        <f>SUM(L16:XFD16)*-1</f>
        <v>-5</v>
      </c>
      <c r="G16" s="147">
        <f t="shared" si="1"/>
        <v>1</v>
      </c>
      <c r="H16" s="147">
        <f t="shared" si="2"/>
        <v>1</v>
      </c>
      <c r="I16" s="147">
        <f t="shared" si="3"/>
        <v>1</v>
      </c>
      <c r="J16" s="106">
        <f t="shared" si="4"/>
        <v>1</v>
      </c>
      <c r="K16" s="106">
        <f t="shared" si="5"/>
        <v>0</v>
      </c>
      <c r="L16" s="96" t="s">
        <v>121</v>
      </c>
      <c r="M16" s="110"/>
      <c r="N16" s="110"/>
      <c r="O16" s="96" t="s">
        <v>121</v>
      </c>
      <c r="P16" s="110"/>
      <c r="Q16" s="110">
        <v>3</v>
      </c>
      <c r="R16" s="96" t="s">
        <v>121</v>
      </c>
      <c r="S16" s="110"/>
      <c r="T16" s="110">
        <v>1</v>
      </c>
      <c r="U16" s="96" t="s">
        <v>121</v>
      </c>
      <c r="V16" s="110"/>
      <c r="W16" s="110">
        <v>1</v>
      </c>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15</v>
      </c>
      <c r="B17" s="174" t="s">
        <v>554</v>
      </c>
      <c r="C17" s="146">
        <v>17</v>
      </c>
      <c r="D17" s="177" t="s">
        <v>116</v>
      </c>
      <c r="E17" s="147">
        <f t="shared" si="0"/>
        <v>0</v>
      </c>
      <c r="F17" s="145">
        <f t="shared" ref="F17:F26" si="7">SUM(L17:XFD17)</f>
        <v>0</v>
      </c>
      <c r="G17" s="147">
        <f t="shared" si="1"/>
        <v>0</v>
      </c>
      <c r="H17" s="147">
        <f t="shared" si="2"/>
        <v>0</v>
      </c>
      <c r="I17" s="147">
        <f t="shared" si="3"/>
        <v>0</v>
      </c>
      <c r="J17" s="106">
        <f t="shared" si="4"/>
        <v>0</v>
      </c>
      <c r="K17" s="106">
        <f t="shared" si="5"/>
        <v>0</v>
      </c>
      <c r="L17" s="96"/>
      <c r="M17" s="110"/>
      <c r="N17" s="110"/>
      <c r="O17" s="96"/>
      <c r="P17" s="110"/>
      <c r="Q17" s="110"/>
      <c r="R17" s="96"/>
      <c r="S17" s="110"/>
      <c r="T17" s="110"/>
      <c r="U17" s="96"/>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11</v>
      </c>
      <c r="B18" s="174" t="s">
        <v>550</v>
      </c>
      <c r="C18" s="146">
        <v>18</v>
      </c>
      <c r="D18" s="177" t="s">
        <v>114</v>
      </c>
      <c r="E18" s="147">
        <f t="shared" si="0"/>
        <v>0</v>
      </c>
      <c r="F18" s="145">
        <f t="shared" si="7"/>
        <v>0</v>
      </c>
      <c r="G18" s="147">
        <f t="shared" si="1"/>
        <v>0</v>
      </c>
      <c r="H18" s="147">
        <f t="shared" si="2"/>
        <v>0</v>
      </c>
      <c r="I18" s="147">
        <f t="shared" si="3"/>
        <v>0</v>
      </c>
      <c r="J18" s="106">
        <f t="shared" si="4"/>
        <v>0</v>
      </c>
      <c r="K18" s="106">
        <f t="shared" si="5"/>
        <v>0</v>
      </c>
      <c r="L18" s="96"/>
      <c r="M18" s="110"/>
      <c r="N18" s="110"/>
      <c r="O18" s="96"/>
      <c r="P18" s="110"/>
      <c r="Q18" s="110"/>
      <c r="R18" s="96"/>
      <c r="S18" s="110"/>
      <c r="T18" s="110"/>
      <c r="U18" s="96"/>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23</v>
      </c>
      <c r="B19" s="174" t="s">
        <v>559</v>
      </c>
      <c r="C19" s="146">
        <v>19</v>
      </c>
      <c r="D19" s="177" t="s">
        <v>117</v>
      </c>
      <c r="E19" s="147">
        <f t="shared" si="0"/>
        <v>2</v>
      </c>
      <c r="F19" s="145">
        <f t="shared" si="7"/>
        <v>0</v>
      </c>
      <c r="G19" s="147">
        <f t="shared" si="1"/>
        <v>1</v>
      </c>
      <c r="H19" s="147">
        <f t="shared" si="2"/>
        <v>0</v>
      </c>
      <c r="I19" s="147">
        <f t="shared" si="3"/>
        <v>1</v>
      </c>
      <c r="J19" s="106">
        <f t="shared" si="4"/>
        <v>0.5</v>
      </c>
      <c r="K19" s="106">
        <f t="shared" si="5"/>
        <v>0.25</v>
      </c>
      <c r="L19" s="96" t="s">
        <v>121</v>
      </c>
      <c r="M19" s="110"/>
      <c r="N19" s="110"/>
      <c r="O19" s="96" t="s">
        <v>121</v>
      </c>
      <c r="P19" s="110"/>
      <c r="Q19" s="110"/>
      <c r="R19" s="96" t="s">
        <v>122</v>
      </c>
      <c r="S19" s="110"/>
      <c r="T19" s="110"/>
      <c r="U19" s="96"/>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12</v>
      </c>
      <c r="B20" s="174" t="s">
        <v>551</v>
      </c>
      <c r="C20" s="146">
        <v>20</v>
      </c>
      <c r="D20" s="177" t="s">
        <v>114</v>
      </c>
      <c r="E20" s="147">
        <f t="shared" si="0"/>
        <v>4</v>
      </c>
      <c r="F20" s="145">
        <f t="shared" si="7"/>
        <v>0</v>
      </c>
      <c r="G20" s="147">
        <f t="shared" si="1"/>
        <v>1</v>
      </c>
      <c r="H20" s="147">
        <f t="shared" si="2"/>
        <v>1</v>
      </c>
      <c r="I20" s="147">
        <f t="shared" si="3"/>
        <v>1</v>
      </c>
      <c r="J20" s="106">
        <f t="shared" si="4"/>
        <v>1</v>
      </c>
      <c r="K20" s="106">
        <f t="shared" si="5"/>
        <v>0</v>
      </c>
      <c r="L20" s="96" t="s">
        <v>121</v>
      </c>
      <c r="M20" s="110"/>
      <c r="N20" s="110"/>
      <c r="O20" s="96" t="s">
        <v>121</v>
      </c>
      <c r="P20" s="110"/>
      <c r="Q20" s="110"/>
      <c r="R20" s="96" t="s">
        <v>121</v>
      </c>
      <c r="S20" s="110"/>
      <c r="T20" s="110"/>
      <c r="U20" s="96" t="s">
        <v>121</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10</v>
      </c>
      <c r="B21" s="174" t="s">
        <v>549</v>
      </c>
      <c r="C21" s="146">
        <v>21</v>
      </c>
      <c r="D21" s="177" t="s">
        <v>114</v>
      </c>
      <c r="E21" s="147">
        <f t="shared" si="0"/>
        <v>2</v>
      </c>
      <c r="F21" s="145">
        <f t="shared" si="7"/>
        <v>0</v>
      </c>
      <c r="G21" s="147">
        <f t="shared" si="1"/>
        <v>0</v>
      </c>
      <c r="H21" s="147">
        <f t="shared" si="2"/>
        <v>0</v>
      </c>
      <c r="I21" s="147">
        <f t="shared" si="3"/>
        <v>1</v>
      </c>
      <c r="J21" s="106">
        <f t="shared" si="4"/>
        <v>0.5</v>
      </c>
      <c r="K21" s="106">
        <f t="shared" si="5"/>
        <v>0.5</v>
      </c>
      <c r="L21" s="107" t="s">
        <v>122</v>
      </c>
      <c r="M21" s="110"/>
      <c r="N21" s="110"/>
      <c r="O21" s="96" t="s">
        <v>121</v>
      </c>
      <c r="P21" s="110"/>
      <c r="Q21" s="110"/>
      <c r="R21" s="96" t="s">
        <v>122</v>
      </c>
      <c r="S21" s="110"/>
      <c r="T21" s="110"/>
      <c r="U21" s="96" t="s">
        <v>121</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20</v>
      </c>
      <c r="B22" s="174" t="s">
        <v>556</v>
      </c>
      <c r="C22" s="146">
        <v>22</v>
      </c>
      <c r="D22" s="177" t="s">
        <v>116</v>
      </c>
      <c r="E22" s="147">
        <f t="shared" si="0"/>
        <v>0</v>
      </c>
      <c r="F22" s="145">
        <f t="shared" si="7"/>
        <v>1</v>
      </c>
      <c r="G22" s="147">
        <f t="shared" si="1"/>
        <v>0</v>
      </c>
      <c r="H22" s="147">
        <f t="shared" si="2"/>
        <v>0</v>
      </c>
      <c r="I22" s="147">
        <f t="shared" si="3"/>
        <v>0</v>
      </c>
      <c r="J22" s="106">
        <f t="shared" si="4"/>
        <v>0</v>
      </c>
      <c r="K22" s="106">
        <f t="shared" si="5"/>
        <v>0</v>
      </c>
      <c r="L22" s="96"/>
      <c r="M22" s="110"/>
      <c r="N22" s="110"/>
      <c r="O22" s="96"/>
      <c r="P22" s="110"/>
      <c r="Q22" s="110"/>
      <c r="R22" s="96"/>
      <c r="S22" s="110"/>
      <c r="T22" s="110"/>
      <c r="U22" s="96"/>
      <c r="V22" s="110">
        <v>1</v>
      </c>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26</v>
      </c>
      <c r="B23" s="182" t="s">
        <v>562</v>
      </c>
      <c r="C23" s="146">
        <v>23</v>
      </c>
      <c r="D23" s="153" t="s">
        <v>116</v>
      </c>
      <c r="E23" s="147">
        <f t="shared" si="0"/>
        <v>0</v>
      </c>
      <c r="F23" s="145">
        <f t="shared" si="7"/>
        <v>0</v>
      </c>
      <c r="G23" s="147">
        <f t="shared" si="1"/>
        <v>0</v>
      </c>
      <c r="H23" s="147">
        <f t="shared" si="2"/>
        <v>0</v>
      </c>
      <c r="I23" s="147">
        <f t="shared" si="3"/>
        <v>0</v>
      </c>
      <c r="J23" s="106">
        <f t="shared" si="4"/>
        <v>0</v>
      </c>
      <c r="K23" s="106">
        <f t="shared" si="5"/>
        <v>0.75</v>
      </c>
      <c r="L23" s="96" t="s">
        <v>122</v>
      </c>
      <c r="M23" s="110"/>
      <c r="N23" s="110"/>
      <c r="O23" s="96" t="s">
        <v>122</v>
      </c>
      <c r="P23" s="110"/>
      <c r="Q23" s="110"/>
      <c r="R23" s="96" t="s">
        <v>122</v>
      </c>
      <c r="S23" s="110"/>
      <c r="T23" s="110"/>
      <c r="U23" s="96"/>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9</v>
      </c>
      <c r="B24" s="174" t="s">
        <v>548</v>
      </c>
      <c r="C24" s="146">
        <v>24</v>
      </c>
      <c r="D24" s="177" t="s">
        <v>114</v>
      </c>
      <c r="E24" s="147">
        <f t="shared" si="0"/>
        <v>4</v>
      </c>
      <c r="F24" s="145">
        <f t="shared" si="7"/>
        <v>0</v>
      </c>
      <c r="G24" s="147">
        <f t="shared" si="1"/>
        <v>1</v>
      </c>
      <c r="H24" s="147">
        <f t="shared" si="2"/>
        <v>1</v>
      </c>
      <c r="I24" s="147">
        <f t="shared" si="3"/>
        <v>1</v>
      </c>
      <c r="J24" s="106">
        <f t="shared" si="4"/>
        <v>1</v>
      </c>
      <c r="K24" s="106">
        <f t="shared" si="5"/>
        <v>0</v>
      </c>
      <c r="L24" s="107" t="s">
        <v>121</v>
      </c>
      <c r="M24" s="110"/>
      <c r="N24" s="110"/>
      <c r="O24" s="96" t="s">
        <v>121</v>
      </c>
      <c r="P24" s="110"/>
      <c r="Q24" s="110"/>
      <c r="R24" s="96" t="s">
        <v>121</v>
      </c>
      <c r="S24" s="110"/>
      <c r="T24" s="110"/>
      <c r="U24" s="96" t="s">
        <v>121</v>
      </c>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5</v>
      </c>
      <c r="B25" s="174" t="s">
        <v>544</v>
      </c>
      <c r="C25" s="146">
        <v>25</v>
      </c>
      <c r="D25" s="177" t="s">
        <v>114</v>
      </c>
      <c r="E25" s="147">
        <f t="shared" si="0"/>
        <v>0</v>
      </c>
      <c r="F25" s="145">
        <f t="shared" si="7"/>
        <v>0</v>
      </c>
      <c r="G25" s="147">
        <f t="shared" si="1"/>
        <v>0</v>
      </c>
      <c r="H25" s="147">
        <f t="shared" si="2"/>
        <v>0</v>
      </c>
      <c r="I25" s="147">
        <f t="shared" si="3"/>
        <v>0</v>
      </c>
      <c r="J25" s="106">
        <f t="shared" si="4"/>
        <v>0</v>
      </c>
      <c r="K25" s="106">
        <f t="shared" si="5"/>
        <v>0.75</v>
      </c>
      <c r="L25" s="96" t="s">
        <v>122</v>
      </c>
      <c r="M25" s="110"/>
      <c r="N25" s="110"/>
      <c r="O25" s="96" t="s">
        <v>122</v>
      </c>
      <c r="P25" s="110"/>
      <c r="Q25" s="110"/>
      <c r="R25" s="96" t="s">
        <v>122</v>
      </c>
      <c r="S25" s="110"/>
      <c r="T25" s="110"/>
      <c r="U25" s="107"/>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25</v>
      </c>
      <c r="B26" s="174" t="s">
        <v>561</v>
      </c>
      <c r="C26" s="146">
        <v>29</v>
      </c>
      <c r="D26" s="177" t="s">
        <v>117</v>
      </c>
      <c r="E26" s="147">
        <f t="shared" si="0"/>
        <v>3</v>
      </c>
      <c r="F26" s="145">
        <f t="shared" si="7"/>
        <v>0</v>
      </c>
      <c r="G26" s="147">
        <f t="shared" si="1"/>
        <v>1</v>
      </c>
      <c r="H26" s="147">
        <f t="shared" si="2"/>
        <v>1</v>
      </c>
      <c r="I26" s="147">
        <f t="shared" si="3"/>
        <v>0</v>
      </c>
      <c r="J26" s="106">
        <f t="shared" si="4"/>
        <v>0.75</v>
      </c>
      <c r="K26" s="106">
        <f t="shared" si="5"/>
        <v>0.25</v>
      </c>
      <c r="L26" s="96" t="s">
        <v>121</v>
      </c>
      <c r="M26" s="110"/>
      <c r="N26" s="110"/>
      <c r="O26" s="96" t="s">
        <v>122</v>
      </c>
      <c r="P26" s="110"/>
      <c r="Q26" s="110"/>
      <c r="R26" s="96" t="s">
        <v>121</v>
      </c>
      <c r="S26" s="110"/>
      <c r="T26" s="110"/>
      <c r="U26" s="96" t="s">
        <v>121</v>
      </c>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2</v>
      </c>
      <c r="B27" s="174" t="s">
        <v>541</v>
      </c>
      <c r="C27" s="146">
        <v>30</v>
      </c>
      <c r="D27" s="177" t="s">
        <v>113</v>
      </c>
      <c r="E27" s="147">
        <f t="shared" si="0"/>
        <v>0</v>
      </c>
      <c r="F27" s="175">
        <f>SUM(L27:XFD27)*-1</f>
        <v>0</v>
      </c>
      <c r="G27" s="147">
        <f t="shared" si="1"/>
        <v>0</v>
      </c>
      <c r="H27" s="147">
        <f t="shared" si="2"/>
        <v>0</v>
      </c>
      <c r="I27" s="147">
        <f t="shared" si="3"/>
        <v>0</v>
      </c>
      <c r="J27" s="106">
        <f t="shared" si="4"/>
        <v>0</v>
      </c>
      <c r="K27" s="106">
        <f t="shared" si="5"/>
        <v>0.25</v>
      </c>
      <c r="L27" s="96"/>
      <c r="M27" s="110"/>
      <c r="N27" s="110"/>
      <c r="O27" s="96" t="s">
        <v>122</v>
      </c>
      <c r="P27" s="110"/>
      <c r="Q27" s="110"/>
      <c r="R27" s="96"/>
      <c r="S27" s="110"/>
      <c r="T27" s="110"/>
      <c r="U27" s="107"/>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6</v>
      </c>
      <c r="B28" s="174" t="s">
        <v>545</v>
      </c>
      <c r="C28" s="146">
        <v>35</v>
      </c>
      <c r="D28" s="177" t="s">
        <v>114</v>
      </c>
      <c r="E28" s="147">
        <f t="shared" si="0"/>
        <v>0</v>
      </c>
      <c r="F28" s="145">
        <f t="shared" ref="F28:F44" si="8">SUM(L28:XFD28)</f>
        <v>0</v>
      </c>
      <c r="G28" s="147">
        <f t="shared" si="1"/>
        <v>0</v>
      </c>
      <c r="H28" s="147">
        <f t="shared" si="2"/>
        <v>0</v>
      </c>
      <c r="I28" s="147">
        <f t="shared" si="3"/>
        <v>0</v>
      </c>
      <c r="J28" s="106">
        <f t="shared" si="4"/>
        <v>0</v>
      </c>
      <c r="K28" s="106">
        <f t="shared" si="5"/>
        <v>0</v>
      </c>
      <c r="L28" s="96"/>
      <c r="M28" s="110"/>
      <c r="N28" s="110"/>
      <c r="O28" s="96"/>
      <c r="P28" s="110"/>
      <c r="Q28" s="110"/>
      <c r="R28" s="96"/>
      <c r="S28" s="110"/>
      <c r="T28" s="110"/>
      <c r="U28" s="96"/>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14</v>
      </c>
      <c r="B29" s="174" t="s">
        <v>553</v>
      </c>
      <c r="C29" s="146"/>
      <c r="D29" s="177" t="s">
        <v>116</v>
      </c>
      <c r="E29" s="147">
        <f t="shared" si="0"/>
        <v>0</v>
      </c>
      <c r="F29" s="145">
        <f t="shared" si="8"/>
        <v>0</v>
      </c>
      <c r="G29" s="147">
        <f t="shared" si="1"/>
        <v>0</v>
      </c>
      <c r="H29" s="147">
        <f t="shared" si="2"/>
        <v>0</v>
      </c>
      <c r="I29" s="147">
        <f t="shared" si="3"/>
        <v>0</v>
      </c>
      <c r="J29" s="106">
        <f t="shared" si="4"/>
        <v>0</v>
      </c>
      <c r="K29" s="106">
        <f t="shared" si="5"/>
        <v>0</v>
      </c>
      <c r="L29" s="96"/>
      <c r="M29" s="110"/>
      <c r="N29" s="110"/>
      <c r="O29" s="96"/>
      <c r="P29" s="110"/>
      <c r="Q29" s="110"/>
      <c r="R29" s="96"/>
      <c r="S29" s="110"/>
      <c r="T29" s="110"/>
      <c r="U29" s="96"/>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18</v>
      </c>
      <c r="B30" s="183" t="s">
        <v>539</v>
      </c>
      <c r="C30" s="146"/>
      <c r="D30" s="177" t="s">
        <v>116</v>
      </c>
      <c r="E30" s="147">
        <f t="shared" si="0"/>
        <v>0</v>
      </c>
      <c r="F30" s="145">
        <f t="shared" si="8"/>
        <v>0</v>
      </c>
      <c r="G30" s="147">
        <f t="shared" si="1"/>
        <v>0</v>
      </c>
      <c r="H30" s="147">
        <f t="shared" si="2"/>
        <v>0</v>
      </c>
      <c r="I30" s="147">
        <f t="shared" si="3"/>
        <v>0</v>
      </c>
      <c r="J30" s="106">
        <f t="shared" si="4"/>
        <v>0</v>
      </c>
      <c r="K30" s="106">
        <f t="shared" si="5"/>
        <v>0</v>
      </c>
      <c r="L30" s="96"/>
      <c r="M30" s="110"/>
      <c r="N30" s="110"/>
      <c r="O30" s="96"/>
      <c r="P30" s="110"/>
      <c r="Q30" s="110"/>
      <c r="R30" s="96"/>
      <c r="S30" s="110"/>
      <c r="T30" s="110"/>
      <c r="U30" s="96"/>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27</v>
      </c>
      <c r="B31" s="150" t="s">
        <v>747</v>
      </c>
      <c r="C31" s="146">
        <v>5</v>
      </c>
      <c r="D31" s="153" t="s">
        <v>114</v>
      </c>
      <c r="E31" s="147">
        <f t="shared" si="0"/>
        <v>1</v>
      </c>
      <c r="F31" s="145">
        <f t="shared" si="8"/>
        <v>0</v>
      </c>
      <c r="G31" s="147">
        <f t="shared" si="1"/>
        <v>0</v>
      </c>
      <c r="H31" s="147">
        <f t="shared" si="2"/>
        <v>0</v>
      </c>
      <c r="I31" s="147">
        <f t="shared" si="3"/>
        <v>0</v>
      </c>
      <c r="J31" s="106">
        <f t="shared" si="4"/>
        <v>0.25</v>
      </c>
      <c r="K31" s="106">
        <f t="shared" si="5"/>
        <v>0</v>
      </c>
      <c r="L31" s="96"/>
      <c r="M31" s="110"/>
      <c r="N31" s="110"/>
      <c r="O31" s="96"/>
      <c r="P31" s="110"/>
      <c r="Q31" s="110"/>
      <c r="R31" s="96"/>
      <c r="S31" s="110"/>
      <c r="T31" s="110"/>
      <c r="U31" s="96" t="s">
        <v>121</v>
      </c>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28</v>
      </c>
      <c r="B32" s="150"/>
      <c r="C32" s="146"/>
      <c r="D32" s="153"/>
      <c r="E32" s="147">
        <f t="shared" si="0"/>
        <v>0</v>
      </c>
      <c r="F32" s="145">
        <f t="shared" si="8"/>
        <v>0</v>
      </c>
      <c r="G32" s="147">
        <f t="shared" si="1"/>
        <v>0</v>
      </c>
      <c r="H32" s="147">
        <f t="shared" si="2"/>
        <v>0</v>
      </c>
      <c r="I32" s="147">
        <f t="shared" si="3"/>
        <v>0</v>
      </c>
      <c r="J32" s="106">
        <f t="shared" si="4"/>
        <v>0</v>
      </c>
      <c r="K32" s="106">
        <f t="shared" si="5"/>
        <v>0</v>
      </c>
      <c r="L32" s="96"/>
      <c r="M32" s="110"/>
      <c r="N32" s="110"/>
      <c r="O32" s="96"/>
      <c r="P32" s="110"/>
      <c r="Q32" s="110"/>
      <c r="R32" s="96"/>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29</v>
      </c>
      <c r="B33" s="150"/>
      <c r="C33" s="146"/>
      <c r="D33" s="153"/>
      <c r="E33" s="147">
        <f t="shared" si="0"/>
        <v>0</v>
      </c>
      <c r="F33" s="145">
        <f t="shared" si="8"/>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50"/>
      <c r="C34" s="146"/>
      <c r="D34" s="153"/>
      <c r="E34" s="147">
        <f t="shared" si="0"/>
        <v>0</v>
      </c>
      <c r="F34" s="145">
        <f t="shared" si="8"/>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50"/>
      <c r="C35" s="146"/>
      <c r="D35" s="153"/>
      <c r="E35" s="147">
        <f t="shared" si="0"/>
        <v>0</v>
      </c>
      <c r="F35" s="145">
        <f t="shared" si="8"/>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8"/>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5</v>
      </c>
      <c r="M47" s="118"/>
      <c r="N47" s="118"/>
      <c r="O47" s="96">
        <f>COUNTIF(O5:O45,"Remplaçant")</f>
        <v>6</v>
      </c>
      <c r="P47" s="118"/>
      <c r="Q47" s="118"/>
      <c r="R47" s="96">
        <f>COUNTIF(R5:R45,"Remplaçant")</f>
        <v>6</v>
      </c>
      <c r="S47" s="118"/>
      <c r="T47" s="118"/>
      <c r="U47" s="96">
        <f>COUNTIF(U5:U45,"Remplaçant")</f>
        <v>0</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16</v>
      </c>
      <c r="M48" s="119">
        <f>SUM(M5:M45)</f>
        <v>1</v>
      </c>
      <c r="N48" s="119">
        <f>SUM(N5:N45)</f>
        <v>0</v>
      </c>
      <c r="O48" s="117">
        <f>O47+O46</f>
        <v>17</v>
      </c>
      <c r="P48" s="119">
        <f>SUM(P5:P45)</f>
        <v>1</v>
      </c>
      <c r="Q48" s="119">
        <f>SUM(Q5:Q45)</f>
        <v>3</v>
      </c>
      <c r="R48" s="117">
        <f>R47+R46</f>
        <v>17</v>
      </c>
      <c r="S48" s="119">
        <f>SUM(S5:S45)</f>
        <v>1</v>
      </c>
      <c r="T48" s="119">
        <f>SUM(T5:T45)</f>
        <v>1</v>
      </c>
      <c r="U48" s="117">
        <f>U47+U46</f>
        <v>11</v>
      </c>
      <c r="V48" s="119">
        <f>SUM(V5:V45)</f>
        <v>1</v>
      </c>
      <c r="W48" s="119">
        <f>SUM(W5:W45)</f>
        <v>1</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IF(L48&lt;16,"",IF(M48&lt;N48,"Défaite",IF(M48=N48,"Nul",IF(M48&gt;N48,"Victoire",""))))</f>
        <v>Victoire</v>
      </c>
      <c r="O49" s="110" t="str">
        <f>IF(O48&lt;17,"",IF(P48&lt;Q48,"Défaite",IF(P48=Q48,"Nul",IF(P48&gt;Q48,"Victoire",""))))</f>
        <v>Défaite</v>
      </c>
      <c r="R49" s="110" t="str">
        <f>IF(R48&lt;17,"",IF(S48&lt;T48,"Défaite",IF(S48=T48,"Nul",IF(S48&gt;T48,"Victoire",""))))</f>
        <v>Nul</v>
      </c>
      <c r="U49" s="110" t="str">
        <f>IF(U48&lt;18,"",IF(V48&lt;W48,"Défaite",IF(V48=W48,"Nul",IF(V48&gt;W48,"Victoire",""))))</f>
        <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customHeight="1" x14ac:dyDescent="0.25">
      <c r="A108" s="110"/>
      <c r="B108" s="174" t="s">
        <v>542</v>
      </c>
      <c r="C108" s="146">
        <v>1</v>
      </c>
      <c r="D108" s="177" t="s">
        <v>113</v>
      </c>
      <c r="E108" s="159"/>
      <c r="F108" s="120" t="str">
        <f t="shared" ref="F108:F132" si="9">IF((SUMIFS($E$5:$E$105,$B$5:$B$105,$B108))=0,"",(SUMIFS($G$5:$G$105,$B$5:$B$105,$B108))/(SUMIFS($E$5:$E$105,$B$5:$B$105,$B108)))</f>
        <v/>
      </c>
      <c r="G108" s="120" t="str">
        <f t="shared" ref="G108:G132" si="10">IF((SUMIFS($E$5:$E$105,$B$5:$B$105,$B108))=0,"",(SUMIFS($H$5:$H$105,$B$5:$B$105,$B108))/(SUMIFS($E$5:$E$105,$B$5:$B$105,$B108)))</f>
        <v/>
      </c>
      <c r="H108" s="120" t="str">
        <f t="shared" ref="H108:H132" si="11">IF((SUMIFS($E$5:$E$105,$B$5:$B$105,$B108))=0,"",(SUMIFS($I$5:$I$105,$B$5:$B$105,$B108))/(SUMIFS($E$5:$E$105,$B$5:$B$105,$B108)))</f>
        <v/>
      </c>
      <c r="I108" s="126"/>
      <c r="J108" s="126"/>
      <c r="K108" s="126"/>
      <c r="L108" s="94"/>
      <c r="M108" s="41"/>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547</v>
      </c>
      <c r="C109" s="146">
        <v>2</v>
      </c>
      <c r="D109" s="177" t="s">
        <v>114</v>
      </c>
      <c r="E109" s="159"/>
      <c r="F109" s="120" t="str">
        <f t="shared" si="9"/>
        <v/>
      </c>
      <c r="G109" s="120" t="str">
        <f t="shared" si="10"/>
        <v/>
      </c>
      <c r="H109" s="120" t="str">
        <f t="shared" si="11"/>
        <v/>
      </c>
      <c r="I109" s="126"/>
      <c r="J109" s="126"/>
      <c r="K109" s="126"/>
      <c r="L109" s="94"/>
      <c r="M109" s="135"/>
      <c r="N109" s="134"/>
      <c r="O109" s="134"/>
      <c r="P109" s="134"/>
      <c r="Q109" s="134"/>
      <c r="R109" s="134"/>
      <c r="S109" s="134"/>
      <c r="T109" s="133"/>
      <c r="U109" s="125"/>
      <c r="V109" s="125"/>
      <c r="W109" s="125"/>
      <c r="X109" s="125"/>
      <c r="Y109" s="125"/>
      <c r="Z109" s="125"/>
      <c r="AA109" s="125"/>
      <c r="AB109" s="125"/>
      <c r="AC109" s="125"/>
      <c r="AD109" s="125"/>
      <c r="AE109" s="125"/>
      <c r="AF109" s="125"/>
      <c r="AG109" s="125"/>
      <c r="AH109" s="125"/>
      <c r="AI109" s="125"/>
      <c r="AJ109" s="125"/>
      <c r="DS109" s="132"/>
      <c r="DT109" s="132"/>
      <c r="DU109" s="132"/>
      <c r="DV109" s="132"/>
      <c r="DW109" s="132"/>
    </row>
    <row r="110" spans="1:127" ht="15" customHeight="1" x14ac:dyDescent="0.2">
      <c r="A110" s="110"/>
      <c r="B110" s="174" t="s">
        <v>543</v>
      </c>
      <c r="C110" s="146">
        <v>3</v>
      </c>
      <c r="D110" s="177" t="s">
        <v>114</v>
      </c>
      <c r="E110" s="159"/>
      <c r="F110" s="120">
        <f t="shared" si="9"/>
        <v>0.25</v>
      </c>
      <c r="G110" s="120">
        <f t="shared" si="10"/>
        <v>0.25</v>
      </c>
      <c r="H110" s="120">
        <f t="shared" si="11"/>
        <v>0.25</v>
      </c>
      <c r="I110" s="126"/>
      <c r="J110" s="126"/>
      <c r="K110" s="126"/>
      <c r="L110" s="94"/>
      <c r="M110" s="135"/>
      <c r="N110" s="134"/>
      <c r="O110" s="134"/>
      <c r="P110" s="134"/>
      <c r="Q110" s="134"/>
      <c r="R110" s="134"/>
      <c r="S110" s="134"/>
      <c r="T110" s="133"/>
      <c r="U110" s="125"/>
      <c r="V110" s="125"/>
      <c r="W110" s="125"/>
      <c r="X110" s="125"/>
      <c r="Y110" s="125"/>
      <c r="Z110" s="125"/>
      <c r="AA110" s="125"/>
      <c r="AB110" s="125"/>
      <c r="AC110" s="133"/>
      <c r="AD110" s="133"/>
      <c r="AE110" s="133"/>
      <c r="AF110" s="133"/>
      <c r="AG110" s="133"/>
      <c r="AH110" s="133"/>
      <c r="AI110" s="133"/>
      <c r="AJ110" s="133"/>
      <c r="DS110" s="132"/>
      <c r="DT110" s="132"/>
      <c r="DU110" s="132"/>
      <c r="DV110" s="132"/>
      <c r="DW110" s="132"/>
    </row>
    <row r="111" spans="1:127" ht="15" x14ac:dyDescent="0.2">
      <c r="A111" s="110"/>
      <c r="B111" s="174" t="s">
        <v>546</v>
      </c>
      <c r="C111" s="146">
        <v>4</v>
      </c>
      <c r="D111" s="177" t="s">
        <v>114</v>
      </c>
      <c r="E111" s="159"/>
      <c r="F111" s="120">
        <f t="shared" si="9"/>
        <v>0.33333333333333331</v>
      </c>
      <c r="G111" s="120">
        <f t="shared" si="10"/>
        <v>0.33333333333333331</v>
      </c>
      <c r="H111" s="120">
        <f t="shared" si="11"/>
        <v>0.33333333333333331</v>
      </c>
      <c r="I111" s="126"/>
      <c r="J111" s="126"/>
      <c r="K111" s="126"/>
      <c r="L111" s="94"/>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c r="B112" s="174" t="s">
        <v>418</v>
      </c>
      <c r="C112" s="146">
        <v>6</v>
      </c>
      <c r="D112" s="177" t="s">
        <v>116</v>
      </c>
      <c r="E112" s="159"/>
      <c r="F112" s="120" t="str">
        <f t="shared" si="9"/>
        <v/>
      </c>
      <c r="G112" s="120" t="str">
        <f t="shared" si="10"/>
        <v/>
      </c>
      <c r="H112" s="120" t="str">
        <f t="shared" si="11"/>
        <v/>
      </c>
      <c r="I112" s="126"/>
      <c r="J112" s="126"/>
      <c r="K112" s="126"/>
      <c r="L112" s="94"/>
      <c r="M112" s="135"/>
      <c r="N112" s="134"/>
      <c r="O112" s="134"/>
      <c r="P112" s="134"/>
      <c r="Q112" s="134"/>
      <c r="R112" s="134"/>
      <c r="S112" s="134"/>
      <c r="T112" s="133"/>
      <c r="U112" s="125"/>
      <c r="V112" s="125"/>
      <c r="W112" s="125"/>
      <c r="X112" s="125"/>
      <c r="Y112" s="125"/>
      <c r="Z112" s="125"/>
      <c r="AA112" s="125"/>
      <c r="AB112" s="125"/>
      <c r="AC112" s="125"/>
      <c r="AD112" s="125"/>
      <c r="AE112" s="125"/>
      <c r="AF112" s="125"/>
      <c r="AG112" s="125"/>
      <c r="AH112" s="125"/>
      <c r="AI112" s="125"/>
      <c r="AJ112" s="125"/>
      <c r="DS112" s="132"/>
      <c r="DT112" s="132"/>
      <c r="DU112" s="132"/>
      <c r="DV112" s="132"/>
      <c r="DW112" s="132"/>
    </row>
    <row r="113" spans="1:127" ht="15" x14ac:dyDescent="0.2">
      <c r="A113" s="110"/>
      <c r="B113" s="174" t="s">
        <v>555</v>
      </c>
      <c r="C113" s="146">
        <v>7</v>
      </c>
      <c r="D113" s="177" t="s">
        <v>116</v>
      </c>
      <c r="E113" s="159"/>
      <c r="F113" s="120" t="str">
        <f t="shared" si="9"/>
        <v/>
      </c>
      <c r="G113" s="120" t="str">
        <f t="shared" si="10"/>
        <v/>
      </c>
      <c r="H113" s="120" t="str">
        <f t="shared" si="11"/>
        <v/>
      </c>
      <c r="I113" s="126"/>
      <c r="J113" s="126"/>
      <c r="K113" s="126"/>
      <c r="L113" s="172"/>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c r="B114" s="174" t="s">
        <v>556</v>
      </c>
      <c r="C114" s="146">
        <v>8</v>
      </c>
      <c r="D114" s="177" t="s">
        <v>116</v>
      </c>
      <c r="E114" s="159"/>
      <c r="F114" s="120">
        <f t="shared" si="9"/>
        <v>0.25</v>
      </c>
      <c r="G114" s="120">
        <f t="shared" si="10"/>
        <v>0.25</v>
      </c>
      <c r="H114" s="120">
        <f t="shared" si="11"/>
        <v>0.25</v>
      </c>
      <c r="I114" s="126"/>
      <c r="J114" s="126"/>
      <c r="K114" s="126"/>
      <c r="L114" s="173"/>
      <c r="M114" s="135"/>
      <c r="N114" s="134"/>
      <c r="O114" s="134"/>
      <c r="P114" s="134"/>
      <c r="Q114" s="134"/>
      <c r="R114" s="134"/>
      <c r="S114" s="134"/>
      <c r="T114" s="133"/>
      <c r="U114" s="125"/>
      <c r="V114" s="125"/>
      <c r="W114" s="125"/>
      <c r="X114" s="125"/>
      <c r="Y114" s="125"/>
      <c r="Z114" s="125"/>
      <c r="AA114" s="125"/>
      <c r="AB114" s="125"/>
      <c r="AC114" s="133"/>
      <c r="AD114" s="133"/>
      <c r="AE114" s="133"/>
      <c r="AF114" s="133"/>
      <c r="AG114" s="133"/>
      <c r="AH114" s="133"/>
      <c r="AI114" s="133"/>
      <c r="AJ114" s="133"/>
      <c r="DS114" s="132"/>
      <c r="DT114" s="132"/>
      <c r="DU114" s="132"/>
      <c r="DV114" s="132"/>
      <c r="DW114" s="132"/>
    </row>
    <row r="115" spans="1:127" ht="15" x14ac:dyDescent="0.2">
      <c r="A115" s="110"/>
      <c r="B115" s="174" t="s">
        <v>552</v>
      </c>
      <c r="C115" s="146">
        <v>10</v>
      </c>
      <c r="D115" s="177" t="s">
        <v>116</v>
      </c>
      <c r="E115" s="159"/>
      <c r="F115" s="120">
        <f t="shared" si="9"/>
        <v>0.25</v>
      </c>
      <c r="G115" s="120">
        <f t="shared" si="10"/>
        <v>0.25</v>
      </c>
      <c r="H115" s="120">
        <f t="shared" si="11"/>
        <v>0.25</v>
      </c>
      <c r="I115" s="126"/>
      <c r="J115" s="126"/>
      <c r="K115" s="126"/>
      <c r="L115" s="173"/>
      <c r="M115" s="135"/>
      <c r="N115" s="134"/>
      <c r="O115" s="134"/>
      <c r="P115" s="134"/>
      <c r="Q115" s="134"/>
      <c r="R115" s="134"/>
      <c r="S115" s="134"/>
      <c r="T115" s="133"/>
      <c r="U115" s="125"/>
      <c r="V115" s="125"/>
      <c r="W115" s="125"/>
      <c r="X115" s="125"/>
      <c r="Y115" s="125"/>
      <c r="Z115" s="125"/>
      <c r="AA115" s="125"/>
      <c r="AB115" s="125"/>
      <c r="AC115" s="125"/>
      <c r="AD115" s="125"/>
      <c r="AE115" s="125"/>
      <c r="AF115" s="125"/>
      <c r="AG115" s="125"/>
      <c r="AH115" s="125"/>
      <c r="AI115" s="125"/>
      <c r="AJ115" s="125"/>
      <c r="DS115" s="132"/>
      <c r="DT115" s="132"/>
      <c r="DU115" s="132"/>
      <c r="DV115" s="132"/>
      <c r="DW115" s="132"/>
    </row>
    <row r="116" spans="1:127" ht="15" x14ac:dyDescent="0.2">
      <c r="A116" s="110"/>
      <c r="B116" s="174" t="s">
        <v>558</v>
      </c>
      <c r="C116" s="146">
        <v>11</v>
      </c>
      <c r="D116" s="177" t="s">
        <v>117</v>
      </c>
      <c r="E116" s="159"/>
      <c r="F116" s="120">
        <f t="shared" si="9"/>
        <v>0</v>
      </c>
      <c r="G116" s="120">
        <f t="shared" si="10"/>
        <v>0.5</v>
      </c>
      <c r="H116" s="120">
        <f t="shared" si="11"/>
        <v>0</v>
      </c>
      <c r="I116" s="126"/>
      <c r="J116" s="126"/>
      <c r="K116" s="126"/>
      <c r="L116" s="94"/>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132"/>
      <c r="DT116" s="132"/>
      <c r="DU116" s="132"/>
      <c r="DV116" s="132"/>
      <c r="DW116" s="132"/>
    </row>
    <row r="117" spans="1:127" ht="15" x14ac:dyDescent="0.2">
      <c r="A117" s="110"/>
      <c r="B117" s="174" t="s">
        <v>557</v>
      </c>
      <c r="C117" s="146">
        <v>13</v>
      </c>
      <c r="D117" s="177" t="s">
        <v>116</v>
      </c>
      <c r="E117" s="159"/>
      <c r="F117" s="120">
        <f t="shared" si="9"/>
        <v>0.25</v>
      </c>
      <c r="G117" s="120">
        <f t="shared" si="10"/>
        <v>0.25</v>
      </c>
      <c r="H117" s="120">
        <f t="shared" si="11"/>
        <v>0.25</v>
      </c>
      <c r="I117" s="126"/>
      <c r="J117" s="126"/>
      <c r="K117" s="126"/>
      <c r="L117" s="173"/>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c r="B118" s="174" t="s">
        <v>560</v>
      </c>
      <c r="C118" s="146">
        <v>15</v>
      </c>
      <c r="D118" s="177" t="s">
        <v>117</v>
      </c>
      <c r="E118" s="159"/>
      <c r="F118" s="120">
        <f t="shared" si="9"/>
        <v>0.33333333333333331</v>
      </c>
      <c r="G118" s="120">
        <f t="shared" si="10"/>
        <v>0.33333333333333331</v>
      </c>
      <c r="H118" s="120">
        <f t="shared" si="11"/>
        <v>0.33333333333333331</v>
      </c>
      <c r="I118" s="126"/>
      <c r="J118" s="126"/>
      <c r="K118" s="126"/>
      <c r="L118" s="94"/>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540</v>
      </c>
      <c r="C119" s="146">
        <v>16</v>
      </c>
      <c r="D119" s="177" t="s">
        <v>113</v>
      </c>
      <c r="E119" s="159"/>
      <c r="F119" s="120">
        <f t="shared" si="9"/>
        <v>0.25</v>
      </c>
      <c r="G119" s="120">
        <f t="shared" si="10"/>
        <v>0.25</v>
      </c>
      <c r="H119" s="120">
        <f t="shared" si="11"/>
        <v>0.25</v>
      </c>
      <c r="I119" s="126"/>
      <c r="J119" s="126"/>
      <c r="K119" s="126"/>
      <c r="L119" s="94"/>
      <c r="M119" s="135"/>
      <c r="N119" s="134"/>
      <c r="O119" s="134"/>
      <c r="P119" s="134"/>
      <c r="Q119" s="134"/>
      <c r="R119" s="134"/>
      <c r="S119" s="134"/>
      <c r="T119" s="133"/>
      <c r="U119" s="133"/>
      <c r="V119" s="133"/>
      <c r="W119" s="133"/>
      <c r="X119" s="133"/>
      <c r="Y119" s="133"/>
      <c r="Z119" s="133"/>
      <c r="AA119" s="133"/>
      <c r="AB119" s="133"/>
      <c r="AC119" s="133"/>
      <c r="AD119" s="133"/>
      <c r="AE119" s="133"/>
      <c r="AF119" s="133"/>
      <c r="AG119" s="133"/>
      <c r="AH119" s="133"/>
      <c r="AI119" s="133"/>
      <c r="AJ119" s="133"/>
      <c r="DS119" s="132"/>
      <c r="DT119" s="132"/>
      <c r="DU119" s="132"/>
      <c r="DV119" s="132"/>
      <c r="DW119" s="132"/>
    </row>
    <row r="120" spans="1:127" ht="15" x14ac:dyDescent="0.2">
      <c r="A120" s="110"/>
      <c r="B120" s="174" t="s">
        <v>554</v>
      </c>
      <c r="C120" s="146">
        <v>17</v>
      </c>
      <c r="D120" s="177" t="s">
        <v>116</v>
      </c>
      <c r="E120" s="159"/>
      <c r="F120" s="120" t="str">
        <f t="shared" si="9"/>
        <v/>
      </c>
      <c r="G120" s="120" t="str">
        <f t="shared" si="10"/>
        <v/>
      </c>
      <c r="H120" s="120" t="str">
        <f t="shared" si="11"/>
        <v/>
      </c>
      <c r="I120" s="126"/>
      <c r="J120" s="126"/>
      <c r="K120" s="126"/>
      <c r="L120" s="94"/>
      <c r="M120" s="135"/>
      <c r="N120" s="134"/>
      <c r="O120" s="134"/>
      <c r="P120" s="134"/>
      <c r="Q120" s="134"/>
      <c r="R120" s="134"/>
      <c r="S120" s="134"/>
      <c r="T120" s="133"/>
      <c r="U120" s="125"/>
      <c r="V120" s="125"/>
      <c r="W120" s="125"/>
      <c r="X120" s="125"/>
      <c r="Y120" s="125"/>
      <c r="Z120" s="125"/>
      <c r="AA120" s="125"/>
      <c r="AB120" s="125"/>
      <c r="AC120" s="133"/>
      <c r="AD120" s="133"/>
      <c r="AE120" s="133"/>
      <c r="AF120" s="133"/>
      <c r="AG120" s="133"/>
      <c r="AH120" s="133"/>
      <c r="AI120" s="133"/>
      <c r="AJ120" s="133"/>
      <c r="DS120" s="132"/>
      <c r="DT120" s="132"/>
      <c r="DU120" s="132"/>
      <c r="DV120" s="132"/>
      <c r="DW120" s="132"/>
    </row>
    <row r="121" spans="1:127" ht="15" x14ac:dyDescent="0.2">
      <c r="A121" s="110"/>
      <c r="B121" s="174" t="s">
        <v>550</v>
      </c>
      <c r="C121" s="146">
        <v>18</v>
      </c>
      <c r="D121" s="177" t="s">
        <v>114</v>
      </c>
      <c r="E121" s="159"/>
      <c r="F121" s="120" t="str">
        <f t="shared" si="9"/>
        <v/>
      </c>
      <c r="G121" s="120" t="str">
        <f t="shared" si="10"/>
        <v/>
      </c>
      <c r="H121" s="120" t="str">
        <f t="shared" si="11"/>
        <v/>
      </c>
      <c r="I121" s="126"/>
      <c r="J121" s="126"/>
      <c r="K121" s="126"/>
      <c r="L121" s="173"/>
      <c r="M121" s="135"/>
      <c r="N121" s="134"/>
      <c r="O121" s="134"/>
      <c r="P121" s="134"/>
      <c r="Q121" s="134"/>
      <c r="R121" s="134"/>
      <c r="S121" s="134"/>
      <c r="T121" s="133"/>
      <c r="U121" s="125"/>
      <c r="V121" s="125"/>
      <c r="W121" s="125"/>
      <c r="X121" s="125"/>
      <c r="Y121" s="125"/>
      <c r="Z121" s="125"/>
      <c r="AA121" s="125"/>
      <c r="AB121" s="125"/>
      <c r="AC121" s="133"/>
      <c r="AD121" s="133"/>
      <c r="AE121" s="133"/>
      <c r="AF121" s="133"/>
      <c r="AG121" s="133"/>
      <c r="AH121" s="133"/>
      <c r="AI121" s="133"/>
      <c r="AJ121" s="133"/>
      <c r="DS121" s="132"/>
      <c r="DT121" s="132"/>
      <c r="DU121" s="132"/>
      <c r="DV121" s="132"/>
      <c r="DW121" s="132"/>
    </row>
    <row r="122" spans="1:127" ht="15" x14ac:dyDescent="0.2">
      <c r="A122" s="110"/>
      <c r="B122" s="174" t="s">
        <v>559</v>
      </c>
      <c r="C122" s="146">
        <v>19</v>
      </c>
      <c r="D122" s="177" t="s">
        <v>117</v>
      </c>
      <c r="E122" s="159"/>
      <c r="F122" s="120">
        <f t="shared" si="9"/>
        <v>0.5</v>
      </c>
      <c r="G122" s="120">
        <f t="shared" si="10"/>
        <v>0</v>
      </c>
      <c r="H122" s="120">
        <f t="shared" si="11"/>
        <v>0.5</v>
      </c>
      <c r="I122" s="126"/>
      <c r="J122" s="126"/>
      <c r="K122" s="126"/>
      <c r="L122" s="94"/>
      <c r="M122" s="135"/>
      <c r="N122" s="134"/>
      <c r="O122" s="134"/>
      <c r="P122" s="134"/>
      <c r="Q122" s="134"/>
      <c r="R122" s="134"/>
      <c r="S122" s="134"/>
      <c r="T122" s="133"/>
      <c r="U122" s="125"/>
      <c r="V122" s="125"/>
      <c r="W122" s="125"/>
      <c r="X122" s="125"/>
      <c r="Y122" s="125"/>
      <c r="Z122" s="125"/>
      <c r="AA122" s="125"/>
      <c r="AB122" s="125"/>
      <c r="AC122" s="133"/>
      <c r="AD122" s="133"/>
      <c r="AE122" s="133"/>
      <c r="AF122" s="133"/>
      <c r="AG122" s="133"/>
      <c r="AH122" s="133"/>
      <c r="AI122" s="133"/>
      <c r="AJ122" s="133"/>
      <c r="DS122" s="132"/>
      <c r="DT122" s="132"/>
      <c r="DU122" s="132"/>
      <c r="DV122" s="132"/>
      <c r="DW122" s="132"/>
    </row>
    <row r="123" spans="1:127" ht="15" x14ac:dyDescent="0.2">
      <c r="A123" s="110"/>
      <c r="B123" s="174" t="s">
        <v>551</v>
      </c>
      <c r="C123" s="146">
        <v>20</v>
      </c>
      <c r="D123" s="177" t="s">
        <v>114</v>
      </c>
      <c r="E123" s="159"/>
      <c r="F123" s="120">
        <f t="shared" si="9"/>
        <v>0.25</v>
      </c>
      <c r="G123" s="120">
        <f t="shared" si="10"/>
        <v>0.25</v>
      </c>
      <c r="H123" s="120">
        <f t="shared" si="11"/>
        <v>0.25</v>
      </c>
      <c r="I123" s="126"/>
      <c r="J123" s="126"/>
      <c r="K123" s="126"/>
      <c r="L123" s="94"/>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74" t="s">
        <v>549</v>
      </c>
      <c r="C124" s="146">
        <v>21</v>
      </c>
      <c r="D124" s="177" t="s">
        <v>114</v>
      </c>
      <c r="E124" s="159"/>
      <c r="F124" s="120">
        <f t="shared" si="9"/>
        <v>0</v>
      </c>
      <c r="G124" s="120">
        <f t="shared" si="10"/>
        <v>0</v>
      </c>
      <c r="H124" s="120">
        <f t="shared" si="11"/>
        <v>0.5</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c r="B125" s="174" t="s">
        <v>556</v>
      </c>
      <c r="C125" s="146">
        <v>22</v>
      </c>
      <c r="D125" s="177" t="s">
        <v>116</v>
      </c>
      <c r="E125" s="159"/>
      <c r="F125" s="120">
        <f t="shared" si="9"/>
        <v>0.25</v>
      </c>
      <c r="G125" s="120">
        <f t="shared" si="10"/>
        <v>0.25</v>
      </c>
      <c r="H125" s="120">
        <f t="shared" si="11"/>
        <v>0.25</v>
      </c>
      <c r="I125" s="126"/>
      <c r="J125" s="126"/>
      <c r="K125" s="126"/>
      <c r="L125" s="94"/>
      <c r="M125" s="135"/>
      <c r="N125" s="134"/>
      <c r="O125" s="134"/>
      <c r="P125" s="134"/>
      <c r="Q125" s="134"/>
      <c r="R125" s="134"/>
      <c r="S125" s="134"/>
      <c r="T125" s="133"/>
      <c r="U125" s="125"/>
      <c r="V125" s="125"/>
      <c r="W125" s="125"/>
      <c r="X125" s="125"/>
      <c r="Y125" s="125"/>
      <c r="Z125" s="125"/>
      <c r="AA125" s="125"/>
      <c r="AB125" s="125"/>
      <c r="AC125" s="133"/>
      <c r="AD125" s="133"/>
      <c r="AE125" s="133"/>
      <c r="AF125" s="133"/>
      <c r="AG125" s="133"/>
      <c r="AH125" s="133"/>
      <c r="AI125" s="133"/>
      <c r="AJ125" s="133"/>
      <c r="DS125" s="132"/>
      <c r="DT125" s="132"/>
      <c r="DU125" s="132"/>
      <c r="DV125" s="132"/>
      <c r="DW125" s="132"/>
    </row>
    <row r="126" spans="1:127" ht="15" x14ac:dyDescent="0.2">
      <c r="A126" s="110"/>
      <c r="B126" s="174" t="s">
        <v>548</v>
      </c>
      <c r="C126" s="146">
        <v>24</v>
      </c>
      <c r="D126" s="177" t="s">
        <v>114</v>
      </c>
      <c r="E126" s="159"/>
      <c r="F126" s="120">
        <f t="shared" si="9"/>
        <v>0.25</v>
      </c>
      <c r="G126" s="120">
        <f t="shared" si="10"/>
        <v>0.25</v>
      </c>
      <c r="H126" s="120">
        <f t="shared" si="11"/>
        <v>0.25</v>
      </c>
      <c r="I126" s="126"/>
      <c r="J126" s="126"/>
      <c r="K126" s="126"/>
      <c r="L126" s="94"/>
      <c r="M126" s="135"/>
      <c r="N126" s="134"/>
      <c r="O126" s="134"/>
      <c r="P126" s="134"/>
      <c r="Q126" s="134"/>
      <c r="R126" s="134"/>
      <c r="S126" s="134"/>
      <c r="T126" s="133"/>
      <c r="U126" s="125"/>
      <c r="V126" s="125"/>
      <c r="W126" s="125"/>
      <c r="X126" s="125"/>
      <c r="Y126" s="125"/>
      <c r="Z126" s="125"/>
      <c r="AA126" s="125"/>
      <c r="AB126" s="125"/>
      <c r="AC126" s="125"/>
      <c r="AD126" s="125"/>
      <c r="AE126" s="125"/>
      <c r="AF126" s="125"/>
      <c r="AG126" s="125"/>
      <c r="AH126" s="125"/>
      <c r="AI126" s="125"/>
      <c r="AJ126" s="125"/>
      <c r="DS126" s="132"/>
      <c r="DT126" s="132"/>
      <c r="DU126" s="132"/>
      <c r="DV126" s="132"/>
      <c r="DW126" s="132"/>
    </row>
    <row r="127" spans="1:127" ht="15" x14ac:dyDescent="0.2">
      <c r="A127" s="110"/>
      <c r="B127" s="174" t="s">
        <v>544</v>
      </c>
      <c r="C127" s="146">
        <v>25</v>
      </c>
      <c r="D127" s="177" t="s">
        <v>114</v>
      </c>
      <c r="E127" s="159"/>
      <c r="F127" s="120" t="str">
        <f t="shared" si="9"/>
        <v/>
      </c>
      <c r="G127" s="120" t="str">
        <f t="shared" si="10"/>
        <v/>
      </c>
      <c r="H127" s="120" t="str">
        <f t="shared" si="11"/>
        <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561</v>
      </c>
      <c r="C128" s="146">
        <v>29</v>
      </c>
      <c r="D128" s="177" t="s">
        <v>117</v>
      </c>
      <c r="E128" s="159"/>
      <c r="F128" s="120">
        <f t="shared" si="9"/>
        <v>0.33333333333333331</v>
      </c>
      <c r="G128" s="120">
        <f t="shared" si="10"/>
        <v>0.33333333333333331</v>
      </c>
      <c r="H128" s="120">
        <f t="shared" si="11"/>
        <v>0</v>
      </c>
      <c r="I128" s="126"/>
      <c r="J128" s="126"/>
      <c r="K128" s="126"/>
      <c r="L128" s="94"/>
      <c r="M128" s="135"/>
      <c r="N128" s="134"/>
      <c r="O128" s="134"/>
      <c r="P128" s="134"/>
      <c r="Q128" s="134"/>
      <c r="R128" s="126"/>
      <c r="S128" s="126"/>
      <c r="T128" s="133"/>
      <c r="U128" s="133"/>
      <c r="V128" s="133"/>
      <c r="W128" s="133"/>
      <c r="X128" s="133"/>
      <c r="Y128" s="133"/>
      <c r="Z128" s="133"/>
      <c r="AA128" s="133"/>
      <c r="AB128" s="133"/>
      <c r="AC128" s="133"/>
      <c r="AD128" s="133"/>
      <c r="AE128" s="133"/>
      <c r="AF128" s="133"/>
      <c r="AG128" s="133"/>
      <c r="AH128" s="133"/>
      <c r="AI128" s="133"/>
      <c r="AJ128" s="133"/>
      <c r="DS128" s="132"/>
      <c r="DT128" s="132"/>
      <c r="DU128" s="132"/>
      <c r="DV128" s="132"/>
      <c r="DW128" s="132"/>
    </row>
    <row r="129" spans="1:127" ht="15" x14ac:dyDescent="0.2">
      <c r="A129" s="110"/>
      <c r="B129" s="174" t="s">
        <v>541</v>
      </c>
      <c r="C129" s="146">
        <v>30</v>
      </c>
      <c r="D129" s="177" t="s">
        <v>113</v>
      </c>
      <c r="E129" s="159"/>
      <c r="F129" s="120" t="str">
        <f t="shared" si="9"/>
        <v/>
      </c>
      <c r="G129" s="120" t="str">
        <f t="shared" si="10"/>
        <v/>
      </c>
      <c r="H129" s="120" t="str">
        <f t="shared" si="11"/>
        <v/>
      </c>
      <c r="I129" s="126"/>
      <c r="J129" s="126"/>
      <c r="K129" s="126"/>
      <c r="L129" s="94"/>
      <c r="M129" s="135"/>
      <c r="N129" s="134"/>
      <c r="O129" s="134"/>
      <c r="P129" s="134"/>
      <c r="Q129" s="134"/>
      <c r="R129" s="134"/>
      <c r="S129" s="134"/>
      <c r="T129" s="133"/>
      <c r="U129" s="133"/>
      <c r="V129" s="133"/>
      <c r="W129" s="133"/>
      <c r="X129" s="133"/>
      <c r="Y129" s="133"/>
      <c r="Z129" s="133"/>
      <c r="AA129" s="133"/>
      <c r="AB129" s="133"/>
      <c r="AC129" s="133"/>
      <c r="AD129" s="133"/>
      <c r="AE129" s="133"/>
      <c r="AF129" s="133"/>
      <c r="AG129" s="133"/>
      <c r="AH129" s="133"/>
      <c r="AI129" s="133"/>
      <c r="AJ129" s="133"/>
      <c r="DS129" s="132"/>
      <c r="DT129" s="132"/>
      <c r="DU129" s="132"/>
      <c r="DV129" s="132"/>
      <c r="DW129" s="132"/>
    </row>
    <row r="130" spans="1:127" ht="15" x14ac:dyDescent="0.2">
      <c r="A130" s="110"/>
      <c r="B130" s="174" t="s">
        <v>545</v>
      </c>
      <c r="C130" s="146">
        <v>35</v>
      </c>
      <c r="D130" s="177" t="s">
        <v>114</v>
      </c>
      <c r="E130" s="159"/>
      <c r="F130" s="120" t="str">
        <f t="shared" si="9"/>
        <v/>
      </c>
      <c r="G130" s="120" t="str">
        <f t="shared" si="10"/>
        <v/>
      </c>
      <c r="H130" s="120" t="str">
        <f t="shared" si="11"/>
        <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x14ac:dyDescent="0.2">
      <c r="A131" s="110"/>
      <c r="B131" s="174" t="s">
        <v>553</v>
      </c>
      <c r="C131" s="146"/>
      <c r="D131" s="177" t="s">
        <v>116</v>
      </c>
      <c r="E131" s="159"/>
      <c r="F131" s="120" t="str">
        <f t="shared" si="9"/>
        <v/>
      </c>
      <c r="G131" s="120" t="str">
        <f t="shared" si="10"/>
        <v/>
      </c>
      <c r="H131" s="120" t="str">
        <f t="shared" si="11"/>
        <v/>
      </c>
      <c r="I131" s="126"/>
      <c r="J131" s="126"/>
      <c r="K131" s="126"/>
      <c r="L131" s="94"/>
      <c r="M131" s="135"/>
      <c r="N131" s="134"/>
      <c r="O131" s="134"/>
      <c r="P131" s="134"/>
      <c r="Q131" s="134"/>
      <c r="R131" s="134"/>
      <c r="S131" s="134"/>
      <c r="T131" s="133"/>
      <c r="U131" s="125"/>
      <c r="V131" s="125"/>
      <c r="W131" s="125"/>
      <c r="X131" s="125"/>
      <c r="Y131" s="125"/>
      <c r="Z131" s="125"/>
      <c r="AA131" s="125"/>
      <c r="AB131" s="125"/>
      <c r="AC131" s="125"/>
      <c r="AD131" s="125"/>
      <c r="AE131" s="125"/>
      <c r="AF131" s="125"/>
      <c r="AG131" s="125"/>
      <c r="AH131" s="125"/>
      <c r="AI131" s="125"/>
      <c r="AJ131" s="125"/>
      <c r="DS131" s="132"/>
      <c r="DT131" s="132"/>
      <c r="DU131" s="132"/>
      <c r="DV131" s="132"/>
      <c r="DW131" s="132"/>
    </row>
    <row r="132" spans="1:127" ht="15" x14ac:dyDescent="0.2">
      <c r="A132" s="110"/>
      <c r="B132" s="174" t="s">
        <v>539</v>
      </c>
      <c r="C132" s="146"/>
      <c r="D132" s="177" t="s">
        <v>116</v>
      </c>
      <c r="E132" s="159"/>
      <c r="F132" s="120" t="str">
        <f t="shared" si="9"/>
        <v/>
      </c>
      <c r="G132" s="120" t="str">
        <f t="shared" si="10"/>
        <v/>
      </c>
      <c r="H132" s="120" t="str">
        <f t="shared" si="11"/>
        <v/>
      </c>
      <c r="I132" s="126"/>
      <c r="J132" s="126"/>
      <c r="K132" s="126"/>
      <c r="L132" s="94"/>
      <c r="M132" s="135"/>
      <c r="N132" s="134"/>
      <c r="O132" s="134"/>
      <c r="P132" s="134"/>
      <c r="Q132" s="134"/>
      <c r="R132" s="134"/>
      <c r="S132" s="134"/>
      <c r="T132" s="133"/>
      <c r="U132" s="125"/>
      <c r="V132" s="125"/>
      <c r="W132" s="125"/>
      <c r="X132" s="125"/>
      <c r="Y132" s="125"/>
      <c r="Z132" s="125"/>
      <c r="AA132" s="125"/>
      <c r="AB132" s="125"/>
      <c r="AC132" s="125"/>
      <c r="AD132" s="125"/>
      <c r="AE132" s="125"/>
      <c r="AF132" s="125"/>
      <c r="AG132" s="125"/>
      <c r="AH132" s="125"/>
      <c r="AI132" s="125"/>
      <c r="AJ132" s="125"/>
      <c r="DS132" s="132"/>
      <c r="DT132" s="132"/>
      <c r="DU132" s="132"/>
      <c r="DV132" s="132"/>
      <c r="DW132" s="132"/>
    </row>
    <row r="133" spans="1:127" ht="15" x14ac:dyDescent="0.2">
      <c r="A133" s="110"/>
      <c r="B133" s="150"/>
      <c r="C133" s="146"/>
      <c r="D133" s="153"/>
      <c r="E133" s="159"/>
      <c r="F133" s="120" t="str">
        <f t="shared" ref="F133:F148" si="12">IF((SUMIFS($E$5:$E$105,$B$5:$B$105,$B133))=0,"",(SUMIFS($G$5:$G$105,$B$5:$B$105,$B133))/(SUMIFS($E$5:$E$105,$B$5:$B$105,$B133)))</f>
        <v/>
      </c>
      <c r="G133" s="120" t="str">
        <f t="shared" ref="G133:G148" si="13">IF((SUMIFS($E$5:$E$105,$B$5:$B$105,$B133))=0,"",(SUMIFS($H$5:$H$105,$B$5:$B$105,$B133))/(SUMIFS($E$5:$E$105,$B$5:$B$105,$B133)))</f>
        <v/>
      </c>
      <c r="H133" s="120" t="str">
        <f t="shared" ref="H133:H148" si="14">IF((SUMIFS($E$5:$E$105,$B$5:$B$105,$B133))=0,"",(SUMIFS($I$5:$I$105,$B$5:$B$105,$B133))/(SUMIFS($E$5:$E$105,$B$5:$B$105,$B133)))</f>
        <v/>
      </c>
      <c r="I133" s="126"/>
      <c r="J133" s="126"/>
      <c r="K133" s="126"/>
      <c r="L133" s="94"/>
      <c r="M133" s="135"/>
      <c r="N133" s="134"/>
      <c r="O133" s="134"/>
      <c r="P133" s="134"/>
      <c r="Q133" s="134"/>
      <c r="R133" s="126"/>
      <c r="S133" s="126"/>
      <c r="T133" s="133"/>
      <c r="U133" s="133"/>
      <c r="V133" s="133"/>
      <c r="W133" s="133"/>
      <c r="X133" s="133"/>
      <c r="Y133" s="133"/>
      <c r="Z133" s="133"/>
      <c r="AA133" s="133"/>
      <c r="AB133" s="133"/>
      <c r="AC133" s="133"/>
      <c r="AD133" s="133"/>
      <c r="AE133" s="133"/>
      <c r="AF133" s="133"/>
      <c r="AG133" s="133"/>
      <c r="AH133" s="133"/>
      <c r="AI133" s="133"/>
      <c r="AJ133" s="133"/>
      <c r="DS133" s="132"/>
      <c r="DT133" s="132"/>
      <c r="DU133" s="132"/>
      <c r="DV133" s="132"/>
      <c r="DW133" s="132"/>
    </row>
    <row r="134" spans="1:127" ht="15" x14ac:dyDescent="0.2">
      <c r="A134" s="110"/>
      <c r="B134" s="150"/>
      <c r="C134" s="146"/>
      <c r="D134" s="153"/>
      <c r="E134" s="159"/>
      <c r="F134" s="120" t="str">
        <f t="shared" si="12"/>
        <v/>
      </c>
      <c r="G134" s="120" t="str">
        <f t="shared" si="13"/>
        <v/>
      </c>
      <c r="H134" s="120" t="str">
        <f t="shared" si="14"/>
        <v/>
      </c>
      <c r="I134" s="126"/>
      <c r="J134" s="126"/>
      <c r="K134" s="126"/>
      <c r="L134" s="94"/>
      <c r="M134" s="135"/>
      <c r="N134" s="134"/>
      <c r="O134" s="134"/>
      <c r="P134" s="134"/>
      <c r="Q134" s="134"/>
      <c r="R134" s="126"/>
      <c r="S134" s="126"/>
      <c r="DS134" s="132"/>
      <c r="DT134" s="132"/>
      <c r="DU134" s="132"/>
      <c r="DV134" s="132"/>
      <c r="DW134" s="132"/>
    </row>
    <row r="135" spans="1:127" ht="15" x14ac:dyDescent="0.2">
      <c r="A135" s="110"/>
      <c r="B135" s="150"/>
      <c r="C135" s="146"/>
      <c r="D135" s="153"/>
      <c r="E135" s="159"/>
      <c r="F135" s="120" t="str">
        <f t="shared" si="12"/>
        <v/>
      </c>
      <c r="G135" s="120" t="str">
        <f t="shared" si="13"/>
        <v/>
      </c>
      <c r="H135" s="120" t="str">
        <f t="shared" si="14"/>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50"/>
      <c r="C136" s="146"/>
      <c r="D136" s="153"/>
      <c r="E136" s="159"/>
      <c r="F136" s="120" t="str">
        <f t="shared" si="12"/>
        <v/>
      </c>
      <c r="G136" s="120" t="str">
        <f t="shared" si="13"/>
        <v/>
      </c>
      <c r="H136" s="120" t="str">
        <f t="shared" si="14"/>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50"/>
      <c r="C137" s="146"/>
      <c r="D137" s="153"/>
      <c r="E137" s="159"/>
      <c r="F137" s="120" t="str">
        <f t="shared" si="12"/>
        <v/>
      </c>
      <c r="G137" s="120" t="str">
        <f t="shared" si="13"/>
        <v/>
      </c>
      <c r="H137" s="120" t="str">
        <f t="shared" si="14"/>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50"/>
      <c r="C138" s="146"/>
      <c r="D138" s="153"/>
      <c r="E138" s="159"/>
      <c r="F138" s="120" t="str">
        <f t="shared" si="12"/>
        <v/>
      </c>
      <c r="G138" s="120" t="str">
        <f t="shared" si="13"/>
        <v/>
      </c>
      <c r="H138" s="120" t="str">
        <f t="shared" si="14"/>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12"/>
        <v/>
      </c>
      <c r="G139" s="120" t="str">
        <f t="shared" si="13"/>
        <v/>
      </c>
      <c r="H139" s="120" t="str">
        <f t="shared" si="14"/>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12"/>
        <v/>
      </c>
      <c r="G140" s="120" t="str">
        <f t="shared" si="13"/>
        <v/>
      </c>
      <c r="H140" s="120" t="str">
        <f t="shared" si="14"/>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2"/>
        <v/>
      </c>
      <c r="G141" s="120" t="str">
        <f t="shared" si="13"/>
        <v/>
      </c>
      <c r="H141" s="120" t="str">
        <f t="shared" si="14"/>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2"/>
        <v/>
      </c>
      <c r="G142" s="120" t="str">
        <f t="shared" si="13"/>
        <v/>
      </c>
      <c r="H142" s="120" t="str">
        <f t="shared" si="14"/>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2"/>
        <v/>
      </c>
      <c r="G143" s="120" t="str">
        <f t="shared" si="13"/>
        <v/>
      </c>
      <c r="H143" s="120" t="str">
        <f t="shared" si="14"/>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2"/>
        <v/>
      </c>
      <c r="G144" s="120" t="str">
        <f t="shared" si="13"/>
        <v/>
      </c>
      <c r="H144" s="120" t="str">
        <f t="shared" si="14"/>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2"/>
        <v/>
      </c>
      <c r="G145" s="120" t="str">
        <f t="shared" si="13"/>
        <v/>
      </c>
      <c r="H145" s="120" t="str">
        <f t="shared" si="14"/>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2"/>
        <v/>
      </c>
      <c r="G146" s="120" t="str">
        <f t="shared" si="13"/>
        <v/>
      </c>
      <c r="H146" s="120" t="str">
        <f t="shared" si="14"/>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2"/>
        <v/>
      </c>
      <c r="G147" s="120" t="str">
        <f t="shared" si="13"/>
        <v/>
      </c>
      <c r="H147" s="120" t="str">
        <f t="shared" si="14"/>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2"/>
        <v/>
      </c>
      <c r="G148" s="120" t="str">
        <f t="shared" si="13"/>
        <v/>
      </c>
      <c r="H148" s="120" t="str">
        <f t="shared" si="14"/>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1:123"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1:123" ht="30" customHeight="1" x14ac:dyDescent="0.2">
      <c r="B418" s="139" t="s">
        <v>233</v>
      </c>
      <c r="C418" s="493">
        <v>0.33</v>
      </c>
      <c r="D418" s="494"/>
      <c r="E418" s="125"/>
      <c r="F418" s="125"/>
      <c r="G418" s="125"/>
      <c r="H418" s="125"/>
      <c r="I418" s="126"/>
      <c r="J418" s="127"/>
      <c r="K418" s="126"/>
    </row>
    <row r="419" spans="1:123" ht="12.75" customHeight="1" x14ac:dyDescent="0.2">
      <c r="B419" s="125"/>
      <c r="C419" s="133"/>
      <c r="D419" s="133"/>
      <c r="E419" s="125"/>
      <c r="F419" s="125"/>
      <c r="G419" s="125"/>
      <c r="H419" s="125"/>
      <c r="I419" s="126"/>
      <c r="J419" s="127"/>
      <c r="K419" s="126"/>
    </row>
    <row r="420" spans="1:123" ht="12.75" customHeight="1" x14ac:dyDescent="0.2">
      <c r="B420" s="125"/>
      <c r="C420" s="133"/>
      <c r="D420" s="133"/>
      <c r="E420" s="125"/>
      <c r="F420" s="125"/>
      <c r="G420" s="125"/>
      <c r="H420" s="125"/>
      <c r="I420" s="126"/>
      <c r="J420" s="126"/>
      <c r="K420" s="126"/>
    </row>
    <row r="422" spans="1:123" ht="15" x14ac:dyDescent="0.2">
      <c r="A422" s="137"/>
      <c r="B422" s="174" t="s">
        <v>540</v>
      </c>
      <c r="C422" s="146">
        <v>16</v>
      </c>
      <c r="D422" s="177" t="s">
        <v>113</v>
      </c>
      <c r="E422" s="137"/>
      <c r="F422" s="137"/>
      <c r="G422" s="137"/>
      <c r="H422" s="137"/>
    </row>
    <row r="423" spans="1:123" ht="15" x14ac:dyDescent="0.2">
      <c r="A423" s="137"/>
      <c r="B423" s="174" t="s">
        <v>541</v>
      </c>
      <c r="C423" s="146">
        <v>30</v>
      </c>
      <c r="D423" s="177" t="s">
        <v>113</v>
      </c>
      <c r="E423" s="137"/>
      <c r="F423" s="137"/>
      <c r="G423" s="137"/>
      <c r="H423" s="137"/>
    </row>
    <row r="424" spans="1:123" ht="15" x14ac:dyDescent="0.2">
      <c r="A424" s="137"/>
      <c r="B424" s="174" t="s">
        <v>542</v>
      </c>
      <c r="C424" s="146">
        <v>1</v>
      </c>
      <c r="D424" s="177" t="s">
        <v>113</v>
      </c>
      <c r="E424" s="137"/>
      <c r="F424" s="137"/>
      <c r="G424" s="137"/>
      <c r="H424" s="137"/>
    </row>
    <row r="425" spans="1:123" ht="15" x14ac:dyDescent="0.2">
      <c r="A425" s="137"/>
      <c r="B425" s="174" t="s">
        <v>543</v>
      </c>
      <c r="C425" s="146">
        <v>3</v>
      </c>
      <c r="D425" s="177" t="s">
        <v>114</v>
      </c>
      <c r="E425" s="137"/>
      <c r="F425" s="137"/>
      <c r="G425" s="137"/>
      <c r="H425" s="137"/>
    </row>
    <row r="426" spans="1:123" ht="15" x14ac:dyDescent="0.2">
      <c r="A426" s="137"/>
      <c r="B426" s="174" t="s">
        <v>544</v>
      </c>
      <c r="C426" s="146">
        <v>25</v>
      </c>
      <c r="D426" s="177" t="s">
        <v>114</v>
      </c>
      <c r="E426" s="137"/>
      <c r="F426" s="137"/>
      <c r="G426" s="137"/>
      <c r="H426" s="137"/>
      <c r="DS426" s="132"/>
    </row>
    <row r="427" spans="1:123" ht="15" x14ac:dyDescent="0.25">
      <c r="A427" s="137"/>
      <c r="B427" s="174" t="s">
        <v>545</v>
      </c>
      <c r="C427" s="146">
        <v>35</v>
      </c>
      <c r="D427" s="177" t="s">
        <v>114</v>
      </c>
      <c r="E427" s="137"/>
      <c r="F427" s="137"/>
      <c r="G427" s="137"/>
      <c r="H427" s="137"/>
      <c r="I427" s="141"/>
      <c r="K427" s="78"/>
      <c r="DS427" s="132"/>
    </row>
    <row r="428" spans="1:123" ht="15" x14ac:dyDescent="0.2">
      <c r="A428" s="137"/>
      <c r="B428" s="174" t="s">
        <v>546</v>
      </c>
      <c r="C428" s="146">
        <v>4</v>
      </c>
      <c r="D428" s="177" t="s">
        <v>114</v>
      </c>
      <c r="E428" s="137"/>
      <c r="F428" s="137"/>
      <c r="G428" s="137"/>
      <c r="H428" s="137"/>
      <c r="I428" s="141"/>
    </row>
    <row r="429" spans="1:123" ht="15" x14ac:dyDescent="0.2">
      <c r="A429" s="137"/>
      <c r="B429" s="174" t="s">
        <v>547</v>
      </c>
      <c r="C429" s="146">
        <v>2</v>
      </c>
      <c r="D429" s="177" t="s">
        <v>114</v>
      </c>
      <c r="E429" s="137"/>
      <c r="F429" s="137"/>
      <c r="G429" s="137"/>
      <c r="H429" s="137"/>
      <c r="I429" s="141"/>
    </row>
    <row r="430" spans="1:123" ht="15" x14ac:dyDescent="0.2">
      <c r="A430" s="137"/>
      <c r="B430" s="174" t="s">
        <v>548</v>
      </c>
      <c r="C430" s="146">
        <v>24</v>
      </c>
      <c r="D430" s="177" t="s">
        <v>114</v>
      </c>
      <c r="E430" s="137"/>
      <c r="F430" s="137"/>
      <c r="G430" s="137"/>
      <c r="H430" s="137"/>
      <c r="I430" s="97"/>
    </row>
    <row r="431" spans="1:123" ht="15" x14ac:dyDescent="0.2">
      <c r="A431" s="137"/>
      <c r="B431" s="174" t="s">
        <v>549</v>
      </c>
      <c r="C431" s="146">
        <v>21</v>
      </c>
      <c r="D431" s="177" t="s">
        <v>114</v>
      </c>
      <c r="E431" s="137"/>
      <c r="F431" s="137"/>
      <c r="G431" s="137"/>
      <c r="H431" s="137"/>
      <c r="I431" s="97"/>
    </row>
    <row r="432" spans="1:123" ht="15" x14ac:dyDescent="0.2">
      <c r="A432" s="137"/>
      <c r="B432" s="174" t="s">
        <v>550</v>
      </c>
      <c r="C432" s="146">
        <v>18</v>
      </c>
      <c r="D432" s="177" t="s">
        <v>114</v>
      </c>
      <c r="E432" s="137"/>
      <c r="F432" s="137"/>
      <c r="G432" s="137"/>
      <c r="H432" s="137"/>
      <c r="I432" s="97"/>
    </row>
    <row r="433" spans="1:9" ht="15" x14ac:dyDescent="0.2">
      <c r="A433" s="137"/>
      <c r="B433" s="174" t="s">
        <v>551</v>
      </c>
      <c r="C433" s="146">
        <v>20</v>
      </c>
      <c r="D433" s="177" t="s">
        <v>114</v>
      </c>
      <c r="E433" s="137"/>
      <c r="F433" s="137"/>
      <c r="G433" s="137"/>
      <c r="H433" s="137"/>
      <c r="I433" s="97"/>
    </row>
    <row r="434" spans="1:9" ht="15" x14ac:dyDescent="0.2">
      <c r="A434" s="137"/>
      <c r="B434" s="174" t="s">
        <v>552</v>
      </c>
      <c r="C434" s="146">
        <v>10</v>
      </c>
      <c r="D434" s="177" t="s">
        <v>116</v>
      </c>
      <c r="E434" s="137"/>
      <c r="F434" s="137"/>
      <c r="G434" s="137"/>
      <c r="H434" s="137"/>
      <c r="I434" s="97"/>
    </row>
    <row r="435" spans="1:9" ht="15" x14ac:dyDescent="0.2">
      <c r="A435" s="137"/>
      <c r="B435" s="174" t="s">
        <v>553</v>
      </c>
      <c r="C435" s="146"/>
      <c r="D435" s="177" t="s">
        <v>116</v>
      </c>
      <c r="E435" s="137"/>
      <c r="F435" s="137"/>
      <c r="G435" s="137"/>
      <c r="H435" s="137"/>
      <c r="I435" s="97"/>
    </row>
    <row r="436" spans="1:9" ht="15" x14ac:dyDescent="0.2">
      <c r="A436" s="137"/>
      <c r="B436" s="174" t="s">
        <v>554</v>
      </c>
      <c r="C436" s="146">
        <v>17</v>
      </c>
      <c r="D436" s="177" t="s">
        <v>116</v>
      </c>
      <c r="E436" s="137"/>
      <c r="F436" s="137"/>
      <c r="G436" s="137"/>
      <c r="H436" s="137"/>
      <c r="I436" s="97"/>
    </row>
    <row r="437" spans="1:9" ht="15" x14ac:dyDescent="0.2">
      <c r="A437" s="137"/>
      <c r="B437" s="174" t="s">
        <v>555</v>
      </c>
      <c r="C437" s="146">
        <v>7</v>
      </c>
      <c r="D437" s="177" t="s">
        <v>116</v>
      </c>
      <c r="E437" s="137"/>
      <c r="F437" s="137"/>
      <c r="G437" s="137"/>
      <c r="H437" s="137"/>
    </row>
    <row r="438" spans="1:9" ht="15" x14ac:dyDescent="0.2">
      <c r="A438" s="137"/>
      <c r="B438" s="174" t="s">
        <v>418</v>
      </c>
      <c r="C438" s="146">
        <v>6</v>
      </c>
      <c r="D438" s="177" t="s">
        <v>116</v>
      </c>
      <c r="E438" s="137"/>
      <c r="F438" s="137"/>
      <c r="G438" s="137"/>
      <c r="H438" s="137"/>
    </row>
    <row r="439" spans="1:9" ht="15" x14ac:dyDescent="0.2">
      <c r="A439" s="137"/>
      <c r="B439" s="174" t="s">
        <v>539</v>
      </c>
      <c r="C439" s="146"/>
      <c r="D439" s="177" t="s">
        <v>116</v>
      </c>
      <c r="E439" s="137"/>
      <c r="F439" s="137"/>
      <c r="G439" s="137"/>
      <c r="H439" s="137"/>
    </row>
    <row r="440" spans="1:9" ht="15" x14ac:dyDescent="0.2">
      <c r="A440" s="137"/>
      <c r="B440" s="174" t="s">
        <v>556</v>
      </c>
      <c r="C440" s="146">
        <v>8</v>
      </c>
      <c r="D440" s="177" t="s">
        <v>116</v>
      </c>
      <c r="E440" s="137"/>
      <c r="F440" s="137"/>
      <c r="G440" s="137"/>
      <c r="H440" s="137"/>
    </row>
    <row r="441" spans="1:9" ht="15" x14ac:dyDescent="0.2">
      <c r="A441" s="137"/>
      <c r="B441" s="174" t="s">
        <v>556</v>
      </c>
      <c r="C441" s="146">
        <v>22</v>
      </c>
      <c r="D441" s="177" t="s">
        <v>116</v>
      </c>
      <c r="E441" s="137"/>
      <c r="F441" s="137"/>
      <c r="G441" s="137"/>
      <c r="H441" s="137"/>
    </row>
    <row r="442" spans="1:9" ht="15" x14ac:dyDescent="0.2">
      <c r="A442" s="137"/>
      <c r="B442" s="174" t="s">
        <v>557</v>
      </c>
      <c r="C442" s="146">
        <v>13</v>
      </c>
      <c r="D442" s="177" t="s">
        <v>116</v>
      </c>
      <c r="E442" s="137"/>
      <c r="F442" s="137"/>
      <c r="G442" s="137"/>
      <c r="H442" s="137"/>
    </row>
    <row r="443" spans="1:9" ht="15" x14ac:dyDescent="0.2">
      <c r="A443" s="137"/>
      <c r="B443" s="174" t="s">
        <v>558</v>
      </c>
      <c r="C443" s="146">
        <v>11</v>
      </c>
      <c r="D443" s="177" t="s">
        <v>117</v>
      </c>
      <c r="E443" s="137"/>
      <c r="F443" s="137"/>
      <c r="G443" s="137"/>
      <c r="H443" s="137"/>
    </row>
    <row r="444" spans="1:9" ht="15" x14ac:dyDescent="0.2">
      <c r="A444" s="137"/>
      <c r="B444" s="174" t="s">
        <v>559</v>
      </c>
      <c r="C444" s="146">
        <v>19</v>
      </c>
      <c r="D444" s="177" t="s">
        <v>117</v>
      </c>
      <c r="E444" s="137"/>
      <c r="F444" s="137"/>
      <c r="G444" s="137"/>
      <c r="H444" s="137"/>
    </row>
    <row r="445" spans="1:9" ht="15" x14ac:dyDescent="0.2">
      <c r="A445" s="137"/>
      <c r="B445" s="174" t="s">
        <v>560</v>
      </c>
      <c r="C445" s="146">
        <v>15</v>
      </c>
      <c r="D445" s="177" t="s">
        <v>117</v>
      </c>
      <c r="E445" s="137"/>
      <c r="F445" s="137"/>
      <c r="G445" s="137"/>
      <c r="H445" s="137"/>
    </row>
    <row r="446" spans="1:9" ht="15" x14ac:dyDescent="0.2">
      <c r="A446" s="137"/>
      <c r="B446" s="174" t="s">
        <v>561</v>
      </c>
      <c r="C446" s="146">
        <v>29</v>
      </c>
      <c r="D446" s="177" t="s">
        <v>117</v>
      </c>
      <c r="E446" s="137"/>
      <c r="F446" s="137"/>
      <c r="G446" s="137"/>
      <c r="H446" s="137"/>
    </row>
    <row r="447" spans="1:9" ht="15" x14ac:dyDescent="0.2">
      <c r="B447" s="137"/>
      <c r="C447" s="141"/>
      <c r="D447" s="141"/>
      <c r="E447" s="141"/>
      <c r="F447" s="142"/>
    </row>
    <row r="448" spans="1:9" ht="15" x14ac:dyDescent="0.2">
      <c r="B448" s="141"/>
      <c r="C448" s="141"/>
      <c r="D448" s="141"/>
      <c r="E448" s="141"/>
      <c r="F448" s="142"/>
    </row>
  </sheetData>
  <autoFilter ref="A4:DX4">
    <sortState ref="A5:DX44">
      <sortCondition ref="C4"/>
    </sortState>
  </autoFilter>
  <mergeCells count="8">
    <mergeCell ref="C417:D417"/>
    <mergeCell ref="C418:D418"/>
    <mergeCell ref="J2:J3"/>
    <mergeCell ref="F106:H106"/>
    <mergeCell ref="C413:D413"/>
    <mergeCell ref="C414:D414"/>
    <mergeCell ref="C415:D415"/>
    <mergeCell ref="C416:D416"/>
  </mergeCells>
  <conditionalFormatting sqref="B414">
    <cfRule type="cellIs" dxfId="4965" priority="259" operator="equal">
      <formula>"Remplaçant"</formula>
    </cfRule>
    <cfRule type="cellIs" dxfId="4964" priority="260"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J437:K438 H105:XFD105 B421:XFD421 B50:XFD104 I106:XFD106 B417:B420 I415:XFD420 A149:H341 I107:K116 B342:XFD410 K412:XFD414 F412:J413 B411 D411:XFD411 B412:D412 E412:E416 L427:XFD429 B449:M1048576 G447:M448 K428:K436 L430:M438 N430:XFD1048576 J31:O48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1:R48 I122:K129 F122:F129 M122:T129 O135:T138 M135:N341 F135:F148 I135:K341 I439:M446 I422:XFD426 J4:O4 J5:K5 M5:O5 J6:O20 R2:R4 R6:R8 R10:R18 R20">
    <cfRule type="cellIs" dxfId="4963" priority="601" operator="equal">
      <formula>"Remplaçant"</formula>
    </cfRule>
    <cfRule type="cellIs" dxfId="4962" priority="602" operator="equal">
      <formula>"Titulaire"</formula>
    </cfRule>
  </conditionalFormatting>
  <conditionalFormatting sqref="J5:K20 J31:K44">
    <cfRule type="cellIs" dxfId="4961" priority="600" operator="equal">
      <formula>0</formula>
    </cfRule>
  </conditionalFormatting>
  <conditionalFormatting sqref="L1">
    <cfRule type="cellIs" dxfId="4960" priority="598" operator="equal">
      <formula>"Remplaçant"</formula>
    </cfRule>
    <cfRule type="cellIs" dxfId="4959" priority="599" operator="equal">
      <formula>"Titulaire"</formula>
    </cfRule>
  </conditionalFormatting>
  <conditionalFormatting sqref="O1">
    <cfRule type="cellIs" dxfId="4958" priority="596" operator="equal">
      <formula>"Remplaçant"</formula>
    </cfRule>
    <cfRule type="cellIs" dxfId="4957" priority="597" operator="equal">
      <formula>"Titulaire"</formula>
    </cfRule>
  </conditionalFormatting>
  <conditionalFormatting sqref="AB4:AC4">
    <cfRule type="cellIs" dxfId="4956" priority="552" operator="equal">
      <formula>"Remplaçant"</formula>
    </cfRule>
    <cfRule type="cellIs" dxfId="4955" priority="553" operator="equal">
      <formula>"Titulaire"</formula>
    </cfRule>
  </conditionalFormatting>
  <conditionalFormatting sqref="P5:Q20 P31:Q47">
    <cfRule type="cellIs" dxfId="4954" priority="592" operator="equal">
      <formula>"Remplaçant"</formula>
    </cfRule>
    <cfRule type="cellIs" dxfId="4953" priority="593" operator="equal">
      <formula>"Titulaire"</formula>
    </cfRule>
  </conditionalFormatting>
  <conditionalFormatting sqref="S5:T20 S31:T47">
    <cfRule type="cellIs" dxfId="4952" priority="590" operator="equal">
      <formula>"Remplaçant"</formula>
    </cfRule>
    <cfRule type="cellIs" dxfId="4951" priority="591" operator="equal">
      <formula>"Titulaire"</formula>
    </cfRule>
  </conditionalFormatting>
  <conditionalFormatting sqref="P4:Q4">
    <cfRule type="cellIs" dxfId="4950" priority="588" operator="equal">
      <formula>"Remplaçant"</formula>
    </cfRule>
    <cfRule type="cellIs" dxfId="4949" priority="589" operator="equal">
      <formula>"Titulaire"</formula>
    </cfRule>
  </conditionalFormatting>
  <conditionalFormatting sqref="S4:T4">
    <cfRule type="cellIs" dxfId="4948" priority="586" operator="equal">
      <formula>"Remplaçant"</formula>
    </cfRule>
    <cfRule type="cellIs" dxfId="4947" priority="587" operator="equal">
      <formula>"Titulaire"</formula>
    </cfRule>
  </conditionalFormatting>
  <conditionalFormatting sqref="J5:J20 J31:J44">
    <cfRule type="top10" dxfId="4946" priority="603" rank="11"/>
  </conditionalFormatting>
  <conditionalFormatting sqref="P48:Q48">
    <cfRule type="cellIs" dxfId="4945" priority="584" operator="equal">
      <formula>"Remplaçant"</formula>
    </cfRule>
    <cfRule type="cellIs" dxfId="4944" priority="585" operator="equal">
      <formula>"Titulaire"</formula>
    </cfRule>
  </conditionalFormatting>
  <conditionalFormatting sqref="S48:T48">
    <cfRule type="cellIs" dxfId="4943" priority="582" operator="equal">
      <formula>"Remplaçant"</formula>
    </cfRule>
    <cfRule type="cellIs" dxfId="4942" priority="583" operator="equal">
      <formula>"Titulaire"</formula>
    </cfRule>
  </conditionalFormatting>
  <conditionalFormatting sqref="U2:U4 U17:U19 U32:U48">
    <cfRule type="cellIs" dxfId="4941" priority="580" operator="equal">
      <formula>"Remplaçant"</formula>
    </cfRule>
    <cfRule type="cellIs" dxfId="4940" priority="581" operator="equal">
      <formula>"Titulaire"</formula>
    </cfRule>
  </conditionalFormatting>
  <conditionalFormatting sqref="V5:W20 V31:W47">
    <cfRule type="cellIs" dxfId="4939" priority="576" operator="equal">
      <formula>"Remplaçant"</formula>
    </cfRule>
    <cfRule type="cellIs" dxfId="4938" priority="577" operator="equal">
      <formula>"Titulaire"</formula>
    </cfRule>
  </conditionalFormatting>
  <conditionalFormatting sqref="V4:W4">
    <cfRule type="cellIs" dxfId="4937" priority="574" operator="equal">
      <formula>"Remplaçant"</formula>
    </cfRule>
    <cfRule type="cellIs" dxfId="4936" priority="575" operator="equal">
      <formula>"Titulaire"</formula>
    </cfRule>
  </conditionalFormatting>
  <conditionalFormatting sqref="V48:W48">
    <cfRule type="cellIs" dxfId="4935" priority="572" operator="equal">
      <formula>"Remplaçant"</formula>
    </cfRule>
    <cfRule type="cellIs" dxfId="4934" priority="573" operator="equal">
      <formula>"Titulaire"</formula>
    </cfRule>
  </conditionalFormatting>
  <conditionalFormatting sqref="R49">
    <cfRule type="cellIs" dxfId="4933" priority="570" operator="equal">
      <formula>"Remplaçant"</formula>
    </cfRule>
    <cfRule type="cellIs" dxfId="4932" priority="571" operator="equal">
      <formula>"Titulaire"</formula>
    </cfRule>
  </conditionalFormatting>
  <conditionalFormatting sqref="O49">
    <cfRule type="cellIs" dxfId="4931" priority="568" operator="equal">
      <formula>"Remplaçant"</formula>
    </cfRule>
    <cfRule type="cellIs" dxfId="4930" priority="569" operator="equal">
      <formula>"Titulaire"</formula>
    </cfRule>
  </conditionalFormatting>
  <conditionalFormatting sqref="L49">
    <cfRule type="cellIs" dxfId="4929" priority="566" operator="equal">
      <formula>"Remplaçant"</formula>
    </cfRule>
    <cfRule type="cellIs" dxfId="4928" priority="567" operator="equal">
      <formula>"Titulaire"</formula>
    </cfRule>
  </conditionalFormatting>
  <conditionalFormatting sqref="X1">
    <cfRule type="cellIs" dxfId="4927" priority="564" operator="equal">
      <formula>"Remplaçant"</formula>
    </cfRule>
    <cfRule type="cellIs" dxfId="4926" priority="565" operator="equal">
      <formula>"Titulaire"</formula>
    </cfRule>
  </conditionalFormatting>
  <conditionalFormatting sqref="Y5:Z20 Y31:Z47">
    <cfRule type="cellIs" dxfId="4925" priority="562" operator="equal">
      <formula>"Remplaçant"</formula>
    </cfRule>
    <cfRule type="cellIs" dxfId="4924" priority="563" operator="equal">
      <formula>"Titulaire"</formula>
    </cfRule>
  </conditionalFormatting>
  <conditionalFormatting sqref="Y4:Z4">
    <cfRule type="cellIs" dxfId="4923" priority="560" operator="equal">
      <formula>"Remplaçant"</formula>
    </cfRule>
    <cfRule type="cellIs" dxfId="4922" priority="561" operator="equal">
      <formula>"Titulaire"</formula>
    </cfRule>
  </conditionalFormatting>
  <conditionalFormatting sqref="Y48:Z48">
    <cfRule type="cellIs" dxfId="4921" priority="558" operator="equal">
      <formula>"Remplaçant"</formula>
    </cfRule>
    <cfRule type="cellIs" dxfId="4920" priority="559" operator="equal">
      <formula>"Titulaire"</formula>
    </cfRule>
  </conditionalFormatting>
  <conditionalFormatting sqref="AA1">
    <cfRule type="cellIs" dxfId="4919" priority="556" operator="equal">
      <formula>"Remplaçant"</formula>
    </cfRule>
    <cfRule type="cellIs" dxfId="4918" priority="557" operator="equal">
      <formula>"Titulaire"</formula>
    </cfRule>
  </conditionalFormatting>
  <conditionalFormatting sqref="AB5:AC20 AB31:AC47">
    <cfRule type="cellIs" dxfId="4917" priority="554" operator="equal">
      <formula>"Remplaçant"</formula>
    </cfRule>
    <cfRule type="cellIs" dxfId="4916" priority="555" operator="equal">
      <formula>"Titulaire"</formula>
    </cfRule>
  </conditionalFormatting>
  <conditionalFormatting sqref="AB48:AC48">
    <cfRule type="cellIs" dxfId="4915" priority="550" operator="equal">
      <formula>"Remplaçant"</formula>
    </cfRule>
    <cfRule type="cellIs" dxfId="4914" priority="551" operator="equal">
      <formula>"Titulaire"</formula>
    </cfRule>
  </conditionalFormatting>
  <conditionalFormatting sqref="AD1">
    <cfRule type="cellIs" dxfId="4913" priority="548" operator="equal">
      <formula>"Remplaçant"</formula>
    </cfRule>
    <cfRule type="cellIs" dxfId="4912" priority="549" operator="equal">
      <formula>"Titulaire"</formula>
    </cfRule>
  </conditionalFormatting>
  <conditionalFormatting sqref="AE5:AF20 AE31:AF47">
    <cfRule type="cellIs" dxfId="4911" priority="546" operator="equal">
      <formula>"Remplaçant"</formula>
    </cfRule>
    <cfRule type="cellIs" dxfId="4910" priority="547" operator="equal">
      <formula>"Titulaire"</formula>
    </cfRule>
  </conditionalFormatting>
  <conditionalFormatting sqref="AE4:AF4">
    <cfRule type="cellIs" dxfId="4909" priority="544" operator="equal">
      <formula>"Remplaçant"</formula>
    </cfRule>
    <cfRule type="cellIs" dxfId="4908" priority="545" operator="equal">
      <formula>"Titulaire"</formula>
    </cfRule>
  </conditionalFormatting>
  <conditionalFormatting sqref="AE48:AF48">
    <cfRule type="cellIs" dxfId="4907" priority="542" operator="equal">
      <formula>"Remplaçant"</formula>
    </cfRule>
    <cfRule type="cellIs" dxfId="4906" priority="543" operator="equal">
      <formula>"Titulaire"</formula>
    </cfRule>
  </conditionalFormatting>
  <conditionalFormatting sqref="AG1">
    <cfRule type="cellIs" dxfId="4905" priority="540" operator="equal">
      <formula>"Remplaçant"</formula>
    </cfRule>
    <cfRule type="cellIs" dxfId="4904" priority="541" operator="equal">
      <formula>"Titulaire"</formula>
    </cfRule>
  </conditionalFormatting>
  <conditionalFormatting sqref="AH5:AI20 AH31:AI47">
    <cfRule type="cellIs" dxfId="4903" priority="538" operator="equal">
      <formula>"Remplaçant"</formula>
    </cfRule>
    <cfRule type="cellIs" dxfId="4902" priority="539" operator="equal">
      <formula>"Titulaire"</formula>
    </cfRule>
  </conditionalFormatting>
  <conditionalFormatting sqref="AH4:AI4">
    <cfRule type="cellIs" dxfId="4901" priority="536" operator="equal">
      <formula>"Remplaçant"</formula>
    </cfRule>
    <cfRule type="cellIs" dxfId="4900" priority="537" operator="equal">
      <formula>"Titulaire"</formula>
    </cfRule>
  </conditionalFormatting>
  <conditionalFormatting sqref="AH48:AI48">
    <cfRule type="cellIs" dxfId="4899" priority="534" operator="equal">
      <formula>"Remplaçant"</formula>
    </cfRule>
    <cfRule type="cellIs" dxfId="4898" priority="535" operator="equal">
      <formula>"Titulaire"</formula>
    </cfRule>
  </conditionalFormatting>
  <conditionalFormatting sqref="AJ1">
    <cfRule type="cellIs" dxfId="4897" priority="532" operator="equal">
      <formula>"Remplaçant"</formula>
    </cfRule>
    <cfRule type="cellIs" dxfId="4896" priority="533" operator="equal">
      <formula>"Titulaire"</formula>
    </cfRule>
  </conditionalFormatting>
  <conditionalFormatting sqref="AK5:AL20 AK31:AL47">
    <cfRule type="cellIs" dxfId="4895" priority="530" operator="equal">
      <formula>"Remplaçant"</formula>
    </cfRule>
    <cfRule type="cellIs" dxfId="4894" priority="531" operator="equal">
      <formula>"Titulaire"</formula>
    </cfRule>
  </conditionalFormatting>
  <conditionalFormatting sqref="AK4:AL4">
    <cfRule type="cellIs" dxfId="4893" priority="528" operator="equal">
      <formula>"Remplaçant"</formula>
    </cfRule>
    <cfRule type="cellIs" dxfId="4892" priority="529" operator="equal">
      <formula>"Titulaire"</formula>
    </cfRule>
  </conditionalFormatting>
  <conditionalFormatting sqref="AK48:AL48">
    <cfRule type="cellIs" dxfId="4891" priority="526" operator="equal">
      <formula>"Remplaçant"</formula>
    </cfRule>
    <cfRule type="cellIs" dxfId="4890" priority="527" operator="equal">
      <formula>"Titulaire"</formula>
    </cfRule>
  </conditionalFormatting>
  <conditionalFormatting sqref="AM1">
    <cfRule type="cellIs" dxfId="4889" priority="524" operator="equal">
      <formula>"Remplaçant"</formula>
    </cfRule>
    <cfRule type="cellIs" dxfId="4888" priority="525" operator="equal">
      <formula>"Titulaire"</formula>
    </cfRule>
  </conditionalFormatting>
  <conditionalFormatting sqref="AN5:AO20 AN31:AO47">
    <cfRule type="cellIs" dxfId="4887" priority="522" operator="equal">
      <formula>"Remplaçant"</formula>
    </cfRule>
    <cfRule type="cellIs" dxfId="4886" priority="523" operator="equal">
      <formula>"Titulaire"</formula>
    </cfRule>
  </conditionalFormatting>
  <conditionalFormatting sqref="AN4:AO4">
    <cfRule type="cellIs" dxfId="4885" priority="520" operator="equal">
      <formula>"Remplaçant"</formula>
    </cfRule>
    <cfRule type="cellIs" dxfId="4884" priority="521" operator="equal">
      <formula>"Titulaire"</formula>
    </cfRule>
  </conditionalFormatting>
  <conditionalFormatting sqref="AN48:AO48">
    <cfRule type="cellIs" dxfId="4883" priority="518" operator="equal">
      <formula>"Remplaçant"</formula>
    </cfRule>
    <cfRule type="cellIs" dxfId="4882" priority="519" operator="equal">
      <formula>"Titulaire"</formula>
    </cfRule>
  </conditionalFormatting>
  <conditionalFormatting sqref="AP1">
    <cfRule type="cellIs" dxfId="4881" priority="516" operator="equal">
      <formula>"Remplaçant"</formula>
    </cfRule>
    <cfRule type="cellIs" dxfId="4880" priority="517" operator="equal">
      <formula>"Titulaire"</formula>
    </cfRule>
  </conditionalFormatting>
  <conditionalFormatting sqref="AQ5:AR20 AQ31:AR47">
    <cfRule type="cellIs" dxfId="4879" priority="514" operator="equal">
      <formula>"Remplaçant"</formula>
    </cfRule>
    <cfRule type="cellIs" dxfId="4878" priority="515" operator="equal">
      <formula>"Titulaire"</formula>
    </cfRule>
  </conditionalFormatting>
  <conditionalFormatting sqref="AQ4:AR4">
    <cfRule type="cellIs" dxfId="4877" priority="512" operator="equal">
      <formula>"Remplaçant"</formula>
    </cfRule>
    <cfRule type="cellIs" dxfId="4876" priority="513" operator="equal">
      <formula>"Titulaire"</formula>
    </cfRule>
  </conditionalFormatting>
  <conditionalFormatting sqref="AQ48:AR48">
    <cfRule type="cellIs" dxfId="4875" priority="510" operator="equal">
      <formula>"Remplaçant"</formula>
    </cfRule>
    <cfRule type="cellIs" dxfId="4874" priority="511" operator="equal">
      <formula>"Titulaire"</formula>
    </cfRule>
  </conditionalFormatting>
  <conditionalFormatting sqref="AS1">
    <cfRule type="cellIs" dxfId="4873" priority="508" operator="equal">
      <formula>"Remplaçant"</formula>
    </cfRule>
    <cfRule type="cellIs" dxfId="4872" priority="509" operator="equal">
      <formula>"Titulaire"</formula>
    </cfRule>
  </conditionalFormatting>
  <conditionalFormatting sqref="AT5:AU20 AT31:AU47">
    <cfRule type="cellIs" dxfId="4871" priority="506" operator="equal">
      <formula>"Remplaçant"</formula>
    </cfRule>
    <cfRule type="cellIs" dxfId="4870" priority="507" operator="equal">
      <formula>"Titulaire"</formula>
    </cfRule>
  </conditionalFormatting>
  <conditionalFormatting sqref="AT4:AU4">
    <cfRule type="cellIs" dxfId="4869" priority="504" operator="equal">
      <formula>"Remplaçant"</formula>
    </cfRule>
    <cfRule type="cellIs" dxfId="4868" priority="505" operator="equal">
      <formula>"Titulaire"</formula>
    </cfRule>
  </conditionalFormatting>
  <conditionalFormatting sqref="AT48:AU48">
    <cfRule type="cellIs" dxfId="4867" priority="502" operator="equal">
      <formula>"Remplaçant"</formula>
    </cfRule>
    <cfRule type="cellIs" dxfId="4866" priority="503" operator="equal">
      <formula>"Titulaire"</formula>
    </cfRule>
  </conditionalFormatting>
  <conditionalFormatting sqref="AV1">
    <cfRule type="cellIs" dxfId="4865" priority="500" operator="equal">
      <formula>"Remplaçant"</formula>
    </cfRule>
    <cfRule type="cellIs" dxfId="4864" priority="501" operator="equal">
      <formula>"Titulaire"</formula>
    </cfRule>
  </conditionalFormatting>
  <conditionalFormatting sqref="AW5:AX20 AW31:AX47">
    <cfRule type="cellIs" dxfId="4863" priority="498" operator="equal">
      <formula>"Remplaçant"</formula>
    </cfRule>
    <cfRule type="cellIs" dxfId="4862" priority="499" operator="equal">
      <formula>"Titulaire"</formula>
    </cfRule>
  </conditionalFormatting>
  <conditionalFormatting sqref="AW4:AX4">
    <cfRule type="cellIs" dxfId="4861" priority="496" operator="equal">
      <formula>"Remplaçant"</formula>
    </cfRule>
    <cfRule type="cellIs" dxfId="4860" priority="497" operator="equal">
      <formula>"Titulaire"</formula>
    </cfRule>
  </conditionalFormatting>
  <conditionalFormatting sqref="AW48:AX48">
    <cfRule type="cellIs" dxfId="4859" priority="494" operator="equal">
      <formula>"Remplaçant"</formula>
    </cfRule>
    <cfRule type="cellIs" dxfId="4858" priority="495" operator="equal">
      <formula>"Titulaire"</formula>
    </cfRule>
  </conditionalFormatting>
  <conditionalFormatting sqref="AY1">
    <cfRule type="cellIs" dxfId="4857" priority="492" operator="equal">
      <formula>"Remplaçant"</formula>
    </cfRule>
    <cfRule type="cellIs" dxfId="4856" priority="493" operator="equal">
      <formula>"Titulaire"</formula>
    </cfRule>
  </conditionalFormatting>
  <conditionalFormatting sqref="AZ5:BA20 AZ31:BA47">
    <cfRule type="cellIs" dxfId="4855" priority="490" operator="equal">
      <formula>"Remplaçant"</formula>
    </cfRule>
    <cfRule type="cellIs" dxfId="4854" priority="491" operator="equal">
      <formula>"Titulaire"</formula>
    </cfRule>
  </conditionalFormatting>
  <conditionalFormatting sqref="AZ4:BA4">
    <cfRule type="cellIs" dxfId="4853" priority="488" operator="equal">
      <formula>"Remplaçant"</formula>
    </cfRule>
    <cfRule type="cellIs" dxfId="4852" priority="489" operator="equal">
      <formula>"Titulaire"</formula>
    </cfRule>
  </conditionalFormatting>
  <conditionalFormatting sqref="AZ48:BA48">
    <cfRule type="cellIs" dxfId="4851" priority="486" operator="equal">
      <formula>"Remplaçant"</formula>
    </cfRule>
    <cfRule type="cellIs" dxfId="4850" priority="487" operator="equal">
      <formula>"Titulaire"</formula>
    </cfRule>
  </conditionalFormatting>
  <conditionalFormatting sqref="BB1">
    <cfRule type="cellIs" dxfId="4849" priority="484" operator="equal">
      <formula>"Remplaçant"</formula>
    </cfRule>
    <cfRule type="cellIs" dxfId="4848" priority="485" operator="equal">
      <formula>"Titulaire"</formula>
    </cfRule>
  </conditionalFormatting>
  <conditionalFormatting sqref="BC5:BD20 BC31:BD47">
    <cfRule type="cellIs" dxfId="4847" priority="482" operator="equal">
      <formula>"Remplaçant"</formula>
    </cfRule>
    <cfRule type="cellIs" dxfId="4846" priority="483" operator="equal">
      <formula>"Titulaire"</formula>
    </cfRule>
  </conditionalFormatting>
  <conditionalFormatting sqref="BC4:BD4">
    <cfRule type="cellIs" dxfId="4845" priority="480" operator="equal">
      <formula>"Remplaçant"</formula>
    </cfRule>
    <cfRule type="cellIs" dxfId="4844" priority="481" operator="equal">
      <formula>"Titulaire"</formula>
    </cfRule>
  </conditionalFormatting>
  <conditionalFormatting sqref="BC48:BD48">
    <cfRule type="cellIs" dxfId="4843" priority="478" operator="equal">
      <formula>"Remplaçant"</formula>
    </cfRule>
    <cfRule type="cellIs" dxfId="4842" priority="479" operator="equal">
      <formula>"Titulaire"</formula>
    </cfRule>
  </conditionalFormatting>
  <conditionalFormatting sqref="BE1">
    <cfRule type="cellIs" dxfId="4841" priority="476" operator="equal">
      <formula>"Remplaçant"</formula>
    </cfRule>
    <cfRule type="cellIs" dxfId="4840" priority="477" operator="equal">
      <formula>"Titulaire"</formula>
    </cfRule>
  </conditionalFormatting>
  <conditionalFormatting sqref="BF5:BG20 BF31:BG47">
    <cfRule type="cellIs" dxfId="4839" priority="474" operator="equal">
      <formula>"Remplaçant"</formula>
    </cfRule>
    <cfRule type="cellIs" dxfId="4838" priority="475" operator="equal">
      <formula>"Titulaire"</formula>
    </cfRule>
  </conditionalFormatting>
  <conditionalFormatting sqref="BF4:BG4">
    <cfRule type="cellIs" dxfId="4837" priority="472" operator="equal">
      <formula>"Remplaçant"</formula>
    </cfRule>
    <cfRule type="cellIs" dxfId="4836" priority="473" operator="equal">
      <formula>"Titulaire"</formula>
    </cfRule>
  </conditionalFormatting>
  <conditionalFormatting sqref="BF48:BG48">
    <cfRule type="cellIs" dxfId="4835" priority="470" operator="equal">
      <formula>"Remplaçant"</formula>
    </cfRule>
    <cfRule type="cellIs" dxfId="4834" priority="471" operator="equal">
      <formula>"Titulaire"</formula>
    </cfRule>
  </conditionalFormatting>
  <conditionalFormatting sqref="BH1">
    <cfRule type="cellIs" dxfId="4833" priority="468" operator="equal">
      <formula>"Remplaçant"</formula>
    </cfRule>
    <cfRule type="cellIs" dxfId="4832" priority="469" operator="equal">
      <formula>"Titulaire"</formula>
    </cfRule>
  </conditionalFormatting>
  <conditionalFormatting sqref="BI5:BJ20 BI31:BJ47">
    <cfRule type="cellIs" dxfId="4831" priority="466" operator="equal">
      <formula>"Remplaçant"</formula>
    </cfRule>
    <cfRule type="cellIs" dxfId="4830" priority="467" operator="equal">
      <formula>"Titulaire"</formula>
    </cfRule>
  </conditionalFormatting>
  <conditionalFormatting sqref="BI4:BJ4">
    <cfRule type="cellIs" dxfId="4829" priority="464" operator="equal">
      <formula>"Remplaçant"</formula>
    </cfRule>
    <cfRule type="cellIs" dxfId="4828" priority="465" operator="equal">
      <formula>"Titulaire"</formula>
    </cfRule>
  </conditionalFormatting>
  <conditionalFormatting sqref="BI48:BJ48">
    <cfRule type="cellIs" dxfId="4827" priority="462" operator="equal">
      <formula>"Remplaçant"</formula>
    </cfRule>
    <cfRule type="cellIs" dxfId="4826" priority="463" operator="equal">
      <formula>"Titulaire"</formula>
    </cfRule>
  </conditionalFormatting>
  <conditionalFormatting sqref="BK1">
    <cfRule type="cellIs" dxfId="4825" priority="460" operator="equal">
      <formula>"Remplaçant"</formula>
    </cfRule>
    <cfRule type="cellIs" dxfId="4824" priority="461" operator="equal">
      <formula>"Titulaire"</formula>
    </cfRule>
  </conditionalFormatting>
  <conditionalFormatting sqref="BL5:BM20 BL31:BM47">
    <cfRule type="cellIs" dxfId="4823" priority="458" operator="equal">
      <formula>"Remplaçant"</formula>
    </cfRule>
    <cfRule type="cellIs" dxfId="4822" priority="459" operator="equal">
      <formula>"Titulaire"</formula>
    </cfRule>
  </conditionalFormatting>
  <conditionalFormatting sqref="BL4:BM4">
    <cfRule type="cellIs" dxfId="4821" priority="456" operator="equal">
      <formula>"Remplaçant"</formula>
    </cfRule>
    <cfRule type="cellIs" dxfId="4820" priority="457" operator="equal">
      <formula>"Titulaire"</formula>
    </cfRule>
  </conditionalFormatting>
  <conditionalFormatting sqref="BL48:BM48">
    <cfRule type="cellIs" dxfId="4819" priority="454" operator="equal">
      <formula>"Remplaçant"</formula>
    </cfRule>
    <cfRule type="cellIs" dxfId="4818" priority="455" operator="equal">
      <formula>"Titulaire"</formula>
    </cfRule>
  </conditionalFormatting>
  <conditionalFormatting sqref="BN1">
    <cfRule type="cellIs" dxfId="4817" priority="452" operator="equal">
      <formula>"Remplaçant"</formula>
    </cfRule>
    <cfRule type="cellIs" dxfId="4816" priority="453" operator="equal">
      <formula>"Titulaire"</formula>
    </cfRule>
  </conditionalFormatting>
  <conditionalFormatting sqref="BO5:BP20 BO31:BP47">
    <cfRule type="cellIs" dxfId="4815" priority="450" operator="equal">
      <formula>"Remplaçant"</formula>
    </cfRule>
    <cfRule type="cellIs" dxfId="4814" priority="451" operator="equal">
      <formula>"Titulaire"</formula>
    </cfRule>
  </conditionalFormatting>
  <conditionalFormatting sqref="BO4:BP4">
    <cfRule type="cellIs" dxfId="4813" priority="448" operator="equal">
      <formula>"Remplaçant"</formula>
    </cfRule>
    <cfRule type="cellIs" dxfId="4812" priority="449" operator="equal">
      <formula>"Titulaire"</formula>
    </cfRule>
  </conditionalFormatting>
  <conditionalFormatting sqref="BO48:BP48">
    <cfRule type="cellIs" dxfId="4811" priority="446" operator="equal">
      <formula>"Remplaçant"</formula>
    </cfRule>
    <cfRule type="cellIs" dxfId="4810" priority="447" operator="equal">
      <formula>"Titulaire"</formula>
    </cfRule>
  </conditionalFormatting>
  <conditionalFormatting sqref="BQ1">
    <cfRule type="cellIs" dxfId="4809" priority="444" operator="equal">
      <formula>"Remplaçant"</formula>
    </cfRule>
    <cfRule type="cellIs" dxfId="4808" priority="445" operator="equal">
      <formula>"Titulaire"</formula>
    </cfRule>
  </conditionalFormatting>
  <conditionalFormatting sqref="BR5:BS20 BR31:BS47">
    <cfRule type="cellIs" dxfId="4807" priority="442" operator="equal">
      <formula>"Remplaçant"</formula>
    </cfRule>
    <cfRule type="cellIs" dxfId="4806" priority="443" operator="equal">
      <formula>"Titulaire"</formula>
    </cfRule>
  </conditionalFormatting>
  <conditionalFormatting sqref="BR4:BS4">
    <cfRule type="cellIs" dxfId="4805" priority="440" operator="equal">
      <formula>"Remplaçant"</formula>
    </cfRule>
    <cfRule type="cellIs" dxfId="4804" priority="441" operator="equal">
      <formula>"Titulaire"</formula>
    </cfRule>
  </conditionalFormatting>
  <conditionalFormatting sqref="BR48:BS48">
    <cfRule type="cellIs" dxfId="4803" priority="438" operator="equal">
      <formula>"Remplaçant"</formula>
    </cfRule>
    <cfRule type="cellIs" dxfId="4802" priority="439" operator="equal">
      <formula>"Titulaire"</formula>
    </cfRule>
  </conditionalFormatting>
  <conditionalFormatting sqref="BT1">
    <cfRule type="cellIs" dxfId="4801" priority="436" operator="equal">
      <formula>"Remplaçant"</formula>
    </cfRule>
    <cfRule type="cellIs" dxfId="4800" priority="437" operator="equal">
      <formula>"Titulaire"</formula>
    </cfRule>
  </conditionalFormatting>
  <conditionalFormatting sqref="BU5:BV20 BU31:BV47">
    <cfRule type="cellIs" dxfId="4799" priority="434" operator="equal">
      <formula>"Remplaçant"</formula>
    </cfRule>
    <cfRule type="cellIs" dxfId="4798" priority="435" operator="equal">
      <formula>"Titulaire"</formula>
    </cfRule>
  </conditionalFormatting>
  <conditionalFormatting sqref="BU4:BV4">
    <cfRule type="cellIs" dxfId="4797" priority="432" operator="equal">
      <formula>"Remplaçant"</formula>
    </cfRule>
    <cfRule type="cellIs" dxfId="4796" priority="433" operator="equal">
      <formula>"Titulaire"</formula>
    </cfRule>
  </conditionalFormatting>
  <conditionalFormatting sqref="BU48:BV48">
    <cfRule type="cellIs" dxfId="4795" priority="430" operator="equal">
      <formula>"Remplaçant"</formula>
    </cfRule>
    <cfRule type="cellIs" dxfId="4794" priority="431" operator="equal">
      <formula>"Titulaire"</formula>
    </cfRule>
  </conditionalFormatting>
  <conditionalFormatting sqref="BW1">
    <cfRule type="cellIs" dxfId="4793" priority="428" operator="equal">
      <formula>"Remplaçant"</formula>
    </cfRule>
    <cfRule type="cellIs" dxfId="4792" priority="429" operator="equal">
      <formula>"Titulaire"</formula>
    </cfRule>
  </conditionalFormatting>
  <conditionalFormatting sqref="BX5:BY20 BX31:BY47">
    <cfRule type="cellIs" dxfId="4791" priority="426" operator="equal">
      <formula>"Remplaçant"</formula>
    </cfRule>
    <cfRule type="cellIs" dxfId="4790" priority="427" operator="equal">
      <formula>"Titulaire"</formula>
    </cfRule>
  </conditionalFormatting>
  <conditionalFormatting sqref="BX4:BY4">
    <cfRule type="cellIs" dxfId="4789" priority="424" operator="equal">
      <formula>"Remplaçant"</formula>
    </cfRule>
    <cfRule type="cellIs" dxfId="4788" priority="425" operator="equal">
      <formula>"Titulaire"</formula>
    </cfRule>
  </conditionalFormatting>
  <conditionalFormatting sqref="BX48:BY48">
    <cfRule type="cellIs" dxfId="4787" priority="422" operator="equal">
      <formula>"Remplaçant"</formula>
    </cfRule>
    <cfRule type="cellIs" dxfId="4786" priority="423" operator="equal">
      <formula>"Titulaire"</formula>
    </cfRule>
  </conditionalFormatting>
  <conditionalFormatting sqref="BZ1">
    <cfRule type="cellIs" dxfId="4785" priority="420" operator="equal">
      <formula>"Remplaçant"</formula>
    </cfRule>
    <cfRule type="cellIs" dxfId="4784" priority="421" operator="equal">
      <formula>"Titulaire"</formula>
    </cfRule>
  </conditionalFormatting>
  <conditionalFormatting sqref="CA5:CB20 CA31:CB47">
    <cfRule type="cellIs" dxfId="4783" priority="418" operator="equal">
      <formula>"Remplaçant"</formula>
    </cfRule>
    <cfRule type="cellIs" dxfId="4782" priority="419" operator="equal">
      <formula>"Titulaire"</formula>
    </cfRule>
  </conditionalFormatting>
  <conditionalFormatting sqref="CA4:CB4">
    <cfRule type="cellIs" dxfId="4781" priority="416" operator="equal">
      <formula>"Remplaçant"</formula>
    </cfRule>
    <cfRule type="cellIs" dxfId="4780" priority="417" operator="equal">
      <formula>"Titulaire"</formula>
    </cfRule>
  </conditionalFormatting>
  <conditionalFormatting sqref="CA48:CB48">
    <cfRule type="cellIs" dxfId="4779" priority="414" operator="equal">
      <formula>"Remplaçant"</formula>
    </cfRule>
    <cfRule type="cellIs" dxfId="4778" priority="415" operator="equal">
      <formula>"Titulaire"</formula>
    </cfRule>
  </conditionalFormatting>
  <conditionalFormatting sqref="CC1">
    <cfRule type="cellIs" dxfId="4777" priority="412" operator="equal">
      <formula>"Remplaçant"</formula>
    </cfRule>
    <cfRule type="cellIs" dxfId="4776" priority="413" operator="equal">
      <formula>"Titulaire"</formula>
    </cfRule>
  </conditionalFormatting>
  <conditionalFormatting sqref="CD5:CE20 CD31:CE47">
    <cfRule type="cellIs" dxfId="4775" priority="410" operator="equal">
      <formula>"Remplaçant"</formula>
    </cfRule>
    <cfRule type="cellIs" dxfId="4774" priority="411" operator="equal">
      <formula>"Titulaire"</formula>
    </cfRule>
  </conditionalFormatting>
  <conditionalFormatting sqref="CD4:CE4">
    <cfRule type="cellIs" dxfId="4773" priority="408" operator="equal">
      <formula>"Remplaçant"</formula>
    </cfRule>
    <cfRule type="cellIs" dxfId="4772" priority="409" operator="equal">
      <formula>"Titulaire"</formula>
    </cfRule>
  </conditionalFormatting>
  <conditionalFormatting sqref="CD48:CE48">
    <cfRule type="cellIs" dxfId="4771" priority="406" operator="equal">
      <formula>"Remplaçant"</formula>
    </cfRule>
    <cfRule type="cellIs" dxfId="4770" priority="407" operator="equal">
      <formula>"Titulaire"</formula>
    </cfRule>
  </conditionalFormatting>
  <conditionalFormatting sqref="CF1">
    <cfRule type="cellIs" dxfId="4769" priority="404" operator="equal">
      <formula>"Remplaçant"</formula>
    </cfRule>
    <cfRule type="cellIs" dxfId="4768" priority="405" operator="equal">
      <formula>"Titulaire"</formula>
    </cfRule>
  </conditionalFormatting>
  <conditionalFormatting sqref="CG5:CH20 CG31:CH47">
    <cfRule type="cellIs" dxfId="4767" priority="402" operator="equal">
      <formula>"Remplaçant"</formula>
    </cfRule>
    <cfRule type="cellIs" dxfId="4766" priority="403" operator="equal">
      <formula>"Titulaire"</formula>
    </cfRule>
  </conditionalFormatting>
  <conditionalFormatting sqref="CG4:CH4">
    <cfRule type="cellIs" dxfId="4765" priority="400" operator="equal">
      <formula>"Remplaçant"</formula>
    </cfRule>
    <cfRule type="cellIs" dxfId="4764" priority="401" operator="equal">
      <formula>"Titulaire"</formula>
    </cfRule>
  </conditionalFormatting>
  <conditionalFormatting sqref="CG48:CH48">
    <cfRule type="cellIs" dxfId="4763" priority="398" operator="equal">
      <formula>"Remplaçant"</formula>
    </cfRule>
    <cfRule type="cellIs" dxfId="4762" priority="399" operator="equal">
      <formula>"Titulaire"</formula>
    </cfRule>
  </conditionalFormatting>
  <conditionalFormatting sqref="CI1">
    <cfRule type="cellIs" dxfId="4761" priority="396" operator="equal">
      <formula>"Remplaçant"</formula>
    </cfRule>
    <cfRule type="cellIs" dxfId="4760" priority="397" operator="equal">
      <formula>"Titulaire"</formula>
    </cfRule>
  </conditionalFormatting>
  <conditionalFormatting sqref="CJ5:CK20 CJ31:CK47">
    <cfRule type="cellIs" dxfId="4759" priority="394" operator="equal">
      <formula>"Remplaçant"</formula>
    </cfRule>
    <cfRule type="cellIs" dxfId="4758" priority="395" operator="equal">
      <formula>"Titulaire"</formula>
    </cfRule>
  </conditionalFormatting>
  <conditionalFormatting sqref="CJ4:CK4">
    <cfRule type="cellIs" dxfId="4757" priority="392" operator="equal">
      <formula>"Remplaçant"</formula>
    </cfRule>
    <cfRule type="cellIs" dxfId="4756" priority="393" operator="equal">
      <formula>"Titulaire"</formula>
    </cfRule>
  </conditionalFormatting>
  <conditionalFormatting sqref="CJ48:CK48">
    <cfRule type="cellIs" dxfId="4755" priority="390" operator="equal">
      <formula>"Remplaçant"</formula>
    </cfRule>
    <cfRule type="cellIs" dxfId="4754" priority="391" operator="equal">
      <formula>"Titulaire"</formula>
    </cfRule>
  </conditionalFormatting>
  <conditionalFormatting sqref="CL1">
    <cfRule type="cellIs" dxfId="4753" priority="388" operator="equal">
      <formula>"Remplaçant"</formula>
    </cfRule>
    <cfRule type="cellIs" dxfId="4752" priority="389" operator="equal">
      <formula>"Titulaire"</formula>
    </cfRule>
  </conditionalFormatting>
  <conditionalFormatting sqref="CM5:CN20 CM31:CN47">
    <cfRule type="cellIs" dxfId="4751" priority="386" operator="equal">
      <formula>"Remplaçant"</formula>
    </cfRule>
    <cfRule type="cellIs" dxfId="4750" priority="387" operator="equal">
      <formula>"Titulaire"</formula>
    </cfRule>
  </conditionalFormatting>
  <conditionalFormatting sqref="CM4:CN4">
    <cfRule type="cellIs" dxfId="4749" priority="384" operator="equal">
      <formula>"Remplaçant"</formula>
    </cfRule>
    <cfRule type="cellIs" dxfId="4748" priority="385" operator="equal">
      <formula>"Titulaire"</formula>
    </cfRule>
  </conditionalFormatting>
  <conditionalFormatting sqref="CM48:CN48">
    <cfRule type="cellIs" dxfId="4747" priority="382" operator="equal">
      <formula>"Remplaçant"</formula>
    </cfRule>
    <cfRule type="cellIs" dxfId="4746" priority="383" operator="equal">
      <formula>"Titulaire"</formula>
    </cfRule>
  </conditionalFormatting>
  <conditionalFormatting sqref="CO1">
    <cfRule type="cellIs" dxfId="4745" priority="380" operator="equal">
      <formula>"Remplaçant"</formula>
    </cfRule>
    <cfRule type="cellIs" dxfId="4744" priority="381" operator="equal">
      <formula>"Titulaire"</formula>
    </cfRule>
  </conditionalFormatting>
  <conditionalFormatting sqref="CP5:CQ20 CP31:CQ47">
    <cfRule type="cellIs" dxfId="4743" priority="378" operator="equal">
      <formula>"Remplaçant"</formula>
    </cfRule>
    <cfRule type="cellIs" dxfId="4742" priority="379" operator="equal">
      <formula>"Titulaire"</formula>
    </cfRule>
  </conditionalFormatting>
  <conditionalFormatting sqref="CP4:CQ4">
    <cfRule type="cellIs" dxfId="4741" priority="376" operator="equal">
      <formula>"Remplaçant"</formula>
    </cfRule>
    <cfRule type="cellIs" dxfId="4740" priority="377" operator="equal">
      <formula>"Titulaire"</formula>
    </cfRule>
  </conditionalFormatting>
  <conditionalFormatting sqref="CP48:CQ48">
    <cfRule type="cellIs" dxfId="4739" priority="374" operator="equal">
      <formula>"Remplaçant"</formula>
    </cfRule>
    <cfRule type="cellIs" dxfId="4738" priority="375" operator="equal">
      <formula>"Titulaire"</formula>
    </cfRule>
  </conditionalFormatting>
  <conditionalFormatting sqref="CR1">
    <cfRule type="cellIs" dxfId="4737" priority="372" operator="equal">
      <formula>"Remplaçant"</formula>
    </cfRule>
    <cfRule type="cellIs" dxfId="4736" priority="373" operator="equal">
      <formula>"Titulaire"</formula>
    </cfRule>
  </conditionalFormatting>
  <conditionalFormatting sqref="CS5:CT20 CS31:CT47">
    <cfRule type="cellIs" dxfId="4735" priority="370" operator="equal">
      <formula>"Remplaçant"</formula>
    </cfRule>
    <cfRule type="cellIs" dxfId="4734" priority="371" operator="equal">
      <formula>"Titulaire"</formula>
    </cfRule>
  </conditionalFormatting>
  <conditionalFormatting sqref="CS4:CT4">
    <cfRule type="cellIs" dxfId="4733" priority="368" operator="equal">
      <formula>"Remplaçant"</formula>
    </cfRule>
    <cfRule type="cellIs" dxfId="4732" priority="369" operator="equal">
      <formula>"Titulaire"</formula>
    </cfRule>
  </conditionalFormatting>
  <conditionalFormatting sqref="CS48:CT48">
    <cfRule type="cellIs" dxfId="4731" priority="366" operator="equal">
      <formula>"Remplaçant"</formula>
    </cfRule>
    <cfRule type="cellIs" dxfId="4730" priority="367" operator="equal">
      <formula>"Titulaire"</formula>
    </cfRule>
  </conditionalFormatting>
  <conditionalFormatting sqref="CU1">
    <cfRule type="cellIs" dxfId="4729" priority="364" operator="equal">
      <formula>"Remplaçant"</formula>
    </cfRule>
    <cfRule type="cellIs" dxfId="4728" priority="365" operator="equal">
      <formula>"Titulaire"</formula>
    </cfRule>
  </conditionalFormatting>
  <conditionalFormatting sqref="CV5:CW20 CV31:CW47">
    <cfRule type="cellIs" dxfId="4727" priority="362" operator="equal">
      <formula>"Remplaçant"</formula>
    </cfRule>
    <cfRule type="cellIs" dxfId="4726" priority="363" operator="equal">
      <formula>"Titulaire"</formula>
    </cfRule>
  </conditionalFormatting>
  <conditionalFormatting sqref="CV4:CW4">
    <cfRule type="cellIs" dxfId="4725" priority="360" operator="equal">
      <formula>"Remplaçant"</formula>
    </cfRule>
    <cfRule type="cellIs" dxfId="4724" priority="361" operator="equal">
      <formula>"Titulaire"</formula>
    </cfRule>
  </conditionalFormatting>
  <conditionalFormatting sqref="CV48:CW48">
    <cfRule type="cellIs" dxfId="4723" priority="358" operator="equal">
      <formula>"Remplaçant"</formula>
    </cfRule>
    <cfRule type="cellIs" dxfId="4722" priority="359" operator="equal">
      <formula>"Titulaire"</formula>
    </cfRule>
  </conditionalFormatting>
  <conditionalFormatting sqref="CX1">
    <cfRule type="cellIs" dxfId="4721" priority="356" operator="equal">
      <formula>"Remplaçant"</formula>
    </cfRule>
    <cfRule type="cellIs" dxfId="4720" priority="357" operator="equal">
      <formula>"Titulaire"</formula>
    </cfRule>
  </conditionalFormatting>
  <conditionalFormatting sqref="CY5:CZ20 CY31:CZ47">
    <cfRule type="cellIs" dxfId="4719" priority="354" operator="equal">
      <formula>"Remplaçant"</formula>
    </cfRule>
    <cfRule type="cellIs" dxfId="4718" priority="355" operator="equal">
      <formula>"Titulaire"</formula>
    </cfRule>
  </conditionalFormatting>
  <conditionalFormatting sqref="CY4:CZ4">
    <cfRule type="cellIs" dxfId="4717" priority="352" operator="equal">
      <formula>"Remplaçant"</formula>
    </cfRule>
    <cfRule type="cellIs" dxfId="4716" priority="353" operator="equal">
      <formula>"Titulaire"</formula>
    </cfRule>
  </conditionalFormatting>
  <conditionalFormatting sqref="CY48:CZ48">
    <cfRule type="cellIs" dxfId="4715" priority="350" operator="equal">
      <formula>"Remplaçant"</formula>
    </cfRule>
    <cfRule type="cellIs" dxfId="4714" priority="351" operator="equal">
      <formula>"Titulaire"</formula>
    </cfRule>
  </conditionalFormatting>
  <conditionalFormatting sqref="DA1">
    <cfRule type="cellIs" dxfId="4713" priority="348" operator="equal">
      <formula>"Remplaçant"</formula>
    </cfRule>
    <cfRule type="cellIs" dxfId="4712" priority="349" operator="equal">
      <formula>"Titulaire"</formula>
    </cfRule>
  </conditionalFormatting>
  <conditionalFormatting sqref="DB5:DC20 DB31:DC47">
    <cfRule type="cellIs" dxfId="4711" priority="346" operator="equal">
      <formula>"Remplaçant"</formula>
    </cfRule>
    <cfRule type="cellIs" dxfId="4710" priority="347" operator="equal">
      <formula>"Titulaire"</formula>
    </cfRule>
  </conditionalFormatting>
  <conditionalFormatting sqref="DB4:DC4">
    <cfRule type="cellIs" dxfId="4709" priority="344" operator="equal">
      <formula>"Remplaçant"</formula>
    </cfRule>
    <cfRule type="cellIs" dxfId="4708" priority="345" operator="equal">
      <formula>"Titulaire"</formula>
    </cfRule>
  </conditionalFormatting>
  <conditionalFormatting sqref="DB48:DC48">
    <cfRule type="cellIs" dxfId="4707" priority="342" operator="equal">
      <formula>"Remplaçant"</formula>
    </cfRule>
    <cfRule type="cellIs" dxfId="4706" priority="343" operator="equal">
      <formula>"Titulaire"</formula>
    </cfRule>
  </conditionalFormatting>
  <conditionalFormatting sqref="DD1">
    <cfRule type="cellIs" dxfId="4705" priority="340" operator="equal">
      <formula>"Remplaçant"</formula>
    </cfRule>
    <cfRule type="cellIs" dxfId="4704" priority="341" operator="equal">
      <formula>"Titulaire"</formula>
    </cfRule>
  </conditionalFormatting>
  <conditionalFormatting sqref="DE5:DF20 DE31:DF47">
    <cfRule type="cellIs" dxfId="4703" priority="338" operator="equal">
      <formula>"Remplaçant"</formula>
    </cfRule>
    <cfRule type="cellIs" dxfId="4702" priority="339" operator="equal">
      <formula>"Titulaire"</formula>
    </cfRule>
  </conditionalFormatting>
  <conditionalFormatting sqref="DE4:DF4">
    <cfRule type="cellIs" dxfId="4701" priority="336" operator="equal">
      <formula>"Remplaçant"</formula>
    </cfRule>
    <cfRule type="cellIs" dxfId="4700" priority="337" operator="equal">
      <formula>"Titulaire"</formula>
    </cfRule>
  </conditionalFormatting>
  <conditionalFormatting sqref="DE48:DF48">
    <cfRule type="cellIs" dxfId="4699" priority="334" operator="equal">
      <formula>"Remplaçant"</formula>
    </cfRule>
    <cfRule type="cellIs" dxfId="4698" priority="335" operator="equal">
      <formula>"Titulaire"</formula>
    </cfRule>
  </conditionalFormatting>
  <conditionalFormatting sqref="DG1">
    <cfRule type="cellIs" dxfId="4697" priority="332" operator="equal">
      <formula>"Remplaçant"</formula>
    </cfRule>
    <cfRule type="cellIs" dxfId="4696" priority="333" operator="equal">
      <formula>"Titulaire"</formula>
    </cfRule>
  </conditionalFormatting>
  <conditionalFormatting sqref="DH5:DI20 DH31:DI47">
    <cfRule type="cellIs" dxfId="4695" priority="330" operator="equal">
      <formula>"Remplaçant"</formula>
    </cfRule>
    <cfRule type="cellIs" dxfId="4694" priority="331" operator="equal">
      <formula>"Titulaire"</formula>
    </cfRule>
  </conditionalFormatting>
  <conditionalFormatting sqref="DH4:DI4">
    <cfRule type="cellIs" dxfId="4693" priority="328" operator="equal">
      <formula>"Remplaçant"</formula>
    </cfRule>
    <cfRule type="cellIs" dxfId="4692" priority="329" operator="equal">
      <formula>"Titulaire"</formula>
    </cfRule>
  </conditionalFormatting>
  <conditionalFormatting sqref="DH48:DI48">
    <cfRule type="cellIs" dxfId="4691" priority="326" operator="equal">
      <formula>"Remplaçant"</formula>
    </cfRule>
    <cfRule type="cellIs" dxfId="4690" priority="327" operator="equal">
      <formula>"Titulaire"</formula>
    </cfRule>
  </conditionalFormatting>
  <conditionalFormatting sqref="DJ1">
    <cfRule type="cellIs" dxfId="4689" priority="324" operator="equal">
      <formula>"Remplaçant"</formula>
    </cfRule>
    <cfRule type="cellIs" dxfId="4688" priority="325" operator="equal">
      <formula>"Titulaire"</formula>
    </cfRule>
  </conditionalFormatting>
  <conditionalFormatting sqref="DK5:DL20 DK31:DL47">
    <cfRule type="cellIs" dxfId="4687" priority="322" operator="equal">
      <formula>"Remplaçant"</formula>
    </cfRule>
    <cfRule type="cellIs" dxfId="4686" priority="323" operator="equal">
      <formula>"Titulaire"</formula>
    </cfRule>
  </conditionalFormatting>
  <conditionalFormatting sqref="DK4:DL4">
    <cfRule type="cellIs" dxfId="4685" priority="320" operator="equal">
      <formula>"Remplaçant"</formula>
    </cfRule>
    <cfRule type="cellIs" dxfId="4684" priority="321" operator="equal">
      <formula>"Titulaire"</formula>
    </cfRule>
  </conditionalFormatting>
  <conditionalFormatting sqref="DK48:DL48">
    <cfRule type="cellIs" dxfId="4683" priority="318" operator="equal">
      <formula>"Remplaçant"</formula>
    </cfRule>
    <cfRule type="cellIs" dxfId="4682" priority="319" operator="equal">
      <formula>"Titulaire"</formula>
    </cfRule>
  </conditionalFormatting>
  <conditionalFormatting sqref="DM1">
    <cfRule type="cellIs" dxfId="4681" priority="316" operator="equal">
      <formula>"Remplaçant"</formula>
    </cfRule>
    <cfRule type="cellIs" dxfId="4680" priority="317" operator="equal">
      <formula>"Titulaire"</formula>
    </cfRule>
  </conditionalFormatting>
  <conditionalFormatting sqref="DN5:DO20 DN31:DO47">
    <cfRule type="cellIs" dxfId="4679" priority="314" operator="equal">
      <formula>"Remplaçant"</formula>
    </cfRule>
    <cfRule type="cellIs" dxfId="4678" priority="315" operator="equal">
      <formula>"Titulaire"</formula>
    </cfRule>
  </conditionalFormatting>
  <conditionalFormatting sqref="DN4:DO4">
    <cfRule type="cellIs" dxfId="4677" priority="312" operator="equal">
      <formula>"Remplaçant"</formula>
    </cfRule>
    <cfRule type="cellIs" dxfId="4676" priority="313" operator="equal">
      <formula>"Titulaire"</formula>
    </cfRule>
  </conditionalFormatting>
  <conditionalFormatting sqref="DN48:DO48">
    <cfRule type="cellIs" dxfId="4675" priority="310" operator="equal">
      <formula>"Remplaçant"</formula>
    </cfRule>
    <cfRule type="cellIs" dxfId="4674" priority="311" operator="equal">
      <formula>"Titulaire"</formula>
    </cfRule>
  </conditionalFormatting>
  <conditionalFormatting sqref="DP1">
    <cfRule type="cellIs" dxfId="4673" priority="308" operator="equal">
      <formula>"Remplaçant"</formula>
    </cfRule>
    <cfRule type="cellIs" dxfId="4672" priority="309" operator="equal">
      <formula>"Titulaire"</formula>
    </cfRule>
  </conditionalFormatting>
  <conditionalFormatting sqref="DQ5:DR20 DQ31:DR47">
    <cfRule type="cellIs" dxfId="4671" priority="306" operator="equal">
      <formula>"Remplaçant"</formula>
    </cfRule>
    <cfRule type="cellIs" dxfId="4670" priority="307" operator="equal">
      <formula>"Titulaire"</formula>
    </cfRule>
  </conditionalFormatting>
  <conditionalFormatting sqref="DQ4:DR4">
    <cfRule type="cellIs" dxfId="4669" priority="304" operator="equal">
      <formula>"Remplaçant"</formula>
    </cfRule>
    <cfRule type="cellIs" dxfId="4668" priority="305" operator="equal">
      <formula>"Titulaire"</formula>
    </cfRule>
  </conditionalFormatting>
  <conditionalFormatting sqref="DQ48:DR48">
    <cfRule type="cellIs" dxfId="4667" priority="302" operator="equal">
      <formula>"Remplaçant"</formula>
    </cfRule>
    <cfRule type="cellIs" dxfId="4666" priority="303" operator="equal">
      <formula>"Titulaire"</formula>
    </cfRule>
  </conditionalFormatting>
  <conditionalFormatting sqref="DS1">
    <cfRule type="cellIs" dxfId="4665" priority="300" operator="equal">
      <formula>"Remplaçant"</formula>
    </cfRule>
    <cfRule type="cellIs" dxfId="4664" priority="301" operator="equal">
      <formula>"Titulaire"</formula>
    </cfRule>
  </conditionalFormatting>
  <conditionalFormatting sqref="DT5:DU20 DT31:DU47">
    <cfRule type="cellIs" dxfId="4663" priority="298" operator="equal">
      <formula>"Remplaçant"</formula>
    </cfRule>
    <cfRule type="cellIs" dxfId="4662" priority="299" operator="equal">
      <formula>"Titulaire"</formula>
    </cfRule>
  </conditionalFormatting>
  <conditionalFormatting sqref="DT4:DU4">
    <cfRule type="cellIs" dxfId="4661" priority="296" operator="equal">
      <formula>"Remplaçant"</formula>
    </cfRule>
    <cfRule type="cellIs" dxfId="4660" priority="297" operator="equal">
      <formula>"Titulaire"</formula>
    </cfRule>
  </conditionalFormatting>
  <conditionalFormatting sqref="DT48:DU48">
    <cfRule type="cellIs" dxfId="4659" priority="294" operator="equal">
      <formula>"Remplaçant"</formula>
    </cfRule>
    <cfRule type="cellIs" dxfId="4658" priority="295" operator="equal">
      <formula>"Titulaire"</formula>
    </cfRule>
  </conditionalFormatting>
  <conditionalFormatting sqref="F108:F116 F342:F410 F122:F129 F135:F148">
    <cfRule type="colorScale" priority="293">
      <colorScale>
        <cfvo type="min"/>
        <cfvo type="percentile" val="50"/>
        <cfvo type="max"/>
        <color rgb="FFF8696B"/>
        <color rgb="FFFFEB84"/>
        <color rgb="FF63BE7B"/>
      </colorScale>
    </cfRule>
  </conditionalFormatting>
  <conditionalFormatting sqref="U49">
    <cfRule type="cellIs" dxfId="4657" priority="291" operator="equal">
      <formula>"Remplaçant"</formula>
    </cfRule>
    <cfRule type="cellIs" dxfId="4656" priority="292" operator="equal">
      <formula>"Titulaire"</formula>
    </cfRule>
  </conditionalFormatting>
  <conditionalFormatting sqref="U5:U6 U8:U10 U15">
    <cfRule type="cellIs" dxfId="4655" priority="289" operator="equal">
      <formula>"Remplaçant"</formula>
    </cfRule>
    <cfRule type="cellIs" dxfId="4654" priority="290" operator="equal">
      <formula>"Titulaire"</formula>
    </cfRule>
  </conditionalFormatting>
  <conditionalFormatting sqref="AC128">
    <cfRule type="cellIs" dxfId="4653" priority="283" operator="equal">
      <formula>"Remplaçant"</formula>
    </cfRule>
    <cfRule type="cellIs" dxfId="4652" priority="284" operator="equal">
      <formula>"Titulaire"</formula>
    </cfRule>
  </conditionalFormatting>
  <conditionalFormatting sqref="AC115">
    <cfRule type="cellIs" dxfId="4651" priority="287" operator="equal">
      <formula>"Remplaçant"</formula>
    </cfRule>
    <cfRule type="cellIs" dxfId="4650" priority="288" operator="equal">
      <formula>"Titulaire"</formula>
    </cfRule>
  </conditionalFormatting>
  <conditionalFormatting sqref="AC124">
    <cfRule type="cellIs" dxfId="4649" priority="285" operator="equal">
      <formula>"Remplaçant"</formula>
    </cfRule>
    <cfRule type="cellIs" dxfId="4648" priority="286" operator="equal">
      <formula>"Titulaire"</formula>
    </cfRule>
  </conditionalFormatting>
  <conditionalFormatting sqref="B148 D148">
    <cfRule type="cellIs" dxfId="4647" priority="281" operator="equal">
      <formula>"Remplaçant"</formula>
    </cfRule>
    <cfRule type="cellIs" dxfId="4646" priority="282" operator="equal">
      <formula>"Titulaire"</formula>
    </cfRule>
  </conditionalFormatting>
  <conditionalFormatting sqref="E107">
    <cfRule type="cellIs" dxfId="4645" priority="279" operator="equal">
      <formula>"Remplaçant"</formula>
    </cfRule>
    <cfRule type="cellIs" dxfId="4644" priority="280" operator="equal">
      <formula>"Titulaire"</formula>
    </cfRule>
  </conditionalFormatting>
  <conditionalFormatting sqref="E107 A3:XFD4">
    <cfRule type="cellIs" dxfId="4643" priority="604" operator="equal">
      <formula>$A$1</formula>
    </cfRule>
  </conditionalFormatting>
  <conditionalFormatting sqref="E31:F44 E5:F20">
    <cfRule type="cellIs" dxfId="4642" priority="278" operator="equal">
      <formula>0</formula>
    </cfRule>
  </conditionalFormatting>
  <conditionalFormatting sqref="G5:I20 G31:I44">
    <cfRule type="cellIs" dxfId="4641" priority="277" operator="equal">
      <formula>0</formula>
    </cfRule>
  </conditionalFormatting>
  <conditionalFormatting sqref="B107">
    <cfRule type="cellIs" dxfId="4640" priority="274" operator="equal">
      <formula>"Remplaçant"</formula>
    </cfRule>
    <cfRule type="cellIs" dxfId="4639" priority="275" operator="equal">
      <formula>"Titulaire"</formula>
    </cfRule>
  </conditionalFormatting>
  <conditionalFormatting sqref="B107">
    <cfRule type="cellIs" dxfId="4638" priority="276" operator="equal">
      <formula>$A$1</formula>
    </cfRule>
  </conditionalFormatting>
  <conditionalFormatting sqref="H108:H116 H122:H129 H135:H148">
    <cfRule type="cellIs" dxfId="4637" priority="272" operator="equal">
      <formula>"Remplaçant"</formula>
    </cfRule>
    <cfRule type="cellIs" dxfId="4636" priority="273" operator="equal">
      <formula>"Titulaire"</formula>
    </cfRule>
  </conditionalFormatting>
  <conditionalFormatting sqref="H108:H116 H122:H129 H135:H148">
    <cfRule type="colorScale" priority="271">
      <colorScale>
        <cfvo type="min"/>
        <cfvo type="percentile" val="50"/>
        <cfvo type="max"/>
        <color rgb="FFF8696B"/>
        <color rgb="FFFFEB84"/>
        <color rgb="FF63BE7B"/>
      </colorScale>
    </cfRule>
  </conditionalFormatting>
  <conditionalFormatting sqref="G108:G116 G122:G129 G135:G148">
    <cfRule type="cellIs" dxfId="4635" priority="269" operator="equal">
      <formula>"Remplaçant"</formula>
    </cfRule>
    <cfRule type="cellIs" dxfId="4634" priority="270" operator="equal">
      <formula>"Titulaire"</formula>
    </cfRule>
  </conditionalFormatting>
  <conditionalFormatting sqref="G108:G116 G122:G129 G135:G148">
    <cfRule type="colorScale" priority="268">
      <colorScale>
        <cfvo type="min"/>
        <cfvo type="percentile" val="50"/>
        <cfvo type="max"/>
        <color rgb="FFF8696B"/>
        <color rgb="FFFFEB84"/>
        <color rgb="FF63BE7B"/>
      </colorScale>
    </cfRule>
  </conditionalFormatting>
  <conditionalFormatting sqref="C107">
    <cfRule type="cellIs" dxfId="4633" priority="265" operator="equal">
      <formula>"Remplaçant"</formula>
    </cfRule>
    <cfRule type="cellIs" dxfId="4632" priority="266" operator="equal">
      <formula>"Titulaire"</formula>
    </cfRule>
  </conditionalFormatting>
  <conditionalFormatting sqref="C107">
    <cfRule type="cellIs" dxfId="4631" priority="267" operator="equal">
      <formula>$A$1</formula>
    </cfRule>
  </conditionalFormatting>
  <conditionalFormatting sqref="D107">
    <cfRule type="cellIs" dxfId="4630" priority="262" operator="equal">
      <formula>"Remplaçant"</formula>
    </cfRule>
    <cfRule type="cellIs" dxfId="4629" priority="263" operator="equal">
      <formula>"Titulaire"</formula>
    </cfRule>
  </conditionalFormatting>
  <conditionalFormatting sqref="D107">
    <cfRule type="cellIs" dxfId="4628" priority="264" operator="equal">
      <formula>$A$1</formula>
    </cfRule>
  </conditionalFormatting>
  <conditionalFormatting sqref="A342:A410">
    <cfRule type="cellIs" dxfId="4627" priority="261" operator="equal">
      <formula>11</formula>
    </cfRule>
  </conditionalFormatting>
  <conditionalFormatting sqref="B415">
    <cfRule type="cellIs" dxfId="4626" priority="257" operator="equal">
      <formula>"Remplaçant"</formula>
    </cfRule>
    <cfRule type="cellIs" dxfId="4625" priority="258" operator="equal">
      <formula>"Titulaire"</formula>
    </cfRule>
  </conditionalFormatting>
  <conditionalFormatting sqref="A342">
    <cfRule type="cellIs" dxfId="4624" priority="256" operator="notEqual">
      <formula>11</formula>
    </cfRule>
  </conditionalFormatting>
  <conditionalFormatting sqref="C414:D416">
    <cfRule type="top10" priority="255" rank="1"/>
  </conditionalFormatting>
  <conditionalFormatting sqref="J22:O22 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R22 J23:K25 J21:K21 M21:N21 M23:N25">
    <cfRule type="cellIs" dxfId="4623" priority="252" operator="equal">
      <formula>"Remplaçant"</formula>
    </cfRule>
    <cfRule type="cellIs" dxfId="4622" priority="253" operator="equal">
      <formula>"Titulaire"</formula>
    </cfRule>
  </conditionalFormatting>
  <conditionalFormatting sqref="J21:K25">
    <cfRule type="cellIs" dxfId="4621" priority="251" operator="equal">
      <formula>0</formula>
    </cfRule>
  </conditionalFormatting>
  <conditionalFormatting sqref="P21:Q25">
    <cfRule type="cellIs" dxfId="4620" priority="249" operator="equal">
      <formula>"Remplaçant"</formula>
    </cfRule>
    <cfRule type="cellIs" dxfId="4619" priority="250" operator="equal">
      <formula>"Titulaire"</formula>
    </cfRule>
  </conditionalFormatting>
  <conditionalFormatting sqref="S21:T25">
    <cfRule type="cellIs" dxfId="4618" priority="247" operator="equal">
      <formula>"Remplaçant"</formula>
    </cfRule>
    <cfRule type="cellIs" dxfId="4617" priority="248" operator="equal">
      <formula>"Titulaire"</formula>
    </cfRule>
  </conditionalFormatting>
  <conditionalFormatting sqref="J21:J25">
    <cfRule type="top10" dxfId="4616" priority="254" rank="11"/>
  </conditionalFormatting>
  <conditionalFormatting sqref="U22:U23 U25">
    <cfRule type="cellIs" dxfId="4615" priority="245" operator="equal">
      <formula>"Remplaçant"</formula>
    </cfRule>
    <cfRule type="cellIs" dxfId="4614" priority="246" operator="equal">
      <formula>"Titulaire"</formula>
    </cfRule>
  </conditionalFormatting>
  <conditionalFormatting sqref="V21:W25">
    <cfRule type="cellIs" dxfId="4613" priority="243" operator="equal">
      <formula>"Remplaçant"</formula>
    </cfRule>
    <cfRule type="cellIs" dxfId="4612" priority="244" operator="equal">
      <formula>"Titulaire"</formula>
    </cfRule>
  </conditionalFormatting>
  <conditionalFormatting sqref="Y21:Z25">
    <cfRule type="cellIs" dxfId="4611" priority="241" operator="equal">
      <formula>"Remplaçant"</formula>
    </cfRule>
    <cfRule type="cellIs" dxfId="4610" priority="242" operator="equal">
      <formula>"Titulaire"</formula>
    </cfRule>
  </conditionalFormatting>
  <conditionalFormatting sqref="AB21:AC25">
    <cfRule type="cellIs" dxfId="4609" priority="239" operator="equal">
      <formula>"Remplaçant"</formula>
    </cfRule>
    <cfRule type="cellIs" dxfId="4608" priority="240" operator="equal">
      <formula>"Titulaire"</formula>
    </cfRule>
  </conditionalFormatting>
  <conditionalFormatting sqref="AE21:AF25">
    <cfRule type="cellIs" dxfId="4607" priority="237" operator="equal">
      <formula>"Remplaçant"</formula>
    </cfRule>
    <cfRule type="cellIs" dxfId="4606" priority="238" operator="equal">
      <formula>"Titulaire"</formula>
    </cfRule>
  </conditionalFormatting>
  <conditionalFormatting sqref="AH21:AI25">
    <cfRule type="cellIs" dxfId="4605" priority="235" operator="equal">
      <formula>"Remplaçant"</formula>
    </cfRule>
    <cfRule type="cellIs" dxfId="4604" priority="236" operator="equal">
      <formula>"Titulaire"</formula>
    </cfRule>
  </conditionalFormatting>
  <conditionalFormatting sqref="AK21:AL25">
    <cfRule type="cellIs" dxfId="4603" priority="233" operator="equal">
      <formula>"Remplaçant"</formula>
    </cfRule>
    <cfRule type="cellIs" dxfId="4602" priority="234" operator="equal">
      <formula>"Titulaire"</formula>
    </cfRule>
  </conditionalFormatting>
  <conditionalFormatting sqref="AN21:AO25">
    <cfRule type="cellIs" dxfId="4601" priority="231" operator="equal">
      <formula>"Remplaçant"</formula>
    </cfRule>
    <cfRule type="cellIs" dxfId="4600" priority="232" operator="equal">
      <formula>"Titulaire"</formula>
    </cfRule>
  </conditionalFormatting>
  <conditionalFormatting sqref="AQ21:AR25">
    <cfRule type="cellIs" dxfId="4599" priority="229" operator="equal">
      <formula>"Remplaçant"</formula>
    </cfRule>
    <cfRule type="cellIs" dxfId="4598" priority="230" operator="equal">
      <formula>"Titulaire"</formula>
    </cfRule>
  </conditionalFormatting>
  <conditionalFormatting sqref="AT21:AU25">
    <cfRule type="cellIs" dxfId="4597" priority="227" operator="equal">
      <formula>"Remplaçant"</formula>
    </cfRule>
    <cfRule type="cellIs" dxfId="4596" priority="228" operator="equal">
      <formula>"Titulaire"</formula>
    </cfRule>
  </conditionalFormatting>
  <conditionalFormatting sqref="AW21:AX25">
    <cfRule type="cellIs" dxfId="4595" priority="225" operator="equal">
      <formula>"Remplaçant"</formula>
    </cfRule>
    <cfRule type="cellIs" dxfId="4594" priority="226" operator="equal">
      <formula>"Titulaire"</formula>
    </cfRule>
  </conditionalFormatting>
  <conditionalFormatting sqref="AZ21:BA25">
    <cfRule type="cellIs" dxfId="4593" priority="223" operator="equal">
      <formula>"Remplaçant"</formula>
    </cfRule>
    <cfRule type="cellIs" dxfId="4592" priority="224" operator="equal">
      <formula>"Titulaire"</formula>
    </cfRule>
  </conditionalFormatting>
  <conditionalFormatting sqref="BC21:BD25">
    <cfRule type="cellIs" dxfId="4591" priority="221" operator="equal">
      <formula>"Remplaçant"</formula>
    </cfRule>
    <cfRule type="cellIs" dxfId="4590" priority="222" operator="equal">
      <formula>"Titulaire"</formula>
    </cfRule>
  </conditionalFormatting>
  <conditionalFormatting sqref="BF21:BG25">
    <cfRule type="cellIs" dxfId="4589" priority="219" operator="equal">
      <formula>"Remplaçant"</formula>
    </cfRule>
    <cfRule type="cellIs" dxfId="4588" priority="220" operator="equal">
      <formula>"Titulaire"</formula>
    </cfRule>
  </conditionalFormatting>
  <conditionalFormatting sqref="BI21:BJ25">
    <cfRule type="cellIs" dxfId="4587" priority="217" operator="equal">
      <formula>"Remplaçant"</formula>
    </cfRule>
    <cfRule type="cellIs" dxfId="4586" priority="218" operator="equal">
      <formula>"Titulaire"</formula>
    </cfRule>
  </conditionalFormatting>
  <conditionalFormatting sqref="BL21:BM25">
    <cfRule type="cellIs" dxfId="4585" priority="215" operator="equal">
      <formula>"Remplaçant"</formula>
    </cfRule>
    <cfRule type="cellIs" dxfId="4584" priority="216" operator="equal">
      <formula>"Titulaire"</formula>
    </cfRule>
  </conditionalFormatting>
  <conditionalFormatting sqref="BO21:BP25">
    <cfRule type="cellIs" dxfId="4583" priority="213" operator="equal">
      <formula>"Remplaçant"</formula>
    </cfRule>
    <cfRule type="cellIs" dxfId="4582" priority="214" operator="equal">
      <formula>"Titulaire"</formula>
    </cfRule>
  </conditionalFormatting>
  <conditionalFormatting sqref="BR21:BS25">
    <cfRule type="cellIs" dxfId="4581" priority="211" operator="equal">
      <formula>"Remplaçant"</formula>
    </cfRule>
    <cfRule type="cellIs" dxfId="4580" priority="212" operator="equal">
      <formula>"Titulaire"</formula>
    </cfRule>
  </conditionalFormatting>
  <conditionalFormatting sqref="BU21:BV25">
    <cfRule type="cellIs" dxfId="4579" priority="209" operator="equal">
      <formula>"Remplaçant"</formula>
    </cfRule>
    <cfRule type="cellIs" dxfId="4578" priority="210" operator="equal">
      <formula>"Titulaire"</formula>
    </cfRule>
  </conditionalFormatting>
  <conditionalFormatting sqref="BX21:BY25">
    <cfRule type="cellIs" dxfId="4577" priority="207" operator="equal">
      <formula>"Remplaçant"</formula>
    </cfRule>
    <cfRule type="cellIs" dxfId="4576" priority="208" operator="equal">
      <formula>"Titulaire"</formula>
    </cfRule>
  </conditionalFormatting>
  <conditionalFormatting sqref="CA21:CB25">
    <cfRule type="cellIs" dxfId="4575" priority="205" operator="equal">
      <formula>"Remplaçant"</formula>
    </cfRule>
    <cfRule type="cellIs" dxfId="4574" priority="206" operator="equal">
      <formula>"Titulaire"</formula>
    </cfRule>
  </conditionalFormatting>
  <conditionalFormatting sqref="CD21:CE25">
    <cfRule type="cellIs" dxfId="4573" priority="203" operator="equal">
      <formula>"Remplaçant"</formula>
    </cfRule>
    <cfRule type="cellIs" dxfId="4572" priority="204" operator="equal">
      <formula>"Titulaire"</formula>
    </cfRule>
  </conditionalFormatting>
  <conditionalFormatting sqref="CG21:CH25">
    <cfRule type="cellIs" dxfId="4571" priority="201" operator="equal">
      <formula>"Remplaçant"</formula>
    </cfRule>
    <cfRule type="cellIs" dxfId="4570" priority="202" operator="equal">
      <formula>"Titulaire"</formula>
    </cfRule>
  </conditionalFormatting>
  <conditionalFormatting sqref="CJ21:CK25">
    <cfRule type="cellIs" dxfId="4569" priority="199" operator="equal">
      <formula>"Remplaçant"</formula>
    </cfRule>
    <cfRule type="cellIs" dxfId="4568" priority="200" operator="equal">
      <formula>"Titulaire"</formula>
    </cfRule>
  </conditionalFormatting>
  <conditionalFormatting sqref="CM21:CN25">
    <cfRule type="cellIs" dxfId="4567" priority="197" operator="equal">
      <formula>"Remplaçant"</formula>
    </cfRule>
    <cfRule type="cellIs" dxfId="4566" priority="198" operator="equal">
      <formula>"Titulaire"</formula>
    </cfRule>
  </conditionalFormatting>
  <conditionalFormatting sqref="CP21:CQ25">
    <cfRule type="cellIs" dxfId="4565" priority="195" operator="equal">
      <formula>"Remplaçant"</formula>
    </cfRule>
    <cfRule type="cellIs" dxfId="4564" priority="196" operator="equal">
      <formula>"Titulaire"</formula>
    </cfRule>
  </conditionalFormatting>
  <conditionalFormatting sqref="CS21:CT25">
    <cfRule type="cellIs" dxfId="4563" priority="193" operator="equal">
      <formula>"Remplaçant"</formula>
    </cfRule>
    <cfRule type="cellIs" dxfId="4562" priority="194" operator="equal">
      <formula>"Titulaire"</formula>
    </cfRule>
  </conditionalFormatting>
  <conditionalFormatting sqref="CV21:CW25">
    <cfRule type="cellIs" dxfId="4561" priority="191" operator="equal">
      <formula>"Remplaçant"</formula>
    </cfRule>
    <cfRule type="cellIs" dxfId="4560" priority="192" operator="equal">
      <formula>"Titulaire"</formula>
    </cfRule>
  </conditionalFormatting>
  <conditionalFormatting sqref="CY21:CZ25">
    <cfRule type="cellIs" dxfId="4559" priority="189" operator="equal">
      <formula>"Remplaçant"</formula>
    </cfRule>
    <cfRule type="cellIs" dxfId="4558" priority="190" operator="equal">
      <formula>"Titulaire"</formula>
    </cfRule>
  </conditionalFormatting>
  <conditionalFormatting sqref="DB21:DC25">
    <cfRule type="cellIs" dxfId="4557" priority="187" operator="equal">
      <formula>"Remplaçant"</formula>
    </cfRule>
    <cfRule type="cellIs" dxfId="4556" priority="188" operator="equal">
      <formula>"Titulaire"</formula>
    </cfRule>
  </conditionalFormatting>
  <conditionalFormatting sqref="DE21:DF25">
    <cfRule type="cellIs" dxfId="4555" priority="185" operator="equal">
      <formula>"Remplaçant"</formula>
    </cfRule>
    <cfRule type="cellIs" dxfId="4554" priority="186" operator="equal">
      <formula>"Titulaire"</formula>
    </cfRule>
  </conditionalFormatting>
  <conditionalFormatting sqref="DH21:DI25">
    <cfRule type="cellIs" dxfId="4553" priority="183" operator="equal">
      <formula>"Remplaçant"</formula>
    </cfRule>
    <cfRule type="cellIs" dxfId="4552" priority="184" operator="equal">
      <formula>"Titulaire"</formula>
    </cfRule>
  </conditionalFormatting>
  <conditionalFormatting sqref="DK21:DL25">
    <cfRule type="cellIs" dxfId="4551" priority="181" operator="equal">
      <formula>"Remplaçant"</formula>
    </cfRule>
    <cfRule type="cellIs" dxfId="4550" priority="182" operator="equal">
      <formula>"Titulaire"</formula>
    </cfRule>
  </conditionalFormatting>
  <conditionalFormatting sqref="DN21:DO25">
    <cfRule type="cellIs" dxfId="4549" priority="179" operator="equal">
      <formula>"Remplaçant"</formula>
    </cfRule>
    <cfRule type="cellIs" dxfId="4548" priority="180" operator="equal">
      <formula>"Titulaire"</formula>
    </cfRule>
  </conditionalFormatting>
  <conditionalFormatting sqref="DQ21:DR25">
    <cfRule type="cellIs" dxfId="4547" priority="177" operator="equal">
      <formula>"Remplaçant"</formula>
    </cfRule>
    <cfRule type="cellIs" dxfId="4546" priority="178" operator="equal">
      <formula>"Titulaire"</formula>
    </cfRule>
  </conditionalFormatting>
  <conditionalFormatting sqref="DT21:DU25">
    <cfRule type="cellIs" dxfId="4545" priority="175" operator="equal">
      <formula>"Remplaçant"</formula>
    </cfRule>
    <cfRule type="cellIs" dxfId="4544" priority="176" operator="equal">
      <formula>"Titulaire"</formula>
    </cfRule>
  </conditionalFormatting>
  <conditionalFormatting sqref="E21:F25">
    <cfRule type="cellIs" dxfId="4543" priority="174" operator="equal">
      <formula>0</formula>
    </cfRule>
  </conditionalFormatting>
  <conditionalFormatting sqref="G21:I25">
    <cfRule type="cellIs" dxfId="4542" priority="173" operator="equal">
      <formula>0</formula>
    </cfRule>
  </conditionalFormatting>
  <conditionalFormatting sqref="U118 U120 AC118:XFD119 AK117:XFD117 AK120:XFD121 I117:K121 F117:F121 M117:T121">
    <cfRule type="cellIs" dxfId="4541" priority="171" operator="equal">
      <formula>"Remplaçant"</formula>
    </cfRule>
    <cfRule type="cellIs" dxfId="4540" priority="172" operator="equal">
      <formula>"Titulaire"</formula>
    </cfRule>
  </conditionalFormatting>
  <conditionalFormatting sqref="F117:F121">
    <cfRule type="colorScale" priority="170">
      <colorScale>
        <cfvo type="min"/>
        <cfvo type="percentile" val="50"/>
        <cfvo type="max"/>
        <color rgb="FFF8696B"/>
        <color rgb="FFFFEB84"/>
        <color rgb="FF63BE7B"/>
      </colorScale>
    </cfRule>
  </conditionalFormatting>
  <conditionalFormatting sqref="AC120">
    <cfRule type="cellIs" dxfId="4539" priority="168" operator="equal">
      <formula>"Remplaçant"</formula>
    </cfRule>
    <cfRule type="cellIs" dxfId="4538" priority="169" operator="equal">
      <formula>"Titulaire"</formula>
    </cfRule>
  </conditionalFormatting>
  <conditionalFormatting sqref="H117:H121">
    <cfRule type="cellIs" dxfId="4537" priority="166" operator="equal">
      <formula>"Remplaçant"</formula>
    </cfRule>
    <cfRule type="cellIs" dxfId="4536" priority="167" operator="equal">
      <formula>"Titulaire"</formula>
    </cfRule>
  </conditionalFormatting>
  <conditionalFormatting sqref="H117:H121">
    <cfRule type="colorScale" priority="165">
      <colorScale>
        <cfvo type="min"/>
        <cfvo type="percentile" val="50"/>
        <cfvo type="max"/>
        <color rgb="FFF8696B"/>
        <color rgb="FFFFEB84"/>
        <color rgb="FF63BE7B"/>
      </colorScale>
    </cfRule>
  </conditionalFormatting>
  <conditionalFormatting sqref="G117:G121">
    <cfRule type="cellIs" dxfId="4535" priority="163" operator="equal">
      <formula>"Remplaçant"</formula>
    </cfRule>
    <cfRule type="cellIs" dxfId="4534" priority="164" operator="equal">
      <formula>"Titulaire"</formula>
    </cfRule>
  </conditionalFormatting>
  <conditionalFormatting sqref="G117:G121">
    <cfRule type="colorScale" priority="162">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27:R30 J30:K30 M30:O30 J28:O29 J26:N27">
    <cfRule type="cellIs" dxfId="4533" priority="159" operator="equal">
      <formula>"Remplaçant"</formula>
    </cfRule>
    <cfRule type="cellIs" dxfId="4532" priority="160" operator="equal">
      <formula>"Titulaire"</formula>
    </cfRule>
  </conditionalFormatting>
  <conditionalFormatting sqref="J26:K30">
    <cfRule type="cellIs" dxfId="4531" priority="158" operator="equal">
      <formula>0</formula>
    </cfRule>
  </conditionalFormatting>
  <conditionalFormatting sqref="P26:Q30">
    <cfRule type="cellIs" dxfId="4530" priority="156" operator="equal">
      <formula>"Remplaçant"</formula>
    </cfRule>
    <cfRule type="cellIs" dxfId="4529" priority="157" operator="equal">
      <formula>"Titulaire"</formula>
    </cfRule>
  </conditionalFormatting>
  <conditionalFormatting sqref="S26:T30">
    <cfRule type="cellIs" dxfId="4528" priority="154" operator="equal">
      <formula>"Remplaçant"</formula>
    </cfRule>
    <cfRule type="cellIs" dxfId="4527" priority="155" operator="equal">
      <formula>"Titulaire"</formula>
    </cfRule>
  </conditionalFormatting>
  <conditionalFormatting sqref="J26:J30">
    <cfRule type="top10" dxfId="4526" priority="161" rank="11"/>
  </conditionalFormatting>
  <conditionalFormatting sqref="U27:U30">
    <cfRule type="cellIs" dxfId="4525" priority="152" operator="equal">
      <formula>"Remplaçant"</formula>
    </cfRule>
    <cfRule type="cellIs" dxfId="4524" priority="153" operator="equal">
      <formula>"Titulaire"</formula>
    </cfRule>
  </conditionalFormatting>
  <conditionalFormatting sqref="V26:W30">
    <cfRule type="cellIs" dxfId="4523" priority="150" operator="equal">
      <formula>"Remplaçant"</formula>
    </cfRule>
    <cfRule type="cellIs" dxfId="4522" priority="151" operator="equal">
      <formula>"Titulaire"</formula>
    </cfRule>
  </conditionalFormatting>
  <conditionalFormatting sqref="Y26:Z30">
    <cfRule type="cellIs" dxfId="4521" priority="148" operator="equal">
      <formula>"Remplaçant"</formula>
    </cfRule>
    <cfRule type="cellIs" dxfId="4520" priority="149" operator="equal">
      <formula>"Titulaire"</formula>
    </cfRule>
  </conditionalFormatting>
  <conditionalFormatting sqref="AB26:AC30">
    <cfRule type="cellIs" dxfId="4519" priority="146" operator="equal">
      <formula>"Remplaçant"</formula>
    </cfRule>
    <cfRule type="cellIs" dxfId="4518" priority="147" operator="equal">
      <formula>"Titulaire"</formula>
    </cfRule>
  </conditionalFormatting>
  <conditionalFormatting sqref="AE26:AF30">
    <cfRule type="cellIs" dxfId="4517" priority="144" operator="equal">
      <formula>"Remplaçant"</formula>
    </cfRule>
    <cfRule type="cellIs" dxfId="4516" priority="145" operator="equal">
      <formula>"Titulaire"</formula>
    </cfRule>
  </conditionalFormatting>
  <conditionalFormatting sqref="AH26:AI30">
    <cfRule type="cellIs" dxfId="4515" priority="142" operator="equal">
      <formula>"Remplaçant"</formula>
    </cfRule>
    <cfRule type="cellIs" dxfId="4514" priority="143" operator="equal">
      <formula>"Titulaire"</formula>
    </cfRule>
  </conditionalFormatting>
  <conditionalFormatting sqref="AK26:AL30">
    <cfRule type="cellIs" dxfId="4513" priority="140" operator="equal">
      <formula>"Remplaçant"</formula>
    </cfRule>
    <cfRule type="cellIs" dxfId="4512" priority="141" operator="equal">
      <formula>"Titulaire"</formula>
    </cfRule>
  </conditionalFormatting>
  <conditionalFormatting sqref="AN26:AO30">
    <cfRule type="cellIs" dxfId="4511" priority="138" operator="equal">
      <formula>"Remplaçant"</formula>
    </cfRule>
    <cfRule type="cellIs" dxfId="4510" priority="139" operator="equal">
      <formula>"Titulaire"</formula>
    </cfRule>
  </conditionalFormatting>
  <conditionalFormatting sqref="AQ26:AR30">
    <cfRule type="cellIs" dxfId="4509" priority="136" operator="equal">
      <formula>"Remplaçant"</formula>
    </cfRule>
    <cfRule type="cellIs" dxfId="4508" priority="137" operator="equal">
      <formula>"Titulaire"</formula>
    </cfRule>
  </conditionalFormatting>
  <conditionalFormatting sqref="AT26:AU30">
    <cfRule type="cellIs" dxfId="4507" priority="134" operator="equal">
      <formula>"Remplaçant"</formula>
    </cfRule>
    <cfRule type="cellIs" dxfId="4506" priority="135" operator="equal">
      <formula>"Titulaire"</formula>
    </cfRule>
  </conditionalFormatting>
  <conditionalFormatting sqref="AW26:AX30">
    <cfRule type="cellIs" dxfId="4505" priority="132" operator="equal">
      <formula>"Remplaçant"</formula>
    </cfRule>
    <cfRule type="cellIs" dxfId="4504" priority="133" operator="equal">
      <formula>"Titulaire"</formula>
    </cfRule>
  </conditionalFormatting>
  <conditionalFormatting sqref="AZ26:BA30">
    <cfRule type="cellIs" dxfId="4503" priority="130" operator="equal">
      <formula>"Remplaçant"</formula>
    </cfRule>
    <cfRule type="cellIs" dxfId="4502" priority="131" operator="equal">
      <formula>"Titulaire"</formula>
    </cfRule>
  </conditionalFormatting>
  <conditionalFormatting sqref="BC26:BD30">
    <cfRule type="cellIs" dxfId="4501" priority="128" operator="equal">
      <formula>"Remplaçant"</formula>
    </cfRule>
    <cfRule type="cellIs" dxfId="4500" priority="129" operator="equal">
      <formula>"Titulaire"</formula>
    </cfRule>
  </conditionalFormatting>
  <conditionalFormatting sqref="BF26:BG30">
    <cfRule type="cellIs" dxfId="4499" priority="126" operator="equal">
      <formula>"Remplaçant"</formula>
    </cfRule>
    <cfRule type="cellIs" dxfId="4498" priority="127" operator="equal">
      <formula>"Titulaire"</formula>
    </cfRule>
  </conditionalFormatting>
  <conditionalFormatting sqref="BI26:BJ30">
    <cfRule type="cellIs" dxfId="4497" priority="124" operator="equal">
      <formula>"Remplaçant"</formula>
    </cfRule>
    <cfRule type="cellIs" dxfId="4496" priority="125" operator="equal">
      <formula>"Titulaire"</formula>
    </cfRule>
  </conditionalFormatting>
  <conditionalFormatting sqref="BL26:BM30">
    <cfRule type="cellIs" dxfId="4495" priority="122" operator="equal">
      <formula>"Remplaçant"</formula>
    </cfRule>
    <cfRule type="cellIs" dxfId="4494" priority="123" operator="equal">
      <formula>"Titulaire"</formula>
    </cfRule>
  </conditionalFormatting>
  <conditionalFormatting sqref="BO26:BP30">
    <cfRule type="cellIs" dxfId="4493" priority="120" operator="equal">
      <formula>"Remplaçant"</formula>
    </cfRule>
    <cfRule type="cellIs" dxfId="4492" priority="121" operator="equal">
      <formula>"Titulaire"</formula>
    </cfRule>
  </conditionalFormatting>
  <conditionalFormatting sqref="BR26:BS30">
    <cfRule type="cellIs" dxfId="4491" priority="118" operator="equal">
      <formula>"Remplaçant"</formula>
    </cfRule>
    <cfRule type="cellIs" dxfId="4490" priority="119" operator="equal">
      <formula>"Titulaire"</formula>
    </cfRule>
  </conditionalFormatting>
  <conditionalFormatting sqref="BU26:BV30">
    <cfRule type="cellIs" dxfId="4489" priority="116" operator="equal">
      <formula>"Remplaçant"</formula>
    </cfRule>
    <cfRule type="cellIs" dxfId="4488" priority="117" operator="equal">
      <formula>"Titulaire"</formula>
    </cfRule>
  </conditionalFormatting>
  <conditionalFormatting sqref="BX26:BY30">
    <cfRule type="cellIs" dxfId="4487" priority="114" operator="equal">
      <formula>"Remplaçant"</formula>
    </cfRule>
    <cfRule type="cellIs" dxfId="4486" priority="115" operator="equal">
      <formula>"Titulaire"</formula>
    </cfRule>
  </conditionalFormatting>
  <conditionalFormatting sqref="CA26:CB30">
    <cfRule type="cellIs" dxfId="4485" priority="112" operator="equal">
      <formula>"Remplaçant"</formula>
    </cfRule>
    <cfRule type="cellIs" dxfId="4484" priority="113" operator="equal">
      <formula>"Titulaire"</formula>
    </cfRule>
  </conditionalFormatting>
  <conditionalFormatting sqref="CD26:CE30">
    <cfRule type="cellIs" dxfId="4483" priority="110" operator="equal">
      <formula>"Remplaçant"</formula>
    </cfRule>
    <cfRule type="cellIs" dxfId="4482" priority="111" operator="equal">
      <formula>"Titulaire"</formula>
    </cfRule>
  </conditionalFormatting>
  <conditionalFormatting sqref="CG26:CH30">
    <cfRule type="cellIs" dxfId="4481" priority="108" operator="equal">
      <formula>"Remplaçant"</formula>
    </cfRule>
    <cfRule type="cellIs" dxfId="4480" priority="109" operator="equal">
      <formula>"Titulaire"</formula>
    </cfRule>
  </conditionalFormatting>
  <conditionalFormatting sqref="CJ26:CK30">
    <cfRule type="cellIs" dxfId="4479" priority="106" operator="equal">
      <formula>"Remplaçant"</formula>
    </cfRule>
    <cfRule type="cellIs" dxfId="4478" priority="107" operator="equal">
      <formula>"Titulaire"</formula>
    </cfRule>
  </conditionalFormatting>
  <conditionalFormatting sqref="CM26:CN30">
    <cfRule type="cellIs" dxfId="4477" priority="104" operator="equal">
      <formula>"Remplaçant"</formula>
    </cfRule>
    <cfRule type="cellIs" dxfId="4476" priority="105" operator="equal">
      <formula>"Titulaire"</formula>
    </cfRule>
  </conditionalFormatting>
  <conditionalFormatting sqref="CP26:CQ30">
    <cfRule type="cellIs" dxfId="4475" priority="102" operator="equal">
      <formula>"Remplaçant"</formula>
    </cfRule>
    <cfRule type="cellIs" dxfId="4474" priority="103" operator="equal">
      <formula>"Titulaire"</formula>
    </cfRule>
  </conditionalFormatting>
  <conditionalFormatting sqref="CS26:CT30">
    <cfRule type="cellIs" dxfId="4473" priority="100" operator="equal">
      <formula>"Remplaçant"</formula>
    </cfRule>
    <cfRule type="cellIs" dxfId="4472" priority="101" operator="equal">
      <formula>"Titulaire"</formula>
    </cfRule>
  </conditionalFormatting>
  <conditionalFormatting sqref="CV26:CW30">
    <cfRule type="cellIs" dxfId="4471" priority="98" operator="equal">
      <formula>"Remplaçant"</formula>
    </cfRule>
    <cfRule type="cellIs" dxfId="4470" priority="99" operator="equal">
      <formula>"Titulaire"</formula>
    </cfRule>
  </conditionalFormatting>
  <conditionalFormatting sqref="CY26:CZ30">
    <cfRule type="cellIs" dxfId="4469" priority="96" operator="equal">
      <formula>"Remplaçant"</formula>
    </cfRule>
    <cfRule type="cellIs" dxfId="4468" priority="97" operator="equal">
      <formula>"Titulaire"</formula>
    </cfRule>
  </conditionalFormatting>
  <conditionalFormatting sqref="DB26:DC30">
    <cfRule type="cellIs" dxfId="4467" priority="94" operator="equal">
      <formula>"Remplaçant"</formula>
    </cfRule>
    <cfRule type="cellIs" dxfId="4466" priority="95" operator="equal">
      <formula>"Titulaire"</formula>
    </cfRule>
  </conditionalFormatting>
  <conditionalFormatting sqref="DE26:DF30">
    <cfRule type="cellIs" dxfId="4465" priority="92" operator="equal">
      <formula>"Remplaçant"</formula>
    </cfRule>
    <cfRule type="cellIs" dxfId="4464" priority="93" operator="equal">
      <formula>"Titulaire"</formula>
    </cfRule>
  </conditionalFormatting>
  <conditionalFormatting sqref="DH26:DI30">
    <cfRule type="cellIs" dxfId="4463" priority="90" operator="equal">
      <formula>"Remplaçant"</formula>
    </cfRule>
    <cfRule type="cellIs" dxfId="4462" priority="91" operator="equal">
      <formula>"Titulaire"</formula>
    </cfRule>
  </conditionalFormatting>
  <conditionalFormatting sqref="DK26:DL30">
    <cfRule type="cellIs" dxfId="4461" priority="88" operator="equal">
      <formula>"Remplaçant"</formula>
    </cfRule>
    <cfRule type="cellIs" dxfId="4460" priority="89" operator="equal">
      <formula>"Titulaire"</formula>
    </cfRule>
  </conditionalFormatting>
  <conditionalFormatting sqref="DN26:DO30">
    <cfRule type="cellIs" dxfId="4459" priority="86" operator="equal">
      <formula>"Remplaçant"</formula>
    </cfRule>
    <cfRule type="cellIs" dxfId="4458" priority="87" operator="equal">
      <formula>"Titulaire"</formula>
    </cfRule>
  </conditionalFormatting>
  <conditionalFormatting sqref="DQ26:DR30">
    <cfRule type="cellIs" dxfId="4457" priority="84" operator="equal">
      <formula>"Remplaçant"</formula>
    </cfRule>
    <cfRule type="cellIs" dxfId="4456" priority="85" operator="equal">
      <formula>"Titulaire"</formula>
    </cfRule>
  </conditionalFormatting>
  <conditionalFormatting sqref="DT26:DU30">
    <cfRule type="cellIs" dxfId="4455" priority="82" operator="equal">
      <formula>"Remplaçant"</formula>
    </cfRule>
    <cfRule type="cellIs" dxfId="4454" priority="83" operator="equal">
      <formula>"Titulaire"</formula>
    </cfRule>
  </conditionalFormatting>
  <conditionalFormatting sqref="E26:F30">
    <cfRule type="cellIs" dxfId="4453" priority="81" operator="equal">
      <formula>0</formula>
    </cfRule>
  </conditionalFormatting>
  <conditionalFormatting sqref="G26:I30">
    <cfRule type="cellIs" dxfId="4452" priority="80" operator="equal">
      <formula>0</formula>
    </cfRule>
  </conditionalFormatting>
  <conditionalFormatting sqref="O132:XFD134 U130 AC130:XFD131 O130:T131 M130:N134 F130:F134 I130:K134">
    <cfRule type="cellIs" dxfId="4451" priority="78" operator="equal">
      <formula>"Remplaçant"</formula>
    </cfRule>
    <cfRule type="cellIs" dxfId="4450" priority="79" operator="equal">
      <formula>"Titulaire"</formula>
    </cfRule>
  </conditionalFormatting>
  <conditionalFormatting sqref="F130:F134">
    <cfRule type="colorScale" priority="77">
      <colorScale>
        <cfvo type="min"/>
        <cfvo type="percentile" val="50"/>
        <cfvo type="max"/>
        <color rgb="FFF8696B"/>
        <color rgb="FFFFEB84"/>
        <color rgb="FF63BE7B"/>
      </colorScale>
    </cfRule>
  </conditionalFormatting>
  <conditionalFormatting sqref="H130:H134">
    <cfRule type="cellIs" dxfId="4449" priority="75" operator="equal">
      <formula>"Remplaçant"</formula>
    </cfRule>
    <cfRule type="cellIs" dxfId="4448" priority="76" operator="equal">
      <formula>"Titulaire"</formula>
    </cfRule>
  </conditionalFormatting>
  <conditionalFormatting sqref="H130:H134">
    <cfRule type="colorScale" priority="74">
      <colorScale>
        <cfvo type="min"/>
        <cfvo type="percentile" val="50"/>
        <cfvo type="max"/>
        <color rgb="FFF8696B"/>
        <color rgb="FFFFEB84"/>
        <color rgb="FF63BE7B"/>
      </colorScale>
    </cfRule>
  </conditionalFormatting>
  <conditionalFormatting sqref="G130:G134">
    <cfRule type="cellIs" dxfId="4447" priority="72" operator="equal">
      <formula>"Remplaçant"</formula>
    </cfRule>
    <cfRule type="cellIs" dxfId="4446" priority="73" operator="equal">
      <formula>"Titulaire"</formula>
    </cfRule>
  </conditionalFormatting>
  <conditionalFormatting sqref="G130:G134">
    <cfRule type="colorScale" priority="71">
      <colorScale>
        <cfvo type="min"/>
        <cfvo type="percentile" val="50"/>
        <cfvo type="max"/>
        <color rgb="FFF8696B"/>
        <color rgb="FFFFEB84"/>
        <color rgb="FF63BE7B"/>
      </colorScale>
    </cfRule>
  </conditionalFormatting>
  <conditionalFormatting sqref="R19">
    <cfRule type="cellIs" dxfId="4445" priority="27" operator="equal">
      <formula>"Remplaçant"</formula>
    </cfRule>
    <cfRule type="cellIs" dxfId="4444" priority="28" operator="equal">
      <formula>"Titulaire"</formula>
    </cfRule>
  </conditionalFormatting>
  <conditionalFormatting sqref="R1">
    <cfRule type="cellIs" dxfId="4443" priority="67" operator="equal">
      <formula>"Remplaçant"</formula>
    </cfRule>
    <cfRule type="cellIs" dxfId="4442" priority="68" operator="equal">
      <formula>"Titulaire"</formula>
    </cfRule>
  </conditionalFormatting>
  <conditionalFormatting sqref="L23">
    <cfRule type="cellIs" dxfId="4441" priority="65" operator="equal">
      <formula>"Remplaçant"</formula>
    </cfRule>
    <cfRule type="cellIs" dxfId="4440" priority="66" operator="equal">
      <formula>"Titulaire"</formula>
    </cfRule>
  </conditionalFormatting>
  <conditionalFormatting sqref="L25">
    <cfRule type="cellIs" dxfId="4439" priority="63" operator="equal">
      <formula>"Remplaçant"</formula>
    </cfRule>
    <cfRule type="cellIs" dxfId="4438" priority="64" operator="equal">
      <formula>"Titulaire"</formula>
    </cfRule>
  </conditionalFormatting>
  <conditionalFormatting sqref="L24">
    <cfRule type="cellIs" dxfId="4437" priority="61" operator="equal">
      <formula>"Remplaçant"</formula>
    </cfRule>
    <cfRule type="cellIs" dxfId="4436" priority="62" operator="equal">
      <formula>"Titulaire"</formula>
    </cfRule>
  </conditionalFormatting>
  <conditionalFormatting sqref="L21">
    <cfRule type="cellIs" dxfId="4435" priority="59" operator="equal">
      <formula>"Remplaçant"</formula>
    </cfRule>
    <cfRule type="cellIs" dxfId="4434" priority="60" operator="equal">
      <formula>"Titulaire"</formula>
    </cfRule>
  </conditionalFormatting>
  <conditionalFormatting sqref="L30">
    <cfRule type="cellIs" dxfId="4433" priority="57" operator="equal">
      <formula>"Remplaçant"</formula>
    </cfRule>
    <cfRule type="cellIs" dxfId="4432" priority="58" operator="equal">
      <formula>"Titulaire"</formula>
    </cfRule>
  </conditionalFormatting>
  <conditionalFormatting sqref="L5">
    <cfRule type="cellIs" dxfId="4431" priority="55" operator="equal">
      <formula>"Remplaçant"</formula>
    </cfRule>
    <cfRule type="cellIs" dxfId="4430" priority="56" operator="equal">
      <formula>"Titulaire"</formula>
    </cfRule>
  </conditionalFormatting>
  <conditionalFormatting sqref="O24">
    <cfRule type="cellIs" dxfId="4429" priority="53" operator="equal">
      <formula>"Remplaçant"</formula>
    </cfRule>
    <cfRule type="cellIs" dxfId="4428" priority="54" operator="equal">
      <formula>"Titulaire"</formula>
    </cfRule>
  </conditionalFormatting>
  <conditionalFormatting sqref="O21">
    <cfRule type="cellIs" dxfId="4427" priority="51" operator="equal">
      <formula>"Remplaçant"</formula>
    </cfRule>
    <cfRule type="cellIs" dxfId="4426" priority="52" operator="equal">
      <formula>"Titulaire"</formula>
    </cfRule>
  </conditionalFormatting>
  <conditionalFormatting sqref="O27">
    <cfRule type="cellIs" dxfId="4425" priority="49" operator="equal">
      <formula>"Remplaçant"</formula>
    </cfRule>
    <cfRule type="cellIs" dxfId="4424" priority="50" operator="equal">
      <formula>"Titulaire"</formula>
    </cfRule>
  </conditionalFormatting>
  <conditionalFormatting sqref="O25">
    <cfRule type="cellIs" dxfId="4423" priority="47" operator="equal">
      <formula>"Remplaçant"</formula>
    </cfRule>
    <cfRule type="cellIs" dxfId="4422" priority="48" operator="equal">
      <formula>"Titulaire"</formula>
    </cfRule>
  </conditionalFormatting>
  <conditionalFormatting sqref="O23">
    <cfRule type="cellIs" dxfId="4421" priority="45" operator="equal">
      <formula>"Remplaçant"</formula>
    </cfRule>
    <cfRule type="cellIs" dxfId="4420" priority="46" operator="equal">
      <formula>"Titulaire"</formula>
    </cfRule>
  </conditionalFormatting>
  <conditionalFormatting sqref="O26">
    <cfRule type="cellIs" dxfId="4419" priority="43" operator="equal">
      <formula>"Remplaçant"</formula>
    </cfRule>
    <cfRule type="cellIs" dxfId="4418" priority="44" operator="equal">
      <formula>"Titulaire"</formula>
    </cfRule>
  </conditionalFormatting>
  <conditionalFormatting sqref="R24">
    <cfRule type="cellIs" dxfId="4417" priority="41" operator="equal">
      <formula>"Remplaçant"</formula>
    </cfRule>
    <cfRule type="cellIs" dxfId="4416" priority="42" operator="equal">
      <formula>"Titulaire"</formula>
    </cfRule>
  </conditionalFormatting>
  <conditionalFormatting sqref="R26">
    <cfRule type="cellIs" dxfId="4415" priority="39" operator="equal">
      <formula>"Remplaçant"</formula>
    </cfRule>
    <cfRule type="cellIs" dxfId="4414" priority="40" operator="equal">
      <formula>"Titulaire"</formula>
    </cfRule>
  </conditionalFormatting>
  <conditionalFormatting sqref="R5">
    <cfRule type="cellIs" dxfId="4413" priority="37" operator="equal">
      <formula>"Remplaçant"</formula>
    </cfRule>
    <cfRule type="cellIs" dxfId="4412" priority="38" operator="equal">
      <formula>"Titulaire"</formula>
    </cfRule>
  </conditionalFormatting>
  <conditionalFormatting sqref="R21">
    <cfRule type="cellIs" dxfId="4411" priority="35" operator="equal">
      <formula>"Remplaçant"</formula>
    </cfRule>
    <cfRule type="cellIs" dxfId="4410" priority="36" operator="equal">
      <formula>"Titulaire"</formula>
    </cfRule>
  </conditionalFormatting>
  <conditionalFormatting sqref="R25">
    <cfRule type="cellIs" dxfId="4409" priority="33" operator="equal">
      <formula>"Remplaçant"</formula>
    </cfRule>
    <cfRule type="cellIs" dxfId="4408" priority="34" operator="equal">
      <formula>"Titulaire"</formula>
    </cfRule>
  </conditionalFormatting>
  <conditionalFormatting sqref="R9">
    <cfRule type="cellIs" dxfId="4407" priority="31" operator="equal">
      <formula>"Remplaçant"</formula>
    </cfRule>
    <cfRule type="cellIs" dxfId="4406" priority="32" operator="equal">
      <formula>"Titulaire"</formula>
    </cfRule>
  </conditionalFormatting>
  <conditionalFormatting sqref="R23">
    <cfRule type="cellIs" dxfId="4405" priority="29" operator="equal">
      <formula>"Remplaçant"</formula>
    </cfRule>
    <cfRule type="cellIs" dxfId="4404" priority="30" operator="equal">
      <formula>"Titulaire"</formula>
    </cfRule>
  </conditionalFormatting>
  <conditionalFormatting sqref="U1">
    <cfRule type="cellIs" dxfId="4403" priority="25" operator="equal">
      <formula>"Remplaçant"</formula>
    </cfRule>
    <cfRule type="cellIs" dxfId="4402" priority="26" operator="equal">
      <formula>"Titulaire"</formula>
    </cfRule>
  </conditionalFormatting>
  <conditionalFormatting sqref="U16">
    <cfRule type="cellIs" dxfId="4401" priority="23" operator="equal">
      <formula>"Remplaçant"</formula>
    </cfRule>
    <cfRule type="cellIs" dxfId="4400" priority="24" operator="equal">
      <formula>"Titulaire"</formula>
    </cfRule>
  </conditionalFormatting>
  <conditionalFormatting sqref="U21">
    <cfRule type="cellIs" dxfId="4399" priority="21" operator="equal">
      <formula>"Remplaçant"</formula>
    </cfRule>
    <cfRule type="cellIs" dxfId="4398" priority="22" operator="equal">
      <formula>"Titulaire"</formula>
    </cfRule>
  </conditionalFormatting>
  <conditionalFormatting sqref="U20">
    <cfRule type="cellIs" dxfId="4397" priority="19" operator="equal">
      <formula>"Remplaçant"</formula>
    </cfRule>
    <cfRule type="cellIs" dxfId="4396" priority="20" operator="equal">
      <formula>"Titulaire"</formula>
    </cfRule>
  </conditionalFormatting>
  <conditionalFormatting sqref="U26">
    <cfRule type="cellIs" dxfId="4395" priority="1" operator="equal">
      <formula>"Remplaçant"</formula>
    </cfRule>
    <cfRule type="cellIs" dxfId="4394" priority="2" operator="equal">
      <formula>"Titulaire"</formula>
    </cfRule>
  </conditionalFormatting>
  <conditionalFormatting sqref="U24">
    <cfRule type="cellIs" dxfId="4393" priority="15" operator="equal">
      <formula>"Remplaçant"</formula>
    </cfRule>
    <cfRule type="cellIs" dxfId="4392" priority="16" operator="equal">
      <formula>"Titulaire"</formula>
    </cfRule>
  </conditionalFormatting>
  <conditionalFormatting sqref="U7">
    <cfRule type="cellIs" dxfId="4391" priority="13" operator="equal">
      <formula>"Remplaçant"</formula>
    </cfRule>
    <cfRule type="cellIs" dxfId="4390" priority="14" operator="equal">
      <formula>"Titulaire"</formula>
    </cfRule>
  </conditionalFormatting>
  <conditionalFormatting sqref="U12">
    <cfRule type="cellIs" dxfId="4389" priority="11" operator="equal">
      <formula>"Remplaçant"</formula>
    </cfRule>
    <cfRule type="cellIs" dxfId="4388" priority="12" operator="equal">
      <formula>"Titulaire"</formula>
    </cfRule>
  </conditionalFormatting>
  <conditionalFormatting sqref="U11">
    <cfRule type="cellIs" dxfId="4387" priority="9" operator="equal">
      <formula>"Remplaçant"</formula>
    </cfRule>
    <cfRule type="cellIs" dxfId="4386" priority="10" operator="equal">
      <formula>"Titulaire"</formula>
    </cfRule>
  </conditionalFormatting>
  <conditionalFormatting sqref="U31">
    <cfRule type="cellIs" dxfId="4385" priority="7" operator="equal">
      <formula>"Remplaçant"</formula>
    </cfRule>
    <cfRule type="cellIs" dxfId="4384" priority="8" operator="equal">
      <formula>"Titulaire"</formula>
    </cfRule>
  </conditionalFormatting>
  <conditionalFormatting sqref="U14">
    <cfRule type="cellIs" dxfId="4383" priority="5" operator="equal">
      <formula>"Remplaçant"</formula>
    </cfRule>
    <cfRule type="cellIs" dxfId="4382" priority="6" operator="equal">
      <formula>"Titulaire"</formula>
    </cfRule>
  </conditionalFormatting>
  <conditionalFormatting sqref="U13">
    <cfRule type="cellIs" dxfId="4381" priority="3" operator="equal">
      <formula>"Remplaçant"</formula>
    </cfRule>
    <cfRule type="cellIs" dxfId="4380" priority="4" operator="equal">
      <formula>"Titulaire"</formula>
    </cfRule>
  </conditionalFormatting>
  <hyperlinks>
    <hyperlink ref="B422" r:id="rId1" tooltip="Geoffrey Jourdren" display="http://www.lequipe.fr/Football/FootballFicheJoueur20897.html"/>
    <hyperlink ref="B423" r:id="rId2" tooltip="Jonathan Ligali" display="http://www.lequipe.fr/Football/FootballFicheJoueur38503.html"/>
    <hyperlink ref="B424" r:id="rId3" tooltip="Laurent Pionnier" display="http://www.lequipe.fr/Football/FootballFicheJoueur18265.html"/>
    <hyperlink ref="B425" r:id="rId4" tooltip="Daniel Congré" display="http://www.lequipe.fr/Football/FootballFicheJoueur21862.html"/>
    <hyperlink ref="B426" r:id="rId5" tooltip="Mathieu Deplagne" display="http://www.lequipe.fr/Football/FootballFicheJoueur35357.html"/>
    <hyperlink ref="B427" r:id="rId6" tooltip="Dylan Gissi" display="http://www.lequipe.fr/Football/FootballFicheJoueur255000000000000000000025222.html"/>
    <hyperlink ref="B428" r:id="rId7" tooltip="Vitorino Hilton" display="http://www.lequipe.fr/Football/FootballFicheJoueur70000000000000000000020876.html"/>
    <hyperlink ref="B429" r:id="rId8" tooltip="Mamadou Ndiaye" display="http://www.lequipe.fr/Football/FootballFicheJoueur56280.html"/>
    <hyperlink ref="B430" r:id="rId9" tooltip="Jérôme Roussillon" display="http://www.lequipe.fr/Football/FootballFicheJoueur36408.html"/>
    <hyperlink ref="B431" r:id="rId10" tooltip="William Rémy" display="http://www.lequipe.fr/Football/FootballFicheJoueur30371.html"/>
    <hyperlink ref="B432" r:id="rId11" tooltip="Nicolas Saint-Ruf" display="http://www.lequipe.fr/Football/FootballFicheJoueur39766.html"/>
    <hyperlink ref="B433" r:id="rId12" tooltip="Anthony Vanden Borre" display="http://www.lequipe.fr/Football/FootballFicheJoueur21458.html"/>
    <hyperlink ref="B434" r:id="rId13" tooltip="Ryad Boudebouz" display="http://www.lequipe.fr/Football/FootballFicheJoueur255000000000000000000025406.html"/>
    <hyperlink ref="B435" r:id="rId14" tooltip="Oan Djorkaeff" display="http://www.lequipe.fr/Football/FootballFicheJoueur60461.html"/>
    <hyperlink ref="B436" r:id="rId15" tooltip="Pierrick Fito" display="http://www.lequipe.fr/Football/FootballFicheJoueur54356.html"/>
    <hyperlink ref="B437" r:id="rId16" tooltip="Paul Lasne" display="http://www.lequipe.fr/Football/FootballFicheJoueur255000000000000000000025947.html"/>
    <hyperlink ref="B438" r:id="rId17" tooltip="Joris Marveaux" display="http://www.lequipe.fr/Football/FootballFicheJoueur19436.html"/>
    <hyperlink ref="B439" r:id="rId18" tooltip="Rita" display="http://www.lequipe.fr/Football/FootballFicheJoueur60460.html"/>
    <hyperlink ref="B440" r:id="rId19" tooltip="Morgan Sanson" display="http://www.lequipe.fr/Football/FootballFicheJoueur42018.html"/>
    <hyperlink ref="B441" r:id="rId20" tooltip="Killian Sanson" display="http://www.lequipe.fr/Football/FootballFicheJoueur58465.html"/>
    <hyperlink ref="B442" r:id="rId21" tooltip="Ellyes Skhiri" display="http://www.lequipe.fr/Football/FootballFicheJoueur54353.html"/>
    <hyperlink ref="B443" r:id="rId22" tooltip="Kévin Bérigaud" display="http://www.lequipe.fr/Football/FootballFicheJoueur29486.html"/>
    <hyperlink ref="B444" r:id="rId23" tooltip="Souleymane Camara" display="http://www.lequipe.fr/Football/FootballFicheJoueur20000000000000000000019708.html"/>
    <hyperlink ref="B445" r:id="rId24" tooltip="Steve Mounié" display="http://www.lequipe.fr/Football/FootballFicheJoueur50834.html"/>
    <hyperlink ref="B446" r:id="rId25" tooltip="Casimir Ninga" display="http://www.lequipe.fr/Football/FootballFicheJoueur57815.html"/>
    <hyperlink ref="B119" r:id="rId26" tooltip="Geoffrey Jourdren" display="http://www.lequipe.fr/Football/FootballFicheJoueur20897.html"/>
    <hyperlink ref="B129" r:id="rId27" tooltip="Jonathan Ligali" display="http://www.lequipe.fr/Football/FootballFicheJoueur38503.html"/>
    <hyperlink ref="B108" r:id="rId28" tooltip="Laurent Pionnier" display="http://www.lequipe.fr/Football/FootballFicheJoueur18265.html"/>
    <hyperlink ref="B110" r:id="rId29" tooltip="Daniel Congré" display="http://www.lequipe.fr/Football/FootballFicheJoueur21862.html"/>
    <hyperlink ref="B127" r:id="rId30" tooltip="Mathieu Deplagne" display="http://www.lequipe.fr/Football/FootballFicheJoueur35357.html"/>
    <hyperlink ref="B130" r:id="rId31" tooltip="Dylan Gissi" display="http://www.lequipe.fr/Football/FootballFicheJoueur255000000000000000000025222.html"/>
    <hyperlink ref="B111" r:id="rId32" tooltip="Vitorino Hilton" display="http://www.lequipe.fr/Football/FootballFicheJoueur70000000000000000000020876.html"/>
    <hyperlink ref="B109" r:id="rId33" tooltip="Mamadou Ndiaye" display="http://www.lequipe.fr/Football/FootballFicheJoueur56280.html"/>
    <hyperlink ref="B126" r:id="rId34" tooltip="Jérôme Roussillon" display="http://www.lequipe.fr/Football/FootballFicheJoueur36408.html"/>
    <hyperlink ref="B124" r:id="rId35" tooltip="William Rémy" display="http://www.lequipe.fr/Football/FootballFicheJoueur30371.html"/>
    <hyperlink ref="B121" r:id="rId36" tooltip="Nicolas Saint-Ruf" display="http://www.lequipe.fr/Football/FootballFicheJoueur39766.html"/>
    <hyperlink ref="B123" r:id="rId37" tooltip="Anthony Vanden Borre" display="http://www.lequipe.fr/Football/FootballFicheJoueur21458.html"/>
    <hyperlink ref="B115" r:id="rId38" tooltip="Ryad Boudebouz" display="http://www.lequipe.fr/Football/FootballFicheJoueur255000000000000000000025406.html"/>
    <hyperlink ref="B131" r:id="rId39" tooltip="Oan Djorkaeff" display="http://www.lequipe.fr/Football/FootballFicheJoueur60461.html"/>
    <hyperlink ref="B120" r:id="rId40" tooltip="Pierrick Fito" display="http://www.lequipe.fr/Football/FootballFicheJoueur54356.html"/>
    <hyperlink ref="B113" r:id="rId41" tooltip="Paul Lasne" display="http://www.lequipe.fr/Football/FootballFicheJoueur255000000000000000000025947.html"/>
    <hyperlink ref="B112" r:id="rId42" tooltip="Joris Marveaux" display="http://www.lequipe.fr/Football/FootballFicheJoueur19436.html"/>
    <hyperlink ref="B132" r:id="rId43" tooltip="Rita" display="http://www.lequipe.fr/Football/FootballFicheJoueur60460.html"/>
    <hyperlink ref="B114" r:id="rId44" tooltip="Morgan Sanson" display="http://www.lequipe.fr/Football/FootballFicheJoueur42018.html"/>
    <hyperlink ref="B125" r:id="rId45" tooltip="Killian Sanson" display="http://www.lequipe.fr/Football/FootballFicheJoueur58465.html"/>
    <hyperlink ref="B117" r:id="rId46" tooltip="Ellyes Skhiri" display="http://www.lequipe.fr/Football/FootballFicheJoueur54353.html"/>
    <hyperlink ref="B116" r:id="rId47" tooltip="Kévin Bérigaud" display="http://www.lequipe.fr/Football/FootballFicheJoueur29486.html"/>
    <hyperlink ref="B122" r:id="rId48" tooltip="Souleymane Camara" display="http://www.lequipe.fr/Football/FootballFicheJoueur20000000000000000000019708.html"/>
    <hyperlink ref="B118" r:id="rId49" tooltip="Steve Mounié" display="http://www.lequipe.fr/Football/FootballFicheJoueur50834.html"/>
    <hyperlink ref="B128" r:id="rId50" tooltip="Casimir Ninga" display="http://www.lequipe.fr/Football/FootballFicheJoueur57815.html"/>
    <hyperlink ref="B16" r:id="rId51" tooltip="Geoffrey Jourdren" display="http://www.lequipe.fr/Football/FootballFicheJoueur20897.html"/>
    <hyperlink ref="B27" r:id="rId52" tooltip="Jonathan Ligali" display="http://www.lequipe.fr/Football/FootballFicheJoueur38503.html"/>
    <hyperlink ref="B5" r:id="rId53" tooltip="Laurent Pionnier" display="http://www.lequipe.fr/Football/FootballFicheJoueur18265.html"/>
    <hyperlink ref="B7" r:id="rId54" tooltip="Daniel Congré" display="http://www.lequipe.fr/Football/FootballFicheJoueur21862.html"/>
    <hyperlink ref="B25" r:id="rId55" tooltip="Mathieu Deplagne" display="http://www.lequipe.fr/Football/FootballFicheJoueur35357.html"/>
    <hyperlink ref="B28" r:id="rId56" tooltip="Dylan Gissi" display="http://www.lequipe.fr/Football/FootballFicheJoueur255000000000000000000025222.html"/>
    <hyperlink ref="B8" r:id="rId57" tooltip="Vitorino Hilton" display="http://www.lequipe.fr/Football/FootballFicheJoueur70000000000000000000020876.html"/>
    <hyperlink ref="B6" r:id="rId58" tooltip="Mamadou Ndiaye" display="http://www.lequipe.fr/Football/FootballFicheJoueur56280.html"/>
    <hyperlink ref="B24" r:id="rId59" tooltip="Jérôme Roussillon" display="http://www.lequipe.fr/Football/FootballFicheJoueur36408.html"/>
    <hyperlink ref="B21" r:id="rId60" tooltip="William Rémy" display="http://www.lequipe.fr/Football/FootballFicheJoueur30371.html"/>
    <hyperlink ref="B18" r:id="rId61" tooltip="Nicolas Saint-Ruf" display="http://www.lequipe.fr/Football/FootballFicheJoueur39766.html"/>
    <hyperlink ref="B20" r:id="rId62" tooltip="Anthony Vanden Borre" display="http://www.lequipe.fr/Football/FootballFicheJoueur21458.html"/>
    <hyperlink ref="B12" r:id="rId63" tooltip="Ryad Boudebouz" display="http://www.lequipe.fr/Football/FootballFicheJoueur255000000000000000000025406.html"/>
    <hyperlink ref="B29" r:id="rId64" tooltip="Oan Djorkaeff" display="http://www.lequipe.fr/Football/FootballFicheJoueur60461.html"/>
    <hyperlink ref="B17" r:id="rId65" tooltip="Pierrick Fito" display="http://www.lequipe.fr/Football/FootballFicheJoueur54356.html"/>
    <hyperlink ref="B10" r:id="rId66" tooltip="Paul Lasne" display="http://www.lequipe.fr/Football/FootballFicheJoueur255000000000000000000025947.html"/>
    <hyperlink ref="B9" r:id="rId67" tooltip="Joris Marveaux" display="http://www.lequipe.fr/Football/FootballFicheJoueur19436.html"/>
    <hyperlink ref="B30" r:id="rId68" tooltip="Rita" display="http://www.lequipe.fr/Football/FootballFicheJoueur60460.html"/>
    <hyperlink ref="B11" r:id="rId69" tooltip="Morgan Sanson" display="http://www.lequipe.fr/Football/FootballFicheJoueur42018.html"/>
    <hyperlink ref="B22" r:id="rId70" tooltip="Killian Sanson" display="http://www.lequipe.fr/Football/FootballFicheJoueur58465.html"/>
    <hyperlink ref="B14" r:id="rId71" tooltip="Ellyes Skhiri" display="http://www.lequipe.fr/Football/FootballFicheJoueur54353.html"/>
    <hyperlink ref="B13" r:id="rId72" tooltip="Kévin Bérigaud" display="http://www.lequipe.fr/Football/FootballFicheJoueur29486.html"/>
    <hyperlink ref="B19" r:id="rId73" tooltip="Souleymane Camara" display="http://www.lequipe.fr/Football/FootballFicheJoueur20000000000000000000019708.html"/>
    <hyperlink ref="B15" r:id="rId74" tooltip="Steve Mounié" display="http://www.lequipe.fr/Football/FootballFicheJoueur50834.html"/>
    <hyperlink ref="B26" r:id="rId75" tooltip="Casimir Ninga" display="http://www.lequipe.fr/Football/FootballFicheJoueur57815.html"/>
  </hyperlinks>
  <pageMargins left="0.7" right="0.7" top="0.75" bottom="0.75" header="0.3" footer="0.3"/>
  <drawing r:id="rId76"/>
  <legacyDrawing r:id="rId77"/>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9"/>
  <dimension ref="A1:DX449"/>
  <sheetViews>
    <sheetView showGridLines="0" zoomScale="85" zoomScaleNormal="85" workbookViewId="0">
      <selection activeCell="V6" sqref="V6"/>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15</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42596</v>
      </c>
      <c r="O2" s="113">
        <v>42602</v>
      </c>
      <c r="R2" s="113">
        <v>42609</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15</v>
      </c>
      <c r="O3" s="115" t="s">
        <v>24</v>
      </c>
      <c r="R3" s="115" t="s">
        <v>15</v>
      </c>
      <c r="U3" s="115" t="s">
        <v>19</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23</v>
      </c>
      <c r="M4" s="112" t="s">
        <v>155</v>
      </c>
      <c r="N4" s="111" t="s">
        <v>156</v>
      </c>
      <c r="O4" s="114" t="s">
        <v>15</v>
      </c>
      <c r="P4" s="112" t="s">
        <v>155</v>
      </c>
      <c r="Q4" s="111" t="s">
        <v>156</v>
      </c>
      <c r="R4" s="114" t="s">
        <v>9</v>
      </c>
      <c r="S4" s="112" t="s">
        <v>155</v>
      </c>
      <c r="T4" s="108" t="s">
        <v>156</v>
      </c>
      <c r="U4" s="114" t="s">
        <v>15</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12</v>
      </c>
      <c r="B5" s="174" t="s">
        <v>574</v>
      </c>
      <c r="C5" s="146">
        <v>6</v>
      </c>
      <c r="D5" s="177" t="s">
        <v>116</v>
      </c>
      <c r="E5" s="147">
        <f t="shared" ref="E5:E44" si="0">COUNTIF(L5:XFD5,"Titulaire")</f>
        <v>4</v>
      </c>
      <c r="F5" s="145">
        <f>SUM(L5:XFD5)</f>
        <v>1</v>
      </c>
      <c r="G5" s="147">
        <f t="shared" ref="G5:G44" si="1">COUNTIFS($49:$49,"Victoire",5:5,"Titulaire")</f>
        <v>1</v>
      </c>
      <c r="H5" s="147">
        <f t="shared" ref="H5:H44" si="2">COUNTIFS($49:$49,"Nul",5:5,"Titulaire")</f>
        <v>0</v>
      </c>
      <c r="I5" s="147">
        <f t="shared" ref="I5:I44" si="3">COUNTIFS($49:$49,"Défaite",5:5,"Titulaire")</f>
        <v>3</v>
      </c>
      <c r="J5" s="106">
        <f t="shared" ref="J5:J44" si="4">COUNTIF($L5:$XFD5,"Titulaire")/$J$2</f>
        <v>1</v>
      </c>
      <c r="K5" s="106">
        <f t="shared" ref="K5:K44" si="5">COUNTIF($L5:$XFD5,"Remplaçant")/$J$2</f>
        <v>0</v>
      </c>
      <c r="L5" s="107" t="s">
        <v>121</v>
      </c>
      <c r="M5" s="110"/>
      <c r="N5" s="110"/>
      <c r="O5" s="107" t="s">
        <v>121</v>
      </c>
      <c r="P5" s="110"/>
      <c r="Q5" s="110"/>
      <c r="R5" s="107" t="s">
        <v>121</v>
      </c>
      <c r="S5" s="110"/>
      <c r="T5" s="110"/>
      <c r="U5" s="107" t="s">
        <v>121</v>
      </c>
      <c r="V5" s="110">
        <v>1</v>
      </c>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3</v>
      </c>
      <c r="B6" s="174" t="s">
        <v>565</v>
      </c>
      <c r="C6" s="146">
        <v>3</v>
      </c>
      <c r="D6" s="177" t="s">
        <v>114</v>
      </c>
      <c r="E6" s="147">
        <f t="shared" si="0"/>
        <v>0</v>
      </c>
      <c r="F6" s="145">
        <f>SUM(L6:XFD6)</f>
        <v>0</v>
      </c>
      <c r="G6" s="147">
        <f t="shared" si="1"/>
        <v>0</v>
      </c>
      <c r="H6" s="147">
        <f t="shared" si="2"/>
        <v>0</v>
      </c>
      <c r="I6" s="147">
        <f t="shared" si="3"/>
        <v>0</v>
      </c>
      <c r="J6" s="106">
        <f t="shared" si="4"/>
        <v>0</v>
      </c>
      <c r="K6" s="106">
        <f t="shared" si="5"/>
        <v>0.75</v>
      </c>
      <c r="L6" s="96" t="s">
        <v>122</v>
      </c>
      <c r="M6" s="110"/>
      <c r="N6" s="110"/>
      <c r="O6" s="96"/>
      <c r="P6" s="110"/>
      <c r="Q6" s="110"/>
      <c r="R6" s="96" t="s">
        <v>122</v>
      </c>
      <c r="S6" s="110"/>
      <c r="T6" s="110"/>
      <c r="U6" s="96" t="s">
        <v>122</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21</v>
      </c>
      <c r="B7" s="174" t="s">
        <v>581</v>
      </c>
      <c r="C7" s="146"/>
      <c r="D7" s="177" t="s">
        <v>117</v>
      </c>
      <c r="E7" s="147">
        <f t="shared" si="0"/>
        <v>0</v>
      </c>
      <c r="F7" s="145">
        <f>SUM(L7:XFD7)</f>
        <v>0</v>
      </c>
      <c r="G7" s="147">
        <f t="shared" si="1"/>
        <v>0</v>
      </c>
      <c r="H7" s="147">
        <f t="shared" si="2"/>
        <v>0</v>
      </c>
      <c r="I7" s="147">
        <f t="shared" si="3"/>
        <v>0</v>
      </c>
      <c r="J7" s="106">
        <f t="shared" si="4"/>
        <v>0</v>
      </c>
      <c r="K7" s="106">
        <f t="shared" si="5"/>
        <v>0</v>
      </c>
      <c r="L7" s="107"/>
      <c r="M7" s="110"/>
      <c r="N7" s="110"/>
      <c r="O7" s="96"/>
      <c r="P7" s="110"/>
      <c r="Q7" s="110"/>
      <c r="R7" s="107"/>
      <c r="S7" s="110"/>
      <c r="T7" s="110"/>
      <c r="U7" s="107"/>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28</v>
      </c>
      <c r="B8" s="182" t="s">
        <v>746</v>
      </c>
      <c r="C8" s="146">
        <v>24</v>
      </c>
      <c r="D8" s="153" t="s">
        <v>114</v>
      </c>
      <c r="E8" s="147">
        <f t="shared" si="0"/>
        <v>0</v>
      </c>
      <c r="F8" s="145">
        <f>SUM(L8:XFD8)</f>
        <v>0</v>
      </c>
      <c r="G8" s="147">
        <f t="shared" si="1"/>
        <v>0</v>
      </c>
      <c r="H8" s="147">
        <f t="shared" si="2"/>
        <v>0</v>
      </c>
      <c r="I8" s="147">
        <f t="shared" si="3"/>
        <v>0</v>
      </c>
      <c r="J8" s="106">
        <f t="shared" si="4"/>
        <v>0</v>
      </c>
      <c r="K8" s="106">
        <f t="shared" si="5"/>
        <v>0.25</v>
      </c>
      <c r="L8" s="96"/>
      <c r="M8" s="110"/>
      <c r="N8" s="110"/>
      <c r="O8" s="96"/>
      <c r="P8" s="110"/>
      <c r="Q8" s="110"/>
      <c r="R8" s="96"/>
      <c r="S8" s="110"/>
      <c r="T8" s="110"/>
      <c r="U8" s="96" t="s">
        <v>122</v>
      </c>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4</v>
      </c>
      <c r="B9" s="174" t="s">
        <v>566</v>
      </c>
      <c r="C9" s="146">
        <v>28</v>
      </c>
      <c r="D9" s="177" t="s">
        <v>114</v>
      </c>
      <c r="E9" s="147">
        <f t="shared" si="0"/>
        <v>3</v>
      </c>
      <c r="F9" s="145">
        <f>SUM(L9:XFD9)</f>
        <v>0</v>
      </c>
      <c r="G9" s="147">
        <f t="shared" si="1"/>
        <v>1</v>
      </c>
      <c r="H9" s="147">
        <f t="shared" si="2"/>
        <v>0</v>
      </c>
      <c r="I9" s="147">
        <f t="shared" si="3"/>
        <v>2</v>
      </c>
      <c r="J9" s="106">
        <f t="shared" si="4"/>
        <v>0.75</v>
      </c>
      <c r="K9" s="106">
        <f t="shared" si="5"/>
        <v>0.25</v>
      </c>
      <c r="L9" s="96" t="s">
        <v>122</v>
      </c>
      <c r="M9" s="110"/>
      <c r="N9" s="110"/>
      <c r="O9" s="96" t="s">
        <v>121</v>
      </c>
      <c r="P9" s="110"/>
      <c r="Q9" s="110"/>
      <c r="R9" s="96" t="s">
        <v>121</v>
      </c>
      <c r="S9" s="110"/>
      <c r="T9" s="110"/>
      <c r="U9" s="96" t="s">
        <v>121</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1</v>
      </c>
      <c r="B10" s="174" t="s">
        <v>563</v>
      </c>
      <c r="C10" s="146">
        <v>1</v>
      </c>
      <c r="D10" s="177" t="s">
        <v>113</v>
      </c>
      <c r="E10" s="184">
        <f t="shared" si="0"/>
        <v>0</v>
      </c>
      <c r="F10" s="175">
        <f>SUM(L10:XFD10)*-1</f>
        <v>0</v>
      </c>
      <c r="G10" s="147">
        <f t="shared" si="1"/>
        <v>0</v>
      </c>
      <c r="H10" s="147">
        <f t="shared" si="2"/>
        <v>0</v>
      </c>
      <c r="I10" s="147">
        <f t="shared" si="3"/>
        <v>0</v>
      </c>
      <c r="J10" s="106">
        <f t="shared" si="4"/>
        <v>0</v>
      </c>
      <c r="K10" s="106">
        <f t="shared" si="5"/>
        <v>1</v>
      </c>
      <c r="L10" s="96" t="s">
        <v>122</v>
      </c>
      <c r="M10" s="110"/>
      <c r="N10" s="110"/>
      <c r="O10" s="96" t="s">
        <v>122</v>
      </c>
      <c r="P10" s="110"/>
      <c r="Q10" s="110"/>
      <c r="R10" s="96" t="s">
        <v>122</v>
      </c>
      <c r="S10" s="110"/>
      <c r="T10" s="110"/>
      <c r="U10" s="96" t="s">
        <v>122</v>
      </c>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5</v>
      </c>
      <c r="B11" s="174" t="s">
        <v>567</v>
      </c>
      <c r="C11" s="146">
        <v>20</v>
      </c>
      <c r="D11" s="177" t="s">
        <v>114</v>
      </c>
      <c r="E11" s="147">
        <f t="shared" si="0"/>
        <v>0</v>
      </c>
      <c r="F11" s="145">
        <f t="shared" ref="F11:F27" si="6">SUM(L11:XFD11)</f>
        <v>0</v>
      </c>
      <c r="G11" s="147">
        <f t="shared" si="1"/>
        <v>0</v>
      </c>
      <c r="H11" s="147">
        <f t="shared" si="2"/>
        <v>0</v>
      </c>
      <c r="I11" s="147">
        <f t="shared" si="3"/>
        <v>0</v>
      </c>
      <c r="J11" s="106">
        <f t="shared" si="4"/>
        <v>0</v>
      </c>
      <c r="K11" s="106">
        <f t="shared" si="5"/>
        <v>0</v>
      </c>
      <c r="L11" s="96"/>
      <c r="M11" s="110"/>
      <c r="N11" s="110"/>
      <c r="O11" s="96"/>
      <c r="P11" s="110"/>
      <c r="Q11" s="110"/>
      <c r="R11" s="96"/>
      <c r="S11" s="110"/>
      <c r="T11" s="110"/>
      <c r="U11" s="96"/>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13</v>
      </c>
      <c r="B12" s="174" t="s">
        <v>220</v>
      </c>
      <c r="C12" s="146">
        <v>11</v>
      </c>
      <c r="D12" s="177" t="s">
        <v>116</v>
      </c>
      <c r="E12" s="147">
        <f t="shared" si="0"/>
        <v>1</v>
      </c>
      <c r="F12" s="145">
        <f t="shared" si="6"/>
        <v>0</v>
      </c>
      <c r="G12" s="147">
        <f t="shared" si="1"/>
        <v>0</v>
      </c>
      <c r="H12" s="147">
        <f t="shared" si="2"/>
        <v>0</v>
      </c>
      <c r="I12" s="147">
        <f t="shared" si="3"/>
        <v>1</v>
      </c>
      <c r="J12" s="106">
        <f t="shared" si="4"/>
        <v>0.25</v>
      </c>
      <c r="K12" s="106">
        <f t="shared" si="5"/>
        <v>0.25</v>
      </c>
      <c r="L12" s="107"/>
      <c r="M12" s="110"/>
      <c r="N12" s="110"/>
      <c r="O12" s="107" t="s">
        <v>122</v>
      </c>
      <c r="P12" s="110"/>
      <c r="Q12" s="110"/>
      <c r="R12" s="107" t="s">
        <v>121</v>
      </c>
      <c r="S12" s="110"/>
      <c r="T12" s="110"/>
      <c r="U12" s="107"/>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6</v>
      </c>
      <c r="B13" s="174" t="s">
        <v>568</v>
      </c>
      <c r="C13" s="146">
        <v>14</v>
      </c>
      <c r="D13" s="177" t="s">
        <v>114</v>
      </c>
      <c r="E13" s="147">
        <f t="shared" si="0"/>
        <v>4</v>
      </c>
      <c r="F13" s="145">
        <f t="shared" si="6"/>
        <v>0</v>
      </c>
      <c r="G13" s="147">
        <f t="shared" si="1"/>
        <v>1</v>
      </c>
      <c r="H13" s="147">
        <f t="shared" si="2"/>
        <v>0</v>
      </c>
      <c r="I13" s="147">
        <f t="shared" si="3"/>
        <v>3</v>
      </c>
      <c r="J13" s="106">
        <f t="shared" si="4"/>
        <v>1</v>
      </c>
      <c r="K13" s="106">
        <f t="shared" si="5"/>
        <v>0</v>
      </c>
      <c r="L13" s="96" t="s">
        <v>121</v>
      </c>
      <c r="M13" s="110"/>
      <c r="N13" s="110"/>
      <c r="O13" s="96" t="s">
        <v>121</v>
      </c>
      <c r="P13" s="110"/>
      <c r="Q13" s="110"/>
      <c r="R13" s="107" t="s">
        <v>121</v>
      </c>
      <c r="S13" s="110"/>
      <c r="T13" s="110"/>
      <c r="U13" s="96" t="s">
        <v>121</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22</v>
      </c>
      <c r="B14" s="174" t="s">
        <v>582</v>
      </c>
      <c r="C14" s="146">
        <v>9</v>
      </c>
      <c r="D14" s="177" t="s">
        <v>117</v>
      </c>
      <c r="E14" s="147">
        <f t="shared" si="0"/>
        <v>2</v>
      </c>
      <c r="F14" s="145">
        <f t="shared" si="6"/>
        <v>1</v>
      </c>
      <c r="G14" s="147">
        <f t="shared" si="1"/>
        <v>0</v>
      </c>
      <c r="H14" s="147">
        <f t="shared" si="2"/>
        <v>0</v>
      </c>
      <c r="I14" s="147">
        <f t="shared" si="3"/>
        <v>2</v>
      </c>
      <c r="J14" s="106">
        <f t="shared" si="4"/>
        <v>0.5</v>
      </c>
      <c r="K14" s="106">
        <f t="shared" si="5"/>
        <v>0.5</v>
      </c>
      <c r="L14" s="96" t="s">
        <v>121</v>
      </c>
      <c r="M14" s="110"/>
      <c r="N14" s="110"/>
      <c r="O14" s="107" t="s">
        <v>121</v>
      </c>
      <c r="P14" s="110"/>
      <c r="Q14" s="110"/>
      <c r="R14" s="96" t="s">
        <v>122</v>
      </c>
      <c r="S14" s="110"/>
      <c r="T14" s="110"/>
      <c r="U14" s="96" t="s">
        <v>122</v>
      </c>
      <c r="V14" s="110">
        <v>1</v>
      </c>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23</v>
      </c>
      <c r="B15" s="174" t="s">
        <v>583</v>
      </c>
      <c r="C15" s="146">
        <v>22</v>
      </c>
      <c r="D15" s="177" t="s">
        <v>117</v>
      </c>
      <c r="E15" s="147">
        <f t="shared" si="0"/>
        <v>0</v>
      </c>
      <c r="F15" s="145">
        <f t="shared" si="6"/>
        <v>0</v>
      </c>
      <c r="G15" s="147">
        <f t="shared" si="1"/>
        <v>0</v>
      </c>
      <c r="H15" s="147">
        <f t="shared" si="2"/>
        <v>0</v>
      </c>
      <c r="I15" s="147">
        <f t="shared" si="3"/>
        <v>0</v>
      </c>
      <c r="J15" s="106">
        <f t="shared" si="4"/>
        <v>0</v>
      </c>
      <c r="K15" s="106">
        <f t="shared" si="5"/>
        <v>0</v>
      </c>
      <c r="L15" s="107"/>
      <c r="M15" s="110"/>
      <c r="N15" s="110"/>
      <c r="O15" s="107"/>
      <c r="P15" s="110"/>
      <c r="Q15" s="110"/>
      <c r="R15" s="107"/>
      <c r="S15" s="110"/>
      <c r="T15" s="110"/>
      <c r="U15" s="96"/>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7</v>
      </c>
      <c r="B16" s="174" t="s">
        <v>569</v>
      </c>
      <c r="C16" s="146">
        <v>4</v>
      </c>
      <c r="D16" s="177" t="s">
        <v>114</v>
      </c>
      <c r="E16" s="147">
        <f t="shared" si="0"/>
        <v>1</v>
      </c>
      <c r="F16" s="145">
        <f t="shared" si="6"/>
        <v>0</v>
      </c>
      <c r="G16" s="147">
        <f t="shared" si="1"/>
        <v>0</v>
      </c>
      <c r="H16" s="147">
        <f t="shared" si="2"/>
        <v>0</v>
      </c>
      <c r="I16" s="147">
        <f t="shared" si="3"/>
        <v>1</v>
      </c>
      <c r="J16" s="106">
        <f t="shared" si="4"/>
        <v>0.25</v>
      </c>
      <c r="K16" s="106">
        <f t="shared" si="5"/>
        <v>0</v>
      </c>
      <c r="L16" s="96" t="s">
        <v>121</v>
      </c>
      <c r="M16" s="110"/>
      <c r="N16" s="110"/>
      <c r="O16" s="96"/>
      <c r="P16" s="110"/>
      <c r="Q16" s="110"/>
      <c r="R16" s="107"/>
      <c r="S16" s="110"/>
      <c r="T16" s="110"/>
      <c r="U16" s="96"/>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14</v>
      </c>
      <c r="B17" s="174" t="s">
        <v>471</v>
      </c>
      <c r="C17" s="146">
        <v>6</v>
      </c>
      <c r="D17" s="177" t="s">
        <v>116</v>
      </c>
      <c r="E17" s="147">
        <f t="shared" si="0"/>
        <v>0</v>
      </c>
      <c r="F17" s="145">
        <f t="shared" si="6"/>
        <v>0</v>
      </c>
      <c r="G17" s="147">
        <f t="shared" si="1"/>
        <v>0</v>
      </c>
      <c r="H17" s="147">
        <f t="shared" si="2"/>
        <v>0</v>
      </c>
      <c r="I17" s="147">
        <f t="shared" si="3"/>
        <v>0</v>
      </c>
      <c r="J17" s="106">
        <f t="shared" si="4"/>
        <v>0</v>
      </c>
      <c r="K17" s="106">
        <f t="shared" si="5"/>
        <v>0</v>
      </c>
      <c r="L17" s="96"/>
      <c r="M17" s="110"/>
      <c r="N17" s="110"/>
      <c r="O17" s="96"/>
      <c r="P17" s="110"/>
      <c r="Q17" s="110"/>
      <c r="R17" s="96"/>
      <c r="S17" s="110"/>
      <c r="T17" s="110"/>
      <c r="U17" s="96"/>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15</v>
      </c>
      <c r="B18" s="174" t="s">
        <v>575</v>
      </c>
      <c r="C18" s="146">
        <v>18</v>
      </c>
      <c r="D18" s="177" t="s">
        <v>116</v>
      </c>
      <c r="E18" s="147">
        <f t="shared" si="0"/>
        <v>1</v>
      </c>
      <c r="F18" s="145">
        <f t="shared" si="6"/>
        <v>0</v>
      </c>
      <c r="G18" s="147">
        <f t="shared" si="1"/>
        <v>1</v>
      </c>
      <c r="H18" s="147">
        <f t="shared" si="2"/>
        <v>0</v>
      </c>
      <c r="I18" s="147">
        <f t="shared" si="3"/>
        <v>0</v>
      </c>
      <c r="J18" s="106">
        <f t="shared" si="4"/>
        <v>0.25</v>
      </c>
      <c r="K18" s="106">
        <f t="shared" si="5"/>
        <v>0.5</v>
      </c>
      <c r="L18" s="96"/>
      <c r="M18" s="110"/>
      <c r="N18" s="110"/>
      <c r="O18" s="96" t="s">
        <v>122</v>
      </c>
      <c r="P18" s="110"/>
      <c r="Q18" s="110"/>
      <c r="R18" s="96" t="s">
        <v>122</v>
      </c>
      <c r="S18" s="110"/>
      <c r="T18" s="110"/>
      <c r="U18" s="96" t="s">
        <v>121</v>
      </c>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24</v>
      </c>
      <c r="B19" s="174" t="s">
        <v>584</v>
      </c>
      <c r="C19" s="146">
        <v>15</v>
      </c>
      <c r="D19" s="177" t="s">
        <v>117</v>
      </c>
      <c r="E19" s="147">
        <f t="shared" si="0"/>
        <v>2</v>
      </c>
      <c r="F19" s="145">
        <f t="shared" si="6"/>
        <v>0</v>
      </c>
      <c r="G19" s="147">
        <f t="shared" si="1"/>
        <v>1</v>
      </c>
      <c r="H19" s="147">
        <f t="shared" si="2"/>
        <v>0</v>
      </c>
      <c r="I19" s="147">
        <f t="shared" si="3"/>
        <v>1</v>
      </c>
      <c r="J19" s="106">
        <f t="shared" si="4"/>
        <v>0.5</v>
      </c>
      <c r="K19" s="106">
        <f t="shared" si="5"/>
        <v>0</v>
      </c>
      <c r="L19" s="96"/>
      <c r="M19" s="110"/>
      <c r="N19" s="110"/>
      <c r="O19" s="96"/>
      <c r="P19" s="110"/>
      <c r="Q19" s="110"/>
      <c r="R19" s="96" t="s">
        <v>121</v>
      </c>
      <c r="S19" s="110"/>
      <c r="T19" s="110"/>
      <c r="U19" s="96" t="s">
        <v>121</v>
      </c>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25</v>
      </c>
      <c r="B20" s="174" t="s">
        <v>585</v>
      </c>
      <c r="C20" s="146">
        <v>23</v>
      </c>
      <c r="D20" s="177" t="s">
        <v>117</v>
      </c>
      <c r="E20" s="147">
        <f t="shared" si="0"/>
        <v>2</v>
      </c>
      <c r="F20" s="145">
        <f t="shared" si="6"/>
        <v>0</v>
      </c>
      <c r="G20" s="147">
        <f t="shared" si="1"/>
        <v>0</v>
      </c>
      <c r="H20" s="147">
        <f t="shared" si="2"/>
        <v>0</v>
      </c>
      <c r="I20" s="147">
        <f t="shared" si="3"/>
        <v>2</v>
      </c>
      <c r="J20" s="106">
        <f t="shared" si="4"/>
        <v>0.5</v>
      </c>
      <c r="K20" s="106">
        <f t="shared" si="5"/>
        <v>0.25</v>
      </c>
      <c r="L20" s="107" t="s">
        <v>121</v>
      </c>
      <c r="M20" s="110"/>
      <c r="N20" s="110"/>
      <c r="O20" s="107" t="s">
        <v>121</v>
      </c>
      <c r="P20" s="110"/>
      <c r="Q20" s="110"/>
      <c r="R20" s="96"/>
      <c r="S20" s="110"/>
      <c r="T20" s="110"/>
      <c r="U20" s="96" t="s">
        <v>122</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8</v>
      </c>
      <c r="B21" s="174" t="s">
        <v>570</v>
      </c>
      <c r="C21" s="146">
        <v>2</v>
      </c>
      <c r="D21" s="177" t="s">
        <v>114</v>
      </c>
      <c r="E21" s="147">
        <f t="shared" si="0"/>
        <v>4</v>
      </c>
      <c r="F21" s="145">
        <f t="shared" si="6"/>
        <v>0</v>
      </c>
      <c r="G21" s="147">
        <f t="shared" si="1"/>
        <v>1</v>
      </c>
      <c r="H21" s="147">
        <f t="shared" si="2"/>
        <v>0</v>
      </c>
      <c r="I21" s="147">
        <f t="shared" si="3"/>
        <v>3</v>
      </c>
      <c r="J21" s="106">
        <f t="shared" si="4"/>
        <v>1</v>
      </c>
      <c r="K21" s="106">
        <f t="shared" si="5"/>
        <v>0</v>
      </c>
      <c r="L21" s="96" t="s">
        <v>121</v>
      </c>
      <c r="M21" s="110"/>
      <c r="N21" s="110"/>
      <c r="O21" s="107" t="s">
        <v>121</v>
      </c>
      <c r="P21" s="110"/>
      <c r="Q21" s="110"/>
      <c r="R21" s="107" t="s">
        <v>121</v>
      </c>
      <c r="S21" s="110"/>
      <c r="T21" s="110"/>
      <c r="U21" s="96" t="s">
        <v>121</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27</v>
      </c>
      <c r="B22" s="174" t="s">
        <v>587</v>
      </c>
      <c r="C22" s="146">
        <v>22</v>
      </c>
      <c r="D22" s="177" t="s">
        <v>117</v>
      </c>
      <c r="E22" s="147">
        <f t="shared" si="0"/>
        <v>0</v>
      </c>
      <c r="F22" s="145">
        <f t="shared" si="6"/>
        <v>0</v>
      </c>
      <c r="G22" s="147">
        <f t="shared" si="1"/>
        <v>0</v>
      </c>
      <c r="H22" s="147">
        <f t="shared" si="2"/>
        <v>0</v>
      </c>
      <c r="I22" s="147">
        <f t="shared" si="3"/>
        <v>0</v>
      </c>
      <c r="J22" s="106">
        <f t="shared" si="4"/>
        <v>0</v>
      </c>
      <c r="K22" s="106">
        <f t="shared" si="5"/>
        <v>0</v>
      </c>
      <c r="L22" s="107"/>
      <c r="M22" s="110"/>
      <c r="N22" s="110"/>
      <c r="O22" s="107"/>
      <c r="P22" s="110"/>
      <c r="Q22" s="110"/>
      <c r="R22" s="96"/>
      <c r="S22" s="110"/>
      <c r="T22" s="110"/>
      <c r="U22" s="96"/>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26</v>
      </c>
      <c r="B23" s="174" t="s">
        <v>586</v>
      </c>
      <c r="C23" s="146">
        <v>12</v>
      </c>
      <c r="D23" s="177" t="s">
        <v>117</v>
      </c>
      <c r="E23" s="147">
        <f t="shared" si="0"/>
        <v>0</v>
      </c>
      <c r="F23" s="145">
        <f t="shared" si="6"/>
        <v>0</v>
      </c>
      <c r="G23" s="147">
        <f t="shared" si="1"/>
        <v>0</v>
      </c>
      <c r="H23" s="147">
        <f t="shared" si="2"/>
        <v>0</v>
      </c>
      <c r="I23" s="147">
        <f t="shared" si="3"/>
        <v>0</v>
      </c>
      <c r="J23" s="106">
        <f t="shared" si="4"/>
        <v>0</v>
      </c>
      <c r="K23" s="106">
        <f t="shared" si="5"/>
        <v>1</v>
      </c>
      <c r="L23" s="96" t="s">
        <v>122</v>
      </c>
      <c r="M23" s="110"/>
      <c r="N23" s="110"/>
      <c r="O23" s="96" t="s">
        <v>122</v>
      </c>
      <c r="P23" s="110"/>
      <c r="Q23" s="110"/>
      <c r="R23" s="96" t="s">
        <v>122</v>
      </c>
      <c r="S23" s="110"/>
      <c r="T23" s="110"/>
      <c r="U23" s="96" t="s">
        <v>122</v>
      </c>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9</v>
      </c>
      <c r="B24" s="174" t="s">
        <v>571</v>
      </c>
      <c r="C24" s="146">
        <v>17</v>
      </c>
      <c r="D24" s="177" t="s">
        <v>114</v>
      </c>
      <c r="E24" s="147">
        <f t="shared" si="0"/>
        <v>0</v>
      </c>
      <c r="F24" s="145">
        <f t="shared" si="6"/>
        <v>0</v>
      </c>
      <c r="G24" s="147">
        <f t="shared" si="1"/>
        <v>0</v>
      </c>
      <c r="H24" s="147">
        <f t="shared" si="2"/>
        <v>0</v>
      </c>
      <c r="I24" s="147">
        <f t="shared" si="3"/>
        <v>0</v>
      </c>
      <c r="J24" s="106">
        <f t="shared" si="4"/>
        <v>0</v>
      </c>
      <c r="K24" s="106">
        <f t="shared" si="5"/>
        <v>0.5</v>
      </c>
      <c r="L24" s="96" t="s">
        <v>122</v>
      </c>
      <c r="M24" s="110"/>
      <c r="N24" s="110"/>
      <c r="O24" s="96" t="s">
        <v>122</v>
      </c>
      <c r="P24" s="110"/>
      <c r="Q24" s="110"/>
      <c r="R24" s="96"/>
      <c r="S24" s="110"/>
      <c r="T24" s="110"/>
      <c r="U24" s="96"/>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10</v>
      </c>
      <c r="B25" s="174" t="s">
        <v>572</v>
      </c>
      <c r="C25" s="146">
        <v>8</v>
      </c>
      <c r="D25" s="177" t="s">
        <v>114</v>
      </c>
      <c r="E25" s="147">
        <f t="shared" si="0"/>
        <v>0</v>
      </c>
      <c r="F25" s="145">
        <f t="shared" si="6"/>
        <v>0</v>
      </c>
      <c r="G25" s="147">
        <f t="shared" si="1"/>
        <v>0</v>
      </c>
      <c r="H25" s="147">
        <f t="shared" si="2"/>
        <v>0</v>
      </c>
      <c r="I25" s="147">
        <f t="shared" si="3"/>
        <v>0</v>
      </c>
      <c r="J25" s="106">
        <f t="shared" si="4"/>
        <v>0</v>
      </c>
      <c r="K25" s="106">
        <f t="shared" si="5"/>
        <v>1</v>
      </c>
      <c r="L25" s="96" t="s">
        <v>122</v>
      </c>
      <c r="M25" s="110"/>
      <c r="N25" s="110"/>
      <c r="O25" s="96" t="s">
        <v>122</v>
      </c>
      <c r="P25" s="110"/>
      <c r="Q25" s="110"/>
      <c r="R25" s="96" t="s">
        <v>122</v>
      </c>
      <c r="S25" s="110"/>
      <c r="T25" s="110"/>
      <c r="U25" s="107" t="s">
        <v>122</v>
      </c>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16</v>
      </c>
      <c r="B26" s="174" t="s">
        <v>576</v>
      </c>
      <c r="C26" s="146">
        <v>30</v>
      </c>
      <c r="D26" s="177" t="s">
        <v>116</v>
      </c>
      <c r="E26" s="147">
        <f t="shared" si="0"/>
        <v>0</v>
      </c>
      <c r="F26" s="175">
        <f t="shared" si="6"/>
        <v>0</v>
      </c>
      <c r="G26" s="147">
        <f t="shared" si="1"/>
        <v>0</v>
      </c>
      <c r="H26" s="147">
        <f t="shared" si="2"/>
        <v>0</v>
      </c>
      <c r="I26" s="147">
        <f t="shared" si="3"/>
        <v>0</v>
      </c>
      <c r="J26" s="106">
        <f t="shared" si="4"/>
        <v>0</v>
      </c>
      <c r="K26" s="106">
        <f t="shared" si="5"/>
        <v>0</v>
      </c>
      <c r="L26" s="96"/>
      <c r="M26" s="110"/>
      <c r="N26" s="110"/>
      <c r="O26" s="96"/>
      <c r="P26" s="110"/>
      <c r="Q26" s="110"/>
      <c r="R26" s="96"/>
      <c r="S26" s="110"/>
      <c r="T26" s="110"/>
      <c r="U26" s="96"/>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11</v>
      </c>
      <c r="B27" s="174" t="s">
        <v>573</v>
      </c>
      <c r="C27" s="146">
        <v>26</v>
      </c>
      <c r="D27" s="177" t="s">
        <v>114</v>
      </c>
      <c r="E27" s="147">
        <f t="shared" si="0"/>
        <v>4</v>
      </c>
      <c r="F27" s="145">
        <f t="shared" si="6"/>
        <v>0</v>
      </c>
      <c r="G27" s="147">
        <f t="shared" si="1"/>
        <v>1</v>
      </c>
      <c r="H27" s="147">
        <f t="shared" si="2"/>
        <v>0</v>
      </c>
      <c r="I27" s="147">
        <f t="shared" si="3"/>
        <v>3</v>
      </c>
      <c r="J27" s="106">
        <f t="shared" si="4"/>
        <v>1</v>
      </c>
      <c r="K27" s="106">
        <f t="shared" si="5"/>
        <v>0</v>
      </c>
      <c r="L27" s="96" t="s">
        <v>121</v>
      </c>
      <c r="M27" s="110"/>
      <c r="N27" s="110"/>
      <c r="O27" s="96" t="s">
        <v>121</v>
      </c>
      <c r="P27" s="110"/>
      <c r="Q27" s="110"/>
      <c r="R27" s="96" t="s">
        <v>121</v>
      </c>
      <c r="S27" s="110"/>
      <c r="T27" s="110"/>
      <c r="U27" s="96" t="s">
        <v>121</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2</v>
      </c>
      <c r="B28" s="174" t="s">
        <v>564</v>
      </c>
      <c r="C28" s="146">
        <v>16</v>
      </c>
      <c r="D28" s="177" t="s">
        <v>113</v>
      </c>
      <c r="E28" s="184">
        <f t="shared" si="0"/>
        <v>4</v>
      </c>
      <c r="F28" s="175">
        <f>SUM(L28:XFD28)*-1</f>
        <v>-7</v>
      </c>
      <c r="G28" s="147">
        <f t="shared" si="1"/>
        <v>1</v>
      </c>
      <c r="H28" s="147">
        <f t="shared" si="2"/>
        <v>0</v>
      </c>
      <c r="I28" s="147">
        <f t="shared" si="3"/>
        <v>3</v>
      </c>
      <c r="J28" s="106">
        <f t="shared" si="4"/>
        <v>1</v>
      </c>
      <c r="K28" s="106">
        <f t="shared" si="5"/>
        <v>0</v>
      </c>
      <c r="L28" s="96" t="s">
        <v>121</v>
      </c>
      <c r="M28" s="110"/>
      <c r="N28" s="110">
        <v>3</v>
      </c>
      <c r="O28" s="96" t="s">
        <v>121</v>
      </c>
      <c r="P28" s="110"/>
      <c r="Q28" s="110">
        <v>2</v>
      </c>
      <c r="R28" s="96" t="s">
        <v>121</v>
      </c>
      <c r="S28" s="110"/>
      <c r="T28" s="110">
        <v>2</v>
      </c>
      <c r="U28" s="96" t="s">
        <v>121</v>
      </c>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17</v>
      </c>
      <c r="B29" s="174" t="s">
        <v>577</v>
      </c>
      <c r="C29" s="146">
        <v>13</v>
      </c>
      <c r="D29" s="177" t="s">
        <v>116</v>
      </c>
      <c r="E29" s="147">
        <f t="shared" si="0"/>
        <v>2</v>
      </c>
      <c r="F29" s="145">
        <f t="shared" ref="F29:F44" si="7">SUM(L29:XFD29)</f>
        <v>0</v>
      </c>
      <c r="G29" s="147">
        <f t="shared" si="1"/>
        <v>0</v>
      </c>
      <c r="H29" s="147">
        <f t="shared" si="2"/>
        <v>0</v>
      </c>
      <c r="I29" s="147">
        <f t="shared" si="3"/>
        <v>2</v>
      </c>
      <c r="J29" s="106">
        <f t="shared" si="4"/>
        <v>0.5</v>
      </c>
      <c r="K29" s="106">
        <f t="shared" si="5"/>
        <v>0.25</v>
      </c>
      <c r="L29" s="107" t="s">
        <v>121</v>
      </c>
      <c r="M29" s="110"/>
      <c r="N29" s="110"/>
      <c r="O29" s="96" t="s">
        <v>121</v>
      </c>
      <c r="P29" s="110"/>
      <c r="Q29" s="110"/>
      <c r="R29" s="96" t="s">
        <v>122</v>
      </c>
      <c r="S29" s="110"/>
      <c r="T29" s="110"/>
      <c r="U29" s="96"/>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18</v>
      </c>
      <c r="B30" s="174" t="s">
        <v>578</v>
      </c>
      <c r="C30" s="146">
        <v>25</v>
      </c>
      <c r="D30" s="177" t="s">
        <v>116</v>
      </c>
      <c r="E30" s="147">
        <f t="shared" si="0"/>
        <v>4</v>
      </c>
      <c r="F30" s="145">
        <f t="shared" si="7"/>
        <v>0</v>
      </c>
      <c r="G30" s="147">
        <f t="shared" si="1"/>
        <v>1</v>
      </c>
      <c r="H30" s="147">
        <f t="shared" si="2"/>
        <v>0</v>
      </c>
      <c r="I30" s="147">
        <f t="shared" si="3"/>
        <v>3</v>
      </c>
      <c r="J30" s="106">
        <f t="shared" si="4"/>
        <v>1</v>
      </c>
      <c r="K30" s="106">
        <f t="shared" si="5"/>
        <v>0</v>
      </c>
      <c r="L30" s="96" t="s">
        <v>121</v>
      </c>
      <c r="M30" s="110"/>
      <c r="N30" s="110"/>
      <c r="O30" s="96" t="s">
        <v>121</v>
      </c>
      <c r="P30" s="110"/>
      <c r="Q30" s="110"/>
      <c r="R30" s="96" t="s">
        <v>121</v>
      </c>
      <c r="S30" s="110"/>
      <c r="T30" s="110"/>
      <c r="U30" s="96" t="s">
        <v>121</v>
      </c>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19</v>
      </c>
      <c r="B31" s="174" t="s">
        <v>579</v>
      </c>
      <c r="C31" s="146">
        <v>19</v>
      </c>
      <c r="D31" s="177" t="s">
        <v>116</v>
      </c>
      <c r="E31" s="147">
        <f t="shared" si="0"/>
        <v>2</v>
      </c>
      <c r="F31" s="145">
        <f t="shared" si="7"/>
        <v>0</v>
      </c>
      <c r="G31" s="147">
        <f t="shared" si="1"/>
        <v>1</v>
      </c>
      <c r="H31" s="147">
        <f t="shared" si="2"/>
        <v>0</v>
      </c>
      <c r="I31" s="147">
        <f t="shared" si="3"/>
        <v>1</v>
      </c>
      <c r="J31" s="106">
        <f t="shared" si="4"/>
        <v>0.5</v>
      </c>
      <c r="K31" s="106">
        <f t="shared" si="5"/>
        <v>0.5</v>
      </c>
      <c r="L31" s="96" t="s">
        <v>122</v>
      </c>
      <c r="M31" s="110"/>
      <c r="N31" s="110"/>
      <c r="O31" s="96" t="s">
        <v>122</v>
      </c>
      <c r="P31" s="110"/>
      <c r="Q31" s="110"/>
      <c r="R31" s="96" t="s">
        <v>121</v>
      </c>
      <c r="S31" s="110"/>
      <c r="T31" s="110"/>
      <c r="U31" s="107" t="s">
        <v>121</v>
      </c>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20</v>
      </c>
      <c r="B32" s="183" t="s">
        <v>580</v>
      </c>
      <c r="C32" s="146">
        <v>7</v>
      </c>
      <c r="D32" s="177" t="s">
        <v>116</v>
      </c>
      <c r="E32" s="147">
        <f t="shared" si="0"/>
        <v>4</v>
      </c>
      <c r="F32" s="145">
        <f t="shared" si="7"/>
        <v>0</v>
      </c>
      <c r="G32" s="147">
        <f t="shared" si="1"/>
        <v>1</v>
      </c>
      <c r="H32" s="147">
        <f t="shared" si="2"/>
        <v>0</v>
      </c>
      <c r="I32" s="147">
        <f t="shared" si="3"/>
        <v>3</v>
      </c>
      <c r="J32" s="106">
        <f t="shared" si="4"/>
        <v>1</v>
      </c>
      <c r="K32" s="106">
        <f t="shared" si="5"/>
        <v>0</v>
      </c>
      <c r="L32" s="96" t="s">
        <v>121</v>
      </c>
      <c r="M32" s="110"/>
      <c r="N32" s="110"/>
      <c r="O32" s="96" t="s">
        <v>121</v>
      </c>
      <c r="P32" s="110"/>
      <c r="Q32" s="110"/>
      <c r="R32" s="96" t="s">
        <v>121</v>
      </c>
      <c r="S32" s="110"/>
      <c r="T32" s="110"/>
      <c r="U32" s="107" t="s">
        <v>121</v>
      </c>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29</v>
      </c>
      <c r="B33" s="150"/>
      <c r="C33" s="146"/>
      <c r="D33" s="153"/>
      <c r="E33" s="147">
        <f t="shared" si="0"/>
        <v>0</v>
      </c>
      <c r="F33" s="145">
        <f t="shared" si="7"/>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50"/>
      <c r="C34" s="146"/>
      <c r="D34" s="153"/>
      <c r="E34" s="147">
        <f t="shared" si="0"/>
        <v>0</v>
      </c>
      <c r="F34" s="145">
        <f t="shared" si="7"/>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50"/>
      <c r="C35" s="146"/>
      <c r="D35" s="153"/>
      <c r="E35" s="147">
        <f t="shared" si="0"/>
        <v>0</v>
      </c>
      <c r="F35" s="145">
        <f t="shared" si="7"/>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7"/>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7"/>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7"/>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7"/>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7"/>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7"/>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7"/>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7"/>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7"/>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0</v>
      </c>
      <c r="N48" s="119">
        <f>SUM(N5:N45)</f>
        <v>3</v>
      </c>
      <c r="O48" s="117">
        <f>O47+O46</f>
        <v>18</v>
      </c>
      <c r="P48" s="119">
        <f>SUM(P5:P45)</f>
        <v>0</v>
      </c>
      <c r="Q48" s="119">
        <f>SUM(Q5:Q45)</f>
        <v>2</v>
      </c>
      <c r="R48" s="117">
        <f>R47+R46</f>
        <v>18</v>
      </c>
      <c r="S48" s="119">
        <f>SUM(S5:S45)</f>
        <v>0</v>
      </c>
      <c r="T48" s="119">
        <f>SUM(T5:T45)</f>
        <v>2</v>
      </c>
      <c r="U48" s="117">
        <f>U47+U46</f>
        <v>18</v>
      </c>
      <c r="V48" s="119">
        <f>SUM(V5:V45)</f>
        <v>2</v>
      </c>
      <c r="W48" s="119">
        <f>SUM(W5:W45)</f>
        <v>0</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Défaite</v>
      </c>
      <c r="O49" s="110" t="str">
        <f>IF(O48&lt;18,"",IF(P48&lt;Q48,"Défaite",IF(P48=Q48,"Nul",IF(P48&gt;Q48,"Victoire",""))))</f>
        <v>Défaite</v>
      </c>
      <c r="R49" s="110" t="str">
        <f>IF(R48&lt;18,"",IF(S48&lt;T48,"Défaite",IF(S48=T48,"Nul",IF(S48&gt;T48,"Victoire",""))))</f>
        <v>Défaite</v>
      </c>
      <c r="U49" s="110" t="str">
        <f>IF(U48&lt;18,"",IF(V48&lt;W48,"Défaite",IF(V48=W48,"Nul",IF(V48&gt;W48,"Victoire",""))))</f>
        <v>Victoire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563</v>
      </c>
      <c r="C108" s="146">
        <v>1</v>
      </c>
      <c r="D108" s="177" t="s">
        <v>113</v>
      </c>
      <c r="E108" s="159"/>
      <c r="F108" s="120" t="str">
        <f t="shared" ref="F108:F134" si="8">IF((SUMIFS($E$5:$E$105,$B$5:$B$105,$B108))=0,"",(SUMIFS($G$5:$G$105,$B$5:$B$105,$B108))/(SUMIFS($E$5:$E$105,$B$5:$B$105,$B108)))</f>
        <v/>
      </c>
      <c r="G108" s="120" t="str">
        <f t="shared" ref="G108:G134" si="9">IF((SUMIFS($E$5:$E$105,$B$5:$B$105,$B108))=0,"",(SUMIFS($H$5:$H$105,$B$5:$B$105,$B108))/(SUMIFS($E$5:$E$105,$B$5:$B$105,$B108)))</f>
        <v/>
      </c>
      <c r="H108" s="120" t="str">
        <f t="shared" ref="H108:H134" si="10">IF((SUMIFS($E$5:$E$105,$B$5:$B$105,$B108))=0,"",(SUMIFS($I$5:$I$105,$B$5:$B$105,$B108))/(SUMIFS($E$5:$E$105,$B$5:$B$105,$B108)))</f>
        <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570</v>
      </c>
      <c r="C109" s="146">
        <v>2</v>
      </c>
      <c r="D109" s="177" t="s">
        <v>114</v>
      </c>
      <c r="E109" s="159"/>
      <c r="F109" s="120">
        <f t="shared" si="8"/>
        <v>0.25</v>
      </c>
      <c r="G109" s="120">
        <f t="shared" si="9"/>
        <v>0</v>
      </c>
      <c r="H109" s="120">
        <f t="shared" si="10"/>
        <v>0.75</v>
      </c>
      <c r="I109" s="126"/>
      <c r="J109" s="126"/>
      <c r="K109" s="126"/>
      <c r="L109" s="94"/>
      <c r="M109" s="135"/>
      <c r="N109" s="134"/>
      <c r="O109" s="134"/>
      <c r="P109" s="134"/>
      <c r="Q109" s="134"/>
      <c r="R109" s="134"/>
      <c r="S109" s="134"/>
      <c r="T109" s="133"/>
      <c r="U109" s="125"/>
      <c r="V109" s="125"/>
      <c r="W109" s="125"/>
      <c r="X109" s="125"/>
      <c r="Y109" s="125"/>
      <c r="Z109" s="125"/>
      <c r="AA109" s="125"/>
      <c r="AB109" s="125"/>
      <c r="AC109" s="125"/>
      <c r="AD109" s="125"/>
      <c r="AE109" s="125"/>
      <c r="AF109" s="125"/>
      <c r="AG109" s="125"/>
      <c r="AH109" s="125"/>
      <c r="AI109" s="125"/>
      <c r="AJ109" s="125"/>
      <c r="DS109" s="132"/>
      <c r="DT109" s="132"/>
      <c r="DU109" s="132"/>
      <c r="DV109" s="132"/>
      <c r="DW109" s="132"/>
    </row>
    <row r="110" spans="1:127" ht="15" x14ac:dyDescent="0.25">
      <c r="A110" s="110"/>
      <c r="B110" s="174" t="s">
        <v>565</v>
      </c>
      <c r="C110" s="146">
        <v>3</v>
      </c>
      <c r="D110" s="177" t="s">
        <v>114</v>
      </c>
      <c r="E110" s="159"/>
      <c r="F110" s="120" t="str">
        <f t="shared" si="8"/>
        <v/>
      </c>
      <c r="G110" s="120" t="str">
        <f t="shared" si="9"/>
        <v/>
      </c>
      <c r="H110" s="120" t="str">
        <f t="shared" si="10"/>
        <v/>
      </c>
      <c r="I110" s="126"/>
      <c r="J110" s="126"/>
      <c r="K110" s="126"/>
      <c r="L110" s="94"/>
      <c r="M110" s="41"/>
      <c r="N110" s="134"/>
      <c r="O110" s="134"/>
      <c r="P110" s="134"/>
      <c r="Q110" s="134"/>
      <c r="R110" s="134"/>
      <c r="S110" s="134"/>
      <c r="T110" s="133"/>
      <c r="U110" s="133"/>
      <c r="V110" s="133"/>
      <c r="W110" s="133"/>
      <c r="X110" s="133"/>
      <c r="Y110" s="133"/>
      <c r="Z110" s="133"/>
      <c r="AA110" s="133"/>
      <c r="AB110" s="133"/>
      <c r="AC110" s="133"/>
      <c r="AD110" s="133"/>
      <c r="AE110" s="133"/>
      <c r="AF110" s="133"/>
      <c r="AG110" s="133"/>
      <c r="AH110" s="133"/>
      <c r="AI110" s="133"/>
      <c r="AJ110" s="133"/>
      <c r="DS110" s="132"/>
      <c r="DT110" s="132"/>
      <c r="DU110" s="132"/>
      <c r="DV110" s="132"/>
      <c r="DW110" s="132"/>
    </row>
    <row r="111" spans="1:127" ht="15" x14ac:dyDescent="0.2">
      <c r="A111" s="110"/>
      <c r="B111" s="174" t="s">
        <v>569</v>
      </c>
      <c r="C111" s="146">
        <v>4</v>
      </c>
      <c r="D111" s="177" t="s">
        <v>114</v>
      </c>
      <c r="E111" s="159"/>
      <c r="F111" s="120">
        <f t="shared" si="8"/>
        <v>0</v>
      </c>
      <c r="G111" s="120">
        <f t="shared" si="9"/>
        <v>0</v>
      </c>
      <c r="H111" s="120">
        <f t="shared" si="10"/>
        <v>1</v>
      </c>
      <c r="I111" s="126"/>
      <c r="J111" s="126"/>
      <c r="K111" s="126"/>
      <c r="L111" s="94"/>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c r="B112" s="174" t="s">
        <v>574</v>
      </c>
      <c r="C112" s="146">
        <v>6</v>
      </c>
      <c r="D112" s="177" t="s">
        <v>116</v>
      </c>
      <c r="E112" s="159"/>
      <c r="F112" s="120">
        <f t="shared" si="8"/>
        <v>0.25</v>
      </c>
      <c r="G112" s="120">
        <f t="shared" si="9"/>
        <v>0</v>
      </c>
      <c r="H112" s="120">
        <f t="shared" si="10"/>
        <v>0.75</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c r="B113" s="174" t="s">
        <v>471</v>
      </c>
      <c r="C113" s="146">
        <v>6</v>
      </c>
      <c r="D113" s="177" t="s">
        <v>116</v>
      </c>
      <c r="E113" s="159"/>
      <c r="F113" s="120" t="str">
        <f t="shared" si="8"/>
        <v/>
      </c>
      <c r="G113" s="120" t="str">
        <f t="shared" si="9"/>
        <v/>
      </c>
      <c r="H113" s="120" t="str">
        <f t="shared" si="10"/>
        <v/>
      </c>
      <c r="I113" s="126"/>
      <c r="J113" s="126"/>
      <c r="K113" s="126"/>
      <c r="L113" s="94"/>
      <c r="M113" s="135"/>
      <c r="N113" s="134"/>
      <c r="O113" s="134"/>
      <c r="P113" s="134"/>
      <c r="Q113" s="134"/>
      <c r="R113" s="134"/>
      <c r="S113" s="134"/>
      <c r="T113" s="133"/>
      <c r="U113" s="125"/>
      <c r="V113" s="125"/>
      <c r="W113" s="125"/>
      <c r="X113" s="125"/>
      <c r="Y113" s="125"/>
      <c r="Z113" s="125"/>
      <c r="AA113" s="125"/>
      <c r="AB113" s="125"/>
      <c r="AC113" s="125"/>
      <c r="AD113" s="125"/>
      <c r="AE113" s="125"/>
      <c r="AF113" s="125"/>
      <c r="AG113" s="125"/>
      <c r="AH113" s="125"/>
      <c r="AI113" s="125"/>
      <c r="AJ113" s="125"/>
      <c r="DS113" s="132"/>
      <c r="DT113" s="132"/>
      <c r="DU113" s="132"/>
      <c r="DV113" s="132"/>
      <c r="DW113" s="132"/>
    </row>
    <row r="114" spans="1:127" ht="15" x14ac:dyDescent="0.2">
      <c r="A114" s="110"/>
      <c r="B114" s="174" t="s">
        <v>580</v>
      </c>
      <c r="C114" s="146">
        <v>7</v>
      </c>
      <c r="D114" s="177" t="s">
        <v>116</v>
      </c>
      <c r="E114" s="159"/>
      <c r="F114" s="120">
        <f t="shared" si="8"/>
        <v>0.25</v>
      </c>
      <c r="G114" s="120">
        <f t="shared" si="9"/>
        <v>0</v>
      </c>
      <c r="H114" s="120">
        <f t="shared" si="10"/>
        <v>0.75</v>
      </c>
      <c r="I114" s="126"/>
      <c r="J114" s="126"/>
      <c r="K114" s="126"/>
      <c r="L114" s="94"/>
      <c r="M114" s="135"/>
      <c r="N114" s="134"/>
      <c r="O114" s="134"/>
      <c r="P114" s="134"/>
      <c r="Q114" s="134"/>
      <c r="R114" s="134"/>
      <c r="S114" s="134"/>
      <c r="T114" s="133"/>
      <c r="U114" s="125"/>
      <c r="V114" s="125"/>
      <c r="W114" s="125"/>
      <c r="X114" s="125"/>
      <c r="Y114" s="125"/>
      <c r="Z114" s="125"/>
      <c r="AA114" s="125"/>
      <c r="AB114" s="125"/>
      <c r="AC114" s="133"/>
      <c r="AD114" s="133"/>
      <c r="AE114" s="133"/>
      <c r="AF114" s="133"/>
      <c r="AG114" s="133"/>
      <c r="AH114" s="133"/>
      <c r="AI114" s="133"/>
      <c r="AJ114" s="133"/>
      <c r="DS114" s="132"/>
      <c r="DT114" s="132"/>
      <c r="DU114" s="132"/>
      <c r="DV114" s="132"/>
      <c r="DW114" s="132"/>
    </row>
    <row r="115" spans="1:127" ht="15" x14ac:dyDescent="0.2">
      <c r="A115" s="110"/>
      <c r="B115" s="174" t="s">
        <v>572</v>
      </c>
      <c r="C115" s="146">
        <v>8</v>
      </c>
      <c r="D115" s="177" t="s">
        <v>114</v>
      </c>
      <c r="E115" s="159"/>
      <c r="F115" s="120" t="str">
        <f t="shared" si="8"/>
        <v/>
      </c>
      <c r="G115" s="120" t="str">
        <f t="shared" si="9"/>
        <v/>
      </c>
      <c r="H115" s="120" t="str">
        <f t="shared" si="10"/>
        <v/>
      </c>
      <c r="I115" s="126"/>
      <c r="J115" s="126"/>
      <c r="K115" s="126"/>
      <c r="L115" s="94"/>
      <c r="M115" s="135"/>
      <c r="N115" s="134"/>
      <c r="O115" s="134"/>
      <c r="P115" s="134"/>
      <c r="Q115" s="134"/>
      <c r="R115" s="134"/>
      <c r="S115" s="134"/>
      <c r="T115" s="133"/>
      <c r="U115" s="125"/>
      <c r="V115" s="125"/>
      <c r="W115" s="125"/>
      <c r="X115" s="125"/>
      <c r="Y115" s="125"/>
      <c r="Z115" s="125"/>
      <c r="AA115" s="125"/>
      <c r="AB115" s="125"/>
      <c r="AC115" s="125"/>
      <c r="AD115" s="125"/>
      <c r="AE115" s="125"/>
      <c r="AF115" s="125"/>
      <c r="AG115" s="125"/>
      <c r="AH115" s="125"/>
      <c r="AI115" s="125"/>
      <c r="AJ115" s="125"/>
      <c r="DS115" s="132"/>
      <c r="DT115" s="132"/>
      <c r="DU115" s="132"/>
      <c r="DV115" s="132"/>
      <c r="DW115" s="132"/>
    </row>
    <row r="116" spans="1:127" ht="15" x14ac:dyDescent="0.2">
      <c r="A116" s="110"/>
      <c r="B116" s="174" t="s">
        <v>582</v>
      </c>
      <c r="C116" s="146">
        <v>9</v>
      </c>
      <c r="D116" s="177" t="s">
        <v>117</v>
      </c>
      <c r="E116" s="159"/>
      <c r="F116" s="120">
        <f t="shared" si="8"/>
        <v>0</v>
      </c>
      <c r="G116" s="120">
        <f t="shared" si="9"/>
        <v>0</v>
      </c>
      <c r="H116" s="120">
        <f t="shared" si="10"/>
        <v>1</v>
      </c>
      <c r="I116" s="126"/>
      <c r="J116" s="126"/>
      <c r="K116" s="126"/>
      <c r="L116" s="94"/>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132"/>
      <c r="DT116" s="132"/>
      <c r="DU116" s="132"/>
      <c r="DV116" s="132"/>
      <c r="DW116" s="132"/>
    </row>
    <row r="117" spans="1:127" ht="15" x14ac:dyDescent="0.2">
      <c r="A117" s="110"/>
      <c r="B117" s="174" t="s">
        <v>220</v>
      </c>
      <c r="C117" s="146">
        <v>11</v>
      </c>
      <c r="D117" s="177" t="s">
        <v>116</v>
      </c>
      <c r="E117" s="159"/>
      <c r="F117" s="120">
        <f t="shared" si="8"/>
        <v>0</v>
      </c>
      <c r="G117" s="120">
        <f t="shared" si="9"/>
        <v>0</v>
      </c>
      <c r="H117" s="120">
        <f t="shared" si="10"/>
        <v>1</v>
      </c>
      <c r="I117" s="126"/>
      <c r="J117" s="126"/>
      <c r="K117" s="126"/>
      <c r="L117" s="173"/>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c r="B118" s="174" t="s">
        <v>586</v>
      </c>
      <c r="C118" s="146">
        <v>12</v>
      </c>
      <c r="D118" s="177" t="s">
        <v>117</v>
      </c>
      <c r="E118" s="159"/>
      <c r="F118" s="120" t="str">
        <f t="shared" si="8"/>
        <v/>
      </c>
      <c r="G118" s="120" t="str">
        <f t="shared" si="9"/>
        <v/>
      </c>
      <c r="H118" s="120" t="str">
        <f t="shared" si="10"/>
        <v/>
      </c>
      <c r="I118" s="126"/>
      <c r="J118" s="126"/>
      <c r="K118" s="126"/>
      <c r="L118" s="94"/>
      <c r="M118" s="135"/>
      <c r="N118" s="134"/>
      <c r="O118" s="134"/>
      <c r="P118" s="134"/>
      <c r="Q118" s="134"/>
      <c r="R118" s="126"/>
      <c r="S118" s="126"/>
      <c r="T118" s="133"/>
      <c r="U118" s="133"/>
      <c r="V118" s="133"/>
      <c r="W118" s="133"/>
      <c r="X118" s="133"/>
      <c r="Y118" s="133"/>
      <c r="Z118" s="133"/>
      <c r="AA118" s="133"/>
      <c r="AB118" s="133"/>
      <c r="AC118" s="133"/>
      <c r="AD118" s="133"/>
      <c r="AE118" s="133"/>
      <c r="AF118" s="133"/>
      <c r="AG118" s="133"/>
      <c r="AH118" s="133"/>
      <c r="AI118" s="133"/>
      <c r="AJ118" s="133"/>
      <c r="DS118" s="132"/>
      <c r="DT118" s="132"/>
      <c r="DU118" s="132"/>
      <c r="DV118" s="132"/>
      <c r="DW118" s="132"/>
    </row>
    <row r="119" spans="1:127" ht="15" x14ac:dyDescent="0.2">
      <c r="A119" s="110"/>
      <c r="B119" s="174" t="s">
        <v>577</v>
      </c>
      <c r="C119" s="146">
        <v>13</v>
      </c>
      <c r="D119" s="177" t="s">
        <v>116</v>
      </c>
      <c r="E119" s="159"/>
      <c r="F119" s="120">
        <f t="shared" si="8"/>
        <v>0</v>
      </c>
      <c r="G119" s="120">
        <f t="shared" si="9"/>
        <v>0</v>
      </c>
      <c r="H119" s="120">
        <f t="shared" si="10"/>
        <v>1</v>
      </c>
      <c r="I119" s="126"/>
      <c r="J119" s="126"/>
      <c r="K119" s="126"/>
      <c r="L119" s="94"/>
      <c r="M119" s="135"/>
      <c r="N119" s="134"/>
      <c r="O119" s="134"/>
      <c r="P119" s="134"/>
      <c r="Q119" s="134"/>
      <c r="R119" s="134"/>
      <c r="S119" s="134"/>
      <c r="T119" s="133"/>
      <c r="U119" s="125"/>
      <c r="V119" s="125"/>
      <c r="W119" s="125"/>
      <c r="X119" s="125"/>
      <c r="Y119" s="125"/>
      <c r="Z119" s="125"/>
      <c r="AA119" s="125"/>
      <c r="AB119" s="125"/>
      <c r="AC119" s="125"/>
      <c r="AD119" s="125"/>
      <c r="AE119" s="125"/>
      <c r="AF119" s="125"/>
      <c r="AG119" s="125"/>
      <c r="AH119" s="125"/>
      <c r="AI119" s="125"/>
      <c r="AJ119" s="125"/>
      <c r="DS119" s="132"/>
      <c r="DT119" s="132"/>
      <c r="DU119" s="132"/>
      <c r="DV119" s="132"/>
      <c r="DW119" s="132"/>
    </row>
    <row r="120" spans="1:127" ht="15" x14ac:dyDescent="0.2">
      <c r="A120" s="110"/>
      <c r="B120" s="174" t="s">
        <v>568</v>
      </c>
      <c r="C120" s="146">
        <v>14</v>
      </c>
      <c r="D120" s="177" t="s">
        <v>114</v>
      </c>
      <c r="E120" s="159"/>
      <c r="F120" s="120">
        <f t="shared" si="8"/>
        <v>0.25</v>
      </c>
      <c r="G120" s="120">
        <f t="shared" si="9"/>
        <v>0</v>
      </c>
      <c r="H120" s="120">
        <f t="shared" si="10"/>
        <v>0.75</v>
      </c>
      <c r="I120" s="126"/>
      <c r="J120" s="126"/>
      <c r="K120" s="126"/>
      <c r="L120" s="94"/>
      <c r="M120" s="135"/>
      <c r="N120" s="134"/>
      <c r="O120" s="134"/>
      <c r="P120" s="134"/>
      <c r="Q120" s="134"/>
      <c r="R120" s="134"/>
      <c r="S120" s="134"/>
      <c r="T120" s="133"/>
      <c r="U120" s="125"/>
      <c r="V120" s="125"/>
      <c r="W120" s="125"/>
      <c r="X120" s="125"/>
      <c r="Y120" s="125"/>
      <c r="Z120" s="125"/>
      <c r="AA120" s="125"/>
      <c r="AB120" s="125"/>
      <c r="AC120" s="133"/>
      <c r="AD120" s="133"/>
      <c r="AE120" s="133"/>
      <c r="AF120" s="133"/>
      <c r="AG120" s="133"/>
      <c r="AH120" s="133"/>
      <c r="AI120" s="133"/>
      <c r="AJ120" s="133"/>
      <c r="DS120" s="132"/>
      <c r="DT120" s="132"/>
      <c r="DU120" s="132"/>
      <c r="DV120" s="132"/>
      <c r="DW120" s="132"/>
    </row>
    <row r="121" spans="1:127" ht="15" x14ac:dyDescent="0.2">
      <c r="A121" s="110"/>
      <c r="B121" s="174" t="s">
        <v>584</v>
      </c>
      <c r="C121" s="146">
        <v>15</v>
      </c>
      <c r="D121" s="177" t="s">
        <v>117</v>
      </c>
      <c r="E121" s="159"/>
      <c r="F121" s="120">
        <f t="shared" si="8"/>
        <v>0.5</v>
      </c>
      <c r="G121" s="120">
        <f t="shared" si="9"/>
        <v>0</v>
      </c>
      <c r="H121" s="120">
        <f t="shared" si="10"/>
        <v>0.5</v>
      </c>
      <c r="I121" s="126"/>
      <c r="J121" s="126"/>
      <c r="K121" s="126"/>
      <c r="L121" s="94"/>
      <c r="M121" s="135"/>
      <c r="N121" s="134"/>
      <c r="O121" s="134"/>
      <c r="P121" s="134"/>
      <c r="Q121" s="134"/>
      <c r="R121" s="134"/>
      <c r="S121" s="134"/>
      <c r="T121" s="133"/>
      <c r="U121" s="125"/>
      <c r="V121" s="125"/>
      <c r="W121" s="125"/>
      <c r="X121" s="125"/>
      <c r="Y121" s="125"/>
      <c r="Z121" s="125"/>
      <c r="AA121" s="125"/>
      <c r="AB121" s="125"/>
      <c r="AC121" s="133"/>
      <c r="AD121" s="133"/>
      <c r="AE121" s="133"/>
      <c r="AF121" s="133"/>
      <c r="AG121" s="133"/>
      <c r="AH121" s="133"/>
      <c r="AI121" s="133"/>
      <c r="AJ121" s="133"/>
      <c r="DS121" s="132"/>
      <c r="DT121" s="132"/>
      <c r="DU121" s="132"/>
      <c r="DV121" s="132"/>
      <c r="DW121" s="132"/>
    </row>
    <row r="122" spans="1:127" ht="15" x14ac:dyDescent="0.2">
      <c r="A122" s="110"/>
      <c r="B122" s="174" t="s">
        <v>564</v>
      </c>
      <c r="C122" s="146">
        <v>16</v>
      </c>
      <c r="D122" s="177" t="s">
        <v>113</v>
      </c>
      <c r="E122" s="159"/>
      <c r="F122" s="120">
        <f t="shared" si="8"/>
        <v>0.25</v>
      </c>
      <c r="G122" s="120">
        <f t="shared" si="9"/>
        <v>0</v>
      </c>
      <c r="H122" s="120">
        <f t="shared" si="10"/>
        <v>0.75</v>
      </c>
      <c r="I122" s="126"/>
      <c r="J122" s="126"/>
      <c r="K122" s="126"/>
      <c r="L122" s="94"/>
      <c r="M122" s="135"/>
      <c r="N122" s="134"/>
      <c r="O122" s="134"/>
      <c r="P122" s="134"/>
      <c r="Q122" s="134"/>
      <c r="R122" s="134"/>
      <c r="S122" s="134"/>
      <c r="T122" s="133"/>
      <c r="U122" s="133"/>
      <c r="V122" s="133"/>
      <c r="W122" s="133"/>
      <c r="X122" s="133"/>
      <c r="Y122" s="133"/>
      <c r="Z122" s="133"/>
      <c r="AA122" s="133"/>
      <c r="AB122" s="133"/>
      <c r="AC122" s="133"/>
      <c r="AD122" s="133"/>
      <c r="AE122" s="133"/>
      <c r="AF122" s="133"/>
      <c r="AG122" s="133"/>
      <c r="AH122" s="133"/>
      <c r="AI122" s="133"/>
      <c r="AJ122" s="133"/>
      <c r="DS122" s="132"/>
      <c r="DT122" s="132"/>
      <c r="DU122" s="132"/>
      <c r="DV122" s="132"/>
      <c r="DW122" s="132"/>
    </row>
    <row r="123" spans="1:127" ht="15" x14ac:dyDescent="0.2">
      <c r="A123" s="110"/>
      <c r="B123" s="174" t="s">
        <v>571</v>
      </c>
      <c r="C123" s="146">
        <v>17</v>
      </c>
      <c r="D123" s="177" t="s">
        <v>114</v>
      </c>
      <c r="E123" s="159"/>
      <c r="F123" s="120" t="str">
        <f t="shared" si="8"/>
        <v/>
      </c>
      <c r="G123" s="120" t="str">
        <f t="shared" si="9"/>
        <v/>
      </c>
      <c r="H123" s="120" t="str">
        <f t="shared" si="10"/>
        <v/>
      </c>
      <c r="I123" s="126"/>
      <c r="J123" s="126"/>
      <c r="K123" s="126"/>
      <c r="L123" s="94"/>
      <c r="M123" s="135"/>
      <c r="N123" s="134"/>
      <c r="O123" s="134"/>
      <c r="P123" s="134"/>
      <c r="Q123" s="134"/>
      <c r="R123" s="134"/>
      <c r="S123" s="134"/>
      <c r="T123" s="133"/>
      <c r="U123" s="125"/>
      <c r="V123" s="125"/>
      <c r="W123" s="125"/>
      <c r="X123" s="125"/>
      <c r="Y123" s="125"/>
      <c r="Z123" s="125"/>
      <c r="AA123" s="125"/>
      <c r="AB123" s="125"/>
      <c r="AC123" s="125"/>
      <c r="AD123" s="125"/>
      <c r="AE123" s="125"/>
      <c r="AF123" s="125"/>
      <c r="AG123" s="125"/>
      <c r="AH123" s="125"/>
      <c r="AI123" s="125"/>
      <c r="AJ123" s="125"/>
      <c r="DS123" s="132"/>
      <c r="DT123" s="132"/>
      <c r="DU123" s="132"/>
      <c r="DV123" s="132"/>
      <c r="DW123" s="132"/>
    </row>
    <row r="124" spans="1:127" ht="15" x14ac:dyDescent="0.2">
      <c r="A124" s="110"/>
      <c r="B124" s="174" t="s">
        <v>575</v>
      </c>
      <c r="C124" s="146">
        <v>18</v>
      </c>
      <c r="D124" s="177" t="s">
        <v>116</v>
      </c>
      <c r="E124" s="159"/>
      <c r="F124" s="120">
        <f t="shared" si="8"/>
        <v>1</v>
      </c>
      <c r="G124" s="120">
        <f t="shared" si="9"/>
        <v>0</v>
      </c>
      <c r="H124" s="120">
        <f t="shared" si="10"/>
        <v>0</v>
      </c>
      <c r="I124" s="126"/>
      <c r="J124" s="126"/>
      <c r="K124" s="126"/>
      <c r="L124" s="94"/>
      <c r="M124" s="135"/>
      <c r="N124" s="134"/>
      <c r="O124" s="134"/>
      <c r="P124" s="134"/>
      <c r="Q124" s="134"/>
      <c r="R124" s="134"/>
      <c r="S124" s="134"/>
      <c r="T124" s="133"/>
      <c r="U124" s="125"/>
      <c r="V124" s="125"/>
      <c r="W124" s="125"/>
      <c r="X124" s="125"/>
      <c r="Y124" s="125"/>
      <c r="Z124" s="125"/>
      <c r="AA124" s="125"/>
      <c r="AB124" s="125"/>
      <c r="AC124" s="133"/>
      <c r="AD124" s="133"/>
      <c r="AE124" s="133"/>
      <c r="AF124" s="133"/>
      <c r="AG124" s="133"/>
      <c r="AH124" s="133"/>
      <c r="AI124" s="133"/>
      <c r="AJ124" s="133"/>
      <c r="DS124" s="132"/>
      <c r="DT124" s="132"/>
      <c r="DU124" s="132"/>
      <c r="DV124" s="132"/>
      <c r="DW124" s="132"/>
    </row>
    <row r="125" spans="1:127" ht="15" x14ac:dyDescent="0.2">
      <c r="A125" s="110"/>
      <c r="B125" s="174" t="s">
        <v>579</v>
      </c>
      <c r="C125" s="146">
        <v>19</v>
      </c>
      <c r="D125" s="177" t="s">
        <v>116</v>
      </c>
      <c r="E125" s="159"/>
      <c r="F125" s="120">
        <f t="shared" si="8"/>
        <v>0.5</v>
      </c>
      <c r="G125" s="120">
        <f t="shared" si="9"/>
        <v>0</v>
      </c>
      <c r="H125" s="120">
        <f t="shared" si="10"/>
        <v>0.5</v>
      </c>
      <c r="I125" s="126"/>
      <c r="J125" s="126"/>
      <c r="K125" s="126"/>
      <c r="L125" s="173"/>
      <c r="M125" s="135"/>
      <c r="N125" s="134"/>
      <c r="O125" s="134"/>
      <c r="P125" s="134"/>
      <c r="Q125" s="134"/>
      <c r="R125" s="134"/>
      <c r="S125" s="134"/>
      <c r="T125" s="133"/>
      <c r="U125" s="125"/>
      <c r="V125" s="125"/>
      <c r="W125" s="125"/>
      <c r="X125" s="125"/>
      <c r="Y125" s="125"/>
      <c r="Z125" s="125"/>
      <c r="AA125" s="125"/>
      <c r="AB125" s="125"/>
      <c r="AC125" s="133"/>
      <c r="AD125" s="133"/>
      <c r="AE125" s="133"/>
      <c r="AF125" s="133"/>
      <c r="AG125" s="133"/>
      <c r="AH125" s="133"/>
      <c r="AI125" s="133"/>
      <c r="AJ125" s="133"/>
      <c r="DS125" s="132"/>
      <c r="DT125" s="132"/>
      <c r="DU125" s="132"/>
      <c r="DV125" s="132"/>
      <c r="DW125" s="132"/>
    </row>
    <row r="126" spans="1:127" ht="15" x14ac:dyDescent="0.2">
      <c r="A126" s="110"/>
      <c r="B126" s="174" t="s">
        <v>567</v>
      </c>
      <c r="C126" s="146">
        <v>20</v>
      </c>
      <c r="D126" s="177" t="s">
        <v>114</v>
      </c>
      <c r="E126" s="159"/>
      <c r="F126" s="120" t="str">
        <f t="shared" si="8"/>
        <v/>
      </c>
      <c r="G126" s="120" t="str">
        <f t="shared" si="9"/>
        <v/>
      </c>
      <c r="H126" s="120" t="str">
        <f t="shared" si="10"/>
        <v/>
      </c>
      <c r="I126" s="126"/>
      <c r="J126" s="126"/>
      <c r="K126" s="126"/>
      <c r="L126" s="94"/>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74" t="s">
        <v>583</v>
      </c>
      <c r="C127" s="146">
        <v>22</v>
      </c>
      <c r="D127" s="177" t="s">
        <v>117</v>
      </c>
      <c r="E127" s="159"/>
      <c r="F127" s="120" t="str">
        <f t="shared" si="8"/>
        <v/>
      </c>
      <c r="G127" s="120" t="str">
        <f t="shared" si="9"/>
        <v/>
      </c>
      <c r="H127" s="120" t="str">
        <f t="shared" si="10"/>
        <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587</v>
      </c>
      <c r="C128" s="146">
        <v>22</v>
      </c>
      <c r="D128" s="177" t="s">
        <v>117</v>
      </c>
      <c r="E128" s="159"/>
      <c r="F128" s="120" t="str">
        <f t="shared" si="8"/>
        <v/>
      </c>
      <c r="G128" s="120" t="str">
        <f t="shared" si="9"/>
        <v/>
      </c>
      <c r="H128" s="120" t="str">
        <f t="shared" si="10"/>
        <v/>
      </c>
      <c r="I128" s="126"/>
      <c r="J128" s="126"/>
      <c r="K128" s="126"/>
      <c r="L128" s="94"/>
      <c r="M128" s="135"/>
      <c r="N128" s="134"/>
      <c r="O128" s="134"/>
      <c r="P128" s="134"/>
      <c r="Q128" s="134"/>
      <c r="R128" s="126"/>
      <c r="S128" s="126"/>
      <c r="DS128" s="132"/>
      <c r="DT128" s="132"/>
      <c r="DU128" s="132"/>
      <c r="DV128" s="132"/>
      <c r="DW128" s="132"/>
    </row>
    <row r="129" spans="1:127" ht="15" x14ac:dyDescent="0.2">
      <c r="A129" s="110"/>
      <c r="B129" s="174" t="s">
        <v>585</v>
      </c>
      <c r="C129" s="146">
        <v>23</v>
      </c>
      <c r="D129" s="177" t="s">
        <v>117</v>
      </c>
      <c r="E129" s="159"/>
      <c r="F129" s="120">
        <f t="shared" si="8"/>
        <v>0</v>
      </c>
      <c r="G129" s="120">
        <f t="shared" si="9"/>
        <v>0</v>
      </c>
      <c r="H129" s="120">
        <f t="shared" si="10"/>
        <v>1</v>
      </c>
      <c r="I129" s="126"/>
      <c r="J129" s="126"/>
      <c r="K129" s="126"/>
      <c r="L129" s="94"/>
      <c r="M129" s="135"/>
      <c r="N129" s="134"/>
      <c r="O129" s="134"/>
      <c r="P129" s="134"/>
      <c r="Q129" s="134"/>
      <c r="R129" s="126"/>
      <c r="S129" s="126"/>
      <c r="T129" s="133"/>
      <c r="U129" s="133"/>
      <c r="V129" s="133"/>
      <c r="W129" s="133"/>
      <c r="X129" s="133"/>
      <c r="Y129" s="133"/>
      <c r="Z129" s="133"/>
      <c r="AA129" s="133"/>
      <c r="AB129" s="133"/>
      <c r="AC129" s="133"/>
      <c r="AD129" s="133"/>
      <c r="AE129" s="133"/>
      <c r="AF129" s="133"/>
      <c r="AG129" s="133"/>
      <c r="AH129" s="133"/>
      <c r="AI129" s="133"/>
      <c r="AJ129" s="133"/>
      <c r="DS129" s="132"/>
      <c r="DT129" s="132"/>
      <c r="DU129" s="132"/>
      <c r="DV129" s="132"/>
      <c r="DW129" s="132"/>
    </row>
    <row r="130" spans="1:127" ht="15" x14ac:dyDescent="0.2">
      <c r="A130" s="110"/>
      <c r="B130" s="174" t="s">
        <v>578</v>
      </c>
      <c r="C130" s="146">
        <v>25</v>
      </c>
      <c r="D130" s="177" t="s">
        <v>116</v>
      </c>
      <c r="E130" s="159"/>
      <c r="F130" s="120">
        <f t="shared" si="8"/>
        <v>0.25</v>
      </c>
      <c r="G130" s="120">
        <f t="shared" si="9"/>
        <v>0</v>
      </c>
      <c r="H130" s="120">
        <f t="shared" si="10"/>
        <v>0.75</v>
      </c>
      <c r="I130" s="126"/>
      <c r="J130" s="126"/>
      <c r="K130" s="126"/>
      <c r="L130" s="94"/>
      <c r="M130" s="135"/>
      <c r="N130" s="134"/>
      <c r="O130" s="134"/>
      <c r="P130" s="134"/>
      <c r="Q130" s="134"/>
      <c r="R130" s="134"/>
      <c r="S130" s="134"/>
      <c r="T130" s="133"/>
      <c r="U130" s="125"/>
      <c r="V130" s="125"/>
      <c r="W130" s="125"/>
      <c r="X130" s="125"/>
      <c r="Y130" s="125"/>
      <c r="Z130" s="125"/>
      <c r="AA130" s="125"/>
      <c r="AB130" s="125"/>
      <c r="AC130" s="125"/>
      <c r="AD130" s="125"/>
      <c r="AE130" s="125"/>
      <c r="AF130" s="125"/>
      <c r="AG130" s="125"/>
      <c r="AH130" s="125"/>
      <c r="AI130" s="125"/>
      <c r="AJ130" s="125"/>
      <c r="DS130" s="132"/>
      <c r="DT130" s="132"/>
      <c r="DU130" s="132"/>
      <c r="DV130" s="132"/>
      <c r="DW130" s="132"/>
    </row>
    <row r="131" spans="1:127" ht="15" x14ac:dyDescent="0.2">
      <c r="A131" s="110"/>
      <c r="B131" s="174" t="s">
        <v>573</v>
      </c>
      <c r="C131" s="146">
        <v>26</v>
      </c>
      <c r="D131" s="177" t="s">
        <v>114</v>
      </c>
      <c r="E131" s="159"/>
      <c r="F131" s="120">
        <f t="shared" si="8"/>
        <v>0.25</v>
      </c>
      <c r="G131" s="120">
        <f t="shared" si="9"/>
        <v>0</v>
      </c>
      <c r="H131" s="120">
        <f t="shared" si="10"/>
        <v>0.75</v>
      </c>
      <c r="I131" s="126"/>
      <c r="J131" s="126"/>
      <c r="K131" s="126"/>
      <c r="L131" s="173"/>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c r="B132" s="174" t="s">
        <v>566</v>
      </c>
      <c r="C132" s="146">
        <v>28</v>
      </c>
      <c r="D132" s="177" t="s">
        <v>114</v>
      </c>
      <c r="E132" s="159"/>
      <c r="F132" s="120">
        <f t="shared" si="8"/>
        <v>0.33333333333333331</v>
      </c>
      <c r="G132" s="120">
        <f t="shared" si="9"/>
        <v>0</v>
      </c>
      <c r="H132" s="120">
        <f t="shared" si="10"/>
        <v>0.66666666666666663</v>
      </c>
      <c r="I132" s="126"/>
      <c r="J132" s="126"/>
      <c r="K132" s="126"/>
      <c r="L132" s="94"/>
      <c r="M132" s="135"/>
      <c r="N132" s="134"/>
      <c r="O132" s="134"/>
      <c r="P132" s="134"/>
      <c r="Q132" s="134"/>
      <c r="R132" s="134"/>
      <c r="S132" s="134"/>
      <c r="T132" s="133"/>
      <c r="U132" s="125"/>
      <c r="V132" s="125"/>
      <c r="W132" s="125"/>
      <c r="X132" s="125"/>
      <c r="Y132" s="125"/>
      <c r="Z132" s="125"/>
      <c r="AA132" s="125"/>
      <c r="AB132" s="125"/>
      <c r="AC132" s="133"/>
      <c r="AD132" s="133"/>
      <c r="AE132" s="133"/>
      <c r="AF132" s="133"/>
      <c r="AG132" s="133"/>
      <c r="AH132" s="133"/>
      <c r="AI132" s="133"/>
      <c r="AJ132" s="133"/>
      <c r="DS132" s="132"/>
      <c r="DT132" s="132"/>
      <c r="DU132" s="132"/>
      <c r="DV132" s="132"/>
      <c r="DW132" s="132"/>
    </row>
    <row r="133" spans="1:127" ht="15" x14ac:dyDescent="0.2">
      <c r="A133" s="110"/>
      <c r="B133" s="174" t="s">
        <v>576</v>
      </c>
      <c r="C133" s="146">
        <v>30</v>
      </c>
      <c r="D133" s="177" t="s">
        <v>116</v>
      </c>
      <c r="E133" s="159"/>
      <c r="F133" s="120" t="str">
        <f t="shared" si="8"/>
        <v/>
      </c>
      <c r="G133" s="120" t="str">
        <f t="shared" si="9"/>
        <v/>
      </c>
      <c r="H133" s="120" t="str">
        <f t="shared" si="10"/>
        <v/>
      </c>
      <c r="I133" s="126"/>
      <c r="J133" s="126"/>
      <c r="K133" s="126"/>
      <c r="L133" s="172"/>
      <c r="M133" s="135"/>
      <c r="N133" s="134"/>
      <c r="O133" s="134"/>
      <c r="P133" s="134"/>
      <c r="Q133" s="134"/>
      <c r="R133" s="134"/>
      <c r="S133" s="134"/>
      <c r="T133" s="133"/>
      <c r="U133" s="125"/>
      <c r="V133" s="125"/>
      <c r="W133" s="125"/>
      <c r="X133" s="125"/>
      <c r="Y133" s="125"/>
      <c r="Z133" s="125"/>
      <c r="AA133" s="125"/>
      <c r="AB133" s="125"/>
      <c r="AC133" s="133"/>
      <c r="AD133" s="133"/>
      <c r="AE133" s="133"/>
      <c r="AF133" s="133"/>
      <c r="AG133" s="133"/>
      <c r="AH133" s="133"/>
      <c r="AI133" s="133"/>
      <c r="AJ133" s="133"/>
      <c r="DS133" s="132"/>
      <c r="DT133" s="132"/>
      <c r="DU133" s="132"/>
      <c r="DV133" s="132"/>
      <c r="DW133" s="132"/>
    </row>
    <row r="134" spans="1:127" ht="15" x14ac:dyDescent="0.2">
      <c r="A134" s="110"/>
      <c r="B134" s="174" t="s">
        <v>581</v>
      </c>
      <c r="C134" s="146"/>
      <c r="D134" s="177" t="s">
        <v>117</v>
      </c>
      <c r="E134" s="159"/>
      <c r="F134" s="120" t="str">
        <f t="shared" si="8"/>
        <v/>
      </c>
      <c r="G134" s="120" t="str">
        <f t="shared" si="9"/>
        <v/>
      </c>
      <c r="H134" s="120" t="str">
        <f t="shared" si="10"/>
        <v/>
      </c>
      <c r="I134" s="126"/>
      <c r="J134" s="126"/>
      <c r="K134" s="126"/>
      <c r="L134" s="173"/>
      <c r="M134" s="135"/>
      <c r="N134" s="134"/>
      <c r="O134" s="134"/>
      <c r="P134" s="134"/>
      <c r="Q134" s="134"/>
      <c r="R134" s="134"/>
      <c r="S134" s="134"/>
      <c r="T134" s="133"/>
      <c r="U134" s="125"/>
      <c r="V134" s="125"/>
      <c r="W134" s="125"/>
      <c r="X134" s="125"/>
      <c r="Y134" s="125"/>
      <c r="Z134" s="125"/>
      <c r="AA134" s="125"/>
      <c r="AB134" s="125"/>
      <c r="AC134" s="125"/>
      <c r="AD134" s="125"/>
      <c r="AE134" s="125"/>
      <c r="AF134" s="125"/>
      <c r="AG134" s="125"/>
      <c r="AH134" s="125"/>
      <c r="AI134" s="125"/>
      <c r="AJ134" s="125"/>
      <c r="DS134" s="132"/>
      <c r="DT134" s="132"/>
      <c r="DU134" s="132"/>
      <c r="DV134" s="132"/>
      <c r="DW134" s="132"/>
    </row>
    <row r="135" spans="1:127" ht="15" x14ac:dyDescent="0.2">
      <c r="A135" s="110"/>
      <c r="B135" s="150"/>
      <c r="C135" s="146"/>
      <c r="D135" s="153"/>
      <c r="E135" s="159"/>
      <c r="F135" s="120" t="str">
        <f t="shared" ref="F135:F148" si="11">IF((SUMIFS($E$5:$E$105,$B$5:$B$105,$B135))=0,"",(SUMIFS($G$5:$G$105,$B$5:$B$105,$B135))/(SUMIFS($E$5:$E$105,$B$5:$B$105,$B135)))</f>
        <v/>
      </c>
      <c r="G135" s="120" t="str">
        <f t="shared" ref="G135:G148" si="12">IF((SUMIFS($E$5:$E$105,$B$5:$B$105,$B135))=0,"",(SUMIFS($H$5:$H$105,$B$5:$B$105,$B135))/(SUMIFS($E$5:$E$105,$B$5:$B$105,$B135)))</f>
        <v/>
      </c>
      <c r="H135" s="120" t="str">
        <f t="shared" ref="H135:H148" si="13">IF((SUMIFS($E$5:$E$105,$B$5:$B$105,$B135))=0,"",(SUMIFS($I$5:$I$105,$B$5:$B$105,$B135))/(SUMIFS($E$5:$E$105,$B$5:$B$105,$B135)))</f>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50"/>
      <c r="C136" s="146"/>
      <c r="D136" s="153"/>
      <c r="E136" s="159"/>
      <c r="F136" s="120" t="str">
        <f t="shared" si="11"/>
        <v/>
      </c>
      <c r="G136" s="120" t="str">
        <f t="shared" si="12"/>
        <v/>
      </c>
      <c r="H136" s="120" t="str">
        <f t="shared" si="13"/>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50"/>
      <c r="C137" s="146"/>
      <c r="D137" s="153"/>
      <c r="E137" s="159"/>
      <c r="F137" s="120" t="str">
        <f t="shared" si="11"/>
        <v/>
      </c>
      <c r="G137" s="120" t="str">
        <f t="shared" si="12"/>
        <v/>
      </c>
      <c r="H137" s="120" t="str">
        <f t="shared" si="13"/>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50"/>
      <c r="C138" s="146"/>
      <c r="D138" s="153"/>
      <c r="E138" s="159"/>
      <c r="F138" s="120" t="str">
        <f t="shared" si="11"/>
        <v/>
      </c>
      <c r="G138" s="120" t="str">
        <f t="shared" si="12"/>
        <v/>
      </c>
      <c r="H138" s="120" t="str">
        <f t="shared" si="13"/>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11"/>
        <v/>
      </c>
      <c r="G139" s="120" t="str">
        <f t="shared" si="12"/>
        <v/>
      </c>
      <c r="H139" s="120" t="str">
        <f t="shared" si="13"/>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11"/>
        <v/>
      </c>
      <c r="G140" s="120" t="str">
        <f t="shared" si="12"/>
        <v/>
      </c>
      <c r="H140" s="120" t="str">
        <f t="shared" si="13"/>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1"/>
        <v/>
      </c>
      <c r="G141" s="120" t="str">
        <f t="shared" si="12"/>
        <v/>
      </c>
      <c r="H141" s="120" t="str">
        <f t="shared" si="13"/>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1"/>
        <v/>
      </c>
      <c r="G142" s="120" t="str">
        <f t="shared" si="12"/>
        <v/>
      </c>
      <c r="H142" s="120" t="str">
        <f t="shared" si="13"/>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1"/>
        <v/>
      </c>
      <c r="G143" s="120" t="str">
        <f t="shared" si="12"/>
        <v/>
      </c>
      <c r="H143" s="120" t="str">
        <f t="shared" si="13"/>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1"/>
        <v/>
      </c>
      <c r="G144" s="120" t="str">
        <f t="shared" si="12"/>
        <v/>
      </c>
      <c r="H144" s="120" t="str">
        <f t="shared" si="13"/>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1"/>
        <v/>
      </c>
      <c r="G145" s="120" t="str">
        <f t="shared" si="12"/>
        <v/>
      </c>
      <c r="H145" s="120" t="str">
        <f t="shared" si="13"/>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1"/>
        <v/>
      </c>
      <c r="G146" s="120" t="str">
        <f t="shared" si="12"/>
        <v/>
      </c>
      <c r="H146" s="120" t="str">
        <f t="shared" si="13"/>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1"/>
        <v/>
      </c>
      <c r="G147" s="120" t="str">
        <f t="shared" si="12"/>
        <v/>
      </c>
      <c r="H147" s="120" t="str">
        <f t="shared" si="13"/>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1"/>
        <v/>
      </c>
      <c r="G148" s="120" t="str">
        <f t="shared" si="12"/>
        <v/>
      </c>
      <c r="H148" s="120" t="str">
        <f t="shared" si="13"/>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1:123"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1:123" ht="30" customHeight="1" x14ac:dyDescent="0.2">
      <c r="B418" s="139" t="s">
        <v>233</v>
      </c>
      <c r="C418" s="493">
        <v>0.33</v>
      </c>
      <c r="D418" s="494"/>
      <c r="E418" s="125"/>
      <c r="F418" s="125"/>
      <c r="G418" s="125"/>
      <c r="H418" s="125"/>
      <c r="I418" s="126"/>
      <c r="J418" s="127"/>
      <c r="K418" s="126"/>
    </row>
    <row r="419" spans="1:123" ht="12.75" customHeight="1" x14ac:dyDescent="0.2">
      <c r="B419" s="125"/>
      <c r="C419" s="133"/>
      <c r="D419" s="133"/>
      <c r="E419" s="125"/>
      <c r="F419" s="125"/>
      <c r="G419" s="125"/>
      <c r="H419" s="125"/>
      <c r="I419" s="126"/>
      <c r="J419" s="127"/>
      <c r="K419" s="126"/>
    </row>
    <row r="420" spans="1:123" ht="12.75" customHeight="1" x14ac:dyDescent="0.2">
      <c r="B420" s="125"/>
      <c r="C420" s="133"/>
      <c r="D420" s="133"/>
      <c r="E420" s="125"/>
      <c r="F420" s="125"/>
      <c r="G420" s="125"/>
      <c r="H420" s="125"/>
      <c r="I420" s="126"/>
      <c r="J420" s="126"/>
      <c r="K420" s="126"/>
    </row>
    <row r="422" spans="1:123" ht="15" x14ac:dyDescent="0.25">
      <c r="A422" s="187"/>
      <c r="B422"/>
      <c r="C422" s="78"/>
      <c r="D422" s="78"/>
      <c r="E422"/>
      <c r="F422"/>
      <c r="G422"/>
      <c r="H422"/>
    </row>
    <row r="423" spans="1:123" ht="15" x14ac:dyDescent="0.2">
      <c r="A423" s="137"/>
      <c r="B423" s="174" t="s">
        <v>563</v>
      </c>
      <c r="C423" s="146">
        <v>1</v>
      </c>
      <c r="D423" s="177" t="s">
        <v>113</v>
      </c>
      <c r="E423" s="137"/>
      <c r="F423" s="137"/>
      <c r="G423" s="137"/>
      <c r="H423" s="137"/>
    </row>
    <row r="424" spans="1:123" ht="15" x14ac:dyDescent="0.2">
      <c r="A424" s="137"/>
      <c r="B424" s="174" t="s">
        <v>564</v>
      </c>
      <c r="C424" s="146">
        <v>16</v>
      </c>
      <c r="D424" s="177" t="s">
        <v>113</v>
      </c>
      <c r="E424" s="137"/>
      <c r="F424" s="137"/>
      <c r="G424" s="137"/>
      <c r="H424" s="137"/>
    </row>
    <row r="425" spans="1:123" ht="15" x14ac:dyDescent="0.2">
      <c r="A425" s="137"/>
      <c r="B425" s="174" t="s">
        <v>565</v>
      </c>
      <c r="C425" s="146">
        <v>3</v>
      </c>
      <c r="D425" s="177" t="s">
        <v>114</v>
      </c>
      <c r="E425" s="137"/>
      <c r="F425" s="137"/>
      <c r="G425" s="137"/>
      <c r="H425" s="137"/>
    </row>
    <row r="426" spans="1:123" ht="15" x14ac:dyDescent="0.2">
      <c r="A426" s="137"/>
      <c r="B426" s="174" t="s">
        <v>566</v>
      </c>
      <c r="C426" s="146">
        <v>28</v>
      </c>
      <c r="D426" s="177" t="s">
        <v>114</v>
      </c>
      <c r="E426" s="137"/>
      <c r="F426" s="137"/>
      <c r="G426" s="137"/>
      <c r="H426" s="137"/>
      <c r="DS426" s="132"/>
    </row>
    <row r="427" spans="1:123" ht="15" x14ac:dyDescent="0.25">
      <c r="A427" s="137"/>
      <c r="B427" s="174" t="s">
        <v>567</v>
      </c>
      <c r="C427" s="146">
        <v>20</v>
      </c>
      <c r="D427" s="177" t="s">
        <v>114</v>
      </c>
      <c r="E427" s="137"/>
      <c r="F427" s="137"/>
      <c r="G427" s="137"/>
      <c r="H427" s="137"/>
      <c r="I427" s="141"/>
      <c r="K427" s="78"/>
      <c r="DS427" s="132"/>
    </row>
    <row r="428" spans="1:123" ht="15" x14ac:dyDescent="0.2">
      <c r="A428" s="137"/>
      <c r="B428" s="174" t="s">
        <v>568</v>
      </c>
      <c r="C428" s="146">
        <v>14</v>
      </c>
      <c r="D428" s="177" t="s">
        <v>114</v>
      </c>
      <c r="E428" s="137"/>
      <c r="F428" s="137"/>
      <c r="G428" s="137"/>
      <c r="H428" s="137"/>
      <c r="I428" s="141"/>
    </row>
    <row r="429" spans="1:123" ht="15" x14ac:dyDescent="0.2">
      <c r="A429" s="137"/>
      <c r="B429" s="174" t="s">
        <v>569</v>
      </c>
      <c r="C429" s="146">
        <v>4</v>
      </c>
      <c r="D429" s="177" t="s">
        <v>114</v>
      </c>
      <c r="E429" s="137"/>
      <c r="F429" s="137"/>
      <c r="G429" s="137"/>
      <c r="H429" s="137"/>
      <c r="I429" s="141"/>
    </row>
    <row r="430" spans="1:123" ht="15" x14ac:dyDescent="0.2">
      <c r="A430" s="137"/>
      <c r="B430" s="174" t="s">
        <v>570</v>
      </c>
      <c r="C430" s="146">
        <v>2</v>
      </c>
      <c r="D430" s="177" t="s">
        <v>114</v>
      </c>
      <c r="E430" s="137"/>
      <c r="F430" s="137"/>
      <c r="G430" s="137"/>
      <c r="H430" s="137"/>
      <c r="I430" s="97"/>
    </row>
    <row r="431" spans="1:123" ht="15" x14ac:dyDescent="0.2">
      <c r="A431" s="137"/>
      <c r="B431" s="174" t="s">
        <v>571</v>
      </c>
      <c r="C431" s="146">
        <v>17</v>
      </c>
      <c r="D431" s="177" t="s">
        <v>114</v>
      </c>
      <c r="E431" s="137"/>
      <c r="F431" s="137"/>
      <c r="G431" s="137"/>
      <c r="H431" s="137"/>
      <c r="I431" s="97"/>
    </row>
    <row r="432" spans="1:123" ht="15" x14ac:dyDescent="0.2">
      <c r="A432" s="137"/>
      <c r="B432" s="174" t="s">
        <v>572</v>
      </c>
      <c r="C432" s="146">
        <v>8</v>
      </c>
      <c r="D432" s="177" t="s">
        <v>114</v>
      </c>
      <c r="E432" s="137"/>
      <c r="F432" s="137"/>
      <c r="G432" s="137"/>
      <c r="H432" s="137"/>
      <c r="I432" s="97"/>
    </row>
    <row r="433" spans="1:9" ht="15" x14ac:dyDescent="0.2">
      <c r="A433" s="137"/>
      <c r="B433" s="174" t="s">
        <v>573</v>
      </c>
      <c r="C433" s="146">
        <v>26</v>
      </c>
      <c r="D433" s="177" t="s">
        <v>114</v>
      </c>
      <c r="E433" s="137"/>
      <c r="F433" s="137"/>
      <c r="G433" s="137"/>
      <c r="H433" s="137"/>
      <c r="I433" s="97"/>
    </row>
    <row r="434" spans="1:9" ht="15" x14ac:dyDescent="0.2">
      <c r="A434" s="137"/>
      <c r="B434" s="174" t="s">
        <v>574</v>
      </c>
      <c r="C434" s="146">
        <v>6</v>
      </c>
      <c r="D434" s="177" t="s">
        <v>116</v>
      </c>
      <c r="E434" s="137"/>
      <c r="F434" s="137"/>
      <c r="G434" s="137"/>
      <c r="H434" s="137"/>
      <c r="I434" s="97"/>
    </row>
    <row r="435" spans="1:9" ht="15" x14ac:dyDescent="0.2">
      <c r="A435" s="137"/>
      <c r="B435" s="174" t="s">
        <v>220</v>
      </c>
      <c r="C435" s="146">
        <v>11</v>
      </c>
      <c r="D435" s="177" t="s">
        <v>116</v>
      </c>
      <c r="E435" s="137"/>
      <c r="F435" s="137"/>
      <c r="G435" s="137"/>
      <c r="H435" s="137"/>
      <c r="I435" s="97"/>
    </row>
    <row r="436" spans="1:9" ht="15" x14ac:dyDescent="0.2">
      <c r="A436" s="137"/>
      <c r="B436" s="174" t="s">
        <v>471</v>
      </c>
      <c r="C436" s="146">
        <v>6</v>
      </c>
      <c r="D436" s="177" t="s">
        <v>116</v>
      </c>
      <c r="E436" s="137"/>
      <c r="F436" s="137"/>
      <c r="G436" s="137"/>
      <c r="H436" s="137"/>
      <c r="I436" s="97"/>
    </row>
    <row r="437" spans="1:9" ht="15" x14ac:dyDescent="0.2">
      <c r="A437" s="137"/>
      <c r="B437" s="174" t="s">
        <v>575</v>
      </c>
      <c r="C437" s="146">
        <v>18</v>
      </c>
      <c r="D437" s="177" t="s">
        <v>116</v>
      </c>
      <c r="E437" s="137"/>
      <c r="F437" s="137"/>
      <c r="G437" s="137"/>
      <c r="H437" s="137"/>
    </row>
    <row r="438" spans="1:9" ht="15" x14ac:dyDescent="0.2">
      <c r="A438" s="137"/>
      <c r="B438" s="174" t="s">
        <v>576</v>
      </c>
      <c r="C438" s="146">
        <v>30</v>
      </c>
      <c r="D438" s="177" t="s">
        <v>116</v>
      </c>
      <c r="E438" s="137"/>
      <c r="F438" s="137"/>
      <c r="G438" s="137"/>
      <c r="H438" s="137"/>
    </row>
    <row r="439" spans="1:9" ht="15" x14ac:dyDescent="0.2">
      <c r="A439" s="137"/>
      <c r="B439" s="174" t="s">
        <v>577</v>
      </c>
      <c r="C439" s="146">
        <v>13</v>
      </c>
      <c r="D439" s="177" t="s">
        <v>116</v>
      </c>
      <c r="E439" s="137"/>
      <c r="F439" s="137"/>
      <c r="G439" s="137"/>
      <c r="H439" s="137"/>
    </row>
    <row r="440" spans="1:9" ht="15" x14ac:dyDescent="0.2">
      <c r="A440" s="137"/>
      <c r="B440" s="174" t="s">
        <v>578</v>
      </c>
      <c r="C440" s="146">
        <v>25</v>
      </c>
      <c r="D440" s="177" t="s">
        <v>116</v>
      </c>
      <c r="E440" s="137"/>
      <c r="F440" s="137"/>
      <c r="G440" s="137"/>
      <c r="H440" s="137"/>
    </row>
    <row r="441" spans="1:9" ht="15" x14ac:dyDescent="0.2">
      <c r="A441" s="137"/>
      <c r="B441" s="174" t="s">
        <v>579</v>
      </c>
      <c r="C441" s="146">
        <v>19</v>
      </c>
      <c r="D441" s="177" t="s">
        <v>116</v>
      </c>
      <c r="E441" s="137"/>
      <c r="F441" s="137"/>
      <c r="G441" s="137"/>
      <c r="H441" s="137"/>
    </row>
    <row r="442" spans="1:9" ht="15" x14ac:dyDescent="0.2">
      <c r="A442" s="137"/>
      <c r="B442" s="174" t="s">
        <v>580</v>
      </c>
      <c r="C442" s="146">
        <v>7</v>
      </c>
      <c r="D442" s="177" t="s">
        <v>116</v>
      </c>
      <c r="E442" s="137"/>
      <c r="F442" s="137"/>
      <c r="G442" s="137"/>
      <c r="H442" s="137"/>
    </row>
    <row r="443" spans="1:9" ht="15" x14ac:dyDescent="0.2">
      <c r="A443" s="137"/>
      <c r="B443" s="174" t="s">
        <v>581</v>
      </c>
      <c r="C443" s="146"/>
      <c r="D443" s="177" t="s">
        <v>117</v>
      </c>
      <c r="E443" s="137"/>
      <c r="F443" s="137"/>
      <c r="G443" s="137"/>
      <c r="H443" s="137"/>
    </row>
    <row r="444" spans="1:9" ht="15" x14ac:dyDescent="0.2">
      <c r="A444" s="137"/>
      <c r="B444" s="174" t="s">
        <v>582</v>
      </c>
      <c r="C444" s="146">
        <v>9</v>
      </c>
      <c r="D444" s="177" t="s">
        <v>117</v>
      </c>
      <c r="E444" s="137"/>
      <c r="F444" s="137"/>
      <c r="G444" s="137"/>
      <c r="H444" s="137"/>
    </row>
    <row r="445" spans="1:9" ht="15" x14ac:dyDescent="0.2">
      <c r="A445" s="137"/>
      <c r="B445" s="174" t="s">
        <v>583</v>
      </c>
      <c r="C445" s="146">
        <v>22</v>
      </c>
      <c r="D445" s="177" t="s">
        <v>117</v>
      </c>
      <c r="E445" s="137"/>
      <c r="F445" s="137"/>
      <c r="G445" s="137"/>
      <c r="H445" s="137"/>
    </row>
    <row r="446" spans="1:9" ht="15" x14ac:dyDescent="0.2">
      <c r="A446" s="137"/>
      <c r="B446" s="174" t="s">
        <v>584</v>
      </c>
      <c r="C446" s="146">
        <v>15</v>
      </c>
      <c r="D446" s="177" t="s">
        <v>117</v>
      </c>
      <c r="E446" s="137"/>
      <c r="F446" s="137"/>
      <c r="G446" s="137"/>
      <c r="H446" s="137"/>
    </row>
    <row r="447" spans="1:9" ht="15" x14ac:dyDescent="0.2">
      <c r="A447" s="137"/>
      <c r="B447" s="174" t="s">
        <v>585</v>
      </c>
      <c r="C447" s="146">
        <v>23</v>
      </c>
      <c r="D447" s="177" t="s">
        <v>117</v>
      </c>
      <c r="E447" s="137"/>
      <c r="F447" s="137"/>
      <c r="G447" s="137"/>
      <c r="H447" s="137"/>
    </row>
    <row r="448" spans="1:9" ht="15" x14ac:dyDescent="0.2">
      <c r="A448" s="137"/>
      <c r="B448" s="174" t="s">
        <v>586</v>
      </c>
      <c r="C448" s="146">
        <v>12</v>
      </c>
      <c r="D448" s="177" t="s">
        <v>117</v>
      </c>
      <c r="E448" s="137"/>
      <c r="F448" s="137"/>
      <c r="G448" s="137"/>
      <c r="H448" s="137"/>
    </row>
    <row r="449" spans="1:8" ht="15" x14ac:dyDescent="0.2">
      <c r="A449" s="137"/>
      <c r="B449" s="174" t="s">
        <v>587</v>
      </c>
      <c r="C449" s="146">
        <v>22</v>
      </c>
      <c r="D449" s="177" t="s">
        <v>117</v>
      </c>
      <c r="E449" s="137"/>
      <c r="F449" s="137"/>
      <c r="G449" s="137"/>
      <c r="H449" s="137"/>
    </row>
  </sheetData>
  <autoFilter ref="A4:DX4">
    <sortState ref="A5:DX44">
      <sortCondition ref="B4"/>
    </sortState>
  </autoFilter>
  <mergeCells count="8">
    <mergeCell ref="C417:D417"/>
    <mergeCell ref="C418:D418"/>
    <mergeCell ref="J2:J3"/>
    <mergeCell ref="F106:H106"/>
    <mergeCell ref="C413:D413"/>
    <mergeCell ref="C414:D414"/>
    <mergeCell ref="C415:D415"/>
    <mergeCell ref="C416:D416"/>
  </mergeCells>
  <conditionalFormatting sqref="B414">
    <cfRule type="cellIs" dxfId="4379" priority="289" operator="equal">
      <formula>"Remplaçant"</formula>
    </cfRule>
    <cfRule type="cellIs" dxfId="4378" priority="290"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J437:K438 H105:XFD105 B421:XFD421 B50:XFD104 I106:XFD106 B417:B420 I415:XFD420 A149:H341 I107:K116 B342:XFD410 K412:XFD414 F412:J413 B411 D411:XFD411 B412:D412 E412:E416 L427:XFD429 B450:M1048576 K428:K436 L430:M438 N430:XFD1048576 J31:O48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1:R48 I122:K129 F122:F129 M122:T129 O135:T138 M135:N341 F135:F148 I135:K341 I439:M449 I422:XFD426 J12:K12 M12:N12 J15:K15 M15:N15 J16:O19 J4:O4 J13:O13 J6:O11 J5:N5 J20:N20 J14:N14 R2:R4 R6 R8:R11 R17:R20 R14">
    <cfRule type="cellIs" dxfId="4377" priority="631" operator="equal">
      <formula>"Remplaçant"</formula>
    </cfRule>
    <cfRule type="cellIs" dxfId="4376" priority="632" operator="equal">
      <formula>"Titulaire"</formula>
    </cfRule>
  </conditionalFormatting>
  <conditionalFormatting sqref="J5:K20 J31:K44">
    <cfRule type="cellIs" dxfId="4375" priority="630" operator="equal">
      <formula>0</formula>
    </cfRule>
  </conditionalFormatting>
  <conditionalFormatting sqref="L1">
    <cfRule type="cellIs" dxfId="4374" priority="628" operator="equal">
      <formula>"Remplaçant"</formula>
    </cfRule>
    <cfRule type="cellIs" dxfId="4373" priority="629" operator="equal">
      <formula>"Titulaire"</formula>
    </cfRule>
  </conditionalFormatting>
  <conditionalFormatting sqref="AB48:AC48">
    <cfRule type="cellIs" dxfId="4372" priority="580" operator="equal">
      <formula>"Remplaçant"</formula>
    </cfRule>
    <cfRule type="cellIs" dxfId="4371" priority="581" operator="equal">
      <formula>"Titulaire"</formula>
    </cfRule>
  </conditionalFormatting>
  <conditionalFormatting sqref="R1">
    <cfRule type="cellIs" dxfId="4370" priority="624" operator="equal">
      <formula>"Remplaçant"</formula>
    </cfRule>
    <cfRule type="cellIs" dxfId="4369" priority="625" operator="equal">
      <formula>"Titulaire"</formula>
    </cfRule>
  </conditionalFormatting>
  <conditionalFormatting sqref="P5:Q20 P31:Q47">
    <cfRule type="cellIs" dxfId="4368" priority="622" operator="equal">
      <formula>"Remplaçant"</formula>
    </cfRule>
    <cfRule type="cellIs" dxfId="4367" priority="623" operator="equal">
      <formula>"Titulaire"</formula>
    </cfRule>
  </conditionalFormatting>
  <conditionalFormatting sqref="S5:T20 S31:T47">
    <cfRule type="cellIs" dxfId="4366" priority="620" operator="equal">
      <formula>"Remplaçant"</formula>
    </cfRule>
    <cfRule type="cellIs" dxfId="4365" priority="621" operator="equal">
      <formula>"Titulaire"</formula>
    </cfRule>
  </conditionalFormatting>
  <conditionalFormatting sqref="P4:Q4">
    <cfRule type="cellIs" dxfId="4364" priority="618" operator="equal">
      <formula>"Remplaçant"</formula>
    </cfRule>
    <cfRule type="cellIs" dxfId="4363" priority="619" operator="equal">
      <formula>"Titulaire"</formula>
    </cfRule>
  </conditionalFormatting>
  <conditionalFormatting sqref="S4:T4">
    <cfRule type="cellIs" dxfId="4362" priority="616" operator="equal">
      <formula>"Remplaçant"</formula>
    </cfRule>
    <cfRule type="cellIs" dxfId="4361" priority="617" operator="equal">
      <formula>"Titulaire"</formula>
    </cfRule>
  </conditionalFormatting>
  <conditionalFormatting sqref="J5:J20 J31:J44">
    <cfRule type="top10" dxfId="4360" priority="633" rank="11"/>
  </conditionalFormatting>
  <conditionalFormatting sqref="P48:Q48">
    <cfRule type="cellIs" dxfId="4359" priority="614" operator="equal">
      <formula>"Remplaçant"</formula>
    </cfRule>
    <cfRule type="cellIs" dxfId="4358" priority="615" operator="equal">
      <formula>"Titulaire"</formula>
    </cfRule>
  </conditionalFormatting>
  <conditionalFormatting sqref="S48:T48">
    <cfRule type="cellIs" dxfId="4357" priority="612" operator="equal">
      <formula>"Remplaçant"</formula>
    </cfRule>
    <cfRule type="cellIs" dxfId="4356" priority="613" operator="equal">
      <formula>"Titulaire"</formula>
    </cfRule>
  </conditionalFormatting>
  <conditionalFormatting sqref="U2:U4 U31 U20 U33:U48">
    <cfRule type="cellIs" dxfId="4355" priority="610" operator="equal">
      <formula>"Remplaçant"</formula>
    </cfRule>
    <cfRule type="cellIs" dxfId="4354" priority="611" operator="equal">
      <formula>"Titulaire"</formula>
    </cfRule>
  </conditionalFormatting>
  <conditionalFormatting sqref="AG1">
    <cfRule type="cellIs" dxfId="4353" priority="570" operator="equal">
      <formula>"Remplaçant"</formula>
    </cfRule>
    <cfRule type="cellIs" dxfId="4352" priority="571" operator="equal">
      <formula>"Titulaire"</formula>
    </cfRule>
  </conditionalFormatting>
  <conditionalFormatting sqref="V5:W20 V31:W47">
    <cfRule type="cellIs" dxfId="4351" priority="606" operator="equal">
      <formula>"Remplaçant"</formula>
    </cfRule>
    <cfRule type="cellIs" dxfId="4350" priority="607" operator="equal">
      <formula>"Titulaire"</formula>
    </cfRule>
  </conditionalFormatting>
  <conditionalFormatting sqref="V4:W4">
    <cfRule type="cellIs" dxfId="4349" priority="604" operator="equal">
      <formula>"Remplaçant"</formula>
    </cfRule>
    <cfRule type="cellIs" dxfId="4348" priority="605" operator="equal">
      <formula>"Titulaire"</formula>
    </cfRule>
  </conditionalFormatting>
  <conditionalFormatting sqref="V48:W48">
    <cfRule type="cellIs" dxfId="4347" priority="602" operator="equal">
      <formula>"Remplaçant"</formula>
    </cfRule>
    <cfRule type="cellIs" dxfId="4346" priority="603" operator="equal">
      <formula>"Titulaire"</formula>
    </cfRule>
  </conditionalFormatting>
  <conditionalFormatting sqref="R49">
    <cfRule type="cellIs" dxfId="4345" priority="600" operator="equal">
      <formula>"Remplaçant"</formula>
    </cfRule>
    <cfRule type="cellIs" dxfId="4344" priority="601" operator="equal">
      <formula>"Titulaire"</formula>
    </cfRule>
  </conditionalFormatting>
  <conditionalFormatting sqref="O49">
    <cfRule type="cellIs" dxfId="4343" priority="598" operator="equal">
      <formula>"Remplaçant"</formula>
    </cfRule>
    <cfRule type="cellIs" dxfId="4342" priority="599" operator="equal">
      <formula>"Titulaire"</formula>
    </cfRule>
  </conditionalFormatting>
  <conditionalFormatting sqref="L49">
    <cfRule type="cellIs" dxfId="4341" priority="596" operator="equal">
      <formula>"Remplaçant"</formula>
    </cfRule>
    <cfRule type="cellIs" dxfId="4340" priority="597" operator="equal">
      <formula>"Titulaire"</formula>
    </cfRule>
  </conditionalFormatting>
  <conditionalFormatting sqref="X1">
    <cfRule type="cellIs" dxfId="4339" priority="594" operator="equal">
      <formula>"Remplaçant"</formula>
    </cfRule>
    <cfRule type="cellIs" dxfId="4338" priority="595" operator="equal">
      <formula>"Titulaire"</formula>
    </cfRule>
  </conditionalFormatting>
  <conditionalFormatting sqref="Y5:Z20 Y31:Z47">
    <cfRule type="cellIs" dxfId="4337" priority="592" operator="equal">
      <formula>"Remplaçant"</formula>
    </cfRule>
    <cfRule type="cellIs" dxfId="4336" priority="593" operator="equal">
      <formula>"Titulaire"</formula>
    </cfRule>
  </conditionalFormatting>
  <conditionalFormatting sqref="Y4:Z4">
    <cfRule type="cellIs" dxfId="4335" priority="590" operator="equal">
      <formula>"Remplaçant"</formula>
    </cfRule>
    <cfRule type="cellIs" dxfId="4334" priority="591" operator="equal">
      <formula>"Titulaire"</formula>
    </cfRule>
  </conditionalFormatting>
  <conditionalFormatting sqref="Y48:Z48">
    <cfRule type="cellIs" dxfId="4333" priority="588" operator="equal">
      <formula>"Remplaçant"</formula>
    </cfRule>
    <cfRule type="cellIs" dxfId="4332" priority="589" operator="equal">
      <formula>"Titulaire"</formula>
    </cfRule>
  </conditionalFormatting>
  <conditionalFormatting sqref="AA1">
    <cfRule type="cellIs" dxfId="4331" priority="586" operator="equal">
      <formula>"Remplaçant"</formula>
    </cfRule>
    <cfRule type="cellIs" dxfId="4330" priority="587" operator="equal">
      <formula>"Titulaire"</formula>
    </cfRule>
  </conditionalFormatting>
  <conditionalFormatting sqref="AB5:AC20 AB31:AC47">
    <cfRule type="cellIs" dxfId="4329" priority="584" operator="equal">
      <formula>"Remplaçant"</formula>
    </cfRule>
    <cfRule type="cellIs" dxfId="4328" priority="585" operator="equal">
      <formula>"Titulaire"</formula>
    </cfRule>
  </conditionalFormatting>
  <conditionalFormatting sqref="AB4:AC4">
    <cfRule type="cellIs" dxfId="4327" priority="582" operator="equal">
      <formula>"Remplaçant"</formula>
    </cfRule>
    <cfRule type="cellIs" dxfId="4326" priority="583" operator="equal">
      <formula>"Titulaire"</formula>
    </cfRule>
  </conditionalFormatting>
  <conditionalFormatting sqref="AD1">
    <cfRule type="cellIs" dxfId="4325" priority="578" operator="equal">
      <formula>"Remplaçant"</formula>
    </cfRule>
    <cfRule type="cellIs" dxfId="4324" priority="579" operator="equal">
      <formula>"Titulaire"</formula>
    </cfRule>
  </conditionalFormatting>
  <conditionalFormatting sqref="AE5:AF20 AE31:AF47">
    <cfRule type="cellIs" dxfId="4323" priority="576" operator="equal">
      <formula>"Remplaçant"</formula>
    </cfRule>
    <cfRule type="cellIs" dxfId="4322" priority="577" operator="equal">
      <formula>"Titulaire"</formula>
    </cfRule>
  </conditionalFormatting>
  <conditionalFormatting sqref="AE4:AF4">
    <cfRule type="cellIs" dxfId="4321" priority="574" operator="equal">
      <formula>"Remplaçant"</formula>
    </cfRule>
    <cfRule type="cellIs" dxfId="4320" priority="575" operator="equal">
      <formula>"Titulaire"</formula>
    </cfRule>
  </conditionalFormatting>
  <conditionalFormatting sqref="AE48:AF48">
    <cfRule type="cellIs" dxfId="4319" priority="572" operator="equal">
      <formula>"Remplaçant"</formula>
    </cfRule>
    <cfRule type="cellIs" dxfId="4318" priority="573" operator="equal">
      <formula>"Titulaire"</formula>
    </cfRule>
  </conditionalFormatting>
  <conditionalFormatting sqref="AH5:AI20 AH31:AI47">
    <cfRule type="cellIs" dxfId="4317" priority="568" operator="equal">
      <formula>"Remplaçant"</formula>
    </cfRule>
    <cfRule type="cellIs" dxfId="4316" priority="569" operator="equal">
      <formula>"Titulaire"</formula>
    </cfRule>
  </conditionalFormatting>
  <conditionalFormatting sqref="AH4:AI4">
    <cfRule type="cellIs" dxfId="4315" priority="566" operator="equal">
      <formula>"Remplaçant"</formula>
    </cfRule>
    <cfRule type="cellIs" dxfId="4314" priority="567" operator="equal">
      <formula>"Titulaire"</formula>
    </cfRule>
  </conditionalFormatting>
  <conditionalFormatting sqref="AH48:AI48">
    <cfRule type="cellIs" dxfId="4313" priority="564" operator="equal">
      <formula>"Remplaçant"</formula>
    </cfRule>
    <cfRule type="cellIs" dxfId="4312" priority="565" operator="equal">
      <formula>"Titulaire"</formula>
    </cfRule>
  </conditionalFormatting>
  <conditionalFormatting sqref="AJ1">
    <cfRule type="cellIs" dxfId="4311" priority="562" operator="equal">
      <formula>"Remplaçant"</formula>
    </cfRule>
    <cfRule type="cellIs" dxfId="4310" priority="563" operator="equal">
      <formula>"Titulaire"</formula>
    </cfRule>
  </conditionalFormatting>
  <conditionalFormatting sqref="AK5:AL20 AK31:AL47">
    <cfRule type="cellIs" dxfId="4309" priority="560" operator="equal">
      <formula>"Remplaçant"</formula>
    </cfRule>
    <cfRule type="cellIs" dxfId="4308" priority="561" operator="equal">
      <formula>"Titulaire"</formula>
    </cfRule>
  </conditionalFormatting>
  <conditionalFormatting sqref="AK4:AL4">
    <cfRule type="cellIs" dxfId="4307" priority="558" operator="equal">
      <formula>"Remplaçant"</formula>
    </cfRule>
    <cfRule type="cellIs" dxfId="4306" priority="559" operator="equal">
      <formula>"Titulaire"</formula>
    </cfRule>
  </conditionalFormatting>
  <conditionalFormatting sqref="AK48:AL48">
    <cfRule type="cellIs" dxfId="4305" priority="556" operator="equal">
      <formula>"Remplaçant"</formula>
    </cfRule>
    <cfRule type="cellIs" dxfId="4304" priority="557" operator="equal">
      <formula>"Titulaire"</formula>
    </cfRule>
  </conditionalFormatting>
  <conditionalFormatting sqref="AM1">
    <cfRule type="cellIs" dxfId="4303" priority="554" operator="equal">
      <formula>"Remplaçant"</formula>
    </cfRule>
    <cfRule type="cellIs" dxfId="4302" priority="555" operator="equal">
      <formula>"Titulaire"</formula>
    </cfRule>
  </conditionalFormatting>
  <conditionalFormatting sqref="AN5:AO20 AN31:AO47">
    <cfRule type="cellIs" dxfId="4301" priority="552" operator="equal">
      <formula>"Remplaçant"</formula>
    </cfRule>
    <cfRule type="cellIs" dxfId="4300" priority="553" operator="equal">
      <formula>"Titulaire"</formula>
    </cfRule>
  </conditionalFormatting>
  <conditionalFormatting sqref="AN4:AO4">
    <cfRule type="cellIs" dxfId="4299" priority="550" operator="equal">
      <formula>"Remplaçant"</formula>
    </cfRule>
    <cfRule type="cellIs" dxfId="4298" priority="551" operator="equal">
      <formula>"Titulaire"</formula>
    </cfRule>
  </conditionalFormatting>
  <conditionalFormatting sqref="AN48:AO48">
    <cfRule type="cellIs" dxfId="4297" priority="548" operator="equal">
      <formula>"Remplaçant"</formula>
    </cfRule>
    <cfRule type="cellIs" dxfId="4296" priority="549" operator="equal">
      <formula>"Titulaire"</formula>
    </cfRule>
  </conditionalFormatting>
  <conditionalFormatting sqref="AP1">
    <cfRule type="cellIs" dxfId="4295" priority="546" operator="equal">
      <formula>"Remplaçant"</formula>
    </cfRule>
    <cfRule type="cellIs" dxfId="4294" priority="547" operator="equal">
      <formula>"Titulaire"</formula>
    </cfRule>
  </conditionalFormatting>
  <conditionalFormatting sqref="AQ5:AR20 AQ31:AR47">
    <cfRule type="cellIs" dxfId="4293" priority="544" operator="equal">
      <formula>"Remplaçant"</formula>
    </cfRule>
    <cfRule type="cellIs" dxfId="4292" priority="545" operator="equal">
      <formula>"Titulaire"</formula>
    </cfRule>
  </conditionalFormatting>
  <conditionalFormatting sqref="AQ4:AR4">
    <cfRule type="cellIs" dxfId="4291" priority="542" operator="equal">
      <formula>"Remplaçant"</formula>
    </cfRule>
    <cfRule type="cellIs" dxfId="4290" priority="543" operator="equal">
      <formula>"Titulaire"</formula>
    </cfRule>
  </conditionalFormatting>
  <conditionalFormatting sqref="AQ48:AR48">
    <cfRule type="cellIs" dxfId="4289" priority="540" operator="equal">
      <formula>"Remplaçant"</formula>
    </cfRule>
    <cfRule type="cellIs" dxfId="4288" priority="541" operator="equal">
      <formula>"Titulaire"</formula>
    </cfRule>
  </conditionalFormatting>
  <conditionalFormatting sqref="AS1">
    <cfRule type="cellIs" dxfId="4287" priority="538" operator="equal">
      <formula>"Remplaçant"</formula>
    </cfRule>
    <cfRule type="cellIs" dxfId="4286" priority="539" operator="equal">
      <formula>"Titulaire"</formula>
    </cfRule>
  </conditionalFormatting>
  <conditionalFormatting sqref="AT5:AU20 AT31:AU47">
    <cfRule type="cellIs" dxfId="4285" priority="536" operator="equal">
      <formula>"Remplaçant"</formula>
    </cfRule>
    <cfRule type="cellIs" dxfId="4284" priority="537" operator="equal">
      <formula>"Titulaire"</formula>
    </cfRule>
  </conditionalFormatting>
  <conditionalFormatting sqref="AT4:AU4">
    <cfRule type="cellIs" dxfId="4283" priority="534" operator="equal">
      <formula>"Remplaçant"</formula>
    </cfRule>
    <cfRule type="cellIs" dxfId="4282" priority="535" operator="equal">
      <formula>"Titulaire"</formula>
    </cfRule>
  </conditionalFormatting>
  <conditionalFormatting sqref="AT48:AU48">
    <cfRule type="cellIs" dxfId="4281" priority="532" operator="equal">
      <formula>"Remplaçant"</formula>
    </cfRule>
    <cfRule type="cellIs" dxfId="4280" priority="533" operator="equal">
      <formula>"Titulaire"</formula>
    </cfRule>
  </conditionalFormatting>
  <conditionalFormatting sqref="AV1">
    <cfRule type="cellIs" dxfId="4279" priority="530" operator="equal">
      <formula>"Remplaçant"</formula>
    </cfRule>
    <cfRule type="cellIs" dxfId="4278" priority="531" operator="equal">
      <formula>"Titulaire"</formula>
    </cfRule>
  </conditionalFormatting>
  <conditionalFormatting sqref="AW5:AX20 AW31:AX47">
    <cfRule type="cellIs" dxfId="4277" priority="528" operator="equal">
      <formula>"Remplaçant"</formula>
    </cfRule>
    <cfRule type="cellIs" dxfId="4276" priority="529" operator="equal">
      <formula>"Titulaire"</formula>
    </cfRule>
  </conditionalFormatting>
  <conditionalFormatting sqref="AW4:AX4">
    <cfRule type="cellIs" dxfId="4275" priority="526" operator="equal">
      <formula>"Remplaçant"</formula>
    </cfRule>
    <cfRule type="cellIs" dxfId="4274" priority="527" operator="equal">
      <formula>"Titulaire"</formula>
    </cfRule>
  </conditionalFormatting>
  <conditionalFormatting sqref="AW48:AX48">
    <cfRule type="cellIs" dxfId="4273" priority="524" operator="equal">
      <formula>"Remplaçant"</formula>
    </cfRule>
    <cfRule type="cellIs" dxfId="4272" priority="525" operator="equal">
      <formula>"Titulaire"</formula>
    </cfRule>
  </conditionalFormatting>
  <conditionalFormatting sqref="AY1">
    <cfRule type="cellIs" dxfId="4271" priority="522" operator="equal">
      <formula>"Remplaçant"</formula>
    </cfRule>
    <cfRule type="cellIs" dxfId="4270" priority="523" operator="equal">
      <formula>"Titulaire"</formula>
    </cfRule>
  </conditionalFormatting>
  <conditionalFormatting sqref="AZ5:BA20 AZ31:BA47">
    <cfRule type="cellIs" dxfId="4269" priority="520" operator="equal">
      <formula>"Remplaçant"</formula>
    </cfRule>
    <cfRule type="cellIs" dxfId="4268" priority="521" operator="equal">
      <formula>"Titulaire"</formula>
    </cfRule>
  </conditionalFormatting>
  <conditionalFormatting sqref="AZ4:BA4">
    <cfRule type="cellIs" dxfId="4267" priority="518" operator="equal">
      <formula>"Remplaçant"</formula>
    </cfRule>
    <cfRule type="cellIs" dxfId="4266" priority="519" operator="equal">
      <formula>"Titulaire"</formula>
    </cfRule>
  </conditionalFormatting>
  <conditionalFormatting sqref="AZ48:BA48">
    <cfRule type="cellIs" dxfId="4265" priority="516" operator="equal">
      <formula>"Remplaçant"</formula>
    </cfRule>
    <cfRule type="cellIs" dxfId="4264" priority="517" operator="equal">
      <formula>"Titulaire"</formula>
    </cfRule>
  </conditionalFormatting>
  <conditionalFormatting sqref="BB1">
    <cfRule type="cellIs" dxfId="4263" priority="514" operator="equal">
      <formula>"Remplaçant"</formula>
    </cfRule>
    <cfRule type="cellIs" dxfId="4262" priority="515" operator="equal">
      <formula>"Titulaire"</formula>
    </cfRule>
  </conditionalFormatting>
  <conditionalFormatting sqref="BC5:BD20 BC31:BD47">
    <cfRule type="cellIs" dxfId="4261" priority="512" operator="equal">
      <formula>"Remplaçant"</formula>
    </cfRule>
    <cfRule type="cellIs" dxfId="4260" priority="513" operator="equal">
      <formula>"Titulaire"</formula>
    </cfRule>
  </conditionalFormatting>
  <conditionalFormatting sqref="BC4:BD4">
    <cfRule type="cellIs" dxfId="4259" priority="510" operator="equal">
      <formula>"Remplaçant"</formula>
    </cfRule>
    <cfRule type="cellIs" dxfId="4258" priority="511" operator="equal">
      <formula>"Titulaire"</formula>
    </cfRule>
  </conditionalFormatting>
  <conditionalFormatting sqref="BC48:BD48">
    <cfRule type="cellIs" dxfId="4257" priority="508" operator="equal">
      <formula>"Remplaçant"</formula>
    </cfRule>
    <cfRule type="cellIs" dxfId="4256" priority="509" operator="equal">
      <formula>"Titulaire"</formula>
    </cfRule>
  </conditionalFormatting>
  <conditionalFormatting sqref="BE1">
    <cfRule type="cellIs" dxfId="4255" priority="506" operator="equal">
      <formula>"Remplaçant"</formula>
    </cfRule>
    <cfRule type="cellIs" dxfId="4254" priority="507" operator="equal">
      <formula>"Titulaire"</formula>
    </cfRule>
  </conditionalFormatting>
  <conditionalFormatting sqref="BF5:BG20 BF31:BG47">
    <cfRule type="cellIs" dxfId="4253" priority="504" operator="equal">
      <formula>"Remplaçant"</formula>
    </cfRule>
    <cfRule type="cellIs" dxfId="4252" priority="505" operator="equal">
      <formula>"Titulaire"</formula>
    </cfRule>
  </conditionalFormatting>
  <conditionalFormatting sqref="BF4:BG4">
    <cfRule type="cellIs" dxfId="4251" priority="502" operator="equal">
      <formula>"Remplaçant"</formula>
    </cfRule>
    <cfRule type="cellIs" dxfId="4250" priority="503" operator="equal">
      <formula>"Titulaire"</formula>
    </cfRule>
  </conditionalFormatting>
  <conditionalFormatting sqref="BF48:BG48">
    <cfRule type="cellIs" dxfId="4249" priority="500" operator="equal">
      <formula>"Remplaçant"</formula>
    </cfRule>
    <cfRule type="cellIs" dxfId="4248" priority="501" operator="equal">
      <formula>"Titulaire"</formula>
    </cfRule>
  </conditionalFormatting>
  <conditionalFormatting sqref="BH1">
    <cfRule type="cellIs" dxfId="4247" priority="498" operator="equal">
      <formula>"Remplaçant"</formula>
    </cfRule>
    <cfRule type="cellIs" dxfId="4246" priority="499" operator="equal">
      <formula>"Titulaire"</formula>
    </cfRule>
  </conditionalFormatting>
  <conditionalFormatting sqref="BI5:BJ20 BI31:BJ47">
    <cfRule type="cellIs" dxfId="4245" priority="496" operator="equal">
      <formula>"Remplaçant"</formula>
    </cfRule>
    <cfRule type="cellIs" dxfId="4244" priority="497" operator="equal">
      <formula>"Titulaire"</formula>
    </cfRule>
  </conditionalFormatting>
  <conditionalFormatting sqref="BI4:BJ4">
    <cfRule type="cellIs" dxfId="4243" priority="494" operator="equal">
      <formula>"Remplaçant"</formula>
    </cfRule>
    <cfRule type="cellIs" dxfId="4242" priority="495" operator="equal">
      <formula>"Titulaire"</formula>
    </cfRule>
  </conditionalFormatting>
  <conditionalFormatting sqref="BI48:BJ48">
    <cfRule type="cellIs" dxfId="4241" priority="492" operator="equal">
      <formula>"Remplaçant"</formula>
    </cfRule>
    <cfRule type="cellIs" dxfId="4240" priority="493" operator="equal">
      <formula>"Titulaire"</formula>
    </cfRule>
  </conditionalFormatting>
  <conditionalFormatting sqref="BK1">
    <cfRule type="cellIs" dxfId="4239" priority="490" operator="equal">
      <formula>"Remplaçant"</formula>
    </cfRule>
    <cfRule type="cellIs" dxfId="4238" priority="491" operator="equal">
      <formula>"Titulaire"</formula>
    </cfRule>
  </conditionalFormatting>
  <conditionalFormatting sqref="BL5:BM20 BL31:BM47">
    <cfRule type="cellIs" dxfId="4237" priority="488" operator="equal">
      <formula>"Remplaçant"</formula>
    </cfRule>
    <cfRule type="cellIs" dxfId="4236" priority="489" operator="equal">
      <formula>"Titulaire"</formula>
    </cfRule>
  </conditionalFormatting>
  <conditionalFormatting sqref="BL4:BM4">
    <cfRule type="cellIs" dxfId="4235" priority="486" operator="equal">
      <formula>"Remplaçant"</formula>
    </cfRule>
    <cfRule type="cellIs" dxfId="4234" priority="487" operator="equal">
      <formula>"Titulaire"</formula>
    </cfRule>
  </conditionalFormatting>
  <conditionalFormatting sqref="BL48:BM48">
    <cfRule type="cellIs" dxfId="4233" priority="484" operator="equal">
      <formula>"Remplaçant"</formula>
    </cfRule>
    <cfRule type="cellIs" dxfId="4232" priority="485" operator="equal">
      <formula>"Titulaire"</formula>
    </cfRule>
  </conditionalFormatting>
  <conditionalFormatting sqref="BN1">
    <cfRule type="cellIs" dxfId="4231" priority="482" operator="equal">
      <formula>"Remplaçant"</formula>
    </cfRule>
    <cfRule type="cellIs" dxfId="4230" priority="483" operator="equal">
      <formula>"Titulaire"</formula>
    </cfRule>
  </conditionalFormatting>
  <conditionalFormatting sqref="BO5:BP20 BO31:BP47">
    <cfRule type="cellIs" dxfId="4229" priority="480" operator="equal">
      <formula>"Remplaçant"</formula>
    </cfRule>
    <cfRule type="cellIs" dxfId="4228" priority="481" operator="equal">
      <formula>"Titulaire"</formula>
    </cfRule>
  </conditionalFormatting>
  <conditionalFormatting sqref="BO4:BP4">
    <cfRule type="cellIs" dxfId="4227" priority="478" operator="equal">
      <formula>"Remplaçant"</formula>
    </cfRule>
    <cfRule type="cellIs" dxfId="4226" priority="479" operator="equal">
      <formula>"Titulaire"</formula>
    </cfRule>
  </conditionalFormatting>
  <conditionalFormatting sqref="BO48:BP48">
    <cfRule type="cellIs" dxfId="4225" priority="476" operator="equal">
      <formula>"Remplaçant"</formula>
    </cfRule>
    <cfRule type="cellIs" dxfId="4224" priority="477" operator="equal">
      <formula>"Titulaire"</formula>
    </cfRule>
  </conditionalFormatting>
  <conditionalFormatting sqref="BQ1">
    <cfRule type="cellIs" dxfId="4223" priority="474" operator="equal">
      <formula>"Remplaçant"</formula>
    </cfRule>
    <cfRule type="cellIs" dxfId="4222" priority="475" operator="equal">
      <formula>"Titulaire"</formula>
    </cfRule>
  </conditionalFormatting>
  <conditionalFormatting sqref="BR5:BS20 BR31:BS47">
    <cfRule type="cellIs" dxfId="4221" priority="472" operator="equal">
      <formula>"Remplaçant"</formula>
    </cfRule>
    <cfRule type="cellIs" dxfId="4220" priority="473" operator="equal">
      <formula>"Titulaire"</formula>
    </cfRule>
  </conditionalFormatting>
  <conditionalFormatting sqref="BR4:BS4">
    <cfRule type="cellIs" dxfId="4219" priority="470" operator="equal">
      <formula>"Remplaçant"</formula>
    </cfRule>
    <cfRule type="cellIs" dxfId="4218" priority="471" operator="equal">
      <formula>"Titulaire"</formula>
    </cfRule>
  </conditionalFormatting>
  <conditionalFormatting sqref="BR48:BS48">
    <cfRule type="cellIs" dxfId="4217" priority="468" operator="equal">
      <formula>"Remplaçant"</formula>
    </cfRule>
    <cfRule type="cellIs" dxfId="4216" priority="469" operator="equal">
      <formula>"Titulaire"</formula>
    </cfRule>
  </conditionalFormatting>
  <conditionalFormatting sqref="BT1">
    <cfRule type="cellIs" dxfId="4215" priority="466" operator="equal">
      <formula>"Remplaçant"</formula>
    </cfRule>
    <cfRule type="cellIs" dxfId="4214" priority="467" operator="equal">
      <formula>"Titulaire"</formula>
    </cfRule>
  </conditionalFormatting>
  <conditionalFormatting sqref="BU5:BV20 BU31:BV47">
    <cfRule type="cellIs" dxfId="4213" priority="464" operator="equal">
      <formula>"Remplaçant"</formula>
    </cfRule>
    <cfRule type="cellIs" dxfId="4212" priority="465" operator="equal">
      <formula>"Titulaire"</formula>
    </cfRule>
  </conditionalFormatting>
  <conditionalFormatting sqref="BU4:BV4">
    <cfRule type="cellIs" dxfId="4211" priority="462" operator="equal">
      <formula>"Remplaçant"</formula>
    </cfRule>
    <cfRule type="cellIs" dxfId="4210" priority="463" operator="equal">
      <formula>"Titulaire"</formula>
    </cfRule>
  </conditionalFormatting>
  <conditionalFormatting sqref="BU48:BV48">
    <cfRule type="cellIs" dxfId="4209" priority="460" operator="equal">
      <formula>"Remplaçant"</formula>
    </cfRule>
    <cfRule type="cellIs" dxfId="4208" priority="461" operator="equal">
      <formula>"Titulaire"</formula>
    </cfRule>
  </conditionalFormatting>
  <conditionalFormatting sqref="BW1">
    <cfRule type="cellIs" dxfId="4207" priority="458" operator="equal">
      <formula>"Remplaçant"</formula>
    </cfRule>
    <cfRule type="cellIs" dxfId="4206" priority="459" operator="equal">
      <formula>"Titulaire"</formula>
    </cfRule>
  </conditionalFormatting>
  <conditionalFormatting sqref="BX5:BY20 BX31:BY47">
    <cfRule type="cellIs" dxfId="4205" priority="456" operator="equal">
      <formula>"Remplaçant"</formula>
    </cfRule>
    <cfRule type="cellIs" dxfId="4204" priority="457" operator="equal">
      <formula>"Titulaire"</formula>
    </cfRule>
  </conditionalFormatting>
  <conditionalFormatting sqref="BX4:BY4">
    <cfRule type="cellIs" dxfId="4203" priority="454" operator="equal">
      <formula>"Remplaçant"</formula>
    </cfRule>
    <cfRule type="cellIs" dxfId="4202" priority="455" operator="equal">
      <formula>"Titulaire"</formula>
    </cfRule>
  </conditionalFormatting>
  <conditionalFormatting sqref="BX48:BY48">
    <cfRule type="cellIs" dxfId="4201" priority="452" operator="equal">
      <formula>"Remplaçant"</formula>
    </cfRule>
    <cfRule type="cellIs" dxfId="4200" priority="453" operator="equal">
      <formula>"Titulaire"</formula>
    </cfRule>
  </conditionalFormatting>
  <conditionalFormatting sqref="BZ1">
    <cfRule type="cellIs" dxfId="4199" priority="450" operator="equal">
      <formula>"Remplaçant"</formula>
    </cfRule>
    <cfRule type="cellIs" dxfId="4198" priority="451" operator="equal">
      <formula>"Titulaire"</formula>
    </cfRule>
  </conditionalFormatting>
  <conditionalFormatting sqref="CA5:CB20 CA31:CB47">
    <cfRule type="cellIs" dxfId="4197" priority="448" operator="equal">
      <formula>"Remplaçant"</formula>
    </cfRule>
    <cfRule type="cellIs" dxfId="4196" priority="449" operator="equal">
      <formula>"Titulaire"</formula>
    </cfRule>
  </conditionalFormatting>
  <conditionalFormatting sqref="CA4:CB4">
    <cfRule type="cellIs" dxfId="4195" priority="446" operator="equal">
      <formula>"Remplaçant"</formula>
    </cfRule>
    <cfRule type="cellIs" dxfId="4194" priority="447" operator="equal">
      <formula>"Titulaire"</formula>
    </cfRule>
  </conditionalFormatting>
  <conditionalFormatting sqref="CA48:CB48">
    <cfRule type="cellIs" dxfId="4193" priority="444" operator="equal">
      <formula>"Remplaçant"</formula>
    </cfRule>
    <cfRule type="cellIs" dxfId="4192" priority="445" operator="equal">
      <formula>"Titulaire"</formula>
    </cfRule>
  </conditionalFormatting>
  <conditionalFormatting sqref="CC1">
    <cfRule type="cellIs" dxfId="4191" priority="442" operator="equal">
      <formula>"Remplaçant"</formula>
    </cfRule>
    <cfRule type="cellIs" dxfId="4190" priority="443" operator="equal">
      <formula>"Titulaire"</formula>
    </cfRule>
  </conditionalFormatting>
  <conditionalFormatting sqref="CD5:CE20 CD31:CE47">
    <cfRule type="cellIs" dxfId="4189" priority="440" operator="equal">
      <formula>"Remplaçant"</formula>
    </cfRule>
    <cfRule type="cellIs" dxfId="4188" priority="441" operator="equal">
      <formula>"Titulaire"</formula>
    </cfRule>
  </conditionalFormatting>
  <conditionalFormatting sqref="CD4:CE4">
    <cfRule type="cellIs" dxfId="4187" priority="438" operator="equal">
      <formula>"Remplaçant"</formula>
    </cfRule>
    <cfRule type="cellIs" dxfId="4186" priority="439" operator="equal">
      <formula>"Titulaire"</formula>
    </cfRule>
  </conditionalFormatting>
  <conditionalFormatting sqref="CD48:CE48">
    <cfRule type="cellIs" dxfId="4185" priority="436" operator="equal">
      <formula>"Remplaçant"</formula>
    </cfRule>
    <cfRule type="cellIs" dxfId="4184" priority="437" operator="equal">
      <formula>"Titulaire"</formula>
    </cfRule>
  </conditionalFormatting>
  <conditionalFormatting sqref="CF1">
    <cfRule type="cellIs" dxfId="4183" priority="434" operator="equal">
      <formula>"Remplaçant"</formula>
    </cfRule>
    <cfRule type="cellIs" dxfId="4182" priority="435" operator="equal">
      <formula>"Titulaire"</formula>
    </cfRule>
  </conditionalFormatting>
  <conditionalFormatting sqref="CG5:CH20 CG31:CH47">
    <cfRule type="cellIs" dxfId="4181" priority="432" operator="equal">
      <formula>"Remplaçant"</formula>
    </cfRule>
    <cfRule type="cellIs" dxfId="4180" priority="433" operator="equal">
      <formula>"Titulaire"</formula>
    </cfRule>
  </conditionalFormatting>
  <conditionalFormatting sqref="CG4:CH4">
    <cfRule type="cellIs" dxfId="4179" priority="430" operator="equal">
      <formula>"Remplaçant"</formula>
    </cfRule>
    <cfRule type="cellIs" dxfId="4178" priority="431" operator="equal">
      <formula>"Titulaire"</formula>
    </cfRule>
  </conditionalFormatting>
  <conditionalFormatting sqref="CG48:CH48">
    <cfRule type="cellIs" dxfId="4177" priority="428" operator="equal">
      <formula>"Remplaçant"</formula>
    </cfRule>
    <cfRule type="cellIs" dxfId="4176" priority="429" operator="equal">
      <formula>"Titulaire"</formula>
    </cfRule>
  </conditionalFormatting>
  <conditionalFormatting sqref="CI1">
    <cfRule type="cellIs" dxfId="4175" priority="426" operator="equal">
      <formula>"Remplaçant"</formula>
    </cfRule>
    <cfRule type="cellIs" dxfId="4174" priority="427" operator="equal">
      <formula>"Titulaire"</formula>
    </cfRule>
  </conditionalFormatting>
  <conditionalFormatting sqref="CJ5:CK20 CJ31:CK47">
    <cfRule type="cellIs" dxfId="4173" priority="424" operator="equal">
      <formula>"Remplaçant"</formula>
    </cfRule>
    <cfRule type="cellIs" dxfId="4172" priority="425" operator="equal">
      <formula>"Titulaire"</formula>
    </cfRule>
  </conditionalFormatting>
  <conditionalFormatting sqref="CJ4:CK4">
    <cfRule type="cellIs" dxfId="4171" priority="422" operator="equal">
      <formula>"Remplaçant"</formula>
    </cfRule>
    <cfRule type="cellIs" dxfId="4170" priority="423" operator="equal">
      <formula>"Titulaire"</formula>
    </cfRule>
  </conditionalFormatting>
  <conditionalFormatting sqref="CJ48:CK48">
    <cfRule type="cellIs" dxfId="4169" priority="420" operator="equal">
      <formula>"Remplaçant"</formula>
    </cfRule>
    <cfRule type="cellIs" dxfId="4168" priority="421" operator="equal">
      <formula>"Titulaire"</formula>
    </cfRule>
  </conditionalFormatting>
  <conditionalFormatting sqref="CL1">
    <cfRule type="cellIs" dxfId="4167" priority="418" operator="equal">
      <formula>"Remplaçant"</formula>
    </cfRule>
    <cfRule type="cellIs" dxfId="4166" priority="419" operator="equal">
      <formula>"Titulaire"</formula>
    </cfRule>
  </conditionalFormatting>
  <conditionalFormatting sqref="CM5:CN20 CM31:CN47">
    <cfRule type="cellIs" dxfId="4165" priority="416" operator="equal">
      <formula>"Remplaçant"</formula>
    </cfRule>
    <cfRule type="cellIs" dxfId="4164" priority="417" operator="equal">
      <formula>"Titulaire"</formula>
    </cfRule>
  </conditionalFormatting>
  <conditionalFormatting sqref="CM4:CN4">
    <cfRule type="cellIs" dxfId="4163" priority="414" operator="equal">
      <formula>"Remplaçant"</formula>
    </cfRule>
    <cfRule type="cellIs" dxfId="4162" priority="415" operator="equal">
      <formula>"Titulaire"</formula>
    </cfRule>
  </conditionalFormatting>
  <conditionalFormatting sqref="CM48:CN48">
    <cfRule type="cellIs" dxfId="4161" priority="412" operator="equal">
      <formula>"Remplaçant"</formula>
    </cfRule>
    <cfRule type="cellIs" dxfId="4160" priority="413" operator="equal">
      <formula>"Titulaire"</formula>
    </cfRule>
  </conditionalFormatting>
  <conditionalFormatting sqref="CO1">
    <cfRule type="cellIs" dxfId="4159" priority="410" operator="equal">
      <formula>"Remplaçant"</formula>
    </cfRule>
    <cfRule type="cellIs" dxfId="4158" priority="411" operator="equal">
      <formula>"Titulaire"</formula>
    </cfRule>
  </conditionalFormatting>
  <conditionalFormatting sqref="CP5:CQ20 CP31:CQ47">
    <cfRule type="cellIs" dxfId="4157" priority="408" operator="equal">
      <formula>"Remplaçant"</formula>
    </cfRule>
    <cfRule type="cellIs" dxfId="4156" priority="409" operator="equal">
      <formula>"Titulaire"</formula>
    </cfRule>
  </conditionalFormatting>
  <conditionalFormatting sqref="CP4:CQ4">
    <cfRule type="cellIs" dxfId="4155" priority="406" operator="equal">
      <formula>"Remplaçant"</formula>
    </cfRule>
    <cfRule type="cellIs" dxfId="4154" priority="407" operator="equal">
      <formula>"Titulaire"</formula>
    </cfRule>
  </conditionalFormatting>
  <conditionalFormatting sqref="CP48:CQ48">
    <cfRule type="cellIs" dxfId="4153" priority="404" operator="equal">
      <formula>"Remplaçant"</formula>
    </cfRule>
    <cfRule type="cellIs" dxfId="4152" priority="405" operator="equal">
      <formula>"Titulaire"</formula>
    </cfRule>
  </conditionalFormatting>
  <conditionalFormatting sqref="CR1">
    <cfRule type="cellIs" dxfId="4151" priority="402" operator="equal">
      <formula>"Remplaçant"</formula>
    </cfRule>
    <cfRule type="cellIs" dxfId="4150" priority="403" operator="equal">
      <formula>"Titulaire"</formula>
    </cfRule>
  </conditionalFormatting>
  <conditionalFormatting sqref="CS5:CT20 CS31:CT47">
    <cfRule type="cellIs" dxfId="4149" priority="400" operator="equal">
      <formula>"Remplaçant"</formula>
    </cfRule>
    <cfRule type="cellIs" dxfId="4148" priority="401" operator="equal">
      <formula>"Titulaire"</formula>
    </cfRule>
  </conditionalFormatting>
  <conditionalFormatting sqref="CS4:CT4">
    <cfRule type="cellIs" dxfId="4147" priority="398" operator="equal">
      <formula>"Remplaçant"</formula>
    </cfRule>
    <cfRule type="cellIs" dxfId="4146" priority="399" operator="equal">
      <formula>"Titulaire"</formula>
    </cfRule>
  </conditionalFormatting>
  <conditionalFormatting sqref="CS48:CT48">
    <cfRule type="cellIs" dxfId="4145" priority="396" operator="equal">
      <formula>"Remplaçant"</formula>
    </cfRule>
    <cfRule type="cellIs" dxfId="4144" priority="397" operator="equal">
      <formula>"Titulaire"</formula>
    </cfRule>
  </conditionalFormatting>
  <conditionalFormatting sqref="CU1">
    <cfRule type="cellIs" dxfId="4143" priority="394" operator="equal">
      <formula>"Remplaçant"</formula>
    </cfRule>
    <cfRule type="cellIs" dxfId="4142" priority="395" operator="equal">
      <formula>"Titulaire"</formula>
    </cfRule>
  </conditionalFormatting>
  <conditionalFormatting sqref="CV5:CW20 CV31:CW47">
    <cfRule type="cellIs" dxfId="4141" priority="392" operator="equal">
      <formula>"Remplaçant"</formula>
    </cfRule>
    <cfRule type="cellIs" dxfId="4140" priority="393" operator="equal">
      <formula>"Titulaire"</formula>
    </cfRule>
  </conditionalFormatting>
  <conditionalFormatting sqref="CV4:CW4">
    <cfRule type="cellIs" dxfId="4139" priority="390" operator="equal">
      <formula>"Remplaçant"</formula>
    </cfRule>
    <cfRule type="cellIs" dxfId="4138" priority="391" operator="equal">
      <formula>"Titulaire"</formula>
    </cfRule>
  </conditionalFormatting>
  <conditionalFormatting sqref="CV48:CW48">
    <cfRule type="cellIs" dxfId="4137" priority="388" operator="equal">
      <formula>"Remplaçant"</formula>
    </cfRule>
    <cfRule type="cellIs" dxfId="4136" priority="389" operator="equal">
      <formula>"Titulaire"</formula>
    </cfRule>
  </conditionalFormatting>
  <conditionalFormatting sqref="CX1">
    <cfRule type="cellIs" dxfId="4135" priority="386" operator="equal">
      <formula>"Remplaçant"</formula>
    </cfRule>
    <cfRule type="cellIs" dxfId="4134" priority="387" operator="equal">
      <formula>"Titulaire"</formula>
    </cfRule>
  </conditionalFormatting>
  <conditionalFormatting sqref="CY5:CZ20 CY31:CZ47">
    <cfRule type="cellIs" dxfId="4133" priority="384" operator="equal">
      <formula>"Remplaçant"</formula>
    </cfRule>
    <cfRule type="cellIs" dxfId="4132" priority="385" operator="equal">
      <formula>"Titulaire"</formula>
    </cfRule>
  </conditionalFormatting>
  <conditionalFormatting sqref="CY4:CZ4">
    <cfRule type="cellIs" dxfId="4131" priority="382" operator="equal">
      <formula>"Remplaçant"</formula>
    </cfRule>
    <cfRule type="cellIs" dxfId="4130" priority="383" operator="equal">
      <formula>"Titulaire"</formula>
    </cfRule>
  </conditionalFormatting>
  <conditionalFormatting sqref="CY48:CZ48">
    <cfRule type="cellIs" dxfId="4129" priority="380" operator="equal">
      <formula>"Remplaçant"</formula>
    </cfRule>
    <cfRule type="cellIs" dxfId="4128" priority="381" operator="equal">
      <formula>"Titulaire"</formula>
    </cfRule>
  </conditionalFormatting>
  <conditionalFormatting sqref="DA1">
    <cfRule type="cellIs" dxfId="4127" priority="378" operator="equal">
      <formula>"Remplaçant"</formula>
    </cfRule>
    <cfRule type="cellIs" dxfId="4126" priority="379" operator="equal">
      <formula>"Titulaire"</formula>
    </cfRule>
  </conditionalFormatting>
  <conditionalFormatting sqref="DB5:DC20 DB31:DC47">
    <cfRule type="cellIs" dxfId="4125" priority="376" operator="equal">
      <formula>"Remplaçant"</formula>
    </cfRule>
    <cfRule type="cellIs" dxfId="4124" priority="377" operator="equal">
      <formula>"Titulaire"</formula>
    </cfRule>
  </conditionalFormatting>
  <conditionalFormatting sqref="DB4:DC4">
    <cfRule type="cellIs" dxfId="4123" priority="374" operator="equal">
      <formula>"Remplaçant"</formula>
    </cfRule>
    <cfRule type="cellIs" dxfId="4122" priority="375" operator="equal">
      <formula>"Titulaire"</formula>
    </cfRule>
  </conditionalFormatting>
  <conditionalFormatting sqref="DB48:DC48">
    <cfRule type="cellIs" dxfId="4121" priority="372" operator="equal">
      <formula>"Remplaçant"</formula>
    </cfRule>
    <cfRule type="cellIs" dxfId="4120" priority="373" operator="equal">
      <formula>"Titulaire"</formula>
    </cfRule>
  </conditionalFormatting>
  <conditionalFormatting sqref="DD1">
    <cfRule type="cellIs" dxfId="4119" priority="370" operator="equal">
      <formula>"Remplaçant"</formula>
    </cfRule>
    <cfRule type="cellIs" dxfId="4118" priority="371" operator="equal">
      <formula>"Titulaire"</formula>
    </cfRule>
  </conditionalFormatting>
  <conditionalFormatting sqref="DE5:DF20 DE31:DF47">
    <cfRule type="cellIs" dxfId="4117" priority="368" operator="equal">
      <formula>"Remplaçant"</formula>
    </cfRule>
    <cfRule type="cellIs" dxfId="4116" priority="369" operator="equal">
      <formula>"Titulaire"</formula>
    </cfRule>
  </conditionalFormatting>
  <conditionalFormatting sqref="DE4:DF4">
    <cfRule type="cellIs" dxfId="4115" priority="366" operator="equal">
      <formula>"Remplaçant"</formula>
    </cfRule>
    <cfRule type="cellIs" dxfId="4114" priority="367" operator="equal">
      <formula>"Titulaire"</formula>
    </cfRule>
  </conditionalFormatting>
  <conditionalFormatting sqref="DE48:DF48">
    <cfRule type="cellIs" dxfId="4113" priority="364" operator="equal">
      <formula>"Remplaçant"</formula>
    </cfRule>
    <cfRule type="cellIs" dxfId="4112" priority="365" operator="equal">
      <formula>"Titulaire"</formula>
    </cfRule>
  </conditionalFormatting>
  <conditionalFormatting sqref="DG1">
    <cfRule type="cellIs" dxfId="4111" priority="362" operator="equal">
      <formula>"Remplaçant"</formula>
    </cfRule>
    <cfRule type="cellIs" dxfId="4110" priority="363" operator="equal">
      <formula>"Titulaire"</formula>
    </cfRule>
  </conditionalFormatting>
  <conditionalFormatting sqref="DH5:DI20 DH31:DI47">
    <cfRule type="cellIs" dxfId="4109" priority="360" operator="equal">
      <formula>"Remplaçant"</formula>
    </cfRule>
    <cfRule type="cellIs" dxfId="4108" priority="361" operator="equal">
      <formula>"Titulaire"</formula>
    </cfRule>
  </conditionalFormatting>
  <conditionalFormatting sqref="DH4:DI4">
    <cfRule type="cellIs" dxfId="4107" priority="358" operator="equal">
      <formula>"Remplaçant"</formula>
    </cfRule>
    <cfRule type="cellIs" dxfId="4106" priority="359" operator="equal">
      <formula>"Titulaire"</formula>
    </cfRule>
  </conditionalFormatting>
  <conditionalFormatting sqref="DH48:DI48">
    <cfRule type="cellIs" dxfId="4105" priority="356" operator="equal">
      <formula>"Remplaçant"</formula>
    </cfRule>
    <cfRule type="cellIs" dxfId="4104" priority="357" operator="equal">
      <formula>"Titulaire"</formula>
    </cfRule>
  </conditionalFormatting>
  <conditionalFormatting sqref="DJ1">
    <cfRule type="cellIs" dxfId="4103" priority="354" operator="equal">
      <formula>"Remplaçant"</formula>
    </cfRule>
    <cfRule type="cellIs" dxfId="4102" priority="355" operator="equal">
      <formula>"Titulaire"</formula>
    </cfRule>
  </conditionalFormatting>
  <conditionalFormatting sqref="DK5:DL20 DK31:DL47">
    <cfRule type="cellIs" dxfId="4101" priority="352" operator="equal">
      <formula>"Remplaçant"</formula>
    </cfRule>
    <cfRule type="cellIs" dxfId="4100" priority="353" operator="equal">
      <formula>"Titulaire"</formula>
    </cfRule>
  </conditionalFormatting>
  <conditionalFormatting sqref="DK4:DL4">
    <cfRule type="cellIs" dxfId="4099" priority="350" operator="equal">
      <formula>"Remplaçant"</formula>
    </cfRule>
    <cfRule type="cellIs" dxfId="4098" priority="351" operator="equal">
      <formula>"Titulaire"</formula>
    </cfRule>
  </conditionalFormatting>
  <conditionalFormatting sqref="DK48:DL48">
    <cfRule type="cellIs" dxfId="4097" priority="348" operator="equal">
      <formula>"Remplaçant"</formula>
    </cfRule>
    <cfRule type="cellIs" dxfId="4096" priority="349" operator="equal">
      <formula>"Titulaire"</formula>
    </cfRule>
  </conditionalFormatting>
  <conditionalFormatting sqref="DM1">
    <cfRule type="cellIs" dxfId="4095" priority="346" operator="equal">
      <formula>"Remplaçant"</formula>
    </cfRule>
    <cfRule type="cellIs" dxfId="4094" priority="347" operator="equal">
      <formula>"Titulaire"</formula>
    </cfRule>
  </conditionalFormatting>
  <conditionalFormatting sqref="DN5:DO20 DN31:DO47">
    <cfRule type="cellIs" dxfId="4093" priority="344" operator="equal">
      <formula>"Remplaçant"</formula>
    </cfRule>
    <cfRule type="cellIs" dxfId="4092" priority="345" operator="equal">
      <formula>"Titulaire"</formula>
    </cfRule>
  </conditionalFormatting>
  <conditionalFormatting sqref="DN4:DO4">
    <cfRule type="cellIs" dxfId="4091" priority="342" operator="equal">
      <formula>"Remplaçant"</formula>
    </cfRule>
    <cfRule type="cellIs" dxfId="4090" priority="343" operator="equal">
      <formula>"Titulaire"</formula>
    </cfRule>
  </conditionalFormatting>
  <conditionalFormatting sqref="DN48:DO48">
    <cfRule type="cellIs" dxfId="4089" priority="340" operator="equal">
      <formula>"Remplaçant"</formula>
    </cfRule>
    <cfRule type="cellIs" dxfId="4088" priority="341" operator="equal">
      <formula>"Titulaire"</formula>
    </cfRule>
  </conditionalFormatting>
  <conditionalFormatting sqref="DP1">
    <cfRule type="cellIs" dxfId="4087" priority="338" operator="equal">
      <formula>"Remplaçant"</formula>
    </cfRule>
    <cfRule type="cellIs" dxfId="4086" priority="339" operator="equal">
      <formula>"Titulaire"</formula>
    </cfRule>
  </conditionalFormatting>
  <conditionalFormatting sqref="DQ5:DR20 DQ31:DR47">
    <cfRule type="cellIs" dxfId="4085" priority="336" operator="equal">
      <formula>"Remplaçant"</formula>
    </cfRule>
    <cfRule type="cellIs" dxfId="4084" priority="337" operator="equal">
      <formula>"Titulaire"</formula>
    </cfRule>
  </conditionalFormatting>
  <conditionalFormatting sqref="DQ4:DR4">
    <cfRule type="cellIs" dxfId="4083" priority="334" operator="equal">
      <formula>"Remplaçant"</formula>
    </cfRule>
    <cfRule type="cellIs" dxfId="4082" priority="335" operator="equal">
      <formula>"Titulaire"</formula>
    </cfRule>
  </conditionalFormatting>
  <conditionalFormatting sqref="DQ48:DR48">
    <cfRule type="cellIs" dxfId="4081" priority="332" operator="equal">
      <formula>"Remplaçant"</formula>
    </cfRule>
    <cfRule type="cellIs" dxfId="4080" priority="333" operator="equal">
      <formula>"Titulaire"</formula>
    </cfRule>
  </conditionalFormatting>
  <conditionalFormatting sqref="DS1">
    <cfRule type="cellIs" dxfId="4079" priority="330" operator="equal">
      <formula>"Remplaçant"</formula>
    </cfRule>
    <cfRule type="cellIs" dxfId="4078" priority="331" operator="equal">
      <formula>"Titulaire"</formula>
    </cfRule>
  </conditionalFormatting>
  <conditionalFormatting sqref="DT5:DU20 DT31:DU47">
    <cfRule type="cellIs" dxfId="4077" priority="328" operator="equal">
      <formula>"Remplaçant"</formula>
    </cfRule>
    <cfRule type="cellIs" dxfId="4076" priority="329" operator="equal">
      <formula>"Titulaire"</formula>
    </cfRule>
  </conditionalFormatting>
  <conditionalFormatting sqref="DT4:DU4">
    <cfRule type="cellIs" dxfId="4075" priority="326" operator="equal">
      <formula>"Remplaçant"</formula>
    </cfRule>
    <cfRule type="cellIs" dxfId="4074" priority="327" operator="equal">
      <formula>"Titulaire"</formula>
    </cfRule>
  </conditionalFormatting>
  <conditionalFormatting sqref="DT48:DU48">
    <cfRule type="cellIs" dxfId="4073" priority="324" operator="equal">
      <formula>"Remplaçant"</formula>
    </cfRule>
    <cfRule type="cellIs" dxfId="4072" priority="325" operator="equal">
      <formula>"Titulaire"</formula>
    </cfRule>
  </conditionalFormatting>
  <conditionalFormatting sqref="F108:F116 F342:F410 F122:F129 F135:F148">
    <cfRule type="colorScale" priority="323">
      <colorScale>
        <cfvo type="min"/>
        <cfvo type="percentile" val="50"/>
        <cfvo type="max"/>
        <color rgb="FFF8696B"/>
        <color rgb="FFFFEB84"/>
        <color rgb="FF63BE7B"/>
      </colorScale>
    </cfRule>
  </conditionalFormatting>
  <conditionalFormatting sqref="U49">
    <cfRule type="cellIs" dxfId="4071" priority="321" operator="equal">
      <formula>"Remplaçant"</formula>
    </cfRule>
    <cfRule type="cellIs" dxfId="4070" priority="322" operator="equal">
      <formula>"Titulaire"</formula>
    </cfRule>
  </conditionalFormatting>
  <conditionalFormatting sqref="U8 U10 U14 U16">
    <cfRule type="cellIs" dxfId="4069" priority="319" operator="equal">
      <formula>"Remplaçant"</formula>
    </cfRule>
    <cfRule type="cellIs" dxfId="4068" priority="320" operator="equal">
      <formula>"Titulaire"</formula>
    </cfRule>
  </conditionalFormatting>
  <conditionalFormatting sqref="AC128">
    <cfRule type="cellIs" dxfId="4067" priority="313" operator="equal">
      <formula>"Remplaçant"</formula>
    </cfRule>
    <cfRule type="cellIs" dxfId="4066" priority="314" operator="equal">
      <formula>"Titulaire"</formula>
    </cfRule>
  </conditionalFormatting>
  <conditionalFormatting sqref="AC115">
    <cfRule type="cellIs" dxfId="4065" priority="317" operator="equal">
      <formula>"Remplaçant"</formula>
    </cfRule>
    <cfRule type="cellIs" dxfId="4064" priority="318" operator="equal">
      <formula>"Titulaire"</formula>
    </cfRule>
  </conditionalFormatting>
  <conditionalFormatting sqref="AC124">
    <cfRule type="cellIs" dxfId="4063" priority="315" operator="equal">
      <formula>"Remplaçant"</formula>
    </cfRule>
    <cfRule type="cellIs" dxfId="4062" priority="316" operator="equal">
      <formula>"Titulaire"</formula>
    </cfRule>
  </conditionalFormatting>
  <conditionalFormatting sqref="B148 D148">
    <cfRule type="cellIs" dxfId="4061" priority="311" operator="equal">
      <formula>"Remplaçant"</formula>
    </cfRule>
    <cfRule type="cellIs" dxfId="4060" priority="312" operator="equal">
      <formula>"Titulaire"</formula>
    </cfRule>
  </conditionalFormatting>
  <conditionalFormatting sqref="E107">
    <cfRule type="cellIs" dxfId="4059" priority="309" operator="equal">
      <formula>"Remplaçant"</formula>
    </cfRule>
    <cfRule type="cellIs" dxfId="4058" priority="310" operator="equal">
      <formula>"Titulaire"</formula>
    </cfRule>
  </conditionalFormatting>
  <conditionalFormatting sqref="E107 A3:XFD4">
    <cfRule type="cellIs" dxfId="4057" priority="634" operator="equal">
      <formula>$A$1</formula>
    </cfRule>
  </conditionalFormatting>
  <conditionalFormatting sqref="E5:F20 E31:F44">
    <cfRule type="cellIs" dxfId="4056" priority="308" operator="equal">
      <formula>0</formula>
    </cfRule>
  </conditionalFormatting>
  <conditionalFormatting sqref="G5:I20 G31:I44">
    <cfRule type="cellIs" dxfId="4055" priority="307" operator="equal">
      <formula>0</formula>
    </cfRule>
  </conditionalFormatting>
  <conditionalFormatting sqref="B107">
    <cfRule type="cellIs" dxfId="4054" priority="304" operator="equal">
      <formula>"Remplaçant"</formula>
    </cfRule>
    <cfRule type="cellIs" dxfId="4053" priority="305" operator="equal">
      <formula>"Titulaire"</formula>
    </cfRule>
  </conditionalFormatting>
  <conditionalFormatting sqref="B107">
    <cfRule type="cellIs" dxfId="4052" priority="306" operator="equal">
      <formula>$A$1</formula>
    </cfRule>
  </conditionalFormatting>
  <conditionalFormatting sqref="H108:H116 H122:H129 H135:H148">
    <cfRule type="cellIs" dxfId="4051" priority="302" operator="equal">
      <formula>"Remplaçant"</formula>
    </cfRule>
    <cfRule type="cellIs" dxfId="4050" priority="303" operator="equal">
      <formula>"Titulaire"</formula>
    </cfRule>
  </conditionalFormatting>
  <conditionalFormatting sqref="H108:H116 H122:H129 H135:H148">
    <cfRule type="colorScale" priority="301">
      <colorScale>
        <cfvo type="min"/>
        <cfvo type="percentile" val="50"/>
        <cfvo type="max"/>
        <color rgb="FFF8696B"/>
        <color rgb="FFFFEB84"/>
        <color rgb="FF63BE7B"/>
      </colorScale>
    </cfRule>
  </conditionalFormatting>
  <conditionalFormatting sqref="G108:G116 G122:G129 G135:G148">
    <cfRule type="cellIs" dxfId="4049" priority="299" operator="equal">
      <formula>"Remplaçant"</formula>
    </cfRule>
    <cfRule type="cellIs" dxfId="4048" priority="300" operator="equal">
      <formula>"Titulaire"</formula>
    </cfRule>
  </conditionalFormatting>
  <conditionalFormatting sqref="G108:G116 G122:G129 G135:G148">
    <cfRule type="colorScale" priority="298">
      <colorScale>
        <cfvo type="min"/>
        <cfvo type="percentile" val="50"/>
        <cfvo type="max"/>
        <color rgb="FFF8696B"/>
        <color rgb="FFFFEB84"/>
        <color rgb="FF63BE7B"/>
      </colorScale>
    </cfRule>
  </conditionalFormatting>
  <conditionalFormatting sqref="C107">
    <cfRule type="cellIs" dxfId="4047" priority="295" operator="equal">
      <formula>"Remplaçant"</formula>
    </cfRule>
    <cfRule type="cellIs" dxfId="4046" priority="296" operator="equal">
      <formula>"Titulaire"</formula>
    </cfRule>
  </conditionalFormatting>
  <conditionalFormatting sqref="C107">
    <cfRule type="cellIs" dxfId="4045" priority="297" operator="equal">
      <formula>$A$1</formula>
    </cfRule>
  </conditionalFormatting>
  <conditionalFormatting sqref="D107">
    <cfRule type="cellIs" dxfId="4044" priority="292" operator="equal">
      <formula>"Remplaçant"</formula>
    </cfRule>
    <cfRule type="cellIs" dxfId="4043" priority="293" operator="equal">
      <formula>"Titulaire"</formula>
    </cfRule>
  </conditionalFormatting>
  <conditionalFormatting sqref="D107">
    <cfRule type="cellIs" dxfId="4042" priority="294" operator="equal">
      <formula>$A$1</formula>
    </cfRule>
  </conditionalFormatting>
  <conditionalFormatting sqref="A342:A410">
    <cfRule type="cellIs" dxfId="4041" priority="291" operator="equal">
      <formula>11</formula>
    </cfRule>
  </conditionalFormatting>
  <conditionalFormatting sqref="B415">
    <cfRule type="cellIs" dxfId="4040" priority="287" operator="equal">
      <formula>"Remplaçant"</formula>
    </cfRule>
    <cfRule type="cellIs" dxfId="4039" priority="288" operator="equal">
      <formula>"Titulaire"</formula>
    </cfRule>
  </conditionalFormatting>
  <conditionalFormatting sqref="A342">
    <cfRule type="cellIs" dxfId="4038" priority="286" operator="notEqual">
      <formula>11</formula>
    </cfRule>
  </conditionalFormatting>
  <conditionalFormatting sqref="C414:D416">
    <cfRule type="top10" priority="285" rank="1"/>
  </conditionalFormatting>
  <conditionalFormatting sqref="J21:N21 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J23:O25 J22:K22 M22:N22 R23:R25">
    <cfRule type="cellIs" dxfId="4037" priority="282" operator="equal">
      <formula>"Remplaçant"</formula>
    </cfRule>
    <cfRule type="cellIs" dxfId="4036" priority="283" operator="equal">
      <formula>"Titulaire"</formula>
    </cfRule>
  </conditionalFormatting>
  <conditionalFormatting sqref="J21:K25">
    <cfRule type="cellIs" dxfId="4035" priority="281" operator="equal">
      <formula>0</formula>
    </cfRule>
  </conditionalFormatting>
  <conditionalFormatting sqref="P21:Q25">
    <cfRule type="cellIs" dxfId="4034" priority="279" operator="equal">
      <formula>"Remplaçant"</formula>
    </cfRule>
    <cfRule type="cellIs" dxfId="4033" priority="280" operator="equal">
      <formula>"Titulaire"</formula>
    </cfRule>
  </conditionalFormatting>
  <conditionalFormatting sqref="S21:T25">
    <cfRule type="cellIs" dxfId="4032" priority="277" operator="equal">
      <formula>"Remplaçant"</formula>
    </cfRule>
    <cfRule type="cellIs" dxfId="4031" priority="278" operator="equal">
      <formula>"Titulaire"</formula>
    </cfRule>
  </conditionalFormatting>
  <conditionalFormatting sqref="J21:J25">
    <cfRule type="top10" dxfId="4030" priority="284" rank="11"/>
  </conditionalFormatting>
  <conditionalFormatting sqref="U23:U25">
    <cfRule type="cellIs" dxfId="4029" priority="275" operator="equal">
      <formula>"Remplaçant"</formula>
    </cfRule>
    <cfRule type="cellIs" dxfId="4028" priority="276" operator="equal">
      <formula>"Titulaire"</formula>
    </cfRule>
  </conditionalFormatting>
  <conditionalFormatting sqref="V21:W25">
    <cfRule type="cellIs" dxfId="4027" priority="273" operator="equal">
      <formula>"Remplaçant"</formula>
    </cfRule>
    <cfRule type="cellIs" dxfId="4026" priority="274" operator="equal">
      <formula>"Titulaire"</formula>
    </cfRule>
  </conditionalFormatting>
  <conditionalFormatting sqref="Y21:Z25">
    <cfRule type="cellIs" dxfId="4025" priority="271" operator="equal">
      <formula>"Remplaçant"</formula>
    </cfRule>
    <cfRule type="cellIs" dxfId="4024" priority="272" operator="equal">
      <formula>"Titulaire"</formula>
    </cfRule>
  </conditionalFormatting>
  <conditionalFormatting sqref="AB21:AC25">
    <cfRule type="cellIs" dxfId="4023" priority="269" operator="equal">
      <formula>"Remplaçant"</formula>
    </cfRule>
    <cfRule type="cellIs" dxfId="4022" priority="270" operator="equal">
      <formula>"Titulaire"</formula>
    </cfRule>
  </conditionalFormatting>
  <conditionalFormatting sqref="AE21:AF25">
    <cfRule type="cellIs" dxfId="4021" priority="267" operator="equal">
      <formula>"Remplaçant"</formula>
    </cfRule>
    <cfRule type="cellIs" dxfId="4020" priority="268" operator="equal">
      <formula>"Titulaire"</formula>
    </cfRule>
  </conditionalFormatting>
  <conditionalFormatting sqref="AH21:AI25">
    <cfRule type="cellIs" dxfId="4019" priority="265" operator="equal">
      <formula>"Remplaçant"</formula>
    </cfRule>
    <cfRule type="cellIs" dxfId="4018" priority="266" operator="equal">
      <formula>"Titulaire"</formula>
    </cfRule>
  </conditionalFormatting>
  <conditionalFormatting sqref="AK21:AL25">
    <cfRule type="cellIs" dxfId="4017" priority="263" operator="equal">
      <formula>"Remplaçant"</formula>
    </cfRule>
    <cfRule type="cellIs" dxfId="4016" priority="264" operator="equal">
      <formula>"Titulaire"</formula>
    </cfRule>
  </conditionalFormatting>
  <conditionalFormatting sqref="AN21:AO25">
    <cfRule type="cellIs" dxfId="4015" priority="261" operator="equal">
      <formula>"Remplaçant"</formula>
    </cfRule>
    <cfRule type="cellIs" dxfId="4014" priority="262" operator="equal">
      <formula>"Titulaire"</formula>
    </cfRule>
  </conditionalFormatting>
  <conditionalFormatting sqref="AQ21:AR25">
    <cfRule type="cellIs" dxfId="4013" priority="259" operator="equal">
      <formula>"Remplaçant"</formula>
    </cfRule>
    <cfRule type="cellIs" dxfId="4012" priority="260" operator="equal">
      <formula>"Titulaire"</formula>
    </cfRule>
  </conditionalFormatting>
  <conditionalFormatting sqref="AT21:AU25">
    <cfRule type="cellIs" dxfId="4011" priority="257" operator="equal">
      <formula>"Remplaçant"</formula>
    </cfRule>
    <cfRule type="cellIs" dxfId="4010" priority="258" operator="equal">
      <formula>"Titulaire"</formula>
    </cfRule>
  </conditionalFormatting>
  <conditionalFormatting sqref="AW21:AX25">
    <cfRule type="cellIs" dxfId="4009" priority="255" operator="equal">
      <formula>"Remplaçant"</formula>
    </cfRule>
    <cfRule type="cellIs" dxfId="4008" priority="256" operator="equal">
      <formula>"Titulaire"</formula>
    </cfRule>
  </conditionalFormatting>
  <conditionalFormatting sqref="AZ21:BA25">
    <cfRule type="cellIs" dxfId="4007" priority="253" operator="equal">
      <formula>"Remplaçant"</formula>
    </cfRule>
    <cfRule type="cellIs" dxfId="4006" priority="254" operator="equal">
      <formula>"Titulaire"</formula>
    </cfRule>
  </conditionalFormatting>
  <conditionalFormatting sqref="BC21:BD25">
    <cfRule type="cellIs" dxfId="4005" priority="251" operator="equal">
      <formula>"Remplaçant"</formula>
    </cfRule>
    <cfRule type="cellIs" dxfId="4004" priority="252" operator="equal">
      <formula>"Titulaire"</formula>
    </cfRule>
  </conditionalFormatting>
  <conditionalFormatting sqref="BF21:BG25">
    <cfRule type="cellIs" dxfId="4003" priority="249" operator="equal">
      <formula>"Remplaçant"</formula>
    </cfRule>
    <cfRule type="cellIs" dxfId="4002" priority="250" operator="equal">
      <formula>"Titulaire"</formula>
    </cfRule>
  </conditionalFormatting>
  <conditionalFormatting sqref="BI21:BJ25">
    <cfRule type="cellIs" dxfId="4001" priority="247" operator="equal">
      <formula>"Remplaçant"</formula>
    </cfRule>
    <cfRule type="cellIs" dxfId="4000" priority="248" operator="equal">
      <formula>"Titulaire"</formula>
    </cfRule>
  </conditionalFormatting>
  <conditionalFormatting sqref="BL21:BM25">
    <cfRule type="cellIs" dxfId="3999" priority="245" operator="equal">
      <formula>"Remplaçant"</formula>
    </cfRule>
    <cfRule type="cellIs" dxfId="3998" priority="246" operator="equal">
      <formula>"Titulaire"</formula>
    </cfRule>
  </conditionalFormatting>
  <conditionalFormatting sqref="BO21:BP25">
    <cfRule type="cellIs" dxfId="3997" priority="243" operator="equal">
      <formula>"Remplaçant"</formula>
    </cfRule>
    <cfRule type="cellIs" dxfId="3996" priority="244" operator="equal">
      <formula>"Titulaire"</formula>
    </cfRule>
  </conditionalFormatting>
  <conditionalFormatting sqref="BR21:BS25">
    <cfRule type="cellIs" dxfId="3995" priority="241" operator="equal">
      <formula>"Remplaçant"</formula>
    </cfRule>
    <cfRule type="cellIs" dxfId="3994" priority="242" operator="equal">
      <formula>"Titulaire"</formula>
    </cfRule>
  </conditionalFormatting>
  <conditionalFormatting sqref="BU21:BV25">
    <cfRule type="cellIs" dxfId="3993" priority="239" operator="equal">
      <formula>"Remplaçant"</formula>
    </cfRule>
    <cfRule type="cellIs" dxfId="3992" priority="240" operator="equal">
      <formula>"Titulaire"</formula>
    </cfRule>
  </conditionalFormatting>
  <conditionalFormatting sqref="BX21:BY25">
    <cfRule type="cellIs" dxfId="3991" priority="237" operator="equal">
      <formula>"Remplaçant"</formula>
    </cfRule>
    <cfRule type="cellIs" dxfId="3990" priority="238" operator="equal">
      <formula>"Titulaire"</formula>
    </cfRule>
  </conditionalFormatting>
  <conditionalFormatting sqref="CA21:CB25">
    <cfRule type="cellIs" dxfId="3989" priority="235" operator="equal">
      <formula>"Remplaçant"</formula>
    </cfRule>
    <cfRule type="cellIs" dxfId="3988" priority="236" operator="equal">
      <formula>"Titulaire"</formula>
    </cfRule>
  </conditionalFormatting>
  <conditionalFormatting sqref="CD21:CE25">
    <cfRule type="cellIs" dxfId="3987" priority="233" operator="equal">
      <formula>"Remplaçant"</formula>
    </cfRule>
    <cfRule type="cellIs" dxfId="3986" priority="234" operator="equal">
      <formula>"Titulaire"</formula>
    </cfRule>
  </conditionalFormatting>
  <conditionalFormatting sqref="CG21:CH25">
    <cfRule type="cellIs" dxfId="3985" priority="231" operator="equal">
      <formula>"Remplaçant"</formula>
    </cfRule>
    <cfRule type="cellIs" dxfId="3984" priority="232" operator="equal">
      <formula>"Titulaire"</formula>
    </cfRule>
  </conditionalFormatting>
  <conditionalFormatting sqref="CJ21:CK25">
    <cfRule type="cellIs" dxfId="3983" priority="229" operator="equal">
      <formula>"Remplaçant"</formula>
    </cfRule>
    <cfRule type="cellIs" dxfId="3982" priority="230" operator="equal">
      <formula>"Titulaire"</formula>
    </cfRule>
  </conditionalFormatting>
  <conditionalFormatting sqref="CM21:CN25">
    <cfRule type="cellIs" dxfId="3981" priority="227" operator="equal">
      <formula>"Remplaçant"</formula>
    </cfRule>
    <cfRule type="cellIs" dxfId="3980" priority="228" operator="equal">
      <formula>"Titulaire"</formula>
    </cfRule>
  </conditionalFormatting>
  <conditionalFormatting sqref="CP21:CQ25">
    <cfRule type="cellIs" dxfId="3979" priority="225" operator="equal">
      <formula>"Remplaçant"</formula>
    </cfRule>
    <cfRule type="cellIs" dxfId="3978" priority="226" operator="equal">
      <formula>"Titulaire"</formula>
    </cfRule>
  </conditionalFormatting>
  <conditionalFormatting sqref="CS21:CT25">
    <cfRule type="cellIs" dxfId="3977" priority="223" operator="equal">
      <formula>"Remplaçant"</formula>
    </cfRule>
    <cfRule type="cellIs" dxfId="3976" priority="224" operator="equal">
      <formula>"Titulaire"</formula>
    </cfRule>
  </conditionalFormatting>
  <conditionalFormatting sqref="CV21:CW25">
    <cfRule type="cellIs" dxfId="3975" priority="221" operator="equal">
      <formula>"Remplaçant"</formula>
    </cfRule>
    <cfRule type="cellIs" dxfId="3974" priority="222" operator="equal">
      <formula>"Titulaire"</formula>
    </cfRule>
  </conditionalFormatting>
  <conditionalFormatting sqref="CY21:CZ25">
    <cfRule type="cellIs" dxfId="3973" priority="219" operator="equal">
      <formula>"Remplaçant"</formula>
    </cfRule>
    <cfRule type="cellIs" dxfId="3972" priority="220" operator="equal">
      <formula>"Titulaire"</formula>
    </cfRule>
  </conditionalFormatting>
  <conditionalFormatting sqref="DB21:DC25">
    <cfRule type="cellIs" dxfId="3971" priority="217" operator="equal">
      <formula>"Remplaçant"</formula>
    </cfRule>
    <cfRule type="cellIs" dxfId="3970" priority="218" operator="equal">
      <formula>"Titulaire"</formula>
    </cfRule>
  </conditionalFormatting>
  <conditionalFormatting sqref="DE21:DF25">
    <cfRule type="cellIs" dxfId="3969" priority="215" operator="equal">
      <formula>"Remplaçant"</formula>
    </cfRule>
    <cfRule type="cellIs" dxfId="3968" priority="216" operator="equal">
      <formula>"Titulaire"</formula>
    </cfRule>
  </conditionalFormatting>
  <conditionalFormatting sqref="DH21:DI25">
    <cfRule type="cellIs" dxfId="3967" priority="213" operator="equal">
      <formula>"Remplaçant"</formula>
    </cfRule>
    <cfRule type="cellIs" dxfId="3966" priority="214" operator="equal">
      <formula>"Titulaire"</formula>
    </cfRule>
  </conditionalFormatting>
  <conditionalFormatting sqref="DK21:DL25">
    <cfRule type="cellIs" dxfId="3965" priority="211" operator="equal">
      <formula>"Remplaçant"</formula>
    </cfRule>
    <cfRule type="cellIs" dxfId="3964" priority="212" operator="equal">
      <formula>"Titulaire"</formula>
    </cfRule>
  </conditionalFormatting>
  <conditionalFormatting sqref="DN21:DO25">
    <cfRule type="cellIs" dxfId="3963" priority="209" operator="equal">
      <formula>"Remplaçant"</formula>
    </cfRule>
    <cfRule type="cellIs" dxfId="3962" priority="210" operator="equal">
      <formula>"Titulaire"</formula>
    </cfRule>
  </conditionalFormatting>
  <conditionalFormatting sqref="DQ21:DR25">
    <cfRule type="cellIs" dxfId="3961" priority="207" operator="equal">
      <formula>"Remplaçant"</formula>
    </cfRule>
    <cfRule type="cellIs" dxfId="3960" priority="208" operator="equal">
      <formula>"Titulaire"</formula>
    </cfRule>
  </conditionalFormatting>
  <conditionalFormatting sqref="DT21:DU25">
    <cfRule type="cellIs" dxfId="3959" priority="205" operator="equal">
      <formula>"Remplaçant"</formula>
    </cfRule>
    <cfRule type="cellIs" dxfId="3958" priority="206" operator="equal">
      <formula>"Titulaire"</formula>
    </cfRule>
  </conditionalFormatting>
  <conditionalFormatting sqref="E21:F25">
    <cfRule type="cellIs" dxfId="3957" priority="204" operator="equal">
      <formula>0</formula>
    </cfRule>
  </conditionalFormatting>
  <conditionalFormatting sqref="G21:I25">
    <cfRule type="cellIs" dxfId="3956" priority="203" operator="equal">
      <formula>0</formula>
    </cfRule>
  </conditionalFormatting>
  <conditionalFormatting sqref="U118 U120 AC118:XFD119 AK117:XFD117 AK120:XFD121 I117:K121 F117:F121 M117:T121">
    <cfRule type="cellIs" dxfId="3955" priority="201" operator="equal">
      <formula>"Remplaçant"</formula>
    </cfRule>
    <cfRule type="cellIs" dxfId="3954" priority="202" operator="equal">
      <formula>"Titulaire"</formula>
    </cfRule>
  </conditionalFormatting>
  <conditionalFormatting sqref="F117:F121">
    <cfRule type="colorScale" priority="200">
      <colorScale>
        <cfvo type="min"/>
        <cfvo type="percentile" val="50"/>
        <cfvo type="max"/>
        <color rgb="FFF8696B"/>
        <color rgb="FFFFEB84"/>
        <color rgb="FF63BE7B"/>
      </colorScale>
    </cfRule>
  </conditionalFormatting>
  <conditionalFormatting sqref="AC120">
    <cfRule type="cellIs" dxfId="3953" priority="198" operator="equal">
      <formula>"Remplaçant"</formula>
    </cfRule>
    <cfRule type="cellIs" dxfId="3952" priority="199" operator="equal">
      <formula>"Titulaire"</formula>
    </cfRule>
  </conditionalFormatting>
  <conditionalFormatting sqref="H117:H121">
    <cfRule type="cellIs" dxfId="3951" priority="196" operator="equal">
      <formula>"Remplaçant"</formula>
    </cfRule>
    <cfRule type="cellIs" dxfId="3950" priority="197" operator="equal">
      <formula>"Titulaire"</formula>
    </cfRule>
  </conditionalFormatting>
  <conditionalFormatting sqref="H117:H121">
    <cfRule type="colorScale" priority="195">
      <colorScale>
        <cfvo type="min"/>
        <cfvo type="percentile" val="50"/>
        <cfvo type="max"/>
        <color rgb="FFF8696B"/>
        <color rgb="FFFFEB84"/>
        <color rgb="FF63BE7B"/>
      </colorScale>
    </cfRule>
  </conditionalFormatting>
  <conditionalFormatting sqref="G117:G121">
    <cfRule type="cellIs" dxfId="3949" priority="193" operator="equal">
      <formula>"Remplaçant"</formula>
    </cfRule>
    <cfRule type="cellIs" dxfId="3948" priority="194" operator="equal">
      <formula>"Titulaire"</formula>
    </cfRule>
  </conditionalFormatting>
  <conditionalFormatting sqref="G117:G121">
    <cfRule type="colorScale" priority="192">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26 J30:O30 J26:K29 M26:N29 R30">
    <cfRule type="cellIs" dxfId="3947" priority="189" operator="equal">
      <formula>"Remplaçant"</formula>
    </cfRule>
    <cfRule type="cellIs" dxfId="3946" priority="190" operator="equal">
      <formula>"Titulaire"</formula>
    </cfRule>
  </conditionalFormatting>
  <conditionalFormatting sqref="J26:K30">
    <cfRule type="cellIs" dxfId="3945" priority="188" operator="equal">
      <formula>0</formula>
    </cfRule>
  </conditionalFormatting>
  <conditionalFormatting sqref="P26:Q30">
    <cfRule type="cellIs" dxfId="3944" priority="186" operator="equal">
      <formula>"Remplaçant"</formula>
    </cfRule>
    <cfRule type="cellIs" dxfId="3943" priority="187" operator="equal">
      <formula>"Titulaire"</formula>
    </cfRule>
  </conditionalFormatting>
  <conditionalFormatting sqref="S26:T30">
    <cfRule type="cellIs" dxfId="3942" priority="184" operator="equal">
      <formula>"Remplaçant"</formula>
    </cfRule>
    <cfRule type="cellIs" dxfId="3941" priority="185" operator="equal">
      <formula>"Titulaire"</formula>
    </cfRule>
  </conditionalFormatting>
  <conditionalFormatting sqref="J26:J30">
    <cfRule type="top10" dxfId="3940" priority="191" rank="11"/>
  </conditionalFormatting>
  <conditionalFormatting sqref="U30">
    <cfRule type="cellIs" dxfId="3939" priority="182" operator="equal">
      <formula>"Remplaçant"</formula>
    </cfRule>
    <cfRule type="cellIs" dxfId="3938" priority="183" operator="equal">
      <formula>"Titulaire"</formula>
    </cfRule>
  </conditionalFormatting>
  <conditionalFormatting sqref="V26:W30">
    <cfRule type="cellIs" dxfId="3937" priority="180" operator="equal">
      <formula>"Remplaçant"</formula>
    </cfRule>
    <cfRule type="cellIs" dxfId="3936" priority="181" operator="equal">
      <formula>"Titulaire"</formula>
    </cfRule>
  </conditionalFormatting>
  <conditionalFormatting sqref="Y26:Z30">
    <cfRule type="cellIs" dxfId="3935" priority="178" operator="equal">
      <formula>"Remplaçant"</formula>
    </cfRule>
    <cfRule type="cellIs" dxfId="3934" priority="179" operator="equal">
      <formula>"Titulaire"</formula>
    </cfRule>
  </conditionalFormatting>
  <conditionalFormatting sqref="AB26:AC30">
    <cfRule type="cellIs" dxfId="3933" priority="176" operator="equal">
      <formula>"Remplaçant"</formula>
    </cfRule>
    <cfRule type="cellIs" dxfId="3932" priority="177" operator="equal">
      <formula>"Titulaire"</formula>
    </cfRule>
  </conditionalFormatting>
  <conditionalFormatting sqref="AE26:AF30">
    <cfRule type="cellIs" dxfId="3931" priority="174" operator="equal">
      <formula>"Remplaçant"</formula>
    </cfRule>
    <cfRule type="cellIs" dxfId="3930" priority="175" operator="equal">
      <formula>"Titulaire"</formula>
    </cfRule>
  </conditionalFormatting>
  <conditionalFormatting sqref="AH26:AI30">
    <cfRule type="cellIs" dxfId="3929" priority="172" operator="equal">
      <formula>"Remplaçant"</formula>
    </cfRule>
    <cfRule type="cellIs" dxfId="3928" priority="173" operator="equal">
      <formula>"Titulaire"</formula>
    </cfRule>
  </conditionalFormatting>
  <conditionalFormatting sqref="AK26:AL30">
    <cfRule type="cellIs" dxfId="3927" priority="170" operator="equal">
      <formula>"Remplaçant"</formula>
    </cfRule>
    <cfRule type="cellIs" dxfId="3926" priority="171" operator="equal">
      <formula>"Titulaire"</formula>
    </cfRule>
  </conditionalFormatting>
  <conditionalFormatting sqref="AN26:AO30">
    <cfRule type="cellIs" dxfId="3925" priority="168" operator="equal">
      <formula>"Remplaçant"</formula>
    </cfRule>
    <cfRule type="cellIs" dxfId="3924" priority="169" operator="equal">
      <formula>"Titulaire"</formula>
    </cfRule>
  </conditionalFormatting>
  <conditionalFormatting sqref="AQ26:AR30">
    <cfRule type="cellIs" dxfId="3923" priority="166" operator="equal">
      <formula>"Remplaçant"</formula>
    </cfRule>
    <cfRule type="cellIs" dxfId="3922" priority="167" operator="equal">
      <formula>"Titulaire"</formula>
    </cfRule>
  </conditionalFormatting>
  <conditionalFormatting sqref="AT26:AU30">
    <cfRule type="cellIs" dxfId="3921" priority="164" operator="equal">
      <formula>"Remplaçant"</formula>
    </cfRule>
    <cfRule type="cellIs" dxfId="3920" priority="165" operator="equal">
      <formula>"Titulaire"</formula>
    </cfRule>
  </conditionalFormatting>
  <conditionalFormatting sqref="AW26:AX30">
    <cfRule type="cellIs" dxfId="3919" priority="162" operator="equal">
      <formula>"Remplaçant"</formula>
    </cfRule>
    <cfRule type="cellIs" dxfId="3918" priority="163" operator="equal">
      <formula>"Titulaire"</formula>
    </cfRule>
  </conditionalFormatting>
  <conditionalFormatting sqref="AZ26:BA30">
    <cfRule type="cellIs" dxfId="3917" priority="160" operator="equal">
      <formula>"Remplaçant"</formula>
    </cfRule>
    <cfRule type="cellIs" dxfId="3916" priority="161" operator="equal">
      <formula>"Titulaire"</formula>
    </cfRule>
  </conditionalFormatting>
  <conditionalFormatting sqref="BC26:BD30">
    <cfRule type="cellIs" dxfId="3915" priority="158" operator="equal">
      <formula>"Remplaçant"</formula>
    </cfRule>
    <cfRule type="cellIs" dxfId="3914" priority="159" operator="equal">
      <formula>"Titulaire"</formula>
    </cfRule>
  </conditionalFormatting>
  <conditionalFormatting sqref="BF26:BG30">
    <cfRule type="cellIs" dxfId="3913" priority="156" operator="equal">
      <formula>"Remplaçant"</formula>
    </cfRule>
    <cfRule type="cellIs" dxfId="3912" priority="157" operator="equal">
      <formula>"Titulaire"</formula>
    </cfRule>
  </conditionalFormatting>
  <conditionalFormatting sqref="BI26:BJ30">
    <cfRule type="cellIs" dxfId="3911" priority="154" operator="equal">
      <formula>"Remplaçant"</formula>
    </cfRule>
    <cfRule type="cellIs" dxfId="3910" priority="155" operator="equal">
      <formula>"Titulaire"</formula>
    </cfRule>
  </conditionalFormatting>
  <conditionalFormatting sqref="BL26:BM30">
    <cfRule type="cellIs" dxfId="3909" priority="152" operator="equal">
      <formula>"Remplaçant"</formula>
    </cfRule>
    <cfRule type="cellIs" dxfId="3908" priority="153" operator="equal">
      <formula>"Titulaire"</formula>
    </cfRule>
  </conditionalFormatting>
  <conditionalFormatting sqref="BO26:BP30">
    <cfRule type="cellIs" dxfId="3907" priority="150" operator="equal">
      <formula>"Remplaçant"</formula>
    </cfRule>
    <cfRule type="cellIs" dxfId="3906" priority="151" operator="equal">
      <formula>"Titulaire"</formula>
    </cfRule>
  </conditionalFormatting>
  <conditionalFormatting sqref="BR26:BS30">
    <cfRule type="cellIs" dxfId="3905" priority="148" operator="equal">
      <formula>"Remplaçant"</formula>
    </cfRule>
    <cfRule type="cellIs" dxfId="3904" priority="149" operator="equal">
      <formula>"Titulaire"</formula>
    </cfRule>
  </conditionalFormatting>
  <conditionalFormatting sqref="BU26:BV30">
    <cfRule type="cellIs" dxfId="3903" priority="146" operator="equal">
      <formula>"Remplaçant"</formula>
    </cfRule>
    <cfRule type="cellIs" dxfId="3902" priority="147" operator="equal">
      <formula>"Titulaire"</formula>
    </cfRule>
  </conditionalFormatting>
  <conditionalFormatting sqref="BX26:BY30">
    <cfRule type="cellIs" dxfId="3901" priority="144" operator="equal">
      <formula>"Remplaçant"</formula>
    </cfRule>
    <cfRule type="cellIs" dxfId="3900" priority="145" operator="equal">
      <formula>"Titulaire"</formula>
    </cfRule>
  </conditionalFormatting>
  <conditionalFormatting sqref="CA26:CB30">
    <cfRule type="cellIs" dxfId="3899" priority="142" operator="equal">
      <formula>"Remplaçant"</formula>
    </cfRule>
    <cfRule type="cellIs" dxfId="3898" priority="143" operator="equal">
      <formula>"Titulaire"</formula>
    </cfRule>
  </conditionalFormatting>
  <conditionalFormatting sqref="CD26:CE30">
    <cfRule type="cellIs" dxfId="3897" priority="140" operator="equal">
      <formula>"Remplaçant"</formula>
    </cfRule>
    <cfRule type="cellIs" dxfId="3896" priority="141" operator="equal">
      <formula>"Titulaire"</formula>
    </cfRule>
  </conditionalFormatting>
  <conditionalFormatting sqref="CG26:CH30">
    <cfRule type="cellIs" dxfId="3895" priority="138" operator="equal">
      <formula>"Remplaçant"</formula>
    </cfRule>
    <cfRule type="cellIs" dxfId="3894" priority="139" operator="equal">
      <formula>"Titulaire"</formula>
    </cfRule>
  </conditionalFormatting>
  <conditionalFormatting sqref="CJ26:CK30">
    <cfRule type="cellIs" dxfId="3893" priority="136" operator="equal">
      <formula>"Remplaçant"</formula>
    </cfRule>
    <cfRule type="cellIs" dxfId="3892" priority="137" operator="equal">
      <formula>"Titulaire"</formula>
    </cfRule>
  </conditionalFormatting>
  <conditionalFormatting sqref="CM26:CN30">
    <cfRule type="cellIs" dxfId="3891" priority="134" operator="equal">
      <formula>"Remplaçant"</formula>
    </cfRule>
    <cfRule type="cellIs" dxfId="3890" priority="135" operator="equal">
      <formula>"Titulaire"</formula>
    </cfRule>
  </conditionalFormatting>
  <conditionalFormatting sqref="CP26:CQ30">
    <cfRule type="cellIs" dxfId="3889" priority="132" operator="equal">
      <formula>"Remplaçant"</formula>
    </cfRule>
    <cfRule type="cellIs" dxfId="3888" priority="133" operator="equal">
      <formula>"Titulaire"</formula>
    </cfRule>
  </conditionalFormatting>
  <conditionalFormatting sqref="CS26:CT30">
    <cfRule type="cellIs" dxfId="3887" priority="130" operator="equal">
      <formula>"Remplaçant"</formula>
    </cfRule>
    <cfRule type="cellIs" dxfId="3886" priority="131" operator="equal">
      <formula>"Titulaire"</formula>
    </cfRule>
  </conditionalFormatting>
  <conditionalFormatting sqref="CV26:CW30">
    <cfRule type="cellIs" dxfId="3885" priority="128" operator="equal">
      <formula>"Remplaçant"</formula>
    </cfRule>
    <cfRule type="cellIs" dxfId="3884" priority="129" operator="equal">
      <formula>"Titulaire"</formula>
    </cfRule>
  </conditionalFormatting>
  <conditionalFormatting sqref="CY26:CZ30">
    <cfRule type="cellIs" dxfId="3883" priority="126" operator="equal">
      <formula>"Remplaçant"</formula>
    </cfRule>
    <cfRule type="cellIs" dxfId="3882" priority="127" operator="equal">
      <formula>"Titulaire"</formula>
    </cfRule>
  </conditionalFormatting>
  <conditionalFormatting sqref="DB26:DC30">
    <cfRule type="cellIs" dxfId="3881" priority="124" operator="equal">
      <formula>"Remplaçant"</formula>
    </cfRule>
    <cfRule type="cellIs" dxfId="3880" priority="125" operator="equal">
      <formula>"Titulaire"</formula>
    </cfRule>
  </conditionalFormatting>
  <conditionalFormatting sqref="DE26:DF30">
    <cfRule type="cellIs" dxfId="3879" priority="122" operator="equal">
      <formula>"Remplaçant"</formula>
    </cfRule>
    <cfRule type="cellIs" dxfId="3878" priority="123" operator="equal">
      <formula>"Titulaire"</formula>
    </cfRule>
  </conditionalFormatting>
  <conditionalFormatting sqref="DH26:DI30">
    <cfRule type="cellIs" dxfId="3877" priority="120" operator="equal">
      <formula>"Remplaçant"</formula>
    </cfRule>
    <cfRule type="cellIs" dxfId="3876" priority="121" operator="equal">
      <formula>"Titulaire"</formula>
    </cfRule>
  </conditionalFormatting>
  <conditionalFormatting sqref="DK26:DL30">
    <cfRule type="cellIs" dxfId="3875" priority="118" operator="equal">
      <formula>"Remplaçant"</formula>
    </cfRule>
    <cfRule type="cellIs" dxfId="3874" priority="119" operator="equal">
      <formula>"Titulaire"</formula>
    </cfRule>
  </conditionalFormatting>
  <conditionalFormatting sqref="DN26:DO30">
    <cfRule type="cellIs" dxfId="3873" priority="116" operator="equal">
      <formula>"Remplaçant"</formula>
    </cfRule>
    <cfRule type="cellIs" dxfId="3872" priority="117" operator="equal">
      <formula>"Titulaire"</formula>
    </cfRule>
  </conditionalFormatting>
  <conditionalFormatting sqref="DQ26:DR30">
    <cfRule type="cellIs" dxfId="3871" priority="114" operator="equal">
      <formula>"Remplaçant"</formula>
    </cfRule>
    <cfRule type="cellIs" dxfId="3870" priority="115" operator="equal">
      <formula>"Titulaire"</formula>
    </cfRule>
  </conditionalFormatting>
  <conditionalFormatting sqref="DT26:DU30">
    <cfRule type="cellIs" dxfId="3869" priority="112" operator="equal">
      <formula>"Remplaçant"</formula>
    </cfRule>
    <cfRule type="cellIs" dxfId="3868" priority="113" operator="equal">
      <formula>"Titulaire"</formula>
    </cfRule>
  </conditionalFormatting>
  <conditionalFormatting sqref="E26:F30">
    <cfRule type="cellIs" dxfId="3867" priority="111" operator="equal">
      <formula>0</formula>
    </cfRule>
  </conditionalFormatting>
  <conditionalFormatting sqref="G26:I30">
    <cfRule type="cellIs" dxfId="3866" priority="110" operator="equal">
      <formula>0</formula>
    </cfRule>
  </conditionalFormatting>
  <conditionalFormatting sqref="O132:XFD134 U130 AC130:XFD131 O130:T131 M130:N134 F130:F134 I130:K134">
    <cfRule type="cellIs" dxfId="3865" priority="108" operator="equal">
      <formula>"Remplaçant"</formula>
    </cfRule>
    <cfRule type="cellIs" dxfId="3864" priority="109" operator="equal">
      <formula>"Titulaire"</formula>
    </cfRule>
  </conditionalFormatting>
  <conditionalFormatting sqref="F130:F134">
    <cfRule type="colorScale" priority="107">
      <colorScale>
        <cfvo type="min"/>
        <cfvo type="percentile" val="50"/>
        <cfvo type="max"/>
        <color rgb="FFF8696B"/>
        <color rgb="FFFFEB84"/>
        <color rgb="FF63BE7B"/>
      </colorScale>
    </cfRule>
  </conditionalFormatting>
  <conditionalFormatting sqref="H130:H134">
    <cfRule type="cellIs" dxfId="3863" priority="105" operator="equal">
      <formula>"Remplaçant"</formula>
    </cfRule>
    <cfRule type="cellIs" dxfId="3862" priority="106" operator="equal">
      <formula>"Titulaire"</formula>
    </cfRule>
  </conditionalFormatting>
  <conditionalFormatting sqref="H130:H134">
    <cfRule type="colorScale" priority="104">
      <colorScale>
        <cfvo type="min"/>
        <cfvo type="percentile" val="50"/>
        <cfvo type="max"/>
        <color rgb="FFF8696B"/>
        <color rgb="FFFFEB84"/>
        <color rgb="FF63BE7B"/>
      </colorScale>
    </cfRule>
  </conditionalFormatting>
  <conditionalFormatting sqref="G130:G134">
    <cfRule type="cellIs" dxfId="3861" priority="102" operator="equal">
      <formula>"Remplaçant"</formula>
    </cfRule>
    <cfRule type="cellIs" dxfId="3860" priority="103" operator="equal">
      <formula>"Titulaire"</formula>
    </cfRule>
  </conditionalFormatting>
  <conditionalFormatting sqref="G130:G134">
    <cfRule type="colorScale" priority="101">
      <colorScale>
        <cfvo type="min"/>
        <cfvo type="percentile" val="50"/>
        <cfvo type="max"/>
        <color rgb="FFF8696B"/>
        <color rgb="FFFFEB84"/>
        <color rgb="FF63BE7B"/>
      </colorScale>
    </cfRule>
  </conditionalFormatting>
  <conditionalFormatting sqref="L28">
    <cfRule type="cellIs" dxfId="3859" priority="99" operator="equal">
      <formula>"Remplaçant"</formula>
    </cfRule>
    <cfRule type="cellIs" dxfId="3858" priority="100" operator="equal">
      <formula>"Titulaire"</formula>
    </cfRule>
  </conditionalFormatting>
  <conditionalFormatting sqref="L27">
    <cfRule type="cellIs" dxfId="3857" priority="97" operator="equal">
      <formula>"Remplaçant"</formula>
    </cfRule>
    <cfRule type="cellIs" dxfId="3856" priority="98" operator="equal">
      <formula>"Titulaire"</formula>
    </cfRule>
  </conditionalFormatting>
  <conditionalFormatting sqref="L26">
    <cfRule type="cellIs" dxfId="3855" priority="95" operator="equal">
      <formula>"Remplaçant"</formula>
    </cfRule>
    <cfRule type="cellIs" dxfId="3854" priority="96" operator="equal">
      <formula>"Titulaire"</formula>
    </cfRule>
  </conditionalFormatting>
  <conditionalFormatting sqref="R13">
    <cfRule type="cellIs" dxfId="3853" priority="39" operator="equal">
      <formula>"Remplaçant"</formula>
    </cfRule>
    <cfRule type="cellIs" dxfId="3852" priority="40" operator="equal">
      <formula>"Titulaire"</formula>
    </cfRule>
  </conditionalFormatting>
  <conditionalFormatting sqref="L29">
    <cfRule type="cellIs" dxfId="3851" priority="91" operator="equal">
      <formula>"Remplaçant"</formula>
    </cfRule>
    <cfRule type="cellIs" dxfId="3850" priority="92" operator="equal">
      <formula>"Titulaire"</formula>
    </cfRule>
  </conditionalFormatting>
  <conditionalFormatting sqref="L12">
    <cfRule type="cellIs" dxfId="3849" priority="89" operator="equal">
      <formula>"Remplaçant"</formula>
    </cfRule>
    <cfRule type="cellIs" dxfId="3848" priority="90" operator="equal">
      <formula>"Titulaire"</formula>
    </cfRule>
  </conditionalFormatting>
  <conditionalFormatting sqref="L22">
    <cfRule type="cellIs" dxfId="3847" priority="87" operator="equal">
      <formula>"Remplaçant"</formula>
    </cfRule>
    <cfRule type="cellIs" dxfId="3846" priority="88" operator="equal">
      <formula>"Titulaire"</formula>
    </cfRule>
  </conditionalFormatting>
  <conditionalFormatting sqref="L15">
    <cfRule type="cellIs" dxfId="3845" priority="85" operator="equal">
      <formula>"Remplaçant"</formula>
    </cfRule>
    <cfRule type="cellIs" dxfId="3844" priority="86" operator="equal">
      <formula>"Titulaire"</formula>
    </cfRule>
  </conditionalFormatting>
  <conditionalFormatting sqref="O1">
    <cfRule type="cellIs" dxfId="3843" priority="83" operator="equal">
      <formula>"Remplaçant"</formula>
    </cfRule>
    <cfRule type="cellIs" dxfId="3842" priority="84" operator="equal">
      <formula>"Titulaire"</formula>
    </cfRule>
  </conditionalFormatting>
  <conditionalFormatting sqref="O28">
    <cfRule type="cellIs" dxfId="3841" priority="81" operator="equal">
      <formula>"Remplaçant"</formula>
    </cfRule>
    <cfRule type="cellIs" dxfId="3840" priority="82" operator="equal">
      <formula>"Titulaire"</formula>
    </cfRule>
  </conditionalFormatting>
  <conditionalFormatting sqref="O29">
    <cfRule type="cellIs" dxfId="3839" priority="79" operator="equal">
      <formula>"Remplaçant"</formula>
    </cfRule>
    <cfRule type="cellIs" dxfId="3838" priority="80" operator="equal">
      <formula>"Titulaire"</formula>
    </cfRule>
  </conditionalFormatting>
  <conditionalFormatting sqref="O27">
    <cfRule type="cellIs" dxfId="3837" priority="77" operator="equal">
      <formula>"Remplaçant"</formula>
    </cfRule>
    <cfRule type="cellIs" dxfId="3836" priority="78" operator="equal">
      <formula>"Titulaire"</formula>
    </cfRule>
  </conditionalFormatting>
  <conditionalFormatting sqref="O26">
    <cfRule type="cellIs" dxfId="3835" priority="75" operator="equal">
      <formula>"Remplaçant"</formula>
    </cfRule>
    <cfRule type="cellIs" dxfId="3834" priority="76" operator="equal">
      <formula>"Titulaire"</formula>
    </cfRule>
  </conditionalFormatting>
  <conditionalFormatting sqref="O5">
    <cfRule type="cellIs" dxfId="3833" priority="73" operator="equal">
      <formula>"Remplaçant"</formula>
    </cfRule>
    <cfRule type="cellIs" dxfId="3832" priority="74" operator="equal">
      <formula>"Titulaire"</formula>
    </cfRule>
  </conditionalFormatting>
  <conditionalFormatting sqref="O20">
    <cfRule type="cellIs" dxfId="3831" priority="71" operator="equal">
      <formula>"Remplaçant"</formula>
    </cfRule>
    <cfRule type="cellIs" dxfId="3830" priority="72" operator="equal">
      <formula>"Titulaire"</formula>
    </cfRule>
  </conditionalFormatting>
  <conditionalFormatting sqref="O12">
    <cfRule type="cellIs" dxfId="3829" priority="69" operator="equal">
      <formula>"Remplaçant"</formula>
    </cfRule>
    <cfRule type="cellIs" dxfId="3828" priority="70" operator="equal">
      <formula>"Titulaire"</formula>
    </cfRule>
  </conditionalFormatting>
  <conditionalFormatting sqref="O14">
    <cfRule type="cellIs" dxfId="3827" priority="67" operator="equal">
      <formula>"Remplaçant"</formula>
    </cfRule>
    <cfRule type="cellIs" dxfId="3826" priority="68" operator="equal">
      <formula>"Titulaire"</formula>
    </cfRule>
  </conditionalFormatting>
  <conditionalFormatting sqref="O21">
    <cfRule type="cellIs" dxfId="3825" priority="65" operator="equal">
      <formula>"Remplaçant"</formula>
    </cfRule>
    <cfRule type="cellIs" dxfId="3824" priority="66" operator="equal">
      <formula>"Titulaire"</formula>
    </cfRule>
  </conditionalFormatting>
  <conditionalFormatting sqref="O22">
    <cfRule type="cellIs" dxfId="3823" priority="63" operator="equal">
      <formula>"Remplaçant"</formula>
    </cfRule>
    <cfRule type="cellIs" dxfId="3822" priority="64" operator="equal">
      <formula>"Titulaire"</formula>
    </cfRule>
  </conditionalFormatting>
  <conditionalFormatting sqref="O15">
    <cfRule type="cellIs" dxfId="3821" priority="61" operator="equal">
      <formula>"Remplaçant"</formula>
    </cfRule>
    <cfRule type="cellIs" dxfId="3820" priority="62" operator="equal">
      <formula>"Titulaire"</formula>
    </cfRule>
  </conditionalFormatting>
  <conditionalFormatting sqref="R28">
    <cfRule type="cellIs" dxfId="3819" priority="59" operator="equal">
      <formula>"Remplaçant"</formula>
    </cfRule>
    <cfRule type="cellIs" dxfId="3818" priority="60" operator="equal">
      <formula>"Titulaire"</formula>
    </cfRule>
  </conditionalFormatting>
  <conditionalFormatting sqref="R29">
    <cfRule type="cellIs" dxfId="3817" priority="57" operator="equal">
      <formula>"Remplaçant"</formula>
    </cfRule>
    <cfRule type="cellIs" dxfId="3816" priority="58" operator="equal">
      <formula>"Titulaire"</formula>
    </cfRule>
  </conditionalFormatting>
  <conditionalFormatting sqref="R27">
    <cfRule type="cellIs" dxfId="3815" priority="55" operator="equal">
      <formula>"Remplaçant"</formula>
    </cfRule>
    <cfRule type="cellIs" dxfId="3814" priority="56" operator="equal">
      <formula>"Titulaire"</formula>
    </cfRule>
  </conditionalFormatting>
  <conditionalFormatting sqref="R22">
    <cfRule type="cellIs" dxfId="3813" priority="53" operator="equal">
      <formula>"Remplaçant"</formula>
    </cfRule>
    <cfRule type="cellIs" dxfId="3812" priority="54" operator="equal">
      <formula>"Titulaire"</formula>
    </cfRule>
  </conditionalFormatting>
  <conditionalFormatting sqref="R5">
    <cfRule type="cellIs" dxfId="3811" priority="51" operator="equal">
      <formula>"Remplaçant"</formula>
    </cfRule>
    <cfRule type="cellIs" dxfId="3810" priority="52" operator="equal">
      <formula>"Titulaire"</formula>
    </cfRule>
  </conditionalFormatting>
  <conditionalFormatting sqref="R7">
    <cfRule type="cellIs" dxfId="3809" priority="49" operator="equal">
      <formula>"Remplaçant"</formula>
    </cfRule>
    <cfRule type="cellIs" dxfId="3808" priority="50" operator="equal">
      <formula>"Titulaire"</formula>
    </cfRule>
  </conditionalFormatting>
  <conditionalFormatting sqref="R21">
    <cfRule type="cellIs" dxfId="3807" priority="47" operator="equal">
      <formula>"Remplaçant"</formula>
    </cfRule>
    <cfRule type="cellIs" dxfId="3806" priority="48" operator="equal">
      <formula>"Titulaire"</formula>
    </cfRule>
  </conditionalFormatting>
  <conditionalFormatting sqref="R16">
    <cfRule type="cellIs" dxfId="3805" priority="45" operator="equal">
      <formula>"Remplaçant"</formula>
    </cfRule>
    <cfRule type="cellIs" dxfId="3804" priority="46" operator="equal">
      <formula>"Titulaire"</formula>
    </cfRule>
  </conditionalFormatting>
  <conditionalFormatting sqref="R12">
    <cfRule type="cellIs" dxfId="3803" priority="43" operator="equal">
      <formula>"Remplaçant"</formula>
    </cfRule>
    <cfRule type="cellIs" dxfId="3802" priority="44" operator="equal">
      <formula>"Titulaire"</formula>
    </cfRule>
  </conditionalFormatting>
  <conditionalFormatting sqref="R15">
    <cfRule type="cellIs" dxfId="3801" priority="41" operator="equal">
      <formula>"Remplaçant"</formula>
    </cfRule>
    <cfRule type="cellIs" dxfId="3800" priority="42" operator="equal">
      <formula>"Titulaire"</formula>
    </cfRule>
  </conditionalFormatting>
  <conditionalFormatting sqref="U1">
    <cfRule type="cellIs" dxfId="3799" priority="37" operator="equal">
      <formula>"Remplaçant"</formula>
    </cfRule>
    <cfRule type="cellIs" dxfId="3798" priority="38" operator="equal">
      <formula>"Titulaire"</formula>
    </cfRule>
  </conditionalFormatting>
  <conditionalFormatting sqref="U19">
    <cfRule type="cellIs" dxfId="3797" priority="35" operator="equal">
      <formula>"Remplaçant"</formula>
    </cfRule>
    <cfRule type="cellIs" dxfId="3796" priority="36" operator="equal">
      <formula>"Titulaire"</formula>
    </cfRule>
  </conditionalFormatting>
  <conditionalFormatting sqref="U6">
    <cfRule type="cellIs" dxfId="3795" priority="33" operator="equal">
      <formula>"Remplaçant"</formula>
    </cfRule>
    <cfRule type="cellIs" dxfId="3794" priority="34" operator="equal">
      <formula>"Titulaire"</formula>
    </cfRule>
  </conditionalFormatting>
  <conditionalFormatting sqref="U17">
    <cfRule type="cellIs" dxfId="3793" priority="31" operator="equal">
      <formula>"Remplaçant"</formula>
    </cfRule>
    <cfRule type="cellIs" dxfId="3792" priority="32" operator="equal">
      <formula>"Titulaire"</formula>
    </cfRule>
  </conditionalFormatting>
  <conditionalFormatting sqref="U28">
    <cfRule type="cellIs" dxfId="3791" priority="29" operator="equal">
      <formula>"Remplaçant"</formula>
    </cfRule>
    <cfRule type="cellIs" dxfId="3790" priority="30" operator="equal">
      <formula>"Titulaire"</formula>
    </cfRule>
  </conditionalFormatting>
  <conditionalFormatting sqref="U29">
    <cfRule type="cellIs" dxfId="3789" priority="27" operator="equal">
      <formula>"Remplaçant"</formula>
    </cfRule>
    <cfRule type="cellIs" dxfId="3788" priority="28" operator="equal">
      <formula>"Titulaire"</formula>
    </cfRule>
  </conditionalFormatting>
  <conditionalFormatting sqref="U9">
    <cfRule type="cellIs" dxfId="3787" priority="25" operator="equal">
      <formula>"Remplaçant"</formula>
    </cfRule>
    <cfRule type="cellIs" dxfId="3786" priority="26" operator="equal">
      <formula>"Titulaire"</formula>
    </cfRule>
  </conditionalFormatting>
  <conditionalFormatting sqref="U21">
    <cfRule type="cellIs" dxfId="3785" priority="23" operator="equal">
      <formula>"Remplaçant"</formula>
    </cfRule>
    <cfRule type="cellIs" dxfId="3784" priority="24" operator="equal">
      <formula>"Titulaire"</formula>
    </cfRule>
  </conditionalFormatting>
  <conditionalFormatting sqref="U27">
    <cfRule type="cellIs" dxfId="3783" priority="21" operator="equal">
      <formula>"Remplaçant"</formula>
    </cfRule>
    <cfRule type="cellIs" dxfId="3782" priority="22" operator="equal">
      <formula>"Titulaire"</formula>
    </cfRule>
  </conditionalFormatting>
  <conditionalFormatting sqref="U22">
    <cfRule type="cellIs" dxfId="3781" priority="19" operator="equal">
      <formula>"Remplaçant"</formula>
    </cfRule>
    <cfRule type="cellIs" dxfId="3780" priority="20" operator="equal">
      <formula>"Titulaire"</formula>
    </cfRule>
  </conditionalFormatting>
  <conditionalFormatting sqref="U11">
    <cfRule type="cellIs" dxfId="3779" priority="17" operator="equal">
      <formula>"Remplaçant"</formula>
    </cfRule>
    <cfRule type="cellIs" dxfId="3778" priority="18" operator="equal">
      <formula>"Titulaire"</formula>
    </cfRule>
  </conditionalFormatting>
  <conditionalFormatting sqref="U18">
    <cfRule type="cellIs" dxfId="3777" priority="15" operator="equal">
      <formula>"Remplaçant"</formula>
    </cfRule>
    <cfRule type="cellIs" dxfId="3776" priority="16" operator="equal">
      <formula>"Titulaire"</formula>
    </cfRule>
  </conditionalFormatting>
  <conditionalFormatting sqref="U5">
    <cfRule type="cellIs" dxfId="3775" priority="13" operator="equal">
      <formula>"Remplaçant"</formula>
    </cfRule>
    <cfRule type="cellIs" dxfId="3774" priority="14" operator="equal">
      <formula>"Titulaire"</formula>
    </cfRule>
  </conditionalFormatting>
  <conditionalFormatting sqref="U7">
    <cfRule type="cellIs" dxfId="3773" priority="11" operator="equal">
      <formula>"Remplaçant"</formula>
    </cfRule>
    <cfRule type="cellIs" dxfId="3772" priority="12" operator="equal">
      <formula>"Titulaire"</formula>
    </cfRule>
  </conditionalFormatting>
  <conditionalFormatting sqref="U32">
    <cfRule type="cellIs" dxfId="3771" priority="9" operator="equal">
      <formula>"Remplaçant"</formula>
    </cfRule>
    <cfRule type="cellIs" dxfId="3770" priority="10" operator="equal">
      <formula>"Titulaire"</formula>
    </cfRule>
  </conditionalFormatting>
  <conditionalFormatting sqref="U12">
    <cfRule type="cellIs" dxfId="3769" priority="7" operator="equal">
      <formula>"Remplaçant"</formula>
    </cfRule>
    <cfRule type="cellIs" dxfId="3768" priority="8" operator="equal">
      <formula>"Titulaire"</formula>
    </cfRule>
  </conditionalFormatting>
  <conditionalFormatting sqref="U26">
    <cfRule type="cellIs" dxfId="3767" priority="5" operator="equal">
      <formula>"Remplaçant"</formula>
    </cfRule>
    <cfRule type="cellIs" dxfId="3766" priority="6" operator="equal">
      <formula>"Titulaire"</formula>
    </cfRule>
  </conditionalFormatting>
  <conditionalFormatting sqref="U13">
    <cfRule type="cellIs" dxfId="3765" priority="3" operator="equal">
      <formula>"Remplaçant"</formula>
    </cfRule>
    <cfRule type="cellIs" dxfId="3764" priority="4" operator="equal">
      <formula>"Titulaire"</formula>
    </cfRule>
  </conditionalFormatting>
  <conditionalFormatting sqref="U15">
    <cfRule type="cellIs" dxfId="3763" priority="1" operator="equal">
      <formula>"Remplaçant"</formula>
    </cfRule>
    <cfRule type="cellIs" dxfId="3762" priority="2" operator="equal">
      <formula>"Titulaire"</formula>
    </cfRule>
  </conditionalFormatting>
  <hyperlinks>
    <hyperlink ref="B423" r:id="rId1" tooltip="Sergey Chernik" display="http://www.lequipe.fr/Football/FootballFicheJoueur53152.html"/>
    <hyperlink ref="B424" r:id="rId2" tooltip="Guy Roland Ndy Assembé" display="http://www.lequipe.fr/Football/FootballFicheJoueur25196.html"/>
    <hyperlink ref="B425" r:id="rId3" tooltip="Tobias Badila" display="http://www.lequipe.fr/Football/FootballFicheJoueur40208.html"/>
    <hyperlink ref="B426" r:id="rId4" tooltip="Julien Cetout" display="http://www.lequipe.fr/Football/FootballFicheJoueur29366.html"/>
    <hyperlink ref="B427" r:id="rId5" tooltip="Michaël Chrétien" display="http://www.lequipe.fr/Football/FootballFicheJoueur18331.html"/>
    <hyperlink ref="B428" r:id="rId6" tooltip="Joffrey Cuffaut" display="http://www.lequipe.fr/Football/FootballFicheJoueur26727.html"/>
    <hyperlink ref="B429" r:id="rId7" tooltip="Modou Diagne" display="http://www.lequipe.fr/Football/FootballFicheJoueur45596.html"/>
    <hyperlink ref="B430" r:id="rId8" tooltip="Clément Lenglet" display="http://www.lequipe.fr/Football/FootballFicheJoueur45741.html"/>
    <hyperlink ref="B431" r:id="rId9" tooltip="Faitout Maouassa" display="http://www.lequipe.fr/Football/FootballFicheJoueur56594.html"/>
    <hyperlink ref="B432" r:id="rId10" tooltip="Vincent Marchetti" display="http://www.lequipe.fr/Football/FootballFicheJoueur57083.html"/>
    <hyperlink ref="B433" r:id="rId11" tooltip="Vincent Muratori" display="http://www.lequipe.fr/Football/FootballFicheJoueur27370.html"/>
    <hyperlink ref="B434" r:id="rId12" tooltip="Youssef Aït Bennasser" display="http://www.lequipe.fr/Football/FootballFicheJoueur57109.html"/>
    <hyperlink ref="B435" r:id="rId13" tooltip="Karim Coulibaly" display="http://www.lequipe.fr/Football/FootballFicheJoueur42105.html"/>
    <hyperlink ref="B436" r:id="rId14" tooltip="Alou Diarra" display="http://www.lequipe.fr/Football/FootballFicheJoueur10419.html"/>
    <hyperlink ref="B437" r:id="rId15" tooltip="Diallo Guidileye" display="http://www.lequipe.fr/Football/FootballFicheJoueur28460.html"/>
    <hyperlink ref="B438" r:id="rId16" tooltip="Alexandre Menay" display="http://www.lequipe.fr/Football/FootballFicheJoueur58907.html"/>
    <hyperlink ref="B439" r:id="rId17" tooltip="Serge Nguessan" display="http://www.lequipe.fr/Football/FootballFicheJoueur59808.html"/>
    <hyperlink ref="B440" r:id="rId18" tooltip="Benoît Pedretti" display="http://www.lequipe.fr/Football/FootballFicheJoueur10443.html"/>
    <hyperlink ref="B441" r:id="rId19" tooltip="Loïc Puyo" display="http://www.lequipe.fr/Football/FootballFicheJoueur255000000000000000000026869.html"/>
    <hyperlink ref="B442" r:id="rId20" tooltip="Antony Robic" display="http://www.lequipe.fr/Football/FootballFicheJoueur24631.html"/>
    <hyperlink ref="B443" r:id="rId21" tooltip="Romain Bauchet" display="http://www.lequipe.fr/Football/FootballFicheJoueur44978.html"/>
    <hyperlink ref="B444" r:id="rId22" tooltip="Maurice Dalé" display="http://www.lequipe.fr/Football/FootballFicheJoueur25016.html"/>
    <hyperlink ref="B445" r:id="rId23" tooltip="Issiar Dia" display="http://www.lequipe.fr/Football/FootballFicheJoueur22134.html"/>
    <hyperlink ref="B446" r:id="rId24" tooltip="Youssouf Hadji" display="http://www.lequipe.fr/Football/FootballFicheJoueur7595.html"/>
    <hyperlink ref="B447" r:id="rId25" tooltip="Anthony Koura" display="http://www.lequipe.fr/Football/FootballFicheJoueur36906.html"/>
    <hyperlink ref="B448" r:id="rId26" tooltip="Christophe Mandanne" display="http://www.lequipe.fr/Football/FootballFicheJoueur19362.html"/>
    <hyperlink ref="B449" r:id="rId27" tooltip="Yann Mabella" display="http://www.lequipe.fr/Football/FootballFicheJoueur56043.html"/>
    <hyperlink ref="B108" r:id="rId28" tooltip="Sergey Chernik" display="http://www.lequipe.fr/Football/FootballFicheJoueur53152.html"/>
    <hyperlink ref="B122" r:id="rId29" tooltip="Guy Roland Ndy Assembé" display="http://www.lequipe.fr/Football/FootballFicheJoueur25196.html"/>
    <hyperlink ref="B110" r:id="rId30" tooltip="Tobias Badila" display="http://www.lequipe.fr/Football/FootballFicheJoueur40208.html"/>
    <hyperlink ref="B132" r:id="rId31" tooltip="Julien Cetout" display="http://www.lequipe.fr/Football/FootballFicheJoueur29366.html"/>
    <hyperlink ref="B126" r:id="rId32" tooltip="Michaël Chrétien" display="http://www.lequipe.fr/Football/FootballFicheJoueur18331.html"/>
    <hyperlink ref="B120" r:id="rId33" tooltip="Joffrey Cuffaut" display="http://www.lequipe.fr/Football/FootballFicheJoueur26727.html"/>
    <hyperlink ref="B111" r:id="rId34" tooltip="Modou Diagne" display="http://www.lequipe.fr/Football/FootballFicheJoueur45596.html"/>
    <hyperlink ref="B109" r:id="rId35" tooltip="Clément Lenglet" display="http://www.lequipe.fr/Football/FootballFicheJoueur45741.html"/>
    <hyperlink ref="B123" r:id="rId36" tooltip="Faitout Maouassa" display="http://www.lequipe.fr/Football/FootballFicheJoueur56594.html"/>
    <hyperlink ref="B115" r:id="rId37" tooltip="Vincent Marchetti" display="http://www.lequipe.fr/Football/FootballFicheJoueur57083.html"/>
    <hyperlink ref="B131" r:id="rId38" tooltip="Vincent Muratori" display="http://www.lequipe.fr/Football/FootballFicheJoueur27370.html"/>
    <hyperlink ref="B112" r:id="rId39" tooltip="Youssef Aït Bennasser" display="http://www.lequipe.fr/Football/FootballFicheJoueur57109.html"/>
    <hyperlink ref="B117" r:id="rId40" tooltip="Karim Coulibaly" display="http://www.lequipe.fr/Football/FootballFicheJoueur42105.html"/>
    <hyperlink ref="B113" r:id="rId41" tooltip="Alou Diarra" display="http://www.lequipe.fr/Football/FootballFicheJoueur10419.html"/>
    <hyperlink ref="B124" r:id="rId42" tooltip="Diallo Guidileye" display="http://www.lequipe.fr/Football/FootballFicheJoueur28460.html"/>
    <hyperlink ref="B133" r:id="rId43" tooltip="Alexandre Menay" display="http://www.lequipe.fr/Football/FootballFicheJoueur58907.html"/>
    <hyperlink ref="B119" r:id="rId44" tooltip="Serge Nguessan" display="http://www.lequipe.fr/Football/FootballFicheJoueur59808.html"/>
    <hyperlink ref="B130" r:id="rId45" tooltip="Benoît Pedretti" display="http://www.lequipe.fr/Football/FootballFicheJoueur10443.html"/>
    <hyperlink ref="B125" r:id="rId46" tooltip="Loïc Puyo" display="http://www.lequipe.fr/Football/FootballFicheJoueur255000000000000000000026869.html"/>
    <hyperlink ref="B114" r:id="rId47" tooltip="Antony Robic" display="http://www.lequipe.fr/Football/FootballFicheJoueur24631.html"/>
    <hyperlink ref="B134" r:id="rId48" tooltip="Romain Bauchet" display="http://www.lequipe.fr/Football/FootballFicheJoueur44978.html"/>
    <hyperlink ref="B116" r:id="rId49" tooltip="Maurice Dalé" display="http://www.lequipe.fr/Football/FootballFicheJoueur25016.html"/>
    <hyperlink ref="B127" r:id="rId50" tooltip="Issiar Dia" display="http://www.lequipe.fr/Football/FootballFicheJoueur22134.html"/>
    <hyperlink ref="B121" r:id="rId51" tooltip="Youssouf Hadji" display="http://www.lequipe.fr/Football/FootballFicheJoueur7595.html"/>
    <hyperlink ref="B129" r:id="rId52" tooltip="Anthony Koura" display="http://www.lequipe.fr/Football/FootballFicheJoueur36906.html"/>
    <hyperlink ref="B118" r:id="rId53" tooltip="Christophe Mandanne" display="http://www.lequipe.fr/Football/FootballFicheJoueur19362.html"/>
    <hyperlink ref="B128" r:id="rId54" tooltip="Yann Mabella" display="http://www.lequipe.fr/Football/FootballFicheJoueur56043.html"/>
    <hyperlink ref="B10" r:id="rId55" tooltip="Sergey Chernik" display="http://www.lequipe.fr/Football/FootballFicheJoueur53152.html"/>
    <hyperlink ref="B28" r:id="rId56" tooltip="Guy Roland Ndy Assembé" display="http://www.lequipe.fr/Football/FootballFicheJoueur25196.html"/>
    <hyperlink ref="B6" r:id="rId57" tooltip="Tobias Badila" display="http://www.lequipe.fr/Football/FootballFicheJoueur40208.html"/>
    <hyperlink ref="B9" r:id="rId58" tooltip="Julien Cetout" display="http://www.lequipe.fr/Football/FootballFicheJoueur29366.html"/>
    <hyperlink ref="B11" r:id="rId59" tooltip="Michaël Chrétien" display="http://www.lequipe.fr/Football/FootballFicheJoueur18331.html"/>
    <hyperlink ref="B13" r:id="rId60" tooltip="Joffrey Cuffaut" display="http://www.lequipe.fr/Football/FootballFicheJoueur26727.html"/>
    <hyperlink ref="B16" r:id="rId61" tooltip="Modou Diagne" display="http://www.lequipe.fr/Football/FootballFicheJoueur45596.html"/>
    <hyperlink ref="B21" r:id="rId62" tooltip="Clément Lenglet" display="http://www.lequipe.fr/Football/FootballFicheJoueur45741.html"/>
    <hyperlink ref="B24" r:id="rId63" tooltip="Faitout Maouassa" display="http://www.lequipe.fr/Football/FootballFicheJoueur56594.html"/>
    <hyperlink ref="B25" r:id="rId64" tooltip="Vincent Marchetti" display="http://www.lequipe.fr/Football/FootballFicheJoueur57083.html"/>
    <hyperlink ref="B27" r:id="rId65" tooltip="Vincent Muratori" display="http://www.lequipe.fr/Football/FootballFicheJoueur27370.html"/>
    <hyperlink ref="B5" r:id="rId66" tooltip="Youssef Aït Bennasser" display="http://www.lequipe.fr/Football/FootballFicheJoueur57109.html"/>
    <hyperlink ref="B12" r:id="rId67" tooltip="Karim Coulibaly" display="http://www.lequipe.fr/Football/FootballFicheJoueur42105.html"/>
    <hyperlink ref="B17" r:id="rId68" tooltip="Alou Diarra" display="http://www.lequipe.fr/Football/FootballFicheJoueur10419.html"/>
    <hyperlink ref="B18" r:id="rId69" tooltip="Diallo Guidileye" display="http://www.lequipe.fr/Football/FootballFicheJoueur28460.html"/>
    <hyperlink ref="B26" r:id="rId70" tooltip="Alexandre Menay" display="http://www.lequipe.fr/Football/FootballFicheJoueur58907.html"/>
    <hyperlink ref="B29" r:id="rId71" tooltip="Serge Nguessan" display="http://www.lequipe.fr/Football/FootballFicheJoueur59808.html"/>
    <hyperlink ref="B30" r:id="rId72" tooltip="Benoît Pedretti" display="http://www.lequipe.fr/Football/FootballFicheJoueur10443.html"/>
    <hyperlink ref="B31" r:id="rId73" tooltip="Loïc Puyo" display="http://www.lequipe.fr/Football/FootballFicheJoueur255000000000000000000026869.html"/>
    <hyperlink ref="B32" r:id="rId74" tooltip="Antony Robic" display="http://www.lequipe.fr/Football/FootballFicheJoueur24631.html"/>
    <hyperlink ref="B7" r:id="rId75" tooltip="Romain Bauchet" display="http://www.lequipe.fr/Football/FootballFicheJoueur44978.html"/>
    <hyperlink ref="B14" r:id="rId76" tooltip="Maurice Dalé" display="http://www.lequipe.fr/Football/FootballFicheJoueur25016.html"/>
    <hyperlink ref="B15" r:id="rId77" tooltip="Issiar Dia" display="http://www.lequipe.fr/Football/FootballFicheJoueur22134.html"/>
    <hyperlink ref="B19" r:id="rId78" tooltip="Youssouf Hadji" display="http://www.lequipe.fr/Football/FootballFicheJoueur7595.html"/>
    <hyperlink ref="B20" r:id="rId79" tooltip="Anthony Koura" display="http://www.lequipe.fr/Football/FootballFicheJoueur36906.html"/>
    <hyperlink ref="B23" r:id="rId80" tooltip="Christophe Mandanne" display="http://www.lequipe.fr/Football/FootballFicheJoueur19362.html"/>
    <hyperlink ref="B22" r:id="rId81" tooltip="Yann Mabella" display="http://www.lequipe.fr/Football/FootballFicheJoueur56043.html"/>
  </hyperlinks>
  <pageMargins left="0.7" right="0.7" top="0.75" bottom="0.75" header="0.3" footer="0.3"/>
  <drawing r:id="rId82"/>
  <legacyDrawing r:id="rId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FF00"/>
  </sheetPr>
  <dimension ref="A1:G31"/>
  <sheetViews>
    <sheetView workbookViewId="0">
      <selection activeCell="G13" sqref="G13"/>
    </sheetView>
  </sheetViews>
  <sheetFormatPr baseColWidth="10" defaultRowHeight="15" x14ac:dyDescent="0.25"/>
  <cols>
    <col min="2" max="2" width="21.140625" style="52" customWidth="1"/>
    <col min="7" max="7" width="12.28515625" bestFit="1" customWidth="1"/>
  </cols>
  <sheetData>
    <row r="1" spans="1:7" x14ac:dyDescent="0.25">
      <c r="A1" s="56" t="s">
        <v>81</v>
      </c>
      <c r="B1" s="57" t="s">
        <v>80</v>
      </c>
      <c r="C1" s="57" t="s">
        <v>77</v>
      </c>
    </row>
    <row r="2" spans="1:7" x14ac:dyDescent="0.25">
      <c r="A2" s="54" t="s">
        <v>7</v>
      </c>
      <c r="B2" s="55">
        <v>500000000</v>
      </c>
      <c r="C2" s="58" t="s">
        <v>78</v>
      </c>
    </row>
    <row r="3" spans="1:7" x14ac:dyDescent="0.25">
      <c r="A3" s="54" t="s">
        <v>23</v>
      </c>
      <c r="B3" s="55">
        <v>250000000</v>
      </c>
      <c r="C3" s="58" t="s">
        <v>78</v>
      </c>
    </row>
    <row r="4" spans="1:7" x14ac:dyDescent="0.25">
      <c r="A4" s="54" t="s">
        <v>8</v>
      </c>
      <c r="B4" s="55">
        <v>145000000</v>
      </c>
      <c r="C4" s="58" t="s">
        <v>78</v>
      </c>
    </row>
    <row r="5" spans="1:7" x14ac:dyDescent="0.25">
      <c r="A5" s="54" t="s">
        <v>17</v>
      </c>
      <c r="B5" s="55">
        <v>100000000</v>
      </c>
      <c r="C5" s="58" t="s">
        <v>78</v>
      </c>
    </row>
    <row r="6" spans="1:7" x14ac:dyDescent="0.25">
      <c r="A6" s="54" t="s">
        <v>21</v>
      </c>
      <c r="B6" s="55">
        <v>75000000</v>
      </c>
      <c r="C6" s="58" t="s">
        <v>78</v>
      </c>
    </row>
    <row r="7" spans="1:7" x14ac:dyDescent="0.25">
      <c r="A7" s="54" t="s">
        <v>18</v>
      </c>
      <c r="B7" s="55">
        <v>70000000</v>
      </c>
      <c r="C7" s="58" t="s">
        <v>78</v>
      </c>
    </row>
    <row r="8" spans="1:7" x14ac:dyDescent="0.25">
      <c r="A8" s="54" t="s">
        <v>10</v>
      </c>
      <c r="B8" s="55">
        <v>60000000</v>
      </c>
      <c r="C8" s="58" t="s">
        <v>78</v>
      </c>
    </row>
    <row r="9" spans="1:7" x14ac:dyDescent="0.25">
      <c r="A9" s="54" t="s">
        <v>24</v>
      </c>
      <c r="B9" s="55">
        <v>50000000</v>
      </c>
      <c r="C9" s="58" t="s">
        <v>78</v>
      </c>
    </row>
    <row r="10" spans="1:7" x14ac:dyDescent="0.25">
      <c r="A10" s="54" t="s">
        <v>14</v>
      </c>
      <c r="B10" s="55">
        <v>42000000</v>
      </c>
      <c r="C10" s="58" t="s">
        <v>78</v>
      </c>
    </row>
    <row r="11" spans="1:7" x14ac:dyDescent="0.25">
      <c r="A11" s="54" t="s">
        <v>16</v>
      </c>
      <c r="B11" s="55">
        <v>42000000</v>
      </c>
      <c r="C11" s="58" t="s">
        <v>78</v>
      </c>
    </row>
    <row r="12" spans="1:7" x14ac:dyDescent="0.25">
      <c r="A12" s="54" t="s">
        <v>20</v>
      </c>
      <c r="B12" s="55">
        <v>40000000</v>
      </c>
      <c r="C12" s="58" t="s">
        <v>78</v>
      </c>
      <c r="G12" s="52">
        <v>200000000</v>
      </c>
    </row>
    <row r="13" spans="1:7" x14ac:dyDescent="0.25">
      <c r="A13" s="54" t="s">
        <v>19</v>
      </c>
      <c r="B13" s="55">
        <v>36000000</v>
      </c>
      <c r="C13" s="58" t="s">
        <v>78</v>
      </c>
      <c r="G13" s="52">
        <v>150000000</v>
      </c>
    </row>
    <row r="14" spans="1:7" x14ac:dyDescent="0.25">
      <c r="A14" s="54" t="s">
        <v>25</v>
      </c>
      <c r="B14" s="55">
        <v>35000000</v>
      </c>
      <c r="C14" s="58" t="s">
        <v>78</v>
      </c>
      <c r="G14" s="52">
        <v>100000000</v>
      </c>
    </row>
    <row r="15" spans="1:7" x14ac:dyDescent="0.25">
      <c r="A15" s="54" t="s">
        <v>11</v>
      </c>
      <c r="B15" s="55">
        <v>30000000</v>
      </c>
      <c r="C15" s="58" t="s">
        <v>78</v>
      </c>
      <c r="G15" s="52">
        <v>60000000</v>
      </c>
    </row>
    <row r="16" spans="1:7" x14ac:dyDescent="0.25">
      <c r="A16" s="54" t="s">
        <v>13</v>
      </c>
      <c r="B16" s="55">
        <v>30000000</v>
      </c>
      <c r="C16" s="58" t="s">
        <v>78</v>
      </c>
      <c r="G16" s="52">
        <v>30000000</v>
      </c>
    </row>
    <row r="17" spans="1:3" x14ac:dyDescent="0.25">
      <c r="A17" s="54" t="s">
        <v>15</v>
      </c>
      <c r="B17" s="55">
        <v>30000000</v>
      </c>
      <c r="C17" s="58" t="s">
        <v>78</v>
      </c>
    </row>
    <row r="18" spans="1:3" x14ac:dyDescent="0.25">
      <c r="A18" s="54" t="s">
        <v>6</v>
      </c>
      <c r="B18" s="55">
        <v>28000000</v>
      </c>
      <c r="C18" s="58" t="s">
        <v>78</v>
      </c>
    </row>
    <row r="19" spans="1:3" x14ac:dyDescent="0.25">
      <c r="A19" s="54" t="s">
        <v>12</v>
      </c>
      <c r="B19" s="55">
        <v>26000000</v>
      </c>
      <c r="C19" s="58" t="s">
        <v>78</v>
      </c>
    </row>
    <row r="20" spans="1:3" x14ac:dyDescent="0.25">
      <c r="A20" s="54" t="s">
        <v>9</v>
      </c>
      <c r="B20" s="55">
        <v>26000000</v>
      </c>
      <c r="C20" s="58" t="s">
        <v>78</v>
      </c>
    </row>
    <row r="21" spans="1:3" x14ac:dyDescent="0.25">
      <c r="A21" s="54" t="s">
        <v>22</v>
      </c>
      <c r="B21" s="55">
        <v>25000000</v>
      </c>
      <c r="C21" s="58" t="s">
        <v>78</v>
      </c>
    </row>
    <row r="22" spans="1:3" x14ac:dyDescent="0.25">
      <c r="B22"/>
    </row>
    <row r="23" spans="1:3" x14ac:dyDescent="0.25">
      <c r="B23"/>
    </row>
    <row r="24" spans="1:3" x14ac:dyDescent="0.25">
      <c r="B24"/>
    </row>
    <row r="25" spans="1:3" x14ac:dyDescent="0.25">
      <c r="B25"/>
    </row>
    <row r="26" spans="1:3" x14ac:dyDescent="0.25">
      <c r="B26"/>
    </row>
    <row r="27" spans="1:3" x14ac:dyDescent="0.25">
      <c r="B27"/>
    </row>
    <row r="28" spans="1:3" x14ac:dyDescent="0.25">
      <c r="B28"/>
    </row>
    <row r="29" spans="1:3" x14ac:dyDescent="0.25">
      <c r="B29"/>
    </row>
    <row r="30" spans="1:3" x14ac:dyDescent="0.25">
      <c r="B30"/>
    </row>
    <row r="31" spans="1:3" x14ac:dyDescent="0.25">
      <c r="B31"/>
    </row>
  </sheetData>
  <autoFilter ref="A1:B1">
    <sortState ref="A2:B21">
      <sortCondition descending="1" ref="B1"/>
    </sortState>
  </autoFilter>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dimension ref="A1:DX452"/>
  <sheetViews>
    <sheetView showGridLines="0" zoomScale="85" zoomScaleNormal="85" workbookViewId="0">
      <selection activeCell="U5" sqref="U5"/>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20</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42595</v>
      </c>
      <c r="O2" s="113">
        <v>42602</v>
      </c>
      <c r="R2" s="113">
        <v>42610</v>
      </c>
      <c r="U2" s="113">
        <v>42624</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12</v>
      </c>
      <c r="O3" s="115" t="s">
        <v>20</v>
      </c>
      <c r="R3" s="115" t="s">
        <v>10</v>
      </c>
      <c r="U3" s="115" t="s">
        <v>20</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20</v>
      </c>
      <c r="M4" s="112" t="s">
        <v>155</v>
      </c>
      <c r="N4" s="111" t="s">
        <v>156</v>
      </c>
      <c r="O4" s="114" t="s">
        <v>8</v>
      </c>
      <c r="P4" s="112" t="s">
        <v>155</v>
      </c>
      <c r="Q4" s="111" t="s">
        <v>156</v>
      </c>
      <c r="R4" s="114" t="s">
        <v>20</v>
      </c>
      <c r="S4" s="112" t="s">
        <v>155</v>
      </c>
      <c r="T4" s="108" t="s">
        <v>156</v>
      </c>
      <c r="U4" s="114" t="s">
        <v>13</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1</v>
      </c>
      <c r="B5" s="174" t="s">
        <v>588</v>
      </c>
      <c r="C5" s="146">
        <v>1</v>
      </c>
      <c r="D5" s="177" t="s">
        <v>113</v>
      </c>
      <c r="E5" s="147">
        <f t="shared" ref="E5:E44" si="0">COUNTIF(L5:XFD5,"Titulaire")</f>
        <v>4</v>
      </c>
      <c r="F5" s="175">
        <f>SUM(L5:XFD5)*-1</f>
        <v>-5</v>
      </c>
      <c r="G5" s="147">
        <f t="shared" ref="G5:G44" si="1">COUNTIFS($49:$49,"Victoire",5:5,"Titulaire")</f>
        <v>1</v>
      </c>
      <c r="H5" s="147">
        <f t="shared" ref="H5:H44" si="2">COUNTIFS($49:$49,"Nul",5:5,"Titulaire")</f>
        <v>0</v>
      </c>
      <c r="I5" s="147">
        <f t="shared" ref="I5:I44" si="3">COUNTIFS($49:$49,"Défaite",5:5,"Titulaire")</f>
        <v>3</v>
      </c>
      <c r="J5" s="106">
        <f t="shared" ref="J5:J44" si="4">COUNTIF($L5:$XFD5,"Titulaire")/$J$2</f>
        <v>1</v>
      </c>
      <c r="K5" s="106">
        <f t="shared" ref="K5:K44" si="5">COUNTIF($L5:$XFD5,"Remplaçant")/$J$2</f>
        <v>0</v>
      </c>
      <c r="L5" s="107" t="s">
        <v>121</v>
      </c>
      <c r="M5" s="110"/>
      <c r="N5" s="110"/>
      <c r="O5" s="107" t="s">
        <v>121</v>
      </c>
      <c r="P5" s="110"/>
      <c r="Q5" s="110">
        <v>1</v>
      </c>
      <c r="R5" s="107" t="s">
        <v>121</v>
      </c>
      <c r="S5" s="110"/>
      <c r="T5" s="110">
        <v>1</v>
      </c>
      <c r="U5" s="107" t="s">
        <v>121</v>
      </c>
      <c r="V5" s="110"/>
      <c r="W5" s="110">
        <v>3</v>
      </c>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2</v>
      </c>
      <c r="B6" s="174" t="s">
        <v>589</v>
      </c>
      <c r="C6" s="146">
        <v>2</v>
      </c>
      <c r="D6" s="177" t="s">
        <v>117</v>
      </c>
      <c r="E6" s="147">
        <f t="shared" si="0"/>
        <v>0</v>
      </c>
      <c r="F6" s="145">
        <f t="shared" ref="F6:F17" si="6">SUM(L6:XFD6)</f>
        <v>0</v>
      </c>
      <c r="G6" s="147">
        <f t="shared" si="1"/>
        <v>0</v>
      </c>
      <c r="H6" s="147">
        <f t="shared" si="2"/>
        <v>0</v>
      </c>
      <c r="I6" s="147">
        <f t="shared" si="3"/>
        <v>0</v>
      </c>
      <c r="J6" s="106">
        <f t="shared" si="4"/>
        <v>0</v>
      </c>
      <c r="K6" s="106">
        <f t="shared" si="5"/>
        <v>0.75</v>
      </c>
      <c r="L6" s="96" t="s">
        <v>122</v>
      </c>
      <c r="M6" s="110"/>
      <c r="N6" s="110"/>
      <c r="O6" s="96"/>
      <c r="P6" s="110"/>
      <c r="Q6" s="110"/>
      <c r="R6" s="96" t="s">
        <v>122</v>
      </c>
      <c r="S6" s="110"/>
      <c r="T6" s="110"/>
      <c r="U6" s="96" t="s">
        <v>122</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3</v>
      </c>
      <c r="B7" s="174" t="s">
        <v>590</v>
      </c>
      <c r="C7" s="146">
        <v>3</v>
      </c>
      <c r="D7" s="177" t="s">
        <v>114</v>
      </c>
      <c r="E7" s="147">
        <f t="shared" si="0"/>
        <v>3</v>
      </c>
      <c r="F7" s="145">
        <f t="shared" si="6"/>
        <v>0</v>
      </c>
      <c r="G7" s="147">
        <f t="shared" si="1"/>
        <v>1</v>
      </c>
      <c r="H7" s="147">
        <f t="shared" si="2"/>
        <v>0</v>
      </c>
      <c r="I7" s="147">
        <f t="shared" si="3"/>
        <v>2</v>
      </c>
      <c r="J7" s="106">
        <f t="shared" si="4"/>
        <v>0.75</v>
      </c>
      <c r="K7" s="106">
        <f t="shared" si="5"/>
        <v>0</v>
      </c>
      <c r="L7" s="107" t="s">
        <v>121</v>
      </c>
      <c r="M7" s="110"/>
      <c r="N7" s="110"/>
      <c r="O7" s="107" t="s">
        <v>121</v>
      </c>
      <c r="P7" s="110"/>
      <c r="Q7" s="110"/>
      <c r="R7" s="107" t="s">
        <v>121</v>
      </c>
      <c r="S7" s="110"/>
      <c r="T7" s="110"/>
      <c r="U7" s="96"/>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4</v>
      </c>
      <c r="B8" s="174" t="s">
        <v>591</v>
      </c>
      <c r="C8" s="146">
        <v>4</v>
      </c>
      <c r="D8" s="177" t="s">
        <v>114</v>
      </c>
      <c r="E8" s="147">
        <f t="shared" si="0"/>
        <v>4</v>
      </c>
      <c r="F8" s="145">
        <f t="shared" si="6"/>
        <v>0</v>
      </c>
      <c r="G8" s="147">
        <f t="shared" si="1"/>
        <v>1</v>
      </c>
      <c r="H8" s="147">
        <f t="shared" si="2"/>
        <v>0</v>
      </c>
      <c r="I8" s="147">
        <f t="shared" si="3"/>
        <v>3</v>
      </c>
      <c r="J8" s="106">
        <f t="shared" si="4"/>
        <v>1</v>
      </c>
      <c r="K8" s="106">
        <f t="shared" si="5"/>
        <v>0</v>
      </c>
      <c r="L8" s="107" t="s">
        <v>121</v>
      </c>
      <c r="M8" s="110"/>
      <c r="N8" s="110"/>
      <c r="O8" s="107" t="s">
        <v>121</v>
      </c>
      <c r="P8" s="110"/>
      <c r="Q8" s="110"/>
      <c r="R8" s="107" t="s">
        <v>121</v>
      </c>
      <c r="S8" s="110"/>
      <c r="T8" s="110"/>
      <c r="U8" s="107" t="s">
        <v>121</v>
      </c>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5</v>
      </c>
      <c r="B9" s="174" t="s">
        <v>592</v>
      </c>
      <c r="C9" s="146">
        <v>6</v>
      </c>
      <c r="D9" s="177" t="s">
        <v>114</v>
      </c>
      <c r="E9" s="147">
        <f t="shared" si="0"/>
        <v>4</v>
      </c>
      <c r="F9" s="145">
        <f t="shared" si="6"/>
        <v>0</v>
      </c>
      <c r="G9" s="147">
        <f t="shared" si="1"/>
        <v>1</v>
      </c>
      <c r="H9" s="147">
        <f t="shared" si="2"/>
        <v>0</v>
      </c>
      <c r="I9" s="147">
        <f t="shared" si="3"/>
        <v>3</v>
      </c>
      <c r="J9" s="106">
        <f t="shared" si="4"/>
        <v>1</v>
      </c>
      <c r="K9" s="106">
        <f t="shared" si="5"/>
        <v>0</v>
      </c>
      <c r="L9" s="107" t="s">
        <v>121</v>
      </c>
      <c r="M9" s="110"/>
      <c r="N9" s="110"/>
      <c r="O9" s="107" t="s">
        <v>121</v>
      </c>
      <c r="P9" s="110"/>
      <c r="Q9" s="110"/>
      <c r="R9" s="107" t="s">
        <v>121</v>
      </c>
      <c r="S9" s="110"/>
      <c r="T9" s="110"/>
      <c r="U9" s="107" t="s">
        <v>121</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6</v>
      </c>
      <c r="B10" s="174" t="s">
        <v>593</v>
      </c>
      <c r="C10" s="146">
        <v>7</v>
      </c>
      <c r="D10" s="177" t="s">
        <v>116</v>
      </c>
      <c r="E10" s="147">
        <f t="shared" si="0"/>
        <v>2</v>
      </c>
      <c r="F10" s="145">
        <f t="shared" si="6"/>
        <v>0</v>
      </c>
      <c r="G10" s="147">
        <f t="shared" si="1"/>
        <v>1</v>
      </c>
      <c r="H10" s="147">
        <f t="shared" si="2"/>
        <v>0</v>
      </c>
      <c r="I10" s="147">
        <f t="shared" si="3"/>
        <v>1</v>
      </c>
      <c r="J10" s="106">
        <f t="shared" si="4"/>
        <v>0.5</v>
      </c>
      <c r="K10" s="106">
        <f t="shared" si="5"/>
        <v>0</v>
      </c>
      <c r="L10" s="107" t="s">
        <v>121</v>
      </c>
      <c r="M10" s="110"/>
      <c r="N10" s="110"/>
      <c r="O10" s="107" t="s">
        <v>121</v>
      </c>
      <c r="P10" s="110"/>
      <c r="Q10" s="110"/>
      <c r="R10" s="96"/>
      <c r="S10" s="110"/>
      <c r="T10" s="110"/>
      <c r="U10" s="96"/>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7</v>
      </c>
      <c r="B11" s="174" t="s">
        <v>594</v>
      </c>
      <c r="C11" s="146">
        <v>8</v>
      </c>
      <c r="D11" s="177" t="s">
        <v>116</v>
      </c>
      <c r="E11" s="147">
        <f t="shared" si="0"/>
        <v>1</v>
      </c>
      <c r="F11" s="145">
        <f t="shared" si="6"/>
        <v>0</v>
      </c>
      <c r="G11" s="147">
        <f t="shared" si="1"/>
        <v>0</v>
      </c>
      <c r="H11" s="147">
        <f t="shared" si="2"/>
        <v>0</v>
      </c>
      <c r="I11" s="147">
        <f t="shared" si="3"/>
        <v>1</v>
      </c>
      <c r="J11" s="106">
        <f t="shared" si="4"/>
        <v>0.25</v>
      </c>
      <c r="K11" s="106">
        <f t="shared" si="5"/>
        <v>0</v>
      </c>
      <c r="L11" s="96"/>
      <c r="M11" s="110"/>
      <c r="N11" s="110"/>
      <c r="O11" s="96"/>
      <c r="P11" s="110"/>
      <c r="Q11" s="110"/>
      <c r="R11" s="96"/>
      <c r="S11" s="110"/>
      <c r="T11" s="110"/>
      <c r="U11" s="107" t="s">
        <v>121</v>
      </c>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28</v>
      </c>
      <c r="B12" s="182" t="s">
        <v>614</v>
      </c>
      <c r="C12" s="146">
        <v>9</v>
      </c>
      <c r="D12" s="153" t="s">
        <v>117</v>
      </c>
      <c r="E12" s="147">
        <f t="shared" si="0"/>
        <v>2</v>
      </c>
      <c r="F12" s="145">
        <f t="shared" si="6"/>
        <v>0</v>
      </c>
      <c r="G12" s="147">
        <f t="shared" si="1"/>
        <v>0</v>
      </c>
      <c r="H12" s="147">
        <f t="shared" si="2"/>
        <v>0</v>
      </c>
      <c r="I12" s="147">
        <f t="shared" si="3"/>
        <v>2</v>
      </c>
      <c r="J12" s="106">
        <f t="shared" si="4"/>
        <v>0.5</v>
      </c>
      <c r="K12" s="106">
        <f t="shared" si="5"/>
        <v>0</v>
      </c>
      <c r="L12" s="107"/>
      <c r="M12" s="110"/>
      <c r="N12" s="110"/>
      <c r="O12" s="96" t="s">
        <v>121</v>
      </c>
      <c r="P12" s="110"/>
      <c r="Q12" s="110"/>
      <c r="R12" s="107" t="s">
        <v>121</v>
      </c>
      <c r="S12" s="110"/>
      <c r="T12" s="110"/>
      <c r="U12" s="96"/>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8</v>
      </c>
      <c r="B13" s="174" t="s">
        <v>595</v>
      </c>
      <c r="C13" s="146">
        <v>10</v>
      </c>
      <c r="D13" s="177" t="s">
        <v>117</v>
      </c>
      <c r="E13" s="147">
        <f t="shared" si="0"/>
        <v>2</v>
      </c>
      <c r="F13" s="145">
        <f t="shared" si="6"/>
        <v>0</v>
      </c>
      <c r="G13" s="147">
        <f t="shared" si="1"/>
        <v>1</v>
      </c>
      <c r="H13" s="147">
        <f t="shared" si="2"/>
        <v>0</v>
      </c>
      <c r="I13" s="147">
        <f t="shared" si="3"/>
        <v>1</v>
      </c>
      <c r="J13" s="106">
        <f t="shared" si="4"/>
        <v>0.5</v>
      </c>
      <c r="K13" s="106">
        <f t="shared" si="5"/>
        <v>0.5</v>
      </c>
      <c r="L13" s="96" t="s">
        <v>121</v>
      </c>
      <c r="M13" s="110"/>
      <c r="N13" s="110"/>
      <c r="O13" s="96" t="s">
        <v>122</v>
      </c>
      <c r="P13" s="110"/>
      <c r="Q13" s="110"/>
      <c r="R13" s="96" t="s">
        <v>122</v>
      </c>
      <c r="S13" s="110"/>
      <c r="T13" s="110"/>
      <c r="U13" s="107" t="s">
        <v>121</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9</v>
      </c>
      <c r="B14" s="174" t="s">
        <v>596</v>
      </c>
      <c r="C14" s="146">
        <v>11</v>
      </c>
      <c r="D14" s="177" t="s">
        <v>116</v>
      </c>
      <c r="E14" s="147">
        <f t="shared" si="0"/>
        <v>1</v>
      </c>
      <c r="F14" s="145">
        <f t="shared" si="6"/>
        <v>0</v>
      </c>
      <c r="G14" s="147">
        <f t="shared" si="1"/>
        <v>0</v>
      </c>
      <c r="H14" s="147">
        <f t="shared" si="2"/>
        <v>0</v>
      </c>
      <c r="I14" s="147">
        <f t="shared" si="3"/>
        <v>1</v>
      </c>
      <c r="J14" s="106">
        <f t="shared" si="4"/>
        <v>0.25</v>
      </c>
      <c r="K14" s="106">
        <f t="shared" si="5"/>
        <v>0.5</v>
      </c>
      <c r="L14" s="96"/>
      <c r="M14" s="110"/>
      <c r="N14" s="110"/>
      <c r="O14" s="96" t="s">
        <v>122</v>
      </c>
      <c r="P14" s="110"/>
      <c r="Q14" s="110"/>
      <c r="R14" s="107" t="s">
        <v>121</v>
      </c>
      <c r="S14" s="110"/>
      <c r="T14" s="110"/>
      <c r="U14" s="96" t="s">
        <v>122</v>
      </c>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10</v>
      </c>
      <c r="B15" s="174" t="s">
        <v>597</v>
      </c>
      <c r="C15" s="146">
        <v>13</v>
      </c>
      <c r="D15" s="177" t="s">
        <v>114</v>
      </c>
      <c r="E15" s="147">
        <f t="shared" si="0"/>
        <v>0</v>
      </c>
      <c r="F15" s="145">
        <f t="shared" si="6"/>
        <v>0</v>
      </c>
      <c r="G15" s="147">
        <f t="shared" si="1"/>
        <v>0</v>
      </c>
      <c r="H15" s="147">
        <f t="shared" si="2"/>
        <v>0</v>
      </c>
      <c r="I15" s="147">
        <f t="shared" si="3"/>
        <v>0</v>
      </c>
      <c r="J15" s="106">
        <f t="shared" si="4"/>
        <v>0</v>
      </c>
      <c r="K15" s="106">
        <f t="shared" si="5"/>
        <v>1</v>
      </c>
      <c r="L15" s="107" t="s">
        <v>122</v>
      </c>
      <c r="M15" s="110"/>
      <c r="N15" s="110"/>
      <c r="O15" s="107" t="s">
        <v>122</v>
      </c>
      <c r="P15" s="110"/>
      <c r="Q15" s="110"/>
      <c r="R15" s="96" t="s">
        <v>122</v>
      </c>
      <c r="S15" s="110"/>
      <c r="T15" s="110"/>
      <c r="U15" s="96" t="s">
        <v>122</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11</v>
      </c>
      <c r="B16" s="174" t="s">
        <v>598</v>
      </c>
      <c r="C16" s="146">
        <v>14</v>
      </c>
      <c r="D16" s="177" t="s">
        <v>116</v>
      </c>
      <c r="E16" s="147">
        <f t="shared" si="0"/>
        <v>4</v>
      </c>
      <c r="F16" s="145">
        <f t="shared" si="6"/>
        <v>0</v>
      </c>
      <c r="G16" s="147">
        <f t="shared" si="1"/>
        <v>1</v>
      </c>
      <c r="H16" s="147">
        <f t="shared" si="2"/>
        <v>0</v>
      </c>
      <c r="I16" s="147">
        <f t="shared" si="3"/>
        <v>3</v>
      </c>
      <c r="J16" s="106">
        <f t="shared" si="4"/>
        <v>1</v>
      </c>
      <c r="K16" s="106">
        <f t="shared" si="5"/>
        <v>0</v>
      </c>
      <c r="L16" s="107" t="s">
        <v>121</v>
      </c>
      <c r="M16" s="110"/>
      <c r="N16" s="110"/>
      <c r="O16" s="107" t="s">
        <v>121</v>
      </c>
      <c r="P16" s="110"/>
      <c r="Q16" s="110"/>
      <c r="R16" s="107" t="s">
        <v>121</v>
      </c>
      <c r="S16" s="110"/>
      <c r="T16" s="110"/>
      <c r="U16" s="107" t="s">
        <v>121</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12</v>
      </c>
      <c r="B17" s="174" t="s">
        <v>599</v>
      </c>
      <c r="C17" s="146">
        <v>15</v>
      </c>
      <c r="D17" s="177" t="s">
        <v>114</v>
      </c>
      <c r="E17" s="147">
        <f t="shared" si="0"/>
        <v>4</v>
      </c>
      <c r="F17" s="145">
        <f t="shared" si="6"/>
        <v>0</v>
      </c>
      <c r="G17" s="147">
        <f t="shared" si="1"/>
        <v>1</v>
      </c>
      <c r="H17" s="147">
        <f t="shared" si="2"/>
        <v>0</v>
      </c>
      <c r="I17" s="147">
        <f t="shared" si="3"/>
        <v>3</v>
      </c>
      <c r="J17" s="106">
        <f t="shared" si="4"/>
        <v>1</v>
      </c>
      <c r="K17" s="106">
        <f t="shared" si="5"/>
        <v>0</v>
      </c>
      <c r="L17" s="96" t="s">
        <v>121</v>
      </c>
      <c r="M17" s="110"/>
      <c r="N17" s="110"/>
      <c r="O17" s="96" t="s">
        <v>121</v>
      </c>
      <c r="P17" s="110"/>
      <c r="Q17" s="110"/>
      <c r="R17" s="107" t="s">
        <v>121</v>
      </c>
      <c r="S17" s="110"/>
      <c r="T17" s="110"/>
      <c r="U17" s="107" t="s">
        <v>121</v>
      </c>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13</v>
      </c>
      <c r="B18" s="174" t="s">
        <v>600</v>
      </c>
      <c r="C18" s="146">
        <v>16</v>
      </c>
      <c r="D18" s="177" t="s">
        <v>113</v>
      </c>
      <c r="E18" s="147">
        <f t="shared" si="0"/>
        <v>0</v>
      </c>
      <c r="F18" s="175">
        <f>SUM(L18:XFD18)*-1</f>
        <v>0</v>
      </c>
      <c r="G18" s="147">
        <f t="shared" si="1"/>
        <v>0</v>
      </c>
      <c r="H18" s="147">
        <f t="shared" si="2"/>
        <v>0</v>
      </c>
      <c r="I18" s="147">
        <f t="shared" si="3"/>
        <v>0</v>
      </c>
      <c r="J18" s="106">
        <f t="shared" si="4"/>
        <v>0</v>
      </c>
      <c r="K18" s="106">
        <f t="shared" si="5"/>
        <v>0</v>
      </c>
      <c r="L18" s="96"/>
      <c r="M18" s="110"/>
      <c r="N18" s="110"/>
      <c r="O18" s="96"/>
      <c r="P18" s="110"/>
      <c r="Q18" s="110"/>
      <c r="R18" s="96"/>
      <c r="S18" s="110"/>
      <c r="T18" s="110"/>
      <c r="U18" s="96"/>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14</v>
      </c>
      <c r="B19" s="174" t="s">
        <v>601</v>
      </c>
      <c r="C19" s="146">
        <v>17</v>
      </c>
      <c r="D19" s="177" t="s">
        <v>114</v>
      </c>
      <c r="E19" s="147">
        <f t="shared" si="0"/>
        <v>1</v>
      </c>
      <c r="F19" s="145">
        <f t="shared" ref="F19:F27" si="7">SUM(L19:XFD19)</f>
        <v>0</v>
      </c>
      <c r="G19" s="147">
        <f t="shared" si="1"/>
        <v>0</v>
      </c>
      <c r="H19" s="147">
        <f t="shared" si="2"/>
        <v>0</v>
      </c>
      <c r="I19" s="147">
        <f t="shared" si="3"/>
        <v>1</v>
      </c>
      <c r="J19" s="106">
        <f t="shared" si="4"/>
        <v>0.25</v>
      </c>
      <c r="K19" s="106">
        <f t="shared" si="5"/>
        <v>0</v>
      </c>
      <c r="L19" s="96"/>
      <c r="M19" s="110"/>
      <c r="N19" s="110"/>
      <c r="O19" s="96"/>
      <c r="P19" s="110"/>
      <c r="Q19" s="110"/>
      <c r="R19" s="96"/>
      <c r="S19" s="110"/>
      <c r="T19" s="110"/>
      <c r="U19" s="107" t="s">
        <v>121</v>
      </c>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15</v>
      </c>
      <c r="B20" s="174" t="s">
        <v>249</v>
      </c>
      <c r="C20" s="146">
        <v>19</v>
      </c>
      <c r="D20" s="177" t="s">
        <v>116</v>
      </c>
      <c r="E20" s="147">
        <f t="shared" si="0"/>
        <v>0</v>
      </c>
      <c r="F20" s="145">
        <f t="shared" si="7"/>
        <v>0</v>
      </c>
      <c r="G20" s="147">
        <f t="shared" si="1"/>
        <v>0</v>
      </c>
      <c r="H20" s="147">
        <f t="shared" si="2"/>
        <v>0</v>
      </c>
      <c r="I20" s="147">
        <f t="shared" si="3"/>
        <v>0</v>
      </c>
      <c r="J20" s="106">
        <f t="shared" si="4"/>
        <v>0</v>
      </c>
      <c r="K20" s="106">
        <f t="shared" si="5"/>
        <v>0</v>
      </c>
      <c r="L20" s="96"/>
      <c r="M20" s="110"/>
      <c r="N20" s="110"/>
      <c r="O20" s="96"/>
      <c r="P20" s="110"/>
      <c r="Q20" s="110"/>
      <c r="R20" s="96"/>
      <c r="S20" s="110"/>
      <c r="T20" s="110"/>
      <c r="U20" s="96"/>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16</v>
      </c>
      <c r="B21" s="174" t="s">
        <v>602</v>
      </c>
      <c r="C21" s="146">
        <v>9</v>
      </c>
      <c r="D21" s="177" t="s">
        <v>117</v>
      </c>
      <c r="E21" s="147">
        <f t="shared" si="0"/>
        <v>0</v>
      </c>
      <c r="F21" s="175">
        <f t="shared" si="7"/>
        <v>0</v>
      </c>
      <c r="G21" s="147">
        <f t="shared" si="1"/>
        <v>0</v>
      </c>
      <c r="H21" s="147">
        <f t="shared" si="2"/>
        <v>0</v>
      </c>
      <c r="I21" s="147">
        <f t="shared" si="3"/>
        <v>0</v>
      </c>
      <c r="J21" s="106">
        <f t="shared" si="4"/>
        <v>0</v>
      </c>
      <c r="K21" s="106">
        <f t="shared" si="5"/>
        <v>0.5</v>
      </c>
      <c r="L21" s="107" t="s">
        <v>122</v>
      </c>
      <c r="M21" s="110"/>
      <c r="N21" s="110"/>
      <c r="O21" s="107"/>
      <c r="P21" s="110"/>
      <c r="Q21" s="110"/>
      <c r="R21" s="96"/>
      <c r="S21" s="110"/>
      <c r="T21" s="110"/>
      <c r="U21" s="96" t="s">
        <v>122</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17</v>
      </c>
      <c r="B22" s="174" t="s">
        <v>603</v>
      </c>
      <c r="C22" s="146">
        <v>23</v>
      </c>
      <c r="D22" s="177" t="s">
        <v>116</v>
      </c>
      <c r="E22" s="147">
        <f t="shared" si="0"/>
        <v>3</v>
      </c>
      <c r="F22" s="145">
        <f t="shared" si="7"/>
        <v>1</v>
      </c>
      <c r="G22" s="147">
        <f t="shared" si="1"/>
        <v>1</v>
      </c>
      <c r="H22" s="147">
        <f t="shared" si="2"/>
        <v>0</v>
      </c>
      <c r="I22" s="147">
        <f t="shared" si="3"/>
        <v>2</v>
      </c>
      <c r="J22" s="106">
        <f t="shared" si="4"/>
        <v>0.75</v>
      </c>
      <c r="K22" s="106">
        <f t="shared" si="5"/>
        <v>0.25</v>
      </c>
      <c r="L22" s="96" t="s">
        <v>121</v>
      </c>
      <c r="M22" s="110">
        <v>1</v>
      </c>
      <c r="N22" s="110"/>
      <c r="O22" s="96" t="s">
        <v>121</v>
      </c>
      <c r="P22" s="110"/>
      <c r="Q22" s="110"/>
      <c r="R22" s="107" t="s">
        <v>121</v>
      </c>
      <c r="S22" s="110"/>
      <c r="T22" s="110"/>
      <c r="U22" s="96" t="s">
        <v>122</v>
      </c>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18</v>
      </c>
      <c r="B23" s="174" t="s">
        <v>604</v>
      </c>
      <c r="C23" s="146">
        <v>24</v>
      </c>
      <c r="D23" s="177" t="s">
        <v>117</v>
      </c>
      <c r="E23" s="147">
        <f t="shared" si="0"/>
        <v>0</v>
      </c>
      <c r="F23" s="145">
        <f t="shared" si="7"/>
        <v>0</v>
      </c>
      <c r="G23" s="147">
        <f t="shared" si="1"/>
        <v>0</v>
      </c>
      <c r="H23" s="147">
        <f t="shared" si="2"/>
        <v>0</v>
      </c>
      <c r="I23" s="147">
        <f t="shared" si="3"/>
        <v>0</v>
      </c>
      <c r="J23" s="106">
        <f t="shared" si="4"/>
        <v>0</v>
      </c>
      <c r="K23" s="106">
        <f t="shared" si="5"/>
        <v>0.75</v>
      </c>
      <c r="L23" s="96" t="s">
        <v>122</v>
      </c>
      <c r="M23" s="110"/>
      <c r="N23" s="110"/>
      <c r="O23" s="96" t="s">
        <v>122</v>
      </c>
      <c r="P23" s="110"/>
      <c r="Q23" s="110"/>
      <c r="R23" s="96" t="s">
        <v>122</v>
      </c>
      <c r="S23" s="110"/>
      <c r="T23" s="110"/>
      <c r="U23" s="96"/>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19</v>
      </c>
      <c r="B24" s="174" t="s">
        <v>605</v>
      </c>
      <c r="C24" s="146">
        <v>25</v>
      </c>
      <c r="D24" s="177" t="s">
        <v>114</v>
      </c>
      <c r="E24" s="147">
        <f t="shared" si="0"/>
        <v>0</v>
      </c>
      <c r="F24" s="145">
        <f t="shared" si="7"/>
        <v>0</v>
      </c>
      <c r="G24" s="147">
        <f t="shared" si="1"/>
        <v>0</v>
      </c>
      <c r="H24" s="147">
        <f t="shared" si="2"/>
        <v>0</v>
      </c>
      <c r="I24" s="147">
        <f t="shared" si="3"/>
        <v>0</v>
      </c>
      <c r="J24" s="106">
        <f t="shared" si="4"/>
        <v>0</v>
      </c>
      <c r="K24" s="106">
        <f t="shared" si="5"/>
        <v>1</v>
      </c>
      <c r="L24" s="96" t="s">
        <v>122</v>
      </c>
      <c r="M24" s="110"/>
      <c r="N24" s="110"/>
      <c r="O24" s="96" t="s">
        <v>122</v>
      </c>
      <c r="P24" s="110"/>
      <c r="Q24" s="110"/>
      <c r="R24" s="96" t="s">
        <v>122</v>
      </c>
      <c r="S24" s="110"/>
      <c r="T24" s="110"/>
      <c r="U24" s="96" t="s">
        <v>122</v>
      </c>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20</v>
      </c>
      <c r="B25" s="174" t="s">
        <v>606</v>
      </c>
      <c r="C25" s="146">
        <v>26</v>
      </c>
      <c r="D25" s="177" t="s">
        <v>114</v>
      </c>
      <c r="E25" s="147">
        <f t="shared" si="0"/>
        <v>0</v>
      </c>
      <c r="F25" s="145">
        <f t="shared" si="7"/>
        <v>0</v>
      </c>
      <c r="G25" s="147">
        <f t="shared" si="1"/>
        <v>0</v>
      </c>
      <c r="H25" s="147">
        <f t="shared" si="2"/>
        <v>0</v>
      </c>
      <c r="I25" s="147">
        <f t="shared" si="3"/>
        <v>0</v>
      </c>
      <c r="J25" s="106">
        <f t="shared" si="4"/>
        <v>0</v>
      </c>
      <c r="K25" s="106">
        <f t="shared" si="5"/>
        <v>0.75</v>
      </c>
      <c r="L25" s="107" t="s">
        <v>122</v>
      </c>
      <c r="M25" s="110"/>
      <c r="N25" s="110"/>
      <c r="O25" s="107" t="s">
        <v>122</v>
      </c>
      <c r="P25" s="110"/>
      <c r="Q25" s="110"/>
      <c r="R25" s="96" t="s">
        <v>122</v>
      </c>
      <c r="S25" s="110"/>
      <c r="T25" s="110"/>
      <c r="U25" s="107"/>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21</v>
      </c>
      <c r="B26" s="174" t="s">
        <v>607</v>
      </c>
      <c r="C26" s="146">
        <v>27</v>
      </c>
      <c r="D26" s="177" t="s">
        <v>116</v>
      </c>
      <c r="E26" s="147">
        <f t="shared" si="0"/>
        <v>4</v>
      </c>
      <c r="F26" s="145">
        <f t="shared" si="7"/>
        <v>0</v>
      </c>
      <c r="G26" s="147">
        <f t="shared" si="1"/>
        <v>1</v>
      </c>
      <c r="H26" s="147">
        <f t="shared" si="2"/>
        <v>0</v>
      </c>
      <c r="I26" s="147">
        <f t="shared" si="3"/>
        <v>3</v>
      </c>
      <c r="J26" s="106">
        <f t="shared" si="4"/>
        <v>1</v>
      </c>
      <c r="K26" s="106">
        <f t="shared" si="5"/>
        <v>0</v>
      </c>
      <c r="L26" s="107" t="s">
        <v>121</v>
      </c>
      <c r="M26" s="110"/>
      <c r="N26" s="110"/>
      <c r="O26" s="107" t="s">
        <v>121</v>
      </c>
      <c r="P26" s="110"/>
      <c r="Q26" s="110"/>
      <c r="R26" s="107" t="s">
        <v>121</v>
      </c>
      <c r="S26" s="110"/>
      <c r="T26" s="110"/>
      <c r="U26" s="107" t="s">
        <v>121</v>
      </c>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22</v>
      </c>
      <c r="B27" s="174" t="s">
        <v>608</v>
      </c>
      <c r="C27" s="146">
        <v>28</v>
      </c>
      <c r="D27" s="177" t="s">
        <v>116</v>
      </c>
      <c r="E27" s="147">
        <f t="shared" si="0"/>
        <v>4</v>
      </c>
      <c r="F27" s="145">
        <f t="shared" si="7"/>
        <v>0</v>
      </c>
      <c r="G27" s="147">
        <f t="shared" si="1"/>
        <v>1</v>
      </c>
      <c r="H27" s="147">
        <f t="shared" si="2"/>
        <v>0</v>
      </c>
      <c r="I27" s="147">
        <f t="shared" si="3"/>
        <v>3</v>
      </c>
      <c r="J27" s="106">
        <f t="shared" si="4"/>
        <v>1</v>
      </c>
      <c r="K27" s="106">
        <f t="shared" si="5"/>
        <v>0</v>
      </c>
      <c r="L27" s="96" t="s">
        <v>121</v>
      </c>
      <c r="M27" s="110"/>
      <c r="N27" s="110"/>
      <c r="O27" s="96" t="s">
        <v>121</v>
      </c>
      <c r="P27" s="110"/>
      <c r="Q27" s="110"/>
      <c r="R27" s="107" t="s">
        <v>121</v>
      </c>
      <c r="S27" s="110"/>
      <c r="T27" s="110"/>
      <c r="U27" s="107" t="s">
        <v>121</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23</v>
      </c>
      <c r="B28" s="174" t="s">
        <v>609</v>
      </c>
      <c r="C28" s="146">
        <v>30</v>
      </c>
      <c r="D28" s="177" t="s">
        <v>113</v>
      </c>
      <c r="E28" s="147">
        <f t="shared" si="0"/>
        <v>0</v>
      </c>
      <c r="F28" s="175">
        <f>SUM(L28:XFD28)*-1</f>
        <v>0</v>
      </c>
      <c r="G28" s="147">
        <f t="shared" si="1"/>
        <v>0</v>
      </c>
      <c r="H28" s="147">
        <f t="shared" si="2"/>
        <v>0</v>
      </c>
      <c r="I28" s="147">
        <f t="shared" si="3"/>
        <v>0</v>
      </c>
      <c r="J28" s="106">
        <f t="shared" si="4"/>
        <v>0</v>
      </c>
      <c r="K28" s="106">
        <f t="shared" si="5"/>
        <v>1</v>
      </c>
      <c r="L28" s="96" t="s">
        <v>122</v>
      </c>
      <c r="M28" s="110"/>
      <c r="N28" s="110"/>
      <c r="O28" s="96" t="s">
        <v>122</v>
      </c>
      <c r="P28" s="110"/>
      <c r="Q28" s="110"/>
      <c r="R28" s="96" t="s">
        <v>122</v>
      </c>
      <c r="S28" s="110"/>
      <c r="T28" s="110"/>
      <c r="U28" s="96" t="s">
        <v>122</v>
      </c>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24</v>
      </c>
      <c r="B29" s="174" t="s">
        <v>610</v>
      </c>
      <c r="C29" s="146">
        <v>40</v>
      </c>
      <c r="D29" s="177" t="s">
        <v>113</v>
      </c>
      <c r="E29" s="147">
        <f t="shared" si="0"/>
        <v>0</v>
      </c>
      <c r="F29" s="175">
        <f>SUM(L29:XFD29)*-1</f>
        <v>0</v>
      </c>
      <c r="G29" s="147">
        <f t="shared" si="1"/>
        <v>0</v>
      </c>
      <c r="H29" s="147">
        <f t="shared" si="2"/>
        <v>0</v>
      </c>
      <c r="I29" s="147">
        <f t="shared" si="3"/>
        <v>0</v>
      </c>
      <c r="J29" s="106">
        <f t="shared" si="4"/>
        <v>0</v>
      </c>
      <c r="K29" s="106">
        <f t="shared" si="5"/>
        <v>0</v>
      </c>
      <c r="L29" s="96"/>
      <c r="M29" s="110"/>
      <c r="N29" s="110"/>
      <c r="O29" s="96"/>
      <c r="P29" s="110"/>
      <c r="Q29" s="110"/>
      <c r="R29" s="96"/>
      <c r="S29" s="110"/>
      <c r="T29" s="110"/>
      <c r="U29" s="96"/>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26</v>
      </c>
      <c r="B30" s="174" t="s">
        <v>612</v>
      </c>
      <c r="C30" s="146"/>
      <c r="D30" s="177" t="s">
        <v>117</v>
      </c>
      <c r="E30" s="147">
        <f t="shared" si="0"/>
        <v>0</v>
      </c>
      <c r="F30" s="145">
        <f t="shared" ref="F30:F44" si="8">SUM(L30:XFD30)</f>
        <v>0</v>
      </c>
      <c r="G30" s="147">
        <f t="shared" si="1"/>
        <v>0</v>
      </c>
      <c r="H30" s="147">
        <f t="shared" si="2"/>
        <v>0</v>
      </c>
      <c r="I30" s="147">
        <f t="shared" si="3"/>
        <v>0</v>
      </c>
      <c r="J30" s="106">
        <f t="shared" si="4"/>
        <v>0</v>
      </c>
      <c r="K30" s="106">
        <f t="shared" si="5"/>
        <v>0</v>
      </c>
      <c r="L30" s="96"/>
      <c r="M30" s="110"/>
      <c r="N30" s="110"/>
      <c r="O30" s="96"/>
      <c r="P30" s="110"/>
      <c r="Q30" s="110"/>
      <c r="R30" s="96"/>
      <c r="S30" s="110"/>
      <c r="T30" s="110"/>
      <c r="U30" s="96"/>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27</v>
      </c>
      <c r="B31" s="174" t="s">
        <v>613</v>
      </c>
      <c r="C31" s="146">
        <v>18</v>
      </c>
      <c r="D31" s="177" t="s">
        <v>117</v>
      </c>
      <c r="E31" s="147">
        <f t="shared" si="0"/>
        <v>1</v>
      </c>
      <c r="F31" s="145">
        <f t="shared" si="8"/>
        <v>0</v>
      </c>
      <c r="G31" s="147">
        <f t="shared" si="1"/>
        <v>0</v>
      </c>
      <c r="H31" s="147">
        <f t="shared" si="2"/>
        <v>0</v>
      </c>
      <c r="I31" s="147">
        <f t="shared" si="3"/>
        <v>1</v>
      </c>
      <c r="J31" s="106">
        <f t="shared" si="4"/>
        <v>0.25</v>
      </c>
      <c r="K31" s="106">
        <f t="shared" si="5"/>
        <v>0</v>
      </c>
      <c r="L31" s="96"/>
      <c r="M31" s="110"/>
      <c r="N31" s="110"/>
      <c r="O31" s="96"/>
      <c r="P31" s="110"/>
      <c r="Q31" s="110"/>
      <c r="R31" s="96"/>
      <c r="S31" s="110"/>
      <c r="T31" s="110"/>
      <c r="U31" s="107" t="s">
        <v>121</v>
      </c>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25</v>
      </c>
      <c r="B32" s="183" t="s">
        <v>611</v>
      </c>
      <c r="C32" s="146"/>
      <c r="D32" s="177" t="s">
        <v>116</v>
      </c>
      <c r="E32" s="147">
        <f t="shared" si="0"/>
        <v>0</v>
      </c>
      <c r="F32" s="145">
        <f t="shared" si="8"/>
        <v>0</v>
      </c>
      <c r="G32" s="147">
        <f t="shared" si="1"/>
        <v>0</v>
      </c>
      <c r="H32" s="147">
        <f t="shared" si="2"/>
        <v>0</v>
      </c>
      <c r="I32" s="147">
        <f t="shared" si="3"/>
        <v>0</v>
      </c>
      <c r="J32" s="106">
        <f t="shared" si="4"/>
        <v>0</v>
      </c>
      <c r="K32" s="106">
        <f t="shared" si="5"/>
        <v>0</v>
      </c>
      <c r="L32" s="96"/>
      <c r="M32" s="110"/>
      <c r="N32" s="110"/>
      <c r="O32" s="107"/>
      <c r="P32" s="110"/>
      <c r="Q32" s="110"/>
      <c r="R32" s="96"/>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29</v>
      </c>
      <c r="B33" s="150"/>
      <c r="C33" s="146"/>
      <c r="D33" s="153"/>
      <c r="E33" s="147">
        <f t="shared" si="0"/>
        <v>0</v>
      </c>
      <c r="F33" s="145">
        <f t="shared" si="8"/>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50"/>
      <c r="C34" s="146"/>
      <c r="D34" s="153"/>
      <c r="E34" s="147">
        <f t="shared" si="0"/>
        <v>0</v>
      </c>
      <c r="F34" s="145">
        <f t="shared" si="8"/>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50"/>
      <c r="C35" s="146"/>
      <c r="D35" s="153"/>
      <c r="E35" s="147">
        <f t="shared" si="0"/>
        <v>0</v>
      </c>
      <c r="F35" s="145">
        <f t="shared" si="8"/>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8"/>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1</v>
      </c>
      <c r="N48" s="119">
        <f>SUM(N5:N45)</f>
        <v>0</v>
      </c>
      <c r="O48" s="117">
        <f>O47+O46</f>
        <v>18</v>
      </c>
      <c r="P48" s="119">
        <f>SUM(P5:P45)</f>
        <v>0</v>
      </c>
      <c r="Q48" s="119">
        <f>SUM(Q5:Q45)</f>
        <v>1</v>
      </c>
      <c r="R48" s="117">
        <f>R47+R46</f>
        <v>18</v>
      </c>
      <c r="S48" s="119">
        <f>SUM(S5:S45)</f>
        <v>0</v>
      </c>
      <c r="T48" s="119">
        <f>SUM(T5:T45)</f>
        <v>1</v>
      </c>
      <c r="U48" s="117">
        <f>U47+U46</f>
        <v>18</v>
      </c>
      <c r="V48" s="119">
        <f>SUM(V5:V45)</f>
        <v>0</v>
      </c>
      <c r="W48" s="119">
        <f>SUM(W5:W45)</f>
        <v>3</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Victoire</v>
      </c>
      <c r="O49" s="110" t="str">
        <f>IF(O48&lt;18,"",IF(P48&lt;Q48,"Défaite",IF(P48=Q48,"Nul",IF(P48&gt;Q48,"Victoire",""))))</f>
        <v>Défaite</v>
      </c>
      <c r="R49" s="110" t="str">
        <f>IF(R48&lt;18,"",IF(S48&lt;T48,"Défaite",IF(S48=T48,"Nul",IF(S48&gt;T48,"Victoire",""))))</f>
        <v>Défaite</v>
      </c>
      <c r="U49" s="110" t="str">
        <f>IF(U48&lt;18,"",IF(V48&lt;W48,"Défaite",IF(V48=W48,"Nul",IF(V48&gt;W48,"Victoire",""))))</f>
        <v>Défaite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588</v>
      </c>
      <c r="C108" s="146">
        <v>1</v>
      </c>
      <c r="D108" s="177" t="s">
        <v>113</v>
      </c>
      <c r="E108" s="159"/>
      <c r="F108" s="120">
        <f t="shared" ref="F108:F148" si="9">IF((SUMIFS($E$5:$E$105,$B$5:$B$105,$B108))=0,"",(SUMIFS($G$5:$G$105,$B$5:$B$105,$B108))/(SUMIFS($E$5:$E$105,$B$5:$B$105,$B108)))</f>
        <v>0.25</v>
      </c>
      <c r="G108" s="120">
        <f t="shared" ref="G108:G148" si="10">IF((SUMIFS($E$5:$E$105,$B$5:$B$105,$B108))=0,"",(SUMIFS($H$5:$H$105,$B$5:$B$105,$B108))/(SUMIFS($E$5:$E$105,$B$5:$B$105,$B108)))</f>
        <v>0</v>
      </c>
      <c r="H108" s="120">
        <f t="shared" ref="H108:H148" si="11">IF((SUMIFS($E$5:$E$105,$B$5:$B$105,$B108))=0,"",(SUMIFS($I$5:$I$105,$B$5:$B$105,$B108))/(SUMIFS($E$5:$E$105,$B$5:$B$105,$B108)))</f>
        <v>0.75</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589</v>
      </c>
      <c r="C109" s="146">
        <v>2</v>
      </c>
      <c r="D109" s="177" t="s">
        <v>117</v>
      </c>
      <c r="E109" s="159"/>
      <c r="F109" s="120" t="str">
        <f t="shared" si="9"/>
        <v/>
      </c>
      <c r="G109" s="120" t="str">
        <f t="shared" si="10"/>
        <v/>
      </c>
      <c r="H109" s="120" t="str">
        <f t="shared" si="11"/>
        <v/>
      </c>
      <c r="I109" s="126"/>
      <c r="J109" s="126"/>
      <c r="K109" s="126"/>
      <c r="L109" s="94"/>
      <c r="M109" s="135"/>
      <c r="N109" s="134"/>
      <c r="O109" s="134"/>
      <c r="P109" s="134"/>
      <c r="Q109" s="134"/>
      <c r="R109" s="134"/>
      <c r="S109" s="134"/>
      <c r="T109" s="133"/>
      <c r="U109" s="133"/>
      <c r="V109" s="133"/>
      <c r="W109" s="133"/>
      <c r="X109" s="133"/>
      <c r="Y109" s="133"/>
      <c r="Z109" s="133"/>
      <c r="AA109" s="133"/>
      <c r="AB109" s="133"/>
      <c r="AC109" s="133"/>
      <c r="AD109" s="133"/>
      <c r="AE109" s="133"/>
      <c r="AF109" s="133"/>
      <c r="AG109" s="133"/>
      <c r="AH109" s="133"/>
      <c r="AI109" s="133"/>
      <c r="AJ109" s="133"/>
      <c r="DS109" s="132"/>
      <c r="DT109" s="132"/>
      <c r="DU109" s="132"/>
      <c r="DV109" s="132"/>
      <c r="DW109" s="132"/>
    </row>
    <row r="110" spans="1:127" ht="15" x14ac:dyDescent="0.25">
      <c r="A110" s="110"/>
      <c r="B110" s="174" t="s">
        <v>590</v>
      </c>
      <c r="C110" s="146">
        <v>3</v>
      </c>
      <c r="D110" s="177" t="s">
        <v>114</v>
      </c>
      <c r="E110" s="159"/>
      <c r="F110" s="120">
        <f t="shared" si="9"/>
        <v>0.33333333333333331</v>
      </c>
      <c r="G110" s="120">
        <f t="shared" si="10"/>
        <v>0</v>
      </c>
      <c r="H110" s="120">
        <f t="shared" si="11"/>
        <v>0.66666666666666663</v>
      </c>
      <c r="I110" s="126"/>
      <c r="J110" s="126"/>
      <c r="K110" s="126"/>
      <c r="L110" s="94"/>
      <c r="M110" s="41"/>
      <c r="N110" s="134"/>
      <c r="O110" s="134"/>
      <c r="P110" s="134"/>
      <c r="Q110" s="134"/>
      <c r="R110" s="134"/>
      <c r="S110" s="134"/>
      <c r="T110" s="133"/>
      <c r="U110" s="133"/>
      <c r="V110" s="133"/>
      <c r="W110" s="133"/>
      <c r="X110" s="133"/>
      <c r="Y110" s="133"/>
      <c r="Z110" s="133"/>
      <c r="AA110" s="133"/>
      <c r="AB110" s="133"/>
      <c r="AC110" s="133"/>
      <c r="AD110" s="133"/>
      <c r="AE110" s="133"/>
      <c r="AF110" s="133"/>
      <c r="AG110" s="133"/>
      <c r="AH110" s="133"/>
      <c r="AI110" s="133"/>
      <c r="AJ110" s="133"/>
      <c r="DS110" s="132"/>
      <c r="DT110" s="132"/>
      <c r="DU110" s="132"/>
      <c r="DV110" s="132"/>
      <c r="DW110" s="132"/>
    </row>
    <row r="111" spans="1:127" ht="15" x14ac:dyDescent="0.2">
      <c r="A111" s="110"/>
      <c r="B111" s="174" t="s">
        <v>591</v>
      </c>
      <c r="C111" s="146">
        <v>4</v>
      </c>
      <c r="D111" s="177" t="s">
        <v>114</v>
      </c>
      <c r="E111" s="159"/>
      <c r="F111" s="120">
        <f t="shared" si="9"/>
        <v>0.25</v>
      </c>
      <c r="G111" s="120">
        <f t="shared" si="10"/>
        <v>0</v>
      </c>
      <c r="H111" s="120">
        <f t="shared" si="11"/>
        <v>0.75</v>
      </c>
      <c r="I111" s="126"/>
      <c r="J111" s="126"/>
      <c r="K111" s="126"/>
      <c r="L111" s="94"/>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c r="B112" s="174" t="s">
        <v>592</v>
      </c>
      <c r="C112" s="146">
        <v>6</v>
      </c>
      <c r="D112" s="177" t="s">
        <v>114</v>
      </c>
      <c r="E112" s="159"/>
      <c r="F112" s="120">
        <f t="shared" si="9"/>
        <v>0.25</v>
      </c>
      <c r="G112" s="120">
        <f t="shared" si="10"/>
        <v>0</v>
      </c>
      <c r="H112" s="120">
        <f t="shared" si="11"/>
        <v>0.75</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c r="B113" s="174" t="s">
        <v>593</v>
      </c>
      <c r="C113" s="146">
        <v>7</v>
      </c>
      <c r="D113" s="177" t="s">
        <v>116</v>
      </c>
      <c r="E113" s="159"/>
      <c r="F113" s="120">
        <f t="shared" si="9"/>
        <v>0.5</v>
      </c>
      <c r="G113" s="120">
        <f t="shared" si="10"/>
        <v>0</v>
      </c>
      <c r="H113" s="120">
        <f t="shared" si="11"/>
        <v>0.5</v>
      </c>
      <c r="I113" s="126"/>
      <c r="J113" s="126"/>
      <c r="K113" s="126"/>
      <c r="L113" s="94"/>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c r="B114" s="174" t="s">
        <v>594</v>
      </c>
      <c r="C114" s="146">
        <v>8</v>
      </c>
      <c r="D114" s="177" t="s">
        <v>116</v>
      </c>
      <c r="E114" s="159"/>
      <c r="F114" s="120">
        <f t="shared" si="9"/>
        <v>0</v>
      </c>
      <c r="G114" s="120">
        <f t="shared" si="10"/>
        <v>0</v>
      </c>
      <c r="H114" s="120">
        <f t="shared" si="11"/>
        <v>1</v>
      </c>
      <c r="I114" s="126"/>
      <c r="J114" s="126"/>
      <c r="K114" s="126"/>
      <c r="L114" s="94"/>
      <c r="M114" s="135"/>
      <c r="N114" s="134"/>
      <c r="O114" s="134"/>
      <c r="P114" s="134"/>
      <c r="Q114" s="134"/>
      <c r="R114" s="134"/>
      <c r="S114" s="134"/>
      <c r="T114" s="133"/>
      <c r="U114" s="125"/>
      <c r="V114" s="125"/>
      <c r="W114" s="125"/>
      <c r="X114" s="125"/>
      <c r="Y114" s="125"/>
      <c r="Z114" s="125"/>
      <c r="AA114" s="125"/>
      <c r="AB114" s="125"/>
      <c r="AC114" s="133"/>
      <c r="AD114" s="133"/>
      <c r="AE114" s="133"/>
      <c r="AF114" s="133"/>
      <c r="AG114" s="133"/>
      <c r="AH114" s="133"/>
      <c r="AI114" s="133"/>
      <c r="AJ114" s="133"/>
      <c r="DS114" s="132"/>
      <c r="DT114" s="132"/>
      <c r="DU114" s="132"/>
      <c r="DV114" s="132"/>
      <c r="DW114" s="132"/>
    </row>
    <row r="115" spans="1:127" ht="15" x14ac:dyDescent="0.2">
      <c r="A115" s="110"/>
      <c r="B115" s="174" t="s">
        <v>595</v>
      </c>
      <c r="C115" s="146">
        <v>10</v>
      </c>
      <c r="D115" s="177" t="s">
        <v>117</v>
      </c>
      <c r="E115" s="159"/>
      <c r="F115" s="120">
        <f t="shared" si="9"/>
        <v>0.5</v>
      </c>
      <c r="G115" s="120">
        <f t="shared" si="10"/>
        <v>0</v>
      </c>
      <c r="H115" s="120">
        <f t="shared" si="11"/>
        <v>0.5</v>
      </c>
      <c r="I115" s="126"/>
      <c r="J115" s="126"/>
      <c r="K115" s="126"/>
      <c r="L115" s="94"/>
      <c r="M115" s="135"/>
      <c r="N115" s="134"/>
      <c r="O115" s="134"/>
      <c r="P115" s="134"/>
      <c r="Q115" s="134"/>
      <c r="R115" s="134"/>
      <c r="S115" s="134"/>
      <c r="T115" s="133"/>
      <c r="U115" s="125"/>
      <c r="V115" s="125"/>
      <c r="W115" s="125"/>
      <c r="X115" s="125"/>
      <c r="Y115" s="125"/>
      <c r="Z115" s="125"/>
      <c r="AA115" s="125"/>
      <c r="AB115" s="125"/>
      <c r="AC115" s="125"/>
      <c r="AD115" s="125"/>
      <c r="AE115" s="125"/>
      <c r="AF115" s="125"/>
      <c r="AG115" s="125"/>
      <c r="AH115" s="125"/>
      <c r="AI115" s="125"/>
      <c r="AJ115" s="125"/>
      <c r="DS115" s="132"/>
      <c r="DT115" s="132"/>
      <c r="DU115" s="132"/>
      <c r="DV115" s="132"/>
      <c r="DW115" s="132"/>
    </row>
    <row r="116" spans="1:127" ht="15" x14ac:dyDescent="0.2">
      <c r="A116" s="110"/>
      <c r="B116" s="174" t="s">
        <v>596</v>
      </c>
      <c r="C116" s="146">
        <v>11</v>
      </c>
      <c r="D116" s="177" t="s">
        <v>116</v>
      </c>
      <c r="E116" s="159"/>
      <c r="F116" s="120">
        <f t="shared" si="9"/>
        <v>0</v>
      </c>
      <c r="G116" s="120">
        <f t="shared" si="10"/>
        <v>0</v>
      </c>
      <c r="H116" s="120">
        <f t="shared" si="11"/>
        <v>1</v>
      </c>
      <c r="I116" s="126"/>
      <c r="J116" s="126"/>
      <c r="K116" s="126"/>
      <c r="L116" s="94"/>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132"/>
      <c r="DT116" s="132"/>
      <c r="DU116" s="132"/>
      <c r="DV116" s="132"/>
      <c r="DW116" s="132"/>
    </row>
    <row r="117" spans="1:127" ht="15" x14ac:dyDescent="0.2">
      <c r="A117" s="110"/>
      <c r="B117" s="174" t="s">
        <v>597</v>
      </c>
      <c r="C117" s="146">
        <v>13</v>
      </c>
      <c r="D117" s="177" t="s">
        <v>114</v>
      </c>
      <c r="E117" s="159"/>
      <c r="F117" s="120" t="str">
        <f t="shared" si="9"/>
        <v/>
      </c>
      <c r="G117" s="120" t="str">
        <f t="shared" si="10"/>
        <v/>
      </c>
      <c r="H117" s="120" t="str">
        <f t="shared" si="11"/>
        <v/>
      </c>
      <c r="I117" s="126"/>
      <c r="J117" s="126"/>
      <c r="K117" s="126"/>
      <c r="L117" s="94"/>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c r="B118" s="174" t="s">
        <v>598</v>
      </c>
      <c r="C118" s="146">
        <v>14</v>
      </c>
      <c r="D118" s="177" t="s">
        <v>116</v>
      </c>
      <c r="E118" s="159"/>
      <c r="F118" s="120">
        <f t="shared" si="9"/>
        <v>0.25</v>
      </c>
      <c r="G118" s="120">
        <f t="shared" si="10"/>
        <v>0</v>
      </c>
      <c r="H118" s="120">
        <f t="shared" si="11"/>
        <v>0.75</v>
      </c>
      <c r="I118" s="126"/>
      <c r="J118" s="126"/>
      <c r="K118" s="126"/>
      <c r="L118" s="173"/>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599</v>
      </c>
      <c r="C119" s="146">
        <v>15</v>
      </c>
      <c r="D119" s="177" t="s">
        <v>114</v>
      </c>
      <c r="E119" s="159"/>
      <c r="F119" s="120">
        <f t="shared" si="9"/>
        <v>0.25</v>
      </c>
      <c r="G119" s="120">
        <f t="shared" si="10"/>
        <v>0</v>
      </c>
      <c r="H119" s="120">
        <f t="shared" si="11"/>
        <v>0.75</v>
      </c>
      <c r="I119" s="126"/>
      <c r="J119" s="126"/>
      <c r="K119" s="126"/>
      <c r="L119" s="94"/>
      <c r="M119" s="135"/>
      <c r="N119" s="134"/>
      <c r="O119" s="134"/>
      <c r="P119" s="134"/>
      <c r="Q119" s="134"/>
      <c r="R119" s="134"/>
      <c r="S119" s="134"/>
      <c r="T119" s="133"/>
      <c r="U119" s="125"/>
      <c r="V119" s="125"/>
      <c r="W119" s="125"/>
      <c r="X119" s="125"/>
      <c r="Y119" s="125"/>
      <c r="Z119" s="125"/>
      <c r="AA119" s="125"/>
      <c r="AB119" s="125"/>
      <c r="AC119" s="133"/>
      <c r="AD119" s="133"/>
      <c r="AE119" s="133"/>
      <c r="AF119" s="133"/>
      <c r="AG119" s="133"/>
      <c r="AH119" s="133"/>
      <c r="AI119" s="133"/>
      <c r="AJ119" s="133"/>
      <c r="DS119" s="132"/>
      <c r="DT119" s="132"/>
      <c r="DU119" s="132"/>
      <c r="DV119" s="132"/>
      <c r="DW119" s="132"/>
    </row>
    <row r="120" spans="1:127" ht="15" x14ac:dyDescent="0.2">
      <c r="A120" s="110"/>
      <c r="B120" s="174" t="s">
        <v>600</v>
      </c>
      <c r="C120" s="146">
        <v>16</v>
      </c>
      <c r="D120" s="177" t="s">
        <v>113</v>
      </c>
      <c r="E120" s="159"/>
      <c r="F120" s="120" t="str">
        <f t="shared" si="9"/>
        <v/>
      </c>
      <c r="G120" s="120" t="str">
        <f t="shared" si="10"/>
        <v/>
      </c>
      <c r="H120" s="120" t="str">
        <f t="shared" si="11"/>
        <v/>
      </c>
      <c r="I120" s="126"/>
      <c r="J120" s="126"/>
      <c r="K120" s="126"/>
      <c r="L120" s="173"/>
      <c r="M120" s="135"/>
      <c r="N120" s="134"/>
      <c r="O120" s="134"/>
      <c r="P120" s="134"/>
      <c r="Q120" s="134"/>
      <c r="R120" s="134"/>
      <c r="S120" s="134"/>
      <c r="T120" s="133"/>
      <c r="U120" s="125"/>
      <c r="V120" s="125"/>
      <c r="W120" s="125"/>
      <c r="X120" s="125"/>
      <c r="Y120" s="125"/>
      <c r="Z120" s="125"/>
      <c r="AA120" s="125"/>
      <c r="AB120" s="125"/>
      <c r="AC120" s="125"/>
      <c r="AD120" s="125"/>
      <c r="AE120" s="125"/>
      <c r="AF120" s="125"/>
      <c r="AG120" s="125"/>
      <c r="AH120" s="125"/>
      <c r="AI120" s="125"/>
      <c r="AJ120" s="125"/>
      <c r="DS120" s="132"/>
      <c r="DT120" s="132"/>
      <c r="DU120" s="132"/>
      <c r="DV120" s="132"/>
      <c r="DW120" s="132"/>
    </row>
    <row r="121" spans="1:127" ht="15" x14ac:dyDescent="0.2">
      <c r="A121" s="110"/>
      <c r="B121" s="174" t="s">
        <v>601</v>
      </c>
      <c r="C121" s="146">
        <v>17</v>
      </c>
      <c r="D121" s="177" t="s">
        <v>114</v>
      </c>
      <c r="E121" s="159"/>
      <c r="F121" s="120">
        <f t="shared" si="9"/>
        <v>0</v>
      </c>
      <c r="G121" s="120">
        <f t="shared" si="10"/>
        <v>0</v>
      </c>
      <c r="H121" s="120">
        <f t="shared" si="11"/>
        <v>1</v>
      </c>
      <c r="I121" s="126"/>
      <c r="J121" s="126"/>
      <c r="K121" s="126"/>
      <c r="L121" s="94"/>
      <c r="M121" s="135"/>
      <c r="N121" s="134"/>
      <c r="O121" s="134"/>
      <c r="P121" s="134"/>
      <c r="Q121" s="134"/>
      <c r="R121" s="134"/>
      <c r="S121" s="134"/>
      <c r="T121" s="133"/>
      <c r="U121" s="125"/>
      <c r="V121" s="125"/>
      <c r="W121" s="125"/>
      <c r="X121" s="125"/>
      <c r="Y121" s="125"/>
      <c r="Z121" s="125"/>
      <c r="AA121" s="125"/>
      <c r="AB121" s="125"/>
      <c r="AC121" s="125"/>
      <c r="AD121" s="125"/>
      <c r="AE121" s="125"/>
      <c r="AF121" s="125"/>
      <c r="AG121" s="125"/>
      <c r="AH121" s="125"/>
      <c r="AI121" s="125"/>
      <c r="AJ121" s="125"/>
      <c r="DS121" s="132"/>
      <c r="DT121" s="132"/>
      <c r="DU121" s="132"/>
      <c r="DV121" s="132"/>
      <c r="DW121" s="132"/>
    </row>
    <row r="122" spans="1:127" ht="15" x14ac:dyDescent="0.2">
      <c r="A122" s="110"/>
      <c r="B122" s="174" t="s">
        <v>249</v>
      </c>
      <c r="C122" s="146">
        <v>19</v>
      </c>
      <c r="D122" s="177" t="s">
        <v>116</v>
      </c>
      <c r="E122" s="159"/>
      <c r="F122" s="120" t="str">
        <f t="shared" si="9"/>
        <v/>
      </c>
      <c r="G122" s="120" t="str">
        <f t="shared" si="10"/>
        <v/>
      </c>
      <c r="H122" s="120" t="str">
        <f t="shared" si="11"/>
        <v/>
      </c>
      <c r="I122" s="126"/>
      <c r="J122" s="126"/>
      <c r="K122" s="126"/>
      <c r="L122" s="94"/>
      <c r="M122" s="135"/>
      <c r="N122" s="134"/>
      <c r="O122" s="134"/>
      <c r="P122" s="134"/>
      <c r="Q122" s="134"/>
      <c r="R122" s="134"/>
      <c r="S122" s="134"/>
      <c r="T122" s="133"/>
      <c r="U122" s="125"/>
      <c r="V122" s="125"/>
      <c r="W122" s="125"/>
      <c r="X122" s="125"/>
      <c r="Y122" s="125"/>
      <c r="Z122" s="125"/>
      <c r="AA122" s="125"/>
      <c r="AB122" s="125"/>
      <c r="AC122" s="133"/>
      <c r="AD122" s="133"/>
      <c r="AE122" s="133"/>
      <c r="AF122" s="133"/>
      <c r="AG122" s="133"/>
      <c r="AH122" s="133"/>
      <c r="AI122" s="133"/>
      <c r="AJ122" s="133"/>
      <c r="DS122" s="132"/>
      <c r="DT122" s="132"/>
      <c r="DU122" s="132"/>
      <c r="DV122" s="132"/>
      <c r="DW122" s="132"/>
    </row>
    <row r="123" spans="1:127" ht="15" x14ac:dyDescent="0.2">
      <c r="A123" s="110"/>
      <c r="B123" s="174" t="s">
        <v>602</v>
      </c>
      <c r="C123" s="146">
        <v>22</v>
      </c>
      <c r="D123" s="177" t="s">
        <v>117</v>
      </c>
      <c r="E123" s="159"/>
      <c r="F123" s="120" t="str">
        <f t="shared" si="9"/>
        <v/>
      </c>
      <c r="G123" s="120" t="str">
        <f t="shared" si="10"/>
        <v/>
      </c>
      <c r="H123" s="120" t="str">
        <f t="shared" si="11"/>
        <v/>
      </c>
      <c r="I123" s="126"/>
      <c r="J123" s="126"/>
      <c r="K123" s="126"/>
      <c r="L123" s="172"/>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74" t="s">
        <v>603</v>
      </c>
      <c r="C124" s="146">
        <v>23</v>
      </c>
      <c r="D124" s="177" t="s">
        <v>116</v>
      </c>
      <c r="E124" s="159"/>
      <c r="F124" s="120">
        <f t="shared" si="9"/>
        <v>0.33333333333333331</v>
      </c>
      <c r="G124" s="120">
        <f t="shared" si="10"/>
        <v>0</v>
      </c>
      <c r="H124" s="120">
        <f t="shared" si="11"/>
        <v>0.66666666666666663</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c r="B125" s="174" t="s">
        <v>604</v>
      </c>
      <c r="C125" s="146">
        <v>24</v>
      </c>
      <c r="D125" s="177" t="s">
        <v>117</v>
      </c>
      <c r="E125" s="159"/>
      <c r="F125" s="120" t="str">
        <f t="shared" si="9"/>
        <v/>
      </c>
      <c r="G125" s="120" t="str">
        <f t="shared" si="10"/>
        <v/>
      </c>
      <c r="H125" s="120" t="str">
        <f t="shared" si="11"/>
        <v/>
      </c>
      <c r="I125" s="126"/>
      <c r="J125" s="126"/>
      <c r="K125" s="126"/>
      <c r="L125" s="94"/>
      <c r="M125" s="135"/>
      <c r="N125" s="134"/>
      <c r="O125" s="134"/>
      <c r="P125" s="134"/>
      <c r="Q125" s="134"/>
      <c r="R125" s="134"/>
      <c r="S125" s="134"/>
      <c r="T125" s="133"/>
      <c r="U125" s="125"/>
      <c r="V125" s="125"/>
      <c r="W125" s="125"/>
      <c r="X125" s="125"/>
      <c r="Y125" s="125"/>
      <c r="Z125" s="125"/>
      <c r="AA125" s="125"/>
      <c r="AB125" s="125"/>
      <c r="AC125" s="125"/>
      <c r="AD125" s="125"/>
      <c r="AE125" s="125"/>
      <c r="AF125" s="125"/>
      <c r="AG125" s="125"/>
      <c r="AH125" s="125"/>
      <c r="AI125" s="125"/>
      <c r="AJ125" s="125"/>
      <c r="DS125" s="132"/>
      <c r="DT125" s="132"/>
      <c r="DU125" s="132"/>
      <c r="DV125" s="132"/>
      <c r="DW125" s="132"/>
    </row>
    <row r="126" spans="1:127" ht="15" x14ac:dyDescent="0.2">
      <c r="A126" s="110"/>
      <c r="B126" s="174" t="s">
        <v>605</v>
      </c>
      <c r="C126" s="146">
        <v>25</v>
      </c>
      <c r="D126" s="177" t="s">
        <v>114</v>
      </c>
      <c r="E126" s="159"/>
      <c r="F126" s="120" t="str">
        <f t="shared" si="9"/>
        <v/>
      </c>
      <c r="G126" s="120" t="str">
        <f t="shared" si="10"/>
        <v/>
      </c>
      <c r="H126" s="120" t="str">
        <f t="shared" si="11"/>
        <v/>
      </c>
      <c r="I126" s="126"/>
      <c r="J126" s="126"/>
      <c r="K126" s="126"/>
      <c r="L126" s="173"/>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74" t="s">
        <v>606</v>
      </c>
      <c r="C127" s="146">
        <v>26</v>
      </c>
      <c r="D127" s="177" t="s">
        <v>114</v>
      </c>
      <c r="E127" s="159"/>
      <c r="F127" s="120" t="str">
        <f t="shared" si="9"/>
        <v/>
      </c>
      <c r="G127" s="120" t="str">
        <f t="shared" si="10"/>
        <v/>
      </c>
      <c r="H127" s="120" t="str">
        <f t="shared" si="11"/>
        <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607</v>
      </c>
      <c r="C128" s="146">
        <v>27</v>
      </c>
      <c r="D128" s="177" t="s">
        <v>116</v>
      </c>
      <c r="E128" s="159"/>
      <c r="F128" s="120">
        <f t="shared" si="9"/>
        <v>0.25</v>
      </c>
      <c r="G128" s="120">
        <f t="shared" si="10"/>
        <v>0</v>
      </c>
      <c r="H128" s="120">
        <f t="shared" si="11"/>
        <v>0.75</v>
      </c>
      <c r="I128" s="126"/>
      <c r="J128" s="126"/>
      <c r="K128" s="126"/>
      <c r="L128" s="173"/>
      <c r="M128" s="135"/>
      <c r="N128" s="134"/>
      <c r="O128" s="134"/>
      <c r="P128" s="134"/>
      <c r="Q128" s="134"/>
      <c r="R128" s="134"/>
      <c r="S128" s="134"/>
      <c r="T128" s="133"/>
      <c r="U128" s="125"/>
      <c r="V128" s="125"/>
      <c r="W128" s="125"/>
      <c r="X128" s="125"/>
      <c r="Y128" s="125"/>
      <c r="Z128" s="125"/>
      <c r="AA128" s="125"/>
      <c r="AB128" s="125"/>
      <c r="AC128" s="125"/>
      <c r="AD128" s="125"/>
      <c r="AE128" s="125"/>
      <c r="AF128" s="125"/>
      <c r="AG128" s="125"/>
      <c r="AH128" s="125"/>
      <c r="AI128" s="125"/>
      <c r="AJ128" s="125"/>
      <c r="DS128" s="132"/>
      <c r="DT128" s="132"/>
      <c r="DU128" s="132"/>
      <c r="DV128" s="132"/>
      <c r="DW128" s="132"/>
    </row>
    <row r="129" spans="1:127" ht="15" x14ac:dyDescent="0.2">
      <c r="A129" s="110"/>
      <c r="B129" s="174" t="s">
        <v>608</v>
      </c>
      <c r="C129" s="146">
        <v>28</v>
      </c>
      <c r="D129" s="177" t="s">
        <v>116</v>
      </c>
      <c r="E129" s="159"/>
      <c r="F129" s="120">
        <f t="shared" si="9"/>
        <v>0.25</v>
      </c>
      <c r="G129" s="120">
        <f t="shared" si="10"/>
        <v>0</v>
      </c>
      <c r="H129" s="120">
        <f t="shared" si="11"/>
        <v>0.75</v>
      </c>
      <c r="I129" s="126"/>
      <c r="J129" s="126"/>
      <c r="K129" s="126"/>
      <c r="L129" s="94"/>
      <c r="M129" s="135"/>
      <c r="N129" s="134"/>
      <c r="O129" s="134"/>
      <c r="P129" s="134"/>
      <c r="Q129" s="134"/>
      <c r="R129" s="134"/>
      <c r="S129" s="134"/>
      <c r="T129" s="133"/>
      <c r="U129" s="125"/>
      <c r="V129" s="125"/>
      <c r="W129" s="125"/>
      <c r="X129" s="125"/>
      <c r="Y129" s="125"/>
      <c r="Z129" s="125"/>
      <c r="AA129" s="125"/>
      <c r="AB129" s="125"/>
      <c r="AC129" s="125"/>
      <c r="AD129" s="125"/>
      <c r="AE129" s="125"/>
      <c r="AF129" s="125"/>
      <c r="AG129" s="125"/>
      <c r="AH129" s="125"/>
      <c r="AI129" s="125"/>
      <c r="AJ129" s="125"/>
      <c r="DS129" s="132"/>
      <c r="DT129" s="132"/>
      <c r="DU129" s="132"/>
      <c r="DV129" s="132"/>
      <c r="DW129" s="132"/>
    </row>
    <row r="130" spans="1:127" ht="15" x14ac:dyDescent="0.2">
      <c r="A130" s="110"/>
      <c r="B130" s="174" t="s">
        <v>609</v>
      </c>
      <c r="C130" s="146">
        <v>30</v>
      </c>
      <c r="D130" s="177" t="s">
        <v>113</v>
      </c>
      <c r="E130" s="159"/>
      <c r="F130" s="120" t="str">
        <f t="shared" si="9"/>
        <v/>
      </c>
      <c r="G130" s="120" t="str">
        <f t="shared" si="10"/>
        <v/>
      </c>
      <c r="H130" s="120" t="str">
        <f t="shared" si="11"/>
        <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x14ac:dyDescent="0.2">
      <c r="A131" s="110"/>
      <c r="B131" s="174" t="s">
        <v>610</v>
      </c>
      <c r="C131" s="146">
        <v>40</v>
      </c>
      <c r="D131" s="177" t="s">
        <v>113</v>
      </c>
      <c r="E131" s="159"/>
      <c r="F131" s="120" t="str">
        <f t="shared" si="9"/>
        <v/>
      </c>
      <c r="G131" s="120" t="str">
        <f t="shared" si="10"/>
        <v/>
      </c>
      <c r="H131" s="120" t="str">
        <f t="shared" si="11"/>
        <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c r="B132" s="174" t="s">
        <v>611</v>
      </c>
      <c r="C132" s="146"/>
      <c r="D132" s="177" t="s">
        <v>116</v>
      </c>
      <c r="E132" s="159"/>
      <c r="F132" s="120" t="str">
        <f t="shared" si="9"/>
        <v/>
      </c>
      <c r="G132" s="120" t="str">
        <f t="shared" si="10"/>
        <v/>
      </c>
      <c r="H132" s="120" t="str">
        <f t="shared" si="11"/>
        <v/>
      </c>
      <c r="I132" s="126"/>
      <c r="J132" s="126"/>
      <c r="K132" s="126"/>
      <c r="L132" s="94"/>
      <c r="M132" s="135"/>
      <c r="N132" s="134"/>
      <c r="O132" s="134"/>
      <c r="P132" s="134"/>
      <c r="Q132" s="134"/>
      <c r="R132" s="126"/>
      <c r="S132" s="126"/>
      <c r="T132" s="133"/>
      <c r="U132" s="133"/>
      <c r="V132" s="133"/>
      <c r="W132" s="133"/>
      <c r="X132" s="133"/>
      <c r="Y132" s="133"/>
      <c r="Z132" s="133"/>
      <c r="AA132" s="133"/>
      <c r="AB132" s="133"/>
      <c r="AC132" s="133"/>
      <c r="AD132" s="133"/>
      <c r="AE132" s="133"/>
      <c r="AF132" s="133"/>
      <c r="AG132" s="133"/>
      <c r="AH132" s="133"/>
      <c r="AI132" s="133"/>
      <c r="AJ132" s="133"/>
      <c r="DS132" s="132"/>
      <c r="DT132" s="132"/>
      <c r="DU132" s="132"/>
      <c r="DV132" s="132"/>
      <c r="DW132" s="132"/>
    </row>
    <row r="133" spans="1:127" ht="15" x14ac:dyDescent="0.2">
      <c r="A133" s="110"/>
      <c r="B133" s="174" t="s">
        <v>612</v>
      </c>
      <c r="C133" s="146"/>
      <c r="D133" s="177" t="s">
        <v>117</v>
      </c>
      <c r="E133" s="159"/>
      <c r="F133" s="120" t="str">
        <f t="shared" si="9"/>
        <v/>
      </c>
      <c r="G133" s="120" t="str">
        <f t="shared" si="10"/>
        <v/>
      </c>
      <c r="H133" s="120" t="str">
        <f t="shared" si="11"/>
        <v/>
      </c>
      <c r="I133" s="126"/>
      <c r="J133" s="126"/>
      <c r="K133" s="126"/>
      <c r="L133" s="94"/>
      <c r="M133" s="135"/>
      <c r="N133" s="134"/>
      <c r="O133" s="134"/>
      <c r="P133" s="134"/>
      <c r="Q133" s="134"/>
      <c r="R133" s="126"/>
      <c r="S133" s="126"/>
      <c r="T133" s="133"/>
      <c r="U133" s="133"/>
      <c r="V133" s="133"/>
      <c r="W133" s="133"/>
      <c r="X133" s="133"/>
      <c r="Y133" s="133"/>
      <c r="Z133" s="133"/>
      <c r="AA133" s="133"/>
      <c r="AB133" s="133"/>
      <c r="AC133" s="133"/>
      <c r="AD133" s="133"/>
      <c r="AE133" s="133"/>
      <c r="AF133" s="133"/>
      <c r="AG133" s="133"/>
      <c r="AH133" s="133"/>
      <c r="AI133" s="133"/>
      <c r="AJ133" s="133"/>
      <c r="DS133" s="132"/>
      <c r="DT133" s="132"/>
      <c r="DU133" s="132"/>
      <c r="DV133" s="132"/>
      <c r="DW133" s="132"/>
    </row>
    <row r="134" spans="1:127" ht="15" x14ac:dyDescent="0.2">
      <c r="A134" s="110"/>
      <c r="B134" s="174" t="s">
        <v>613</v>
      </c>
      <c r="C134" s="146">
        <v>18</v>
      </c>
      <c r="D134" s="177" t="s">
        <v>117</v>
      </c>
      <c r="E134" s="159"/>
      <c r="F134" s="120">
        <f t="shared" si="9"/>
        <v>0</v>
      </c>
      <c r="G134" s="120">
        <f t="shared" si="10"/>
        <v>0</v>
      </c>
      <c r="H134" s="120">
        <f t="shared" si="11"/>
        <v>1</v>
      </c>
      <c r="I134" s="126"/>
      <c r="J134" s="126"/>
      <c r="K134" s="126"/>
      <c r="L134" s="94"/>
      <c r="M134" s="135"/>
      <c r="N134" s="134"/>
      <c r="O134" s="134"/>
      <c r="P134" s="134"/>
      <c r="Q134" s="134"/>
      <c r="R134" s="126"/>
      <c r="S134" s="126"/>
      <c r="DS134" s="132"/>
      <c r="DT134" s="132"/>
      <c r="DU134" s="132"/>
      <c r="DV134" s="132"/>
      <c r="DW134" s="132"/>
    </row>
    <row r="135" spans="1:127" ht="15" x14ac:dyDescent="0.2">
      <c r="A135" s="110"/>
      <c r="B135" s="150"/>
      <c r="C135" s="146"/>
      <c r="D135" s="153"/>
      <c r="E135" s="159"/>
      <c r="F135" s="120" t="str">
        <f t="shared" si="9"/>
        <v/>
      </c>
      <c r="G135" s="120" t="str">
        <f t="shared" si="10"/>
        <v/>
      </c>
      <c r="H135" s="120" t="str">
        <f t="shared" si="11"/>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50"/>
      <c r="C136" s="146"/>
      <c r="D136" s="153"/>
      <c r="E136" s="159"/>
      <c r="F136" s="120" t="str">
        <f t="shared" si="9"/>
        <v/>
      </c>
      <c r="G136" s="120" t="str">
        <f t="shared" si="10"/>
        <v/>
      </c>
      <c r="H136" s="120" t="str">
        <f t="shared" si="11"/>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50"/>
      <c r="C137" s="146"/>
      <c r="D137" s="153"/>
      <c r="E137" s="159"/>
      <c r="F137" s="120" t="str">
        <f t="shared" si="9"/>
        <v/>
      </c>
      <c r="G137" s="120" t="str">
        <f t="shared" si="10"/>
        <v/>
      </c>
      <c r="H137" s="120" t="str">
        <f t="shared" si="11"/>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50"/>
      <c r="C138" s="146"/>
      <c r="D138" s="153"/>
      <c r="E138" s="159"/>
      <c r="F138" s="120" t="str">
        <f t="shared" si="9"/>
        <v/>
      </c>
      <c r="G138" s="120" t="str">
        <f t="shared" si="10"/>
        <v/>
      </c>
      <c r="H138" s="120" t="str">
        <f t="shared" si="11"/>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9"/>
        <v/>
      </c>
      <c r="G139" s="120" t="str">
        <f t="shared" si="10"/>
        <v/>
      </c>
      <c r="H139" s="120" t="str">
        <f t="shared" si="11"/>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9"/>
        <v/>
      </c>
      <c r="G140" s="120" t="str">
        <f t="shared" si="10"/>
        <v/>
      </c>
      <c r="H140" s="120" t="str">
        <f t="shared" si="11"/>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9"/>
        <v/>
      </c>
      <c r="G141" s="120" t="str">
        <f t="shared" si="10"/>
        <v/>
      </c>
      <c r="H141" s="120" t="str">
        <f t="shared" si="11"/>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9"/>
        <v/>
      </c>
      <c r="G142" s="120" t="str">
        <f t="shared" si="10"/>
        <v/>
      </c>
      <c r="H142" s="120" t="str">
        <f t="shared" si="11"/>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9"/>
        <v/>
      </c>
      <c r="G143" s="120" t="str">
        <f t="shared" si="10"/>
        <v/>
      </c>
      <c r="H143" s="120" t="str">
        <f t="shared" si="11"/>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9"/>
        <v/>
      </c>
      <c r="G144" s="120" t="str">
        <f t="shared" si="10"/>
        <v/>
      </c>
      <c r="H144" s="120" t="str">
        <f t="shared" si="11"/>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9"/>
        <v/>
      </c>
      <c r="G145" s="120" t="str">
        <f t="shared" si="10"/>
        <v/>
      </c>
      <c r="H145" s="120" t="str">
        <f t="shared" si="11"/>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9"/>
        <v/>
      </c>
      <c r="G146" s="120" t="str">
        <f t="shared" si="10"/>
        <v/>
      </c>
      <c r="H146" s="120" t="str">
        <f t="shared" si="11"/>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9"/>
        <v/>
      </c>
      <c r="G147" s="120" t="str">
        <f t="shared" si="10"/>
        <v/>
      </c>
      <c r="H147" s="120" t="str">
        <f t="shared" si="11"/>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9"/>
        <v/>
      </c>
      <c r="G148" s="120" t="str">
        <f t="shared" si="10"/>
        <v/>
      </c>
      <c r="H148" s="120" t="str">
        <f t="shared" si="11"/>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1:123"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1:123" ht="30" customHeight="1" x14ac:dyDescent="0.2">
      <c r="B418" s="139" t="s">
        <v>233</v>
      </c>
      <c r="C418" s="493">
        <v>0.33</v>
      </c>
      <c r="D418" s="494"/>
      <c r="E418" s="125"/>
      <c r="F418" s="125"/>
      <c r="G418" s="125"/>
      <c r="H418" s="125"/>
      <c r="I418" s="126"/>
      <c r="J418" s="127"/>
      <c r="K418" s="126"/>
    </row>
    <row r="419" spans="1:123" ht="12.75" customHeight="1" x14ac:dyDescent="0.2">
      <c r="B419" s="125"/>
      <c r="C419" s="133"/>
      <c r="D419" s="133"/>
      <c r="E419" s="125"/>
      <c r="F419" s="125"/>
      <c r="G419" s="125"/>
      <c r="H419" s="125"/>
      <c r="I419" s="126"/>
      <c r="J419" s="127"/>
      <c r="K419" s="126"/>
    </row>
    <row r="420" spans="1:123" ht="12.75" customHeight="1" x14ac:dyDescent="0.2">
      <c r="B420" s="125"/>
      <c r="C420" s="133"/>
      <c r="D420" s="133"/>
      <c r="E420" s="125"/>
      <c r="F420" s="125"/>
      <c r="G420" s="125"/>
      <c r="H420" s="125"/>
      <c r="I420" s="126"/>
      <c r="J420" s="126"/>
      <c r="K420" s="126"/>
    </row>
    <row r="422" spans="1:123" ht="15" x14ac:dyDescent="0.2">
      <c r="A422" s="137"/>
      <c r="B422" s="104" t="s">
        <v>124</v>
      </c>
      <c r="C422" s="105">
        <v>1</v>
      </c>
      <c r="D422" s="188" t="s">
        <v>113</v>
      </c>
      <c r="E422" s="107" t="s">
        <v>122</v>
      </c>
      <c r="F422" s="107" t="s">
        <v>122</v>
      </c>
      <c r="G422" s="107" t="s">
        <v>122</v>
      </c>
      <c r="H422" s="137"/>
    </row>
    <row r="423" spans="1:123" ht="15" x14ac:dyDescent="0.2">
      <c r="A423" s="137"/>
      <c r="B423" s="104" t="s">
        <v>125</v>
      </c>
      <c r="C423" s="105">
        <v>2</v>
      </c>
      <c r="D423" s="188" t="s">
        <v>116</v>
      </c>
      <c r="E423" s="96" t="s">
        <v>121</v>
      </c>
      <c r="F423" s="96" t="s">
        <v>122</v>
      </c>
      <c r="G423" s="96" t="s">
        <v>122</v>
      </c>
      <c r="H423" s="137"/>
    </row>
    <row r="424" spans="1:123" ht="15" x14ac:dyDescent="0.2">
      <c r="A424" s="137"/>
      <c r="B424" s="104" t="s">
        <v>126</v>
      </c>
      <c r="C424" s="105">
        <v>3</v>
      </c>
      <c r="D424" s="188" t="s">
        <v>114</v>
      </c>
      <c r="E424" s="96"/>
      <c r="F424" s="96"/>
      <c r="G424" s="96"/>
      <c r="H424" s="137"/>
    </row>
    <row r="425" spans="1:123" ht="15" x14ac:dyDescent="0.2">
      <c r="A425" s="137"/>
      <c r="B425" s="104" t="s">
        <v>127</v>
      </c>
      <c r="C425" s="105">
        <v>4</v>
      </c>
      <c r="D425" s="188" t="s">
        <v>114</v>
      </c>
      <c r="E425" s="96" t="s">
        <v>121</v>
      </c>
      <c r="F425" s="96" t="s">
        <v>121</v>
      </c>
      <c r="G425" s="96" t="s">
        <v>121</v>
      </c>
      <c r="H425" s="137"/>
    </row>
    <row r="426" spans="1:123" ht="15" x14ac:dyDescent="0.2">
      <c r="A426" s="137"/>
      <c r="B426" s="104" t="s">
        <v>128</v>
      </c>
      <c r="C426" s="105">
        <v>6</v>
      </c>
      <c r="D426" s="188" t="s">
        <v>116</v>
      </c>
      <c r="E426" s="96" t="s">
        <v>121</v>
      </c>
      <c r="F426" s="96" t="s">
        <v>121</v>
      </c>
      <c r="G426" s="96" t="s">
        <v>121</v>
      </c>
      <c r="H426" s="137"/>
      <c r="DS426" s="132"/>
    </row>
    <row r="427" spans="1:123" ht="15" x14ac:dyDescent="0.25">
      <c r="A427" s="137"/>
      <c r="B427" s="104" t="s">
        <v>129</v>
      </c>
      <c r="C427" s="105">
        <v>7</v>
      </c>
      <c r="D427" s="188" t="s">
        <v>116</v>
      </c>
      <c r="E427" s="96" t="s">
        <v>122</v>
      </c>
      <c r="F427" s="96"/>
      <c r="G427" s="96"/>
      <c r="H427" s="137"/>
      <c r="I427" s="141"/>
      <c r="K427" s="78"/>
      <c r="DS427" s="132"/>
    </row>
    <row r="428" spans="1:123" ht="15" x14ac:dyDescent="0.2">
      <c r="A428" s="137"/>
      <c r="B428" s="104" t="s">
        <v>130</v>
      </c>
      <c r="C428" s="105">
        <v>8</v>
      </c>
      <c r="D428" s="188" t="s">
        <v>116</v>
      </c>
      <c r="E428" s="96" t="s">
        <v>121</v>
      </c>
      <c r="F428" s="96" t="s">
        <v>122</v>
      </c>
      <c r="G428" s="96" t="s">
        <v>122</v>
      </c>
      <c r="H428" s="137"/>
      <c r="I428" s="141"/>
    </row>
    <row r="429" spans="1:123" ht="15" x14ac:dyDescent="0.2">
      <c r="A429" s="137"/>
      <c r="B429" s="104" t="s">
        <v>131</v>
      </c>
      <c r="C429" s="105">
        <v>10</v>
      </c>
      <c r="D429" s="188" t="s">
        <v>116</v>
      </c>
      <c r="E429" s="96"/>
      <c r="F429" s="96"/>
      <c r="G429" s="96"/>
      <c r="H429" s="137"/>
      <c r="I429" s="141"/>
    </row>
    <row r="430" spans="1:123" ht="15" x14ac:dyDescent="0.2">
      <c r="A430" s="137"/>
      <c r="B430" s="104" t="s">
        <v>132</v>
      </c>
      <c r="C430" s="105">
        <v>10</v>
      </c>
      <c r="D430" s="188" t="s">
        <v>116</v>
      </c>
      <c r="E430" s="96"/>
      <c r="F430" s="96"/>
      <c r="G430" s="96"/>
      <c r="H430" s="137"/>
      <c r="I430" s="97"/>
    </row>
    <row r="431" spans="1:123" ht="15" x14ac:dyDescent="0.2">
      <c r="A431" s="137"/>
      <c r="B431" s="104" t="s">
        <v>133</v>
      </c>
      <c r="C431" s="105">
        <v>11</v>
      </c>
      <c r="D431" s="188" t="s">
        <v>117</v>
      </c>
      <c r="E431" s="96"/>
      <c r="F431" s="96"/>
      <c r="G431" s="96"/>
      <c r="H431" s="137"/>
      <c r="I431" s="97"/>
    </row>
    <row r="432" spans="1:123" ht="15" x14ac:dyDescent="0.2">
      <c r="A432" s="137"/>
      <c r="B432" s="104" t="s">
        <v>134</v>
      </c>
      <c r="C432" s="105">
        <v>12</v>
      </c>
      <c r="D432" s="188" t="s">
        <v>114</v>
      </c>
      <c r="E432" s="96" t="s">
        <v>122</v>
      </c>
      <c r="F432" s="96"/>
      <c r="G432" s="96"/>
      <c r="H432" s="137"/>
      <c r="I432" s="97"/>
    </row>
    <row r="433" spans="1:9" ht="15" x14ac:dyDescent="0.2">
      <c r="A433" s="137"/>
      <c r="B433" s="104" t="s">
        <v>135</v>
      </c>
      <c r="C433" s="105">
        <v>13</v>
      </c>
      <c r="D433" s="188" t="s">
        <v>116</v>
      </c>
      <c r="E433" s="96"/>
      <c r="F433" s="96" t="s">
        <v>121</v>
      </c>
      <c r="G433" s="96" t="s">
        <v>121</v>
      </c>
      <c r="H433" s="137"/>
      <c r="I433" s="97"/>
    </row>
    <row r="434" spans="1:9" ht="15" x14ac:dyDescent="0.2">
      <c r="A434" s="137"/>
      <c r="B434" s="104" t="s">
        <v>136</v>
      </c>
      <c r="C434" s="105">
        <v>14</v>
      </c>
      <c r="D434" s="188" t="s">
        <v>117</v>
      </c>
      <c r="E434" s="96" t="s">
        <v>121</v>
      </c>
      <c r="F434" s="96" t="s">
        <v>121</v>
      </c>
      <c r="G434" s="96" t="s">
        <v>121</v>
      </c>
      <c r="H434" s="137"/>
      <c r="I434" s="97"/>
    </row>
    <row r="435" spans="1:9" ht="15" x14ac:dyDescent="0.2">
      <c r="A435" s="137"/>
      <c r="B435" s="104" t="s">
        <v>137</v>
      </c>
      <c r="C435" s="105">
        <v>15</v>
      </c>
      <c r="D435" s="188" t="s">
        <v>114</v>
      </c>
      <c r="E435" s="96"/>
      <c r="F435" s="96"/>
      <c r="G435" s="96"/>
      <c r="H435" s="137"/>
      <c r="I435" s="97"/>
    </row>
    <row r="436" spans="1:9" ht="15" x14ac:dyDescent="0.2">
      <c r="A436" s="137"/>
      <c r="B436" s="104" t="s">
        <v>138</v>
      </c>
      <c r="C436" s="105">
        <v>16</v>
      </c>
      <c r="D436" s="188" t="s">
        <v>113</v>
      </c>
      <c r="E436" s="96"/>
      <c r="F436" s="96"/>
      <c r="G436" s="96"/>
      <c r="H436" s="137"/>
      <c r="I436" s="97"/>
    </row>
    <row r="437" spans="1:9" ht="15" x14ac:dyDescent="0.2">
      <c r="A437" s="137"/>
      <c r="B437" s="104" t="s">
        <v>139</v>
      </c>
      <c r="C437" s="105">
        <v>18</v>
      </c>
      <c r="D437" s="188" t="s">
        <v>116</v>
      </c>
      <c r="E437" s="96" t="s">
        <v>121</v>
      </c>
      <c r="F437" s="96" t="s">
        <v>122</v>
      </c>
      <c r="G437" s="96" t="s">
        <v>122</v>
      </c>
      <c r="H437" s="137"/>
    </row>
    <row r="438" spans="1:9" ht="15" x14ac:dyDescent="0.2">
      <c r="A438" s="137"/>
      <c r="B438" s="104" t="s">
        <v>140</v>
      </c>
      <c r="C438" s="105">
        <v>20</v>
      </c>
      <c r="D438" s="188" t="s">
        <v>114</v>
      </c>
      <c r="E438" s="96"/>
      <c r="F438" s="96"/>
      <c r="G438" s="96"/>
      <c r="H438" s="137"/>
    </row>
    <row r="439" spans="1:9" ht="15" x14ac:dyDescent="0.2">
      <c r="A439" s="137"/>
      <c r="B439" s="104" t="s">
        <v>141</v>
      </c>
      <c r="C439" s="105">
        <v>21</v>
      </c>
      <c r="D439" s="188" t="s">
        <v>114</v>
      </c>
      <c r="E439" s="96"/>
      <c r="F439" s="96" t="s">
        <v>121</v>
      </c>
      <c r="G439" s="96" t="s">
        <v>121</v>
      </c>
      <c r="H439" s="137"/>
    </row>
    <row r="440" spans="1:9" ht="15" x14ac:dyDescent="0.2">
      <c r="A440" s="137"/>
      <c r="B440" s="104" t="s">
        <v>142</v>
      </c>
      <c r="C440" s="105">
        <v>22</v>
      </c>
      <c r="D440" s="188" t="s">
        <v>117</v>
      </c>
      <c r="E440" s="96" t="s">
        <v>122</v>
      </c>
      <c r="F440" s="96" t="s">
        <v>122</v>
      </c>
      <c r="G440" s="96"/>
      <c r="H440" s="137"/>
    </row>
    <row r="441" spans="1:9" ht="15" x14ac:dyDescent="0.2">
      <c r="A441" s="137"/>
      <c r="B441" s="104" t="s">
        <v>143</v>
      </c>
      <c r="C441" s="105">
        <v>23</v>
      </c>
      <c r="D441" s="188" t="s">
        <v>117</v>
      </c>
      <c r="E441" s="96" t="s">
        <v>122</v>
      </c>
      <c r="F441" s="96"/>
      <c r="G441" s="96" t="s">
        <v>122</v>
      </c>
      <c r="H441" s="137"/>
    </row>
    <row r="442" spans="1:9" ht="15" x14ac:dyDescent="0.2">
      <c r="A442" s="137"/>
      <c r="B442" s="104" t="s">
        <v>144</v>
      </c>
      <c r="C442" s="105">
        <v>24</v>
      </c>
      <c r="D442" s="188" t="s">
        <v>114</v>
      </c>
      <c r="E442" s="96" t="s">
        <v>122</v>
      </c>
      <c r="F442" s="96" t="s">
        <v>121</v>
      </c>
      <c r="G442" s="96" t="s">
        <v>121</v>
      </c>
      <c r="H442" s="137"/>
    </row>
    <row r="443" spans="1:9" ht="15" x14ac:dyDescent="0.2">
      <c r="A443" s="137"/>
      <c r="B443" s="104" t="s">
        <v>145</v>
      </c>
      <c r="C443" s="105">
        <v>25</v>
      </c>
      <c r="D443" s="188" t="s">
        <v>116</v>
      </c>
      <c r="E443" s="96" t="s">
        <v>122</v>
      </c>
      <c r="F443" s="96" t="s">
        <v>121</v>
      </c>
      <c r="G443" s="96" t="s">
        <v>121</v>
      </c>
      <c r="H443" s="137"/>
    </row>
    <row r="444" spans="1:9" ht="15" x14ac:dyDescent="0.2">
      <c r="A444" s="137"/>
      <c r="B444" s="104" t="s">
        <v>146</v>
      </c>
      <c r="C444" s="105">
        <v>26</v>
      </c>
      <c r="D444" s="188" t="s">
        <v>116</v>
      </c>
      <c r="E444" s="96" t="s">
        <v>121</v>
      </c>
      <c r="F444" s="96" t="s">
        <v>121</v>
      </c>
      <c r="G444" s="96" t="s">
        <v>121</v>
      </c>
      <c r="H444" s="137"/>
    </row>
    <row r="445" spans="1:9" ht="15" x14ac:dyDescent="0.2">
      <c r="A445" s="137"/>
      <c r="B445" s="104" t="s">
        <v>147</v>
      </c>
      <c r="C445" s="105">
        <v>28</v>
      </c>
      <c r="D445" s="188" t="s">
        <v>114</v>
      </c>
      <c r="E445" s="96"/>
      <c r="F445" s="96" t="s">
        <v>122</v>
      </c>
      <c r="G445" s="96"/>
      <c r="H445" s="137"/>
    </row>
    <row r="446" spans="1:9" ht="15" x14ac:dyDescent="0.2">
      <c r="A446" s="137"/>
      <c r="B446" s="104" t="s">
        <v>148</v>
      </c>
      <c r="C446" s="105">
        <v>29</v>
      </c>
      <c r="D446" s="188" t="s">
        <v>114</v>
      </c>
      <c r="E446" s="96" t="s">
        <v>121</v>
      </c>
      <c r="F446" s="96" t="s">
        <v>121</v>
      </c>
      <c r="G446" s="96" t="s">
        <v>121</v>
      </c>
      <c r="H446" s="137"/>
    </row>
    <row r="447" spans="1:9" ht="15" x14ac:dyDescent="0.2">
      <c r="A447" s="137"/>
      <c r="B447" s="104" t="s">
        <v>149</v>
      </c>
      <c r="C447" s="105">
        <v>30</v>
      </c>
      <c r="D447" s="188" t="s">
        <v>113</v>
      </c>
      <c r="E447" s="96" t="s">
        <v>121</v>
      </c>
      <c r="F447" s="96" t="s">
        <v>121</v>
      </c>
      <c r="G447" s="96" t="s">
        <v>121</v>
      </c>
      <c r="H447" s="137"/>
    </row>
    <row r="448" spans="1:9" ht="15" x14ac:dyDescent="0.25">
      <c r="A448" s="137"/>
      <c r="B448" s="104" t="s">
        <v>115</v>
      </c>
      <c r="C448" s="105">
        <v>31</v>
      </c>
      <c r="D448" s="188" t="s">
        <v>114</v>
      </c>
      <c r="E448" s="96"/>
      <c r="F448" s="96"/>
      <c r="G448" s="96" t="s">
        <v>122</v>
      </c>
      <c r="H448"/>
    </row>
    <row r="449" spans="2:7" x14ac:dyDescent="0.2">
      <c r="B449" s="104" t="s">
        <v>150</v>
      </c>
      <c r="C449" s="105">
        <v>33</v>
      </c>
      <c r="D449" s="188" t="s">
        <v>116</v>
      </c>
      <c r="E449" s="96" t="s">
        <v>121</v>
      </c>
      <c r="F449" s="96" t="s">
        <v>122</v>
      </c>
      <c r="G449" s="96" t="s">
        <v>122</v>
      </c>
    </row>
    <row r="450" spans="2:7" x14ac:dyDescent="0.2">
      <c r="B450" s="104" t="s">
        <v>151</v>
      </c>
      <c r="C450" s="105">
        <v>34</v>
      </c>
      <c r="D450" s="188" t="s">
        <v>114</v>
      </c>
      <c r="E450" s="96" t="s">
        <v>121</v>
      </c>
      <c r="F450" s="96" t="s">
        <v>121</v>
      </c>
      <c r="G450" s="96" t="s">
        <v>121</v>
      </c>
    </row>
    <row r="451" spans="2:7" x14ac:dyDescent="0.2">
      <c r="B451" s="104" t="s">
        <v>152</v>
      </c>
      <c r="C451" s="105">
        <v>40</v>
      </c>
      <c r="D451" s="188" t="s">
        <v>113</v>
      </c>
      <c r="E451" s="96"/>
      <c r="F451" s="96"/>
      <c r="G451" s="96"/>
    </row>
    <row r="452" spans="2:7" x14ac:dyDescent="0.2">
      <c r="B452" s="104" t="s">
        <v>153</v>
      </c>
      <c r="C452" s="105"/>
      <c r="D452" s="188" t="s">
        <v>117</v>
      </c>
      <c r="E452" s="96"/>
      <c r="F452" s="96"/>
      <c r="G452" s="96"/>
    </row>
  </sheetData>
  <autoFilter ref="A4:DX4">
    <sortState ref="A5:DX44">
      <sortCondition ref="C4"/>
    </sortState>
  </autoFilter>
  <mergeCells count="8">
    <mergeCell ref="C417:D417"/>
    <mergeCell ref="C418:D418"/>
    <mergeCell ref="J2:J3"/>
    <mergeCell ref="F106:H106"/>
    <mergeCell ref="C413:D413"/>
    <mergeCell ref="C414:D414"/>
    <mergeCell ref="C415:D415"/>
    <mergeCell ref="C416:D416"/>
  </mergeCells>
  <conditionalFormatting sqref="B414">
    <cfRule type="cellIs" dxfId="3761" priority="299" operator="equal">
      <formula>"Remplaçant"</formula>
    </cfRule>
    <cfRule type="cellIs" dxfId="3760" priority="300"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J437:K438 H105:XFD105 B421:XFD421 B50:XFD104 I106:XFD106 B417:B420 I415:XFD420 A149:H341 I107:K116 B342:XFD410 K412:XFD414 F412:J413 B411 D411:XFD411 B412:D412 E412:E416 L427:XFD429 B453:M1048576 I439:M448 K428:K436 L430:M438 N430:XFD1048576 J31:O31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1:R48 I122:K129 F122:F129 M122:T129 O135:T138 M135:N341 F135:F148 I135:K341 I422:XFD426 J14:K14 M14:N14 J6:K6 M6:O6 J20:K20 M20:O20 J4:O5 J15:O19 J7:O11 J33:O48 J32:N32 J12:N13 R2:R5 R16:R20 R7:R12 R14 H449:M452">
    <cfRule type="cellIs" dxfId="3759" priority="641" operator="equal">
      <formula>"Remplaçant"</formula>
    </cfRule>
    <cfRule type="cellIs" dxfId="3758" priority="642" operator="equal">
      <formula>"Titulaire"</formula>
    </cfRule>
  </conditionalFormatting>
  <conditionalFormatting sqref="J5:K20 J31:K44">
    <cfRule type="cellIs" dxfId="3757" priority="640" operator="equal">
      <formula>0</formula>
    </cfRule>
  </conditionalFormatting>
  <conditionalFormatting sqref="L1">
    <cfRule type="cellIs" dxfId="3756" priority="638" operator="equal">
      <formula>"Remplaçant"</formula>
    </cfRule>
    <cfRule type="cellIs" dxfId="3755" priority="639" operator="equal">
      <formula>"Titulaire"</formula>
    </cfRule>
  </conditionalFormatting>
  <conditionalFormatting sqref="O1">
    <cfRule type="cellIs" dxfId="3754" priority="636" operator="equal">
      <formula>"Remplaçant"</formula>
    </cfRule>
    <cfRule type="cellIs" dxfId="3753" priority="637" operator="equal">
      <formula>"Titulaire"</formula>
    </cfRule>
  </conditionalFormatting>
  <conditionalFormatting sqref="R1">
    <cfRule type="cellIs" dxfId="3752" priority="634" operator="equal">
      <formula>"Remplaçant"</formula>
    </cfRule>
    <cfRule type="cellIs" dxfId="3751" priority="635" operator="equal">
      <formula>"Titulaire"</formula>
    </cfRule>
  </conditionalFormatting>
  <conditionalFormatting sqref="P5:Q20 P31:Q47">
    <cfRule type="cellIs" dxfId="3750" priority="632" operator="equal">
      <formula>"Remplaçant"</formula>
    </cfRule>
    <cfRule type="cellIs" dxfId="3749" priority="633" operator="equal">
      <formula>"Titulaire"</formula>
    </cfRule>
  </conditionalFormatting>
  <conditionalFormatting sqref="S5:T20 S31:T47">
    <cfRule type="cellIs" dxfId="3748" priority="630" operator="equal">
      <formula>"Remplaçant"</formula>
    </cfRule>
    <cfRule type="cellIs" dxfId="3747" priority="631" operator="equal">
      <formula>"Titulaire"</formula>
    </cfRule>
  </conditionalFormatting>
  <conditionalFormatting sqref="P4:Q4">
    <cfRule type="cellIs" dxfId="3746" priority="628" operator="equal">
      <formula>"Remplaçant"</formula>
    </cfRule>
    <cfRule type="cellIs" dxfId="3745" priority="629" operator="equal">
      <formula>"Titulaire"</formula>
    </cfRule>
  </conditionalFormatting>
  <conditionalFormatting sqref="S4:T4">
    <cfRule type="cellIs" dxfId="3744" priority="626" operator="equal">
      <formula>"Remplaçant"</formula>
    </cfRule>
    <cfRule type="cellIs" dxfId="3743" priority="627" operator="equal">
      <formula>"Titulaire"</formula>
    </cfRule>
  </conditionalFormatting>
  <conditionalFormatting sqref="J5:J20 J31:J44">
    <cfRule type="top10" dxfId="3742" priority="643" rank="11"/>
  </conditionalFormatting>
  <conditionalFormatting sqref="P48:Q48">
    <cfRule type="cellIs" dxfId="3741" priority="624" operator="equal">
      <formula>"Remplaçant"</formula>
    </cfRule>
    <cfRule type="cellIs" dxfId="3740" priority="625" operator="equal">
      <formula>"Titulaire"</formula>
    </cfRule>
  </conditionalFormatting>
  <conditionalFormatting sqref="S48:T48">
    <cfRule type="cellIs" dxfId="3739" priority="622" operator="equal">
      <formula>"Remplaçant"</formula>
    </cfRule>
    <cfRule type="cellIs" dxfId="3738" priority="623" operator="equal">
      <formula>"Titulaire"</formula>
    </cfRule>
  </conditionalFormatting>
  <conditionalFormatting sqref="U2:U4 U18 U32:U48 U20">
    <cfRule type="cellIs" dxfId="3737" priority="620" operator="equal">
      <formula>"Remplaçant"</formula>
    </cfRule>
    <cfRule type="cellIs" dxfId="3736" priority="621" operator="equal">
      <formula>"Titulaire"</formula>
    </cfRule>
  </conditionalFormatting>
  <conditionalFormatting sqref="U1">
    <cfRule type="cellIs" dxfId="3735" priority="618" operator="equal">
      <formula>"Remplaçant"</formula>
    </cfRule>
    <cfRule type="cellIs" dxfId="3734" priority="619" operator="equal">
      <formula>"Titulaire"</formula>
    </cfRule>
  </conditionalFormatting>
  <conditionalFormatting sqref="V5:W20 V31:W47">
    <cfRule type="cellIs" dxfId="3733" priority="616" operator="equal">
      <formula>"Remplaçant"</formula>
    </cfRule>
    <cfRule type="cellIs" dxfId="3732" priority="617" operator="equal">
      <formula>"Titulaire"</formula>
    </cfRule>
  </conditionalFormatting>
  <conditionalFormatting sqref="V4:W4">
    <cfRule type="cellIs" dxfId="3731" priority="614" operator="equal">
      <formula>"Remplaçant"</formula>
    </cfRule>
    <cfRule type="cellIs" dxfId="3730" priority="615" operator="equal">
      <formula>"Titulaire"</formula>
    </cfRule>
  </conditionalFormatting>
  <conditionalFormatting sqref="V48:W48">
    <cfRule type="cellIs" dxfId="3729" priority="612" operator="equal">
      <formula>"Remplaçant"</formula>
    </cfRule>
    <cfRule type="cellIs" dxfId="3728" priority="613" operator="equal">
      <formula>"Titulaire"</formula>
    </cfRule>
  </conditionalFormatting>
  <conditionalFormatting sqref="R49">
    <cfRule type="cellIs" dxfId="3727" priority="610" operator="equal">
      <formula>"Remplaçant"</formula>
    </cfRule>
    <cfRule type="cellIs" dxfId="3726" priority="611" operator="equal">
      <formula>"Titulaire"</formula>
    </cfRule>
  </conditionalFormatting>
  <conditionalFormatting sqref="O49">
    <cfRule type="cellIs" dxfId="3725" priority="608" operator="equal">
      <formula>"Remplaçant"</formula>
    </cfRule>
    <cfRule type="cellIs" dxfId="3724" priority="609" operator="equal">
      <formula>"Titulaire"</formula>
    </cfRule>
  </conditionalFormatting>
  <conditionalFormatting sqref="L49">
    <cfRule type="cellIs" dxfId="3723" priority="606" operator="equal">
      <formula>"Remplaçant"</formula>
    </cfRule>
    <cfRule type="cellIs" dxfId="3722" priority="607" operator="equal">
      <formula>"Titulaire"</formula>
    </cfRule>
  </conditionalFormatting>
  <conditionalFormatting sqref="X1">
    <cfRule type="cellIs" dxfId="3721" priority="604" operator="equal">
      <formula>"Remplaçant"</formula>
    </cfRule>
    <cfRule type="cellIs" dxfId="3720" priority="605" operator="equal">
      <formula>"Titulaire"</formula>
    </cfRule>
  </conditionalFormatting>
  <conditionalFormatting sqref="Y5:Z20 Y31:Z47">
    <cfRule type="cellIs" dxfId="3719" priority="602" operator="equal">
      <formula>"Remplaçant"</formula>
    </cfRule>
    <cfRule type="cellIs" dxfId="3718" priority="603" operator="equal">
      <formula>"Titulaire"</formula>
    </cfRule>
  </conditionalFormatting>
  <conditionalFormatting sqref="Y4:Z4">
    <cfRule type="cellIs" dxfId="3717" priority="600" operator="equal">
      <formula>"Remplaçant"</formula>
    </cfRule>
    <cfRule type="cellIs" dxfId="3716" priority="601" operator="equal">
      <formula>"Titulaire"</formula>
    </cfRule>
  </conditionalFormatting>
  <conditionalFormatting sqref="Y48:Z48">
    <cfRule type="cellIs" dxfId="3715" priority="598" operator="equal">
      <formula>"Remplaçant"</formula>
    </cfRule>
    <cfRule type="cellIs" dxfId="3714" priority="599" operator="equal">
      <formula>"Titulaire"</formula>
    </cfRule>
  </conditionalFormatting>
  <conditionalFormatting sqref="AA1">
    <cfRule type="cellIs" dxfId="3713" priority="596" operator="equal">
      <formula>"Remplaçant"</formula>
    </cfRule>
    <cfRule type="cellIs" dxfId="3712" priority="597" operator="equal">
      <formula>"Titulaire"</formula>
    </cfRule>
  </conditionalFormatting>
  <conditionalFormatting sqref="AB5:AC20 AB31:AC47">
    <cfRule type="cellIs" dxfId="3711" priority="594" operator="equal">
      <formula>"Remplaçant"</formula>
    </cfRule>
    <cfRule type="cellIs" dxfId="3710" priority="595" operator="equal">
      <formula>"Titulaire"</formula>
    </cfRule>
  </conditionalFormatting>
  <conditionalFormatting sqref="AB4:AC4">
    <cfRule type="cellIs" dxfId="3709" priority="592" operator="equal">
      <formula>"Remplaçant"</formula>
    </cfRule>
    <cfRule type="cellIs" dxfId="3708" priority="593" operator="equal">
      <formula>"Titulaire"</formula>
    </cfRule>
  </conditionalFormatting>
  <conditionalFormatting sqref="AB48:AC48">
    <cfRule type="cellIs" dxfId="3707" priority="590" operator="equal">
      <formula>"Remplaçant"</formula>
    </cfRule>
    <cfRule type="cellIs" dxfId="3706" priority="591" operator="equal">
      <formula>"Titulaire"</formula>
    </cfRule>
  </conditionalFormatting>
  <conditionalFormatting sqref="AD1">
    <cfRule type="cellIs" dxfId="3705" priority="588" operator="equal">
      <formula>"Remplaçant"</formula>
    </cfRule>
    <cfRule type="cellIs" dxfId="3704" priority="589" operator="equal">
      <formula>"Titulaire"</formula>
    </cfRule>
  </conditionalFormatting>
  <conditionalFormatting sqref="AE5:AF20 AE31:AF47">
    <cfRule type="cellIs" dxfId="3703" priority="586" operator="equal">
      <formula>"Remplaçant"</formula>
    </cfRule>
    <cfRule type="cellIs" dxfId="3702" priority="587" operator="equal">
      <formula>"Titulaire"</formula>
    </cfRule>
  </conditionalFormatting>
  <conditionalFormatting sqref="AE4:AF4">
    <cfRule type="cellIs" dxfId="3701" priority="584" operator="equal">
      <formula>"Remplaçant"</formula>
    </cfRule>
    <cfRule type="cellIs" dxfId="3700" priority="585" operator="equal">
      <formula>"Titulaire"</formula>
    </cfRule>
  </conditionalFormatting>
  <conditionalFormatting sqref="AE48:AF48">
    <cfRule type="cellIs" dxfId="3699" priority="582" operator="equal">
      <formula>"Remplaçant"</formula>
    </cfRule>
    <cfRule type="cellIs" dxfId="3698" priority="583" operator="equal">
      <formula>"Titulaire"</formula>
    </cfRule>
  </conditionalFormatting>
  <conditionalFormatting sqref="AG1">
    <cfRule type="cellIs" dxfId="3697" priority="580" operator="equal">
      <formula>"Remplaçant"</formula>
    </cfRule>
    <cfRule type="cellIs" dxfId="3696" priority="581" operator="equal">
      <formula>"Titulaire"</formula>
    </cfRule>
  </conditionalFormatting>
  <conditionalFormatting sqref="AH5:AI20 AH31:AI47">
    <cfRule type="cellIs" dxfId="3695" priority="578" operator="equal">
      <formula>"Remplaçant"</formula>
    </cfRule>
    <cfRule type="cellIs" dxfId="3694" priority="579" operator="equal">
      <formula>"Titulaire"</formula>
    </cfRule>
  </conditionalFormatting>
  <conditionalFormatting sqref="AH4:AI4">
    <cfRule type="cellIs" dxfId="3693" priority="576" operator="equal">
      <formula>"Remplaçant"</formula>
    </cfRule>
    <cfRule type="cellIs" dxfId="3692" priority="577" operator="equal">
      <formula>"Titulaire"</formula>
    </cfRule>
  </conditionalFormatting>
  <conditionalFormatting sqref="AH48:AI48">
    <cfRule type="cellIs" dxfId="3691" priority="574" operator="equal">
      <formula>"Remplaçant"</formula>
    </cfRule>
    <cfRule type="cellIs" dxfId="3690" priority="575" operator="equal">
      <formula>"Titulaire"</formula>
    </cfRule>
  </conditionalFormatting>
  <conditionalFormatting sqref="AJ1">
    <cfRule type="cellIs" dxfId="3689" priority="572" operator="equal">
      <formula>"Remplaçant"</formula>
    </cfRule>
    <cfRule type="cellIs" dxfId="3688" priority="573" operator="equal">
      <formula>"Titulaire"</formula>
    </cfRule>
  </conditionalFormatting>
  <conditionalFormatting sqref="AK5:AL20 AK31:AL47">
    <cfRule type="cellIs" dxfId="3687" priority="570" operator="equal">
      <formula>"Remplaçant"</formula>
    </cfRule>
    <cfRule type="cellIs" dxfId="3686" priority="571" operator="equal">
      <formula>"Titulaire"</formula>
    </cfRule>
  </conditionalFormatting>
  <conditionalFormatting sqref="AK4:AL4">
    <cfRule type="cellIs" dxfId="3685" priority="568" operator="equal">
      <formula>"Remplaçant"</formula>
    </cfRule>
    <cfRule type="cellIs" dxfId="3684" priority="569" operator="equal">
      <formula>"Titulaire"</formula>
    </cfRule>
  </conditionalFormatting>
  <conditionalFormatting sqref="AK48:AL48">
    <cfRule type="cellIs" dxfId="3683" priority="566" operator="equal">
      <formula>"Remplaçant"</formula>
    </cfRule>
    <cfRule type="cellIs" dxfId="3682" priority="567" operator="equal">
      <formula>"Titulaire"</formula>
    </cfRule>
  </conditionalFormatting>
  <conditionalFormatting sqref="AM1">
    <cfRule type="cellIs" dxfId="3681" priority="564" operator="equal">
      <formula>"Remplaçant"</formula>
    </cfRule>
    <cfRule type="cellIs" dxfId="3680" priority="565" operator="equal">
      <formula>"Titulaire"</formula>
    </cfRule>
  </conditionalFormatting>
  <conditionalFormatting sqref="AN5:AO20 AN31:AO47">
    <cfRule type="cellIs" dxfId="3679" priority="562" operator="equal">
      <formula>"Remplaçant"</formula>
    </cfRule>
    <cfRule type="cellIs" dxfId="3678" priority="563" operator="equal">
      <formula>"Titulaire"</formula>
    </cfRule>
  </conditionalFormatting>
  <conditionalFormatting sqref="AN4:AO4">
    <cfRule type="cellIs" dxfId="3677" priority="560" operator="equal">
      <formula>"Remplaçant"</formula>
    </cfRule>
    <cfRule type="cellIs" dxfId="3676" priority="561" operator="equal">
      <formula>"Titulaire"</formula>
    </cfRule>
  </conditionalFormatting>
  <conditionalFormatting sqref="AN48:AO48">
    <cfRule type="cellIs" dxfId="3675" priority="558" operator="equal">
      <formula>"Remplaçant"</formula>
    </cfRule>
    <cfRule type="cellIs" dxfId="3674" priority="559" operator="equal">
      <formula>"Titulaire"</formula>
    </cfRule>
  </conditionalFormatting>
  <conditionalFormatting sqref="AP1">
    <cfRule type="cellIs" dxfId="3673" priority="556" operator="equal">
      <formula>"Remplaçant"</formula>
    </cfRule>
    <cfRule type="cellIs" dxfId="3672" priority="557" operator="equal">
      <formula>"Titulaire"</formula>
    </cfRule>
  </conditionalFormatting>
  <conditionalFormatting sqref="AQ5:AR20 AQ31:AR47">
    <cfRule type="cellIs" dxfId="3671" priority="554" operator="equal">
      <formula>"Remplaçant"</formula>
    </cfRule>
    <cfRule type="cellIs" dxfId="3670" priority="555" operator="equal">
      <formula>"Titulaire"</formula>
    </cfRule>
  </conditionalFormatting>
  <conditionalFormatting sqref="AQ4:AR4">
    <cfRule type="cellIs" dxfId="3669" priority="552" operator="equal">
      <formula>"Remplaçant"</formula>
    </cfRule>
    <cfRule type="cellIs" dxfId="3668" priority="553" operator="equal">
      <formula>"Titulaire"</formula>
    </cfRule>
  </conditionalFormatting>
  <conditionalFormatting sqref="AQ48:AR48">
    <cfRule type="cellIs" dxfId="3667" priority="550" operator="equal">
      <formula>"Remplaçant"</formula>
    </cfRule>
    <cfRule type="cellIs" dxfId="3666" priority="551" operator="equal">
      <formula>"Titulaire"</formula>
    </cfRule>
  </conditionalFormatting>
  <conditionalFormatting sqref="AS1">
    <cfRule type="cellIs" dxfId="3665" priority="548" operator="equal">
      <formula>"Remplaçant"</formula>
    </cfRule>
    <cfRule type="cellIs" dxfId="3664" priority="549" operator="equal">
      <formula>"Titulaire"</formula>
    </cfRule>
  </conditionalFormatting>
  <conditionalFormatting sqref="AT5:AU20 AT31:AU47">
    <cfRule type="cellIs" dxfId="3663" priority="546" operator="equal">
      <formula>"Remplaçant"</formula>
    </cfRule>
    <cfRule type="cellIs" dxfId="3662" priority="547" operator="equal">
      <formula>"Titulaire"</formula>
    </cfRule>
  </conditionalFormatting>
  <conditionalFormatting sqref="AT4:AU4">
    <cfRule type="cellIs" dxfId="3661" priority="544" operator="equal">
      <formula>"Remplaçant"</formula>
    </cfRule>
    <cfRule type="cellIs" dxfId="3660" priority="545" operator="equal">
      <formula>"Titulaire"</formula>
    </cfRule>
  </conditionalFormatting>
  <conditionalFormatting sqref="AT48:AU48">
    <cfRule type="cellIs" dxfId="3659" priority="542" operator="equal">
      <formula>"Remplaçant"</formula>
    </cfRule>
    <cfRule type="cellIs" dxfId="3658" priority="543" operator="equal">
      <formula>"Titulaire"</formula>
    </cfRule>
  </conditionalFormatting>
  <conditionalFormatting sqref="AV1">
    <cfRule type="cellIs" dxfId="3657" priority="540" operator="equal">
      <formula>"Remplaçant"</formula>
    </cfRule>
    <cfRule type="cellIs" dxfId="3656" priority="541" operator="equal">
      <formula>"Titulaire"</formula>
    </cfRule>
  </conditionalFormatting>
  <conditionalFormatting sqref="AW5:AX20 AW31:AX47">
    <cfRule type="cellIs" dxfId="3655" priority="538" operator="equal">
      <formula>"Remplaçant"</formula>
    </cfRule>
    <cfRule type="cellIs" dxfId="3654" priority="539" operator="equal">
      <formula>"Titulaire"</formula>
    </cfRule>
  </conditionalFormatting>
  <conditionalFormatting sqref="AW4:AX4">
    <cfRule type="cellIs" dxfId="3653" priority="536" operator="equal">
      <formula>"Remplaçant"</formula>
    </cfRule>
    <cfRule type="cellIs" dxfId="3652" priority="537" operator="equal">
      <formula>"Titulaire"</formula>
    </cfRule>
  </conditionalFormatting>
  <conditionalFormatting sqref="AW48:AX48">
    <cfRule type="cellIs" dxfId="3651" priority="534" operator="equal">
      <formula>"Remplaçant"</formula>
    </cfRule>
    <cfRule type="cellIs" dxfId="3650" priority="535" operator="equal">
      <formula>"Titulaire"</formula>
    </cfRule>
  </conditionalFormatting>
  <conditionalFormatting sqref="AY1">
    <cfRule type="cellIs" dxfId="3649" priority="532" operator="equal">
      <formula>"Remplaçant"</formula>
    </cfRule>
    <cfRule type="cellIs" dxfId="3648" priority="533" operator="equal">
      <formula>"Titulaire"</formula>
    </cfRule>
  </conditionalFormatting>
  <conditionalFormatting sqref="AZ5:BA20 AZ31:BA47">
    <cfRule type="cellIs" dxfId="3647" priority="530" operator="equal">
      <formula>"Remplaçant"</formula>
    </cfRule>
    <cfRule type="cellIs" dxfId="3646" priority="531" operator="equal">
      <formula>"Titulaire"</formula>
    </cfRule>
  </conditionalFormatting>
  <conditionalFormatting sqref="AZ4:BA4">
    <cfRule type="cellIs" dxfId="3645" priority="528" operator="equal">
      <formula>"Remplaçant"</formula>
    </cfRule>
    <cfRule type="cellIs" dxfId="3644" priority="529" operator="equal">
      <formula>"Titulaire"</formula>
    </cfRule>
  </conditionalFormatting>
  <conditionalFormatting sqref="AZ48:BA48">
    <cfRule type="cellIs" dxfId="3643" priority="526" operator="equal">
      <formula>"Remplaçant"</formula>
    </cfRule>
    <cfRule type="cellIs" dxfId="3642" priority="527" operator="equal">
      <formula>"Titulaire"</formula>
    </cfRule>
  </conditionalFormatting>
  <conditionalFormatting sqref="BB1">
    <cfRule type="cellIs" dxfId="3641" priority="524" operator="equal">
      <formula>"Remplaçant"</formula>
    </cfRule>
    <cfRule type="cellIs" dxfId="3640" priority="525" operator="equal">
      <formula>"Titulaire"</formula>
    </cfRule>
  </conditionalFormatting>
  <conditionalFormatting sqref="BC5:BD20 BC31:BD47">
    <cfRule type="cellIs" dxfId="3639" priority="522" operator="equal">
      <formula>"Remplaçant"</formula>
    </cfRule>
    <cfRule type="cellIs" dxfId="3638" priority="523" operator="equal">
      <formula>"Titulaire"</formula>
    </cfRule>
  </conditionalFormatting>
  <conditionalFormatting sqref="BC4:BD4">
    <cfRule type="cellIs" dxfId="3637" priority="520" operator="equal">
      <formula>"Remplaçant"</formula>
    </cfRule>
    <cfRule type="cellIs" dxfId="3636" priority="521" operator="equal">
      <formula>"Titulaire"</formula>
    </cfRule>
  </conditionalFormatting>
  <conditionalFormatting sqref="BC48:BD48">
    <cfRule type="cellIs" dxfId="3635" priority="518" operator="equal">
      <formula>"Remplaçant"</formula>
    </cfRule>
    <cfRule type="cellIs" dxfId="3634" priority="519" operator="equal">
      <formula>"Titulaire"</formula>
    </cfRule>
  </conditionalFormatting>
  <conditionalFormatting sqref="BE1">
    <cfRule type="cellIs" dxfId="3633" priority="516" operator="equal">
      <formula>"Remplaçant"</formula>
    </cfRule>
    <cfRule type="cellIs" dxfId="3632" priority="517" operator="equal">
      <formula>"Titulaire"</formula>
    </cfRule>
  </conditionalFormatting>
  <conditionalFormatting sqref="BF5:BG20 BF31:BG47">
    <cfRule type="cellIs" dxfId="3631" priority="514" operator="equal">
      <formula>"Remplaçant"</formula>
    </cfRule>
    <cfRule type="cellIs" dxfId="3630" priority="515" operator="equal">
      <formula>"Titulaire"</formula>
    </cfRule>
  </conditionalFormatting>
  <conditionalFormatting sqref="BF4:BG4">
    <cfRule type="cellIs" dxfId="3629" priority="512" operator="equal">
      <formula>"Remplaçant"</formula>
    </cfRule>
    <cfRule type="cellIs" dxfId="3628" priority="513" operator="equal">
      <formula>"Titulaire"</formula>
    </cfRule>
  </conditionalFormatting>
  <conditionalFormatting sqref="BF48:BG48">
    <cfRule type="cellIs" dxfId="3627" priority="510" operator="equal">
      <formula>"Remplaçant"</formula>
    </cfRule>
    <cfRule type="cellIs" dxfId="3626" priority="511" operator="equal">
      <formula>"Titulaire"</formula>
    </cfRule>
  </conditionalFormatting>
  <conditionalFormatting sqref="BH1">
    <cfRule type="cellIs" dxfId="3625" priority="508" operator="equal">
      <formula>"Remplaçant"</formula>
    </cfRule>
    <cfRule type="cellIs" dxfId="3624" priority="509" operator="equal">
      <formula>"Titulaire"</formula>
    </cfRule>
  </conditionalFormatting>
  <conditionalFormatting sqref="BI5:BJ20 BI31:BJ47">
    <cfRule type="cellIs" dxfId="3623" priority="506" operator="equal">
      <formula>"Remplaçant"</formula>
    </cfRule>
    <cfRule type="cellIs" dxfId="3622" priority="507" operator="equal">
      <formula>"Titulaire"</formula>
    </cfRule>
  </conditionalFormatting>
  <conditionalFormatting sqref="BI4:BJ4">
    <cfRule type="cellIs" dxfId="3621" priority="504" operator="equal">
      <formula>"Remplaçant"</formula>
    </cfRule>
    <cfRule type="cellIs" dxfId="3620" priority="505" operator="equal">
      <formula>"Titulaire"</formula>
    </cfRule>
  </conditionalFormatting>
  <conditionalFormatting sqref="BI48:BJ48">
    <cfRule type="cellIs" dxfId="3619" priority="502" operator="equal">
      <formula>"Remplaçant"</formula>
    </cfRule>
    <cfRule type="cellIs" dxfId="3618" priority="503" operator="equal">
      <formula>"Titulaire"</formula>
    </cfRule>
  </conditionalFormatting>
  <conditionalFormatting sqref="BK1">
    <cfRule type="cellIs" dxfId="3617" priority="500" operator="equal">
      <formula>"Remplaçant"</formula>
    </cfRule>
    <cfRule type="cellIs" dxfId="3616" priority="501" operator="equal">
      <formula>"Titulaire"</formula>
    </cfRule>
  </conditionalFormatting>
  <conditionalFormatting sqref="BL5:BM20 BL31:BM47">
    <cfRule type="cellIs" dxfId="3615" priority="498" operator="equal">
      <formula>"Remplaçant"</formula>
    </cfRule>
    <cfRule type="cellIs" dxfId="3614" priority="499" operator="equal">
      <formula>"Titulaire"</formula>
    </cfRule>
  </conditionalFormatting>
  <conditionalFormatting sqref="BL4:BM4">
    <cfRule type="cellIs" dxfId="3613" priority="496" operator="equal">
      <formula>"Remplaçant"</formula>
    </cfRule>
    <cfRule type="cellIs" dxfId="3612" priority="497" operator="equal">
      <formula>"Titulaire"</formula>
    </cfRule>
  </conditionalFormatting>
  <conditionalFormatting sqref="BL48:BM48">
    <cfRule type="cellIs" dxfId="3611" priority="494" operator="equal">
      <formula>"Remplaçant"</formula>
    </cfRule>
    <cfRule type="cellIs" dxfId="3610" priority="495" operator="equal">
      <formula>"Titulaire"</formula>
    </cfRule>
  </conditionalFormatting>
  <conditionalFormatting sqref="BN1">
    <cfRule type="cellIs" dxfId="3609" priority="492" operator="equal">
      <formula>"Remplaçant"</formula>
    </cfRule>
    <cfRule type="cellIs" dxfId="3608" priority="493" operator="equal">
      <formula>"Titulaire"</formula>
    </cfRule>
  </conditionalFormatting>
  <conditionalFormatting sqref="BO5:BP20 BO31:BP47">
    <cfRule type="cellIs" dxfId="3607" priority="490" operator="equal">
      <formula>"Remplaçant"</formula>
    </cfRule>
    <cfRule type="cellIs" dxfId="3606" priority="491" operator="equal">
      <formula>"Titulaire"</formula>
    </cfRule>
  </conditionalFormatting>
  <conditionalFormatting sqref="BO4:BP4">
    <cfRule type="cellIs" dxfId="3605" priority="488" operator="equal">
      <formula>"Remplaçant"</formula>
    </cfRule>
    <cfRule type="cellIs" dxfId="3604" priority="489" operator="equal">
      <formula>"Titulaire"</formula>
    </cfRule>
  </conditionalFormatting>
  <conditionalFormatting sqref="BO48:BP48">
    <cfRule type="cellIs" dxfId="3603" priority="486" operator="equal">
      <formula>"Remplaçant"</formula>
    </cfRule>
    <cfRule type="cellIs" dxfId="3602" priority="487" operator="equal">
      <formula>"Titulaire"</formula>
    </cfRule>
  </conditionalFormatting>
  <conditionalFormatting sqref="BQ1">
    <cfRule type="cellIs" dxfId="3601" priority="484" operator="equal">
      <formula>"Remplaçant"</formula>
    </cfRule>
    <cfRule type="cellIs" dxfId="3600" priority="485" operator="equal">
      <formula>"Titulaire"</formula>
    </cfRule>
  </conditionalFormatting>
  <conditionalFormatting sqref="BR5:BS20 BR31:BS47">
    <cfRule type="cellIs" dxfId="3599" priority="482" operator="equal">
      <formula>"Remplaçant"</formula>
    </cfRule>
    <cfRule type="cellIs" dxfId="3598" priority="483" operator="equal">
      <formula>"Titulaire"</formula>
    </cfRule>
  </conditionalFormatting>
  <conditionalFormatting sqref="BR4:BS4">
    <cfRule type="cellIs" dxfId="3597" priority="480" operator="equal">
      <formula>"Remplaçant"</formula>
    </cfRule>
    <cfRule type="cellIs" dxfId="3596" priority="481" operator="equal">
      <formula>"Titulaire"</formula>
    </cfRule>
  </conditionalFormatting>
  <conditionalFormatting sqref="BR48:BS48">
    <cfRule type="cellIs" dxfId="3595" priority="478" operator="equal">
      <formula>"Remplaçant"</formula>
    </cfRule>
    <cfRule type="cellIs" dxfId="3594" priority="479" operator="equal">
      <formula>"Titulaire"</formula>
    </cfRule>
  </conditionalFormatting>
  <conditionalFormatting sqref="BT1">
    <cfRule type="cellIs" dxfId="3593" priority="476" operator="equal">
      <formula>"Remplaçant"</formula>
    </cfRule>
    <cfRule type="cellIs" dxfId="3592" priority="477" operator="equal">
      <formula>"Titulaire"</formula>
    </cfRule>
  </conditionalFormatting>
  <conditionalFormatting sqref="BU5:BV20 BU31:BV47">
    <cfRule type="cellIs" dxfId="3591" priority="474" operator="equal">
      <formula>"Remplaçant"</formula>
    </cfRule>
    <cfRule type="cellIs" dxfId="3590" priority="475" operator="equal">
      <formula>"Titulaire"</formula>
    </cfRule>
  </conditionalFormatting>
  <conditionalFormatting sqref="BU4:BV4">
    <cfRule type="cellIs" dxfId="3589" priority="472" operator="equal">
      <formula>"Remplaçant"</formula>
    </cfRule>
    <cfRule type="cellIs" dxfId="3588" priority="473" operator="equal">
      <formula>"Titulaire"</formula>
    </cfRule>
  </conditionalFormatting>
  <conditionalFormatting sqref="BU48:BV48">
    <cfRule type="cellIs" dxfId="3587" priority="470" operator="equal">
      <formula>"Remplaçant"</formula>
    </cfRule>
    <cfRule type="cellIs" dxfId="3586" priority="471" operator="equal">
      <formula>"Titulaire"</formula>
    </cfRule>
  </conditionalFormatting>
  <conditionalFormatting sqref="BW1">
    <cfRule type="cellIs" dxfId="3585" priority="468" operator="equal">
      <formula>"Remplaçant"</formula>
    </cfRule>
    <cfRule type="cellIs" dxfId="3584" priority="469" operator="equal">
      <formula>"Titulaire"</formula>
    </cfRule>
  </conditionalFormatting>
  <conditionalFormatting sqref="BX5:BY20 BX31:BY47">
    <cfRule type="cellIs" dxfId="3583" priority="466" operator="equal">
      <formula>"Remplaçant"</formula>
    </cfRule>
    <cfRule type="cellIs" dxfId="3582" priority="467" operator="equal">
      <formula>"Titulaire"</formula>
    </cfRule>
  </conditionalFormatting>
  <conditionalFormatting sqref="BX4:BY4">
    <cfRule type="cellIs" dxfId="3581" priority="464" operator="equal">
      <formula>"Remplaçant"</formula>
    </cfRule>
    <cfRule type="cellIs" dxfId="3580" priority="465" operator="equal">
      <formula>"Titulaire"</formula>
    </cfRule>
  </conditionalFormatting>
  <conditionalFormatting sqref="BX48:BY48">
    <cfRule type="cellIs" dxfId="3579" priority="462" operator="equal">
      <formula>"Remplaçant"</formula>
    </cfRule>
    <cfRule type="cellIs" dxfId="3578" priority="463" operator="equal">
      <formula>"Titulaire"</formula>
    </cfRule>
  </conditionalFormatting>
  <conditionalFormatting sqref="BZ1">
    <cfRule type="cellIs" dxfId="3577" priority="460" operator="equal">
      <formula>"Remplaçant"</formula>
    </cfRule>
    <cfRule type="cellIs" dxfId="3576" priority="461" operator="equal">
      <formula>"Titulaire"</formula>
    </cfRule>
  </conditionalFormatting>
  <conditionalFormatting sqref="CA5:CB20 CA31:CB47">
    <cfRule type="cellIs" dxfId="3575" priority="458" operator="equal">
      <formula>"Remplaçant"</formula>
    </cfRule>
    <cfRule type="cellIs" dxfId="3574" priority="459" operator="equal">
      <formula>"Titulaire"</formula>
    </cfRule>
  </conditionalFormatting>
  <conditionalFormatting sqref="CA4:CB4">
    <cfRule type="cellIs" dxfId="3573" priority="456" operator="equal">
      <formula>"Remplaçant"</formula>
    </cfRule>
    <cfRule type="cellIs" dxfId="3572" priority="457" operator="equal">
      <formula>"Titulaire"</formula>
    </cfRule>
  </conditionalFormatting>
  <conditionalFormatting sqref="CA48:CB48">
    <cfRule type="cellIs" dxfId="3571" priority="454" operator="equal">
      <formula>"Remplaçant"</formula>
    </cfRule>
    <cfRule type="cellIs" dxfId="3570" priority="455" operator="equal">
      <formula>"Titulaire"</formula>
    </cfRule>
  </conditionalFormatting>
  <conditionalFormatting sqref="CC1">
    <cfRule type="cellIs" dxfId="3569" priority="452" operator="equal">
      <formula>"Remplaçant"</formula>
    </cfRule>
    <cfRule type="cellIs" dxfId="3568" priority="453" operator="equal">
      <formula>"Titulaire"</formula>
    </cfRule>
  </conditionalFormatting>
  <conditionalFormatting sqref="CD5:CE20 CD31:CE47">
    <cfRule type="cellIs" dxfId="3567" priority="450" operator="equal">
      <formula>"Remplaçant"</formula>
    </cfRule>
    <cfRule type="cellIs" dxfId="3566" priority="451" operator="equal">
      <formula>"Titulaire"</formula>
    </cfRule>
  </conditionalFormatting>
  <conditionalFormatting sqref="CD4:CE4">
    <cfRule type="cellIs" dxfId="3565" priority="448" operator="equal">
      <formula>"Remplaçant"</formula>
    </cfRule>
    <cfRule type="cellIs" dxfId="3564" priority="449" operator="equal">
      <formula>"Titulaire"</formula>
    </cfRule>
  </conditionalFormatting>
  <conditionalFormatting sqref="CD48:CE48">
    <cfRule type="cellIs" dxfId="3563" priority="446" operator="equal">
      <formula>"Remplaçant"</formula>
    </cfRule>
    <cfRule type="cellIs" dxfId="3562" priority="447" operator="equal">
      <formula>"Titulaire"</formula>
    </cfRule>
  </conditionalFormatting>
  <conditionalFormatting sqref="CF1">
    <cfRule type="cellIs" dxfId="3561" priority="444" operator="equal">
      <formula>"Remplaçant"</formula>
    </cfRule>
    <cfRule type="cellIs" dxfId="3560" priority="445" operator="equal">
      <formula>"Titulaire"</formula>
    </cfRule>
  </conditionalFormatting>
  <conditionalFormatting sqref="CG5:CH20 CG31:CH47">
    <cfRule type="cellIs" dxfId="3559" priority="442" operator="equal">
      <formula>"Remplaçant"</formula>
    </cfRule>
    <cfRule type="cellIs" dxfId="3558" priority="443" operator="equal">
      <formula>"Titulaire"</formula>
    </cfRule>
  </conditionalFormatting>
  <conditionalFormatting sqref="CG4:CH4">
    <cfRule type="cellIs" dxfId="3557" priority="440" operator="equal">
      <formula>"Remplaçant"</formula>
    </cfRule>
    <cfRule type="cellIs" dxfId="3556" priority="441" operator="equal">
      <formula>"Titulaire"</formula>
    </cfRule>
  </conditionalFormatting>
  <conditionalFormatting sqref="CG48:CH48">
    <cfRule type="cellIs" dxfId="3555" priority="438" operator="equal">
      <formula>"Remplaçant"</formula>
    </cfRule>
    <cfRule type="cellIs" dxfId="3554" priority="439" operator="equal">
      <formula>"Titulaire"</formula>
    </cfRule>
  </conditionalFormatting>
  <conditionalFormatting sqref="CI1">
    <cfRule type="cellIs" dxfId="3553" priority="436" operator="equal">
      <formula>"Remplaçant"</formula>
    </cfRule>
    <cfRule type="cellIs" dxfId="3552" priority="437" operator="equal">
      <formula>"Titulaire"</formula>
    </cfRule>
  </conditionalFormatting>
  <conditionalFormatting sqref="CJ5:CK20 CJ31:CK47">
    <cfRule type="cellIs" dxfId="3551" priority="434" operator="equal">
      <formula>"Remplaçant"</formula>
    </cfRule>
    <cfRule type="cellIs" dxfId="3550" priority="435" operator="equal">
      <formula>"Titulaire"</formula>
    </cfRule>
  </conditionalFormatting>
  <conditionalFormatting sqref="CJ4:CK4">
    <cfRule type="cellIs" dxfId="3549" priority="432" operator="equal">
      <formula>"Remplaçant"</formula>
    </cfRule>
    <cfRule type="cellIs" dxfId="3548" priority="433" operator="equal">
      <formula>"Titulaire"</formula>
    </cfRule>
  </conditionalFormatting>
  <conditionalFormatting sqref="CJ48:CK48">
    <cfRule type="cellIs" dxfId="3547" priority="430" operator="equal">
      <formula>"Remplaçant"</formula>
    </cfRule>
    <cfRule type="cellIs" dxfId="3546" priority="431" operator="equal">
      <formula>"Titulaire"</formula>
    </cfRule>
  </conditionalFormatting>
  <conditionalFormatting sqref="CL1">
    <cfRule type="cellIs" dxfId="3545" priority="428" operator="equal">
      <formula>"Remplaçant"</formula>
    </cfRule>
    <cfRule type="cellIs" dxfId="3544" priority="429" operator="equal">
      <formula>"Titulaire"</formula>
    </cfRule>
  </conditionalFormatting>
  <conditionalFormatting sqref="CM5:CN20 CM31:CN47">
    <cfRule type="cellIs" dxfId="3543" priority="426" operator="equal">
      <formula>"Remplaçant"</formula>
    </cfRule>
    <cfRule type="cellIs" dxfId="3542" priority="427" operator="equal">
      <formula>"Titulaire"</formula>
    </cfRule>
  </conditionalFormatting>
  <conditionalFormatting sqref="CM4:CN4">
    <cfRule type="cellIs" dxfId="3541" priority="424" operator="equal">
      <formula>"Remplaçant"</formula>
    </cfRule>
    <cfRule type="cellIs" dxfId="3540" priority="425" operator="equal">
      <formula>"Titulaire"</formula>
    </cfRule>
  </conditionalFormatting>
  <conditionalFormatting sqref="CM48:CN48">
    <cfRule type="cellIs" dxfId="3539" priority="422" operator="equal">
      <formula>"Remplaçant"</formula>
    </cfRule>
    <cfRule type="cellIs" dxfId="3538" priority="423" operator="equal">
      <formula>"Titulaire"</formula>
    </cfRule>
  </conditionalFormatting>
  <conditionalFormatting sqref="CO1">
    <cfRule type="cellIs" dxfId="3537" priority="420" operator="equal">
      <formula>"Remplaçant"</formula>
    </cfRule>
    <cfRule type="cellIs" dxfId="3536" priority="421" operator="equal">
      <formula>"Titulaire"</formula>
    </cfRule>
  </conditionalFormatting>
  <conditionalFormatting sqref="CP5:CQ20 CP31:CQ47">
    <cfRule type="cellIs" dxfId="3535" priority="418" operator="equal">
      <formula>"Remplaçant"</formula>
    </cfRule>
    <cfRule type="cellIs" dxfId="3534" priority="419" operator="equal">
      <formula>"Titulaire"</formula>
    </cfRule>
  </conditionalFormatting>
  <conditionalFormatting sqref="CP4:CQ4">
    <cfRule type="cellIs" dxfId="3533" priority="416" operator="equal">
      <formula>"Remplaçant"</formula>
    </cfRule>
    <cfRule type="cellIs" dxfId="3532" priority="417" operator="equal">
      <formula>"Titulaire"</formula>
    </cfRule>
  </conditionalFormatting>
  <conditionalFormatting sqref="CP48:CQ48">
    <cfRule type="cellIs" dxfId="3531" priority="414" operator="equal">
      <formula>"Remplaçant"</formula>
    </cfRule>
    <cfRule type="cellIs" dxfId="3530" priority="415" operator="equal">
      <formula>"Titulaire"</formula>
    </cfRule>
  </conditionalFormatting>
  <conditionalFormatting sqref="CR1">
    <cfRule type="cellIs" dxfId="3529" priority="412" operator="equal">
      <formula>"Remplaçant"</formula>
    </cfRule>
    <cfRule type="cellIs" dxfId="3528" priority="413" operator="equal">
      <formula>"Titulaire"</formula>
    </cfRule>
  </conditionalFormatting>
  <conditionalFormatting sqref="CS5:CT20 CS31:CT47">
    <cfRule type="cellIs" dxfId="3527" priority="410" operator="equal">
      <formula>"Remplaçant"</formula>
    </cfRule>
    <cfRule type="cellIs" dxfId="3526" priority="411" operator="equal">
      <formula>"Titulaire"</formula>
    </cfRule>
  </conditionalFormatting>
  <conditionalFormatting sqref="CS4:CT4">
    <cfRule type="cellIs" dxfId="3525" priority="408" operator="equal">
      <formula>"Remplaçant"</formula>
    </cfRule>
    <cfRule type="cellIs" dxfId="3524" priority="409" operator="equal">
      <formula>"Titulaire"</formula>
    </cfRule>
  </conditionalFormatting>
  <conditionalFormatting sqref="CS48:CT48">
    <cfRule type="cellIs" dxfId="3523" priority="406" operator="equal">
      <formula>"Remplaçant"</formula>
    </cfRule>
    <cfRule type="cellIs" dxfId="3522" priority="407" operator="equal">
      <formula>"Titulaire"</formula>
    </cfRule>
  </conditionalFormatting>
  <conditionalFormatting sqref="CU1">
    <cfRule type="cellIs" dxfId="3521" priority="404" operator="equal">
      <formula>"Remplaçant"</formula>
    </cfRule>
    <cfRule type="cellIs" dxfId="3520" priority="405" operator="equal">
      <formula>"Titulaire"</formula>
    </cfRule>
  </conditionalFormatting>
  <conditionalFormatting sqref="CV5:CW20 CV31:CW47">
    <cfRule type="cellIs" dxfId="3519" priority="402" operator="equal">
      <formula>"Remplaçant"</formula>
    </cfRule>
    <cfRule type="cellIs" dxfId="3518" priority="403" operator="equal">
      <formula>"Titulaire"</formula>
    </cfRule>
  </conditionalFormatting>
  <conditionalFormatting sqref="CV4:CW4">
    <cfRule type="cellIs" dxfId="3517" priority="400" operator="equal">
      <formula>"Remplaçant"</formula>
    </cfRule>
    <cfRule type="cellIs" dxfId="3516" priority="401" operator="equal">
      <formula>"Titulaire"</formula>
    </cfRule>
  </conditionalFormatting>
  <conditionalFormatting sqref="CV48:CW48">
    <cfRule type="cellIs" dxfId="3515" priority="398" operator="equal">
      <formula>"Remplaçant"</formula>
    </cfRule>
    <cfRule type="cellIs" dxfId="3514" priority="399" operator="equal">
      <formula>"Titulaire"</formula>
    </cfRule>
  </conditionalFormatting>
  <conditionalFormatting sqref="CX1">
    <cfRule type="cellIs" dxfId="3513" priority="396" operator="equal">
      <formula>"Remplaçant"</formula>
    </cfRule>
    <cfRule type="cellIs" dxfId="3512" priority="397" operator="equal">
      <formula>"Titulaire"</formula>
    </cfRule>
  </conditionalFormatting>
  <conditionalFormatting sqref="CY5:CZ20 CY31:CZ47">
    <cfRule type="cellIs" dxfId="3511" priority="394" operator="equal">
      <formula>"Remplaçant"</formula>
    </cfRule>
    <cfRule type="cellIs" dxfId="3510" priority="395" operator="equal">
      <formula>"Titulaire"</formula>
    </cfRule>
  </conditionalFormatting>
  <conditionalFormatting sqref="CY4:CZ4">
    <cfRule type="cellIs" dxfId="3509" priority="392" operator="equal">
      <formula>"Remplaçant"</formula>
    </cfRule>
    <cfRule type="cellIs" dxfId="3508" priority="393" operator="equal">
      <formula>"Titulaire"</formula>
    </cfRule>
  </conditionalFormatting>
  <conditionalFormatting sqref="CY48:CZ48">
    <cfRule type="cellIs" dxfId="3507" priority="390" operator="equal">
      <formula>"Remplaçant"</formula>
    </cfRule>
    <cfRule type="cellIs" dxfId="3506" priority="391" operator="equal">
      <formula>"Titulaire"</formula>
    </cfRule>
  </conditionalFormatting>
  <conditionalFormatting sqref="DA1">
    <cfRule type="cellIs" dxfId="3505" priority="388" operator="equal">
      <formula>"Remplaçant"</formula>
    </cfRule>
    <cfRule type="cellIs" dxfId="3504" priority="389" operator="equal">
      <formula>"Titulaire"</formula>
    </cfRule>
  </conditionalFormatting>
  <conditionalFormatting sqref="DB5:DC20 DB31:DC47">
    <cfRule type="cellIs" dxfId="3503" priority="386" operator="equal">
      <formula>"Remplaçant"</formula>
    </cfRule>
    <cfRule type="cellIs" dxfId="3502" priority="387" operator="equal">
      <formula>"Titulaire"</formula>
    </cfRule>
  </conditionalFormatting>
  <conditionalFormatting sqref="DB4:DC4">
    <cfRule type="cellIs" dxfId="3501" priority="384" operator="equal">
      <formula>"Remplaçant"</formula>
    </cfRule>
    <cfRule type="cellIs" dxfId="3500" priority="385" operator="equal">
      <formula>"Titulaire"</formula>
    </cfRule>
  </conditionalFormatting>
  <conditionalFormatting sqref="DB48:DC48">
    <cfRule type="cellIs" dxfId="3499" priority="382" operator="equal">
      <formula>"Remplaçant"</formula>
    </cfRule>
    <cfRule type="cellIs" dxfId="3498" priority="383" operator="equal">
      <formula>"Titulaire"</formula>
    </cfRule>
  </conditionalFormatting>
  <conditionalFormatting sqref="DD1">
    <cfRule type="cellIs" dxfId="3497" priority="380" operator="equal">
      <formula>"Remplaçant"</formula>
    </cfRule>
    <cfRule type="cellIs" dxfId="3496" priority="381" operator="equal">
      <formula>"Titulaire"</formula>
    </cfRule>
  </conditionalFormatting>
  <conditionalFormatting sqref="DE5:DF20 DE31:DF47">
    <cfRule type="cellIs" dxfId="3495" priority="378" operator="equal">
      <formula>"Remplaçant"</formula>
    </cfRule>
    <cfRule type="cellIs" dxfId="3494" priority="379" operator="equal">
      <formula>"Titulaire"</formula>
    </cfRule>
  </conditionalFormatting>
  <conditionalFormatting sqref="DE4:DF4">
    <cfRule type="cellIs" dxfId="3493" priority="376" operator="equal">
      <formula>"Remplaçant"</formula>
    </cfRule>
    <cfRule type="cellIs" dxfId="3492" priority="377" operator="equal">
      <formula>"Titulaire"</formula>
    </cfRule>
  </conditionalFormatting>
  <conditionalFormatting sqref="DE48:DF48">
    <cfRule type="cellIs" dxfId="3491" priority="374" operator="equal">
      <formula>"Remplaçant"</formula>
    </cfRule>
    <cfRule type="cellIs" dxfId="3490" priority="375" operator="equal">
      <formula>"Titulaire"</formula>
    </cfRule>
  </conditionalFormatting>
  <conditionalFormatting sqref="DG1">
    <cfRule type="cellIs" dxfId="3489" priority="372" operator="equal">
      <formula>"Remplaçant"</formula>
    </cfRule>
    <cfRule type="cellIs" dxfId="3488" priority="373" operator="equal">
      <formula>"Titulaire"</formula>
    </cfRule>
  </conditionalFormatting>
  <conditionalFormatting sqref="DH5:DI20 DH31:DI47">
    <cfRule type="cellIs" dxfId="3487" priority="370" operator="equal">
      <formula>"Remplaçant"</formula>
    </cfRule>
    <cfRule type="cellIs" dxfId="3486" priority="371" operator="equal">
      <formula>"Titulaire"</formula>
    </cfRule>
  </conditionalFormatting>
  <conditionalFormatting sqref="DH4:DI4">
    <cfRule type="cellIs" dxfId="3485" priority="368" operator="equal">
      <formula>"Remplaçant"</formula>
    </cfRule>
    <cfRule type="cellIs" dxfId="3484" priority="369" operator="equal">
      <formula>"Titulaire"</formula>
    </cfRule>
  </conditionalFormatting>
  <conditionalFormatting sqref="DH48:DI48">
    <cfRule type="cellIs" dxfId="3483" priority="366" operator="equal">
      <formula>"Remplaçant"</formula>
    </cfRule>
    <cfRule type="cellIs" dxfId="3482" priority="367" operator="equal">
      <formula>"Titulaire"</formula>
    </cfRule>
  </conditionalFormatting>
  <conditionalFormatting sqref="DJ1">
    <cfRule type="cellIs" dxfId="3481" priority="364" operator="equal">
      <formula>"Remplaçant"</formula>
    </cfRule>
    <cfRule type="cellIs" dxfId="3480" priority="365" operator="equal">
      <formula>"Titulaire"</formula>
    </cfRule>
  </conditionalFormatting>
  <conditionalFormatting sqref="DK5:DL20 DK31:DL47">
    <cfRule type="cellIs" dxfId="3479" priority="362" operator="equal">
      <formula>"Remplaçant"</formula>
    </cfRule>
    <cfRule type="cellIs" dxfId="3478" priority="363" operator="equal">
      <formula>"Titulaire"</formula>
    </cfRule>
  </conditionalFormatting>
  <conditionalFormatting sqref="DK4:DL4">
    <cfRule type="cellIs" dxfId="3477" priority="360" operator="equal">
      <formula>"Remplaçant"</formula>
    </cfRule>
    <cfRule type="cellIs" dxfId="3476" priority="361" operator="equal">
      <formula>"Titulaire"</formula>
    </cfRule>
  </conditionalFormatting>
  <conditionalFormatting sqref="DK48:DL48">
    <cfRule type="cellIs" dxfId="3475" priority="358" operator="equal">
      <formula>"Remplaçant"</formula>
    </cfRule>
    <cfRule type="cellIs" dxfId="3474" priority="359" operator="equal">
      <formula>"Titulaire"</formula>
    </cfRule>
  </conditionalFormatting>
  <conditionalFormatting sqref="DM1">
    <cfRule type="cellIs" dxfId="3473" priority="356" operator="equal">
      <formula>"Remplaçant"</formula>
    </cfRule>
    <cfRule type="cellIs" dxfId="3472" priority="357" operator="equal">
      <formula>"Titulaire"</formula>
    </cfRule>
  </conditionalFormatting>
  <conditionalFormatting sqref="DN5:DO20 DN31:DO47">
    <cfRule type="cellIs" dxfId="3471" priority="354" operator="equal">
      <formula>"Remplaçant"</formula>
    </cfRule>
    <cfRule type="cellIs" dxfId="3470" priority="355" operator="equal">
      <formula>"Titulaire"</formula>
    </cfRule>
  </conditionalFormatting>
  <conditionalFormatting sqref="DN4:DO4">
    <cfRule type="cellIs" dxfId="3469" priority="352" operator="equal">
      <formula>"Remplaçant"</formula>
    </cfRule>
    <cfRule type="cellIs" dxfId="3468" priority="353" operator="equal">
      <formula>"Titulaire"</formula>
    </cfRule>
  </conditionalFormatting>
  <conditionalFormatting sqref="DN48:DO48">
    <cfRule type="cellIs" dxfId="3467" priority="350" operator="equal">
      <formula>"Remplaçant"</formula>
    </cfRule>
    <cfRule type="cellIs" dxfId="3466" priority="351" operator="equal">
      <formula>"Titulaire"</formula>
    </cfRule>
  </conditionalFormatting>
  <conditionalFormatting sqref="DP1">
    <cfRule type="cellIs" dxfId="3465" priority="348" operator="equal">
      <formula>"Remplaçant"</formula>
    </cfRule>
    <cfRule type="cellIs" dxfId="3464" priority="349" operator="equal">
      <formula>"Titulaire"</formula>
    </cfRule>
  </conditionalFormatting>
  <conditionalFormatting sqref="DQ5:DR20 DQ31:DR47">
    <cfRule type="cellIs" dxfId="3463" priority="346" operator="equal">
      <formula>"Remplaçant"</formula>
    </cfRule>
    <cfRule type="cellIs" dxfId="3462" priority="347" operator="equal">
      <formula>"Titulaire"</formula>
    </cfRule>
  </conditionalFormatting>
  <conditionalFormatting sqref="DQ4:DR4">
    <cfRule type="cellIs" dxfId="3461" priority="344" operator="equal">
      <formula>"Remplaçant"</formula>
    </cfRule>
    <cfRule type="cellIs" dxfId="3460" priority="345" operator="equal">
      <formula>"Titulaire"</formula>
    </cfRule>
  </conditionalFormatting>
  <conditionalFormatting sqref="DQ48:DR48">
    <cfRule type="cellIs" dxfId="3459" priority="342" operator="equal">
      <formula>"Remplaçant"</formula>
    </cfRule>
    <cfRule type="cellIs" dxfId="3458" priority="343" operator="equal">
      <formula>"Titulaire"</formula>
    </cfRule>
  </conditionalFormatting>
  <conditionalFormatting sqref="DS1">
    <cfRule type="cellIs" dxfId="3457" priority="340" operator="equal">
      <formula>"Remplaçant"</formula>
    </cfRule>
    <cfRule type="cellIs" dxfId="3456" priority="341" operator="equal">
      <formula>"Titulaire"</formula>
    </cfRule>
  </conditionalFormatting>
  <conditionalFormatting sqref="DT5:DU20 DT31:DU47">
    <cfRule type="cellIs" dxfId="3455" priority="338" operator="equal">
      <formula>"Remplaçant"</formula>
    </cfRule>
    <cfRule type="cellIs" dxfId="3454" priority="339" operator="equal">
      <formula>"Titulaire"</formula>
    </cfRule>
  </conditionalFormatting>
  <conditionalFormatting sqref="DT4:DU4">
    <cfRule type="cellIs" dxfId="3453" priority="336" operator="equal">
      <formula>"Remplaçant"</formula>
    </cfRule>
    <cfRule type="cellIs" dxfId="3452" priority="337" operator="equal">
      <formula>"Titulaire"</formula>
    </cfRule>
  </conditionalFormatting>
  <conditionalFormatting sqref="DT48:DU48">
    <cfRule type="cellIs" dxfId="3451" priority="334" operator="equal">
      <formula>"Remplaçant"</formula>
    </cfRule>
    <cfRule type="cellIs" dxfId="3450" priority="335" operator="equal">
      <formula>"Titulaire"</formula>
    </cfRule>
  </conditionalFormatting>
  <conditionalFormatting sqref="F108:F116 F342:F410 F122:F129 F135:F148">
    <cfRule type="colorScale" priority="333">
      <colorScale>
        <cfvo type="min"/>
        <cfvo type="percentile" val="50"/>
        <cfvo type="max"/>
        <color rgb="FFF8696B"/>
        <color rgb="FFFFEB84"/>
        <color rgb="FF63BE7B"/>
      </colorScale>
    </cfRule>
  </conditionalFormatting>
  <conditionalFormatting sqref="U49">
    <cfRule type="cellIs" dxfId="3449" priority="331" operator="equal">
      <formula>"Remplaçant"</formula>
    </cfRule>
    <cfRule type="cellIs" dxfId="3448" priority="332" operator="equal">
      <formula>"Titulaire"</formula>
    </cfRule>
  </conditionalFormatting>
  <conditionalFormatting sqref="U7 U10 U12">
    <cfRule type="cellIs" dxfId="3447" priority="329" operator="equal">
      <formula>"Remplaçant"</formula>
    </cfRule>
    <cfRule type="cellIs" dxfId="3446" priority="330" operator="equal">
      <formula>"Titulaire"</formula>
    </cfRule>
  </conditionalFormatting>
  <conditionalFormatting sqref="AC128">
    <cfRule type="cellIs" dxfId="3445" priority="323" operator="equal">
      <formula>"Remplaçant"</formula>
    </cfRule>
    <cfRule type="cellIs" dxfId="3444" priority="324" operator="equal">
      <formula>"Titulaire"</formula>
    </cfRule>
  </conditionalFormatting>
  <conditionalFormatting sqref="AC115">
    <cfRule type="cellIs" dxfId="3443" priority="327" operator="equal">
      <formula>"Remplaçant"</formula>
    </cfRule>
    <cfRule type="cellIs" dxfId="3442" priority="328" operator="equal">
      <formula>"Titulaire"</formula>
    </cfRule>
  </conditionalFormatting>
  <conditionalFormatting sqref="AC124">
    <cfRule type="cellIs" dxfId="3441" priority="325" operator="equal">
      <formula>"Remplaçant"</formula>
    </cfRule>
    <cfRule type="cellIs" dxfId="3440" priority="326" operator="equal">
      <formula>"Titulaire"</formula>
    </cfRule>
  </conditionalFormatting>
  <conditionalFormatting sqref="B148 D148">
    <cfRule type="cellIs" dxfId="3439" priority="321" operator="equal">
      <formula>"Remplaçant"</formula>
    </cfRule>
    <cfRule type="cellIs" dxfId="3438" priority="322" operator="equal">
      <formula>"Titulaire"</formula>
    </cfRule>
  </conditionalFormatting>
  <conditionalFormatting sqref="E107">
    <cfRule type="cellIs" dxfId="3437" priority="319" operator="equal">
      <formula>"Remplaçant"</formula>
    </cfRule>
    <cfRule type="cellIs" dxfId="3436" priority="320" operator="equal">
      <formula>"Titulaire"</formula>
    </cfRule>
  </conditionalFormatting>
  <conditionalFormatting sqref="E107 A3:XFD4">
    <cfRule type="cellIs" dxfId="3435" priority="644" operator="equal">
      <formula>$A$1</formula>
    </cfRule>
  </conditionalFormatting>
  <conditionalFormatting sqref="E5:F20 E31:F44">
    <cfRule type="cellIs" dxfId="3434" priority="318" operator="equal">
      <formula>0</formula>
    </cfRule>
  </conditionalFormatting>
  <conditionalFormatting sqref="G5:I20 G31:I44">
    <cfRule type="cellIs" dxfId="3433" priority="317" operator="equal">
      <formula>0</formula>
    </cfRule>
  </conditionalFormatting>
  <conditionalFormatting sqref="B107">
    <cfRule type="cellIs" dxfId="3432" priority="314" operator="equal">
      <formula>"Remplaçant"</formula>
    </cfRule>
    <cfRule type="cellIs" dxfId="3431" priority="315" operator="equal">
      <formula>"Titulaire"</formula>
    </cfRule>
  </conditionalFormatting>
  <conditionalFormatting sqref="B107">
    <cfRule type="cellIs" dxfId="3430" priority="316" operator="equal">
      <formula>$A$1</formula>
    </cfRule>
  </conditionalFormatting>
  <conditionalFormatting sqref="H108:H116 H122:H129 H135:H148">
    <cfRule type="cellIs" dxfId="3429" priority="312" operator="equal">
      <formula>"Remplaçant"</formula>
    </cfRule>
    <cfRule type="cellIs" dxfId="3428" priority="313" operator="equal">
      <formula>"Titulaire"</formula>
    </cfRule>
  </conditionalFormatting>
  <conditionalFormatting sqref="H108:H116 H122:H129 H135:H148">
    <cfRule type="colorScale" priority="311">
      <colorScale>
        <cfvo type="min"/>
        <cfvo type="percentile" val="50"/>
        <cfvo type="max"/>
        <color rgb="FFF8696B"/>
        <color rgb="FFFFEB84"/>
        <color rgb="FF63BE7B"/>
      </colorScale>
    </cfRule>
  </conditionalFormatting>
  <conditionalFormatting sqref="G108:G116 G122:G129 G135:G148">
    <cfRule type="cellIs" dxfId="3427" priority="309" operator="equal">
      <formula>"Remplaçant"</formula>
    </cfRule>
    <cfRule type="cellIs" dxfId="3426" priority="310" operator="equal">
      <formula>"Titulaire"</formula>
    </cfRule>
  </conditionalFormatting>
  <conditionalFormatting sqref="G108:G116 G122:G129 G135:G148">
    <cfRule type="colorScale" priority="308">
      <colorScale>
        <cfvo type="min"/>
        <cfvo type="percentile" val="50"/>
        <cfvo type="max"/>
        <color rgb="FFF8696B"/>
        <color rgb="FFFFEB84"/>
        <color rgb="FF63BE7B"/>
      </colorScale>
    </cfRule>
  </conditionalFormatting>
  <conditionalFormatting sqref="C107">
    <cfRule type="cellIs" dxfId="3425" priority="305" operator="equal">
      <formula>"Remplaçant"</formula>
    </cfRule>
    <cfRule type="cellIs" dxfId="3424" priority="306" operator="equal">
      <formula>"Titulaire"</formula>
    </cfRule>
  </conditionalFormatting>
  <conditionalFormatting sqref="C107">
    <cfRule type="cellIs" dxfId="3423" priority="307" operator="equal">
      <formula>$A$1</formula>
    </cfRule>
  </conditionalFormatting>
  <conditionalFormatting sqref="D107">
    <cfRule type="cellIs" dxfId="3422" priority="302" operator="equal">
      <formula>"Remplaçant"</formula>
    </cfRule>
    <cfRule type="cellIs" dxfId="3421" priority="303" operator="equal">
      <formula>"Titulaire"</formula>
    </cfRule>
  </conditionalFormatting>
  <conditionalFormatting sqref="D107">
    <cfRule type="cellIs" dxfId="3420" priority="304" operator="equal">
      <formula>$A$1</formula>
    </cfRule>
  </conditionalFormatting>
  <conditionalFormatting sqref="A342:A410">
    <cfRule type="cellIs" dxfId="3419" priority="301" operator="equal">
      <formula>11</formula>
    </cfRule>
  </conditionalFormatting>
  <conditionalFormatting sqref="B415">
    <cfRule type="cellIs" dxfId="3418" priority="297" operator="equal">
      <formula>"Remplaçant"</formula>
    </cfRule>
    <cfRule type="cellIs" dxfId="3417" priority="298" operator="equal">
      <formula>"Titulaire"</formula>
    </cfRule>
  </conditionalFormatting>
  <conditionalFormatting sqref="A342">
    <cfRule type="cellIs" dxfId="3416" priority="296" operator="notEqual">
      <formula>11</formula>
    </cfRule>
  </conditionalFormatting>
  <conditionalFormatting sqref="C414:D416">
    <cfRule type="top10" priority="295" rank="1"/>
  </conditionalFormatting>
  <conditionalFormatting sqref="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R21 J21:K25 M21:N25">
    <cfRule type="cellIs" dxfId="3415" priority="292" operator="equal">
      <formula>"Remplaçant"</formula>
    </cfRule>
    <cfRule type="cellIs" dxfId="3414" priority="293" operator="equal">
      <formula>"Titulaire"</formula>
    </cfRule>
  </conditionalFormatting>
  <conditionalFormatting sqref="J21:K25">
    <cfRule type="cellIs" dxfId="3413" priority="291" operator="equal">
      <formula>0</formula>
    </cfRule>
  </conditionalFormatting>
  <conditionalFormatting sqref="P21:Q25">
    <cfRule type="cellIs" dxfId="3412" priority="289" operator="equal">
      <formula>"Remplaçant"</formula>
    </cfRule>
    <cfRule type="cellIs" dxfId="3411" priority="290" operator="equal">
      <formula>"Titulaire"</formula>
    </cfRule>
  </conditionalFormatting>
  <conditionalFormatting sqref="S21:T25">
    <cfRule type="cellIs" dxfId="3410" priority="287" operator="equal">
      <formula>"Remplaçant"</formula>
    </cfRule>
    <cfRule type="cellIs" dxfId="3409" priority="288" operator="equal">
      <formula>"Titulaire"</formula>
    </cfRule>
  </conditionalFormatting>
  <conditionalFormatting sqref="J21:J25">
    <cfRule type="top10" dxfId="3408" priority="294" rank="11"/>
  </conditionalFormatting>
  <conditionalFormatting sqref="U25 U23">
    <cfRule type="cellIs" dxfId="3407" priority="285" operator="equal">
      <formula>"Remplaçant"</formula>
    </cfRule>
    <cfRule type="cellIs" dxfId="3406" priority="286" operator="equal">
      <formula>"Titulaire"</formula>
    </cfRule>
  </conditionalFormatting>
  <conditionalFormatting sqref="V21:W25">
    <cfRule type="cellIs" dxfId="3405" priority="283" operator="equal">
      <formula>"Remplaçant"</formula>
    </cfRule>
    <cfRule type="cellIs" dxfId="3404" priority="284" operator="equal">
      <formula>"Titulaire"</formula>
    </cfRule>
  </conditionalFormatting>
  <conditionalFormatting sqref="Y21:Z25">
    <cfRule type="cellIs" dxfId="3403" priority="281" operator="equal">
      <formula>"Remplaçant"</formula>
    </cfRule>
    <cfRule type="cellIs" dxfId="3402" priority="282" operator="equal">
      <formula>"Titulaire"</formula>
    </cfRule>
  </conditionalFormatting>
  <conditionalFormatting sqref="AB21:AC25">
    <cfRule type="cellIs" dxfId="3401" priority="279" operator="equal">
      <formula>"Remplaçant"</formula>
    </cfRule>
    <cfRule type="cellIs" dxfId="3400" priority="280" operator="equal">
      <formula>"Titulaire"</formula>
    </cfRule>
  </conditionalFormatting>
  <conditionalFormatting sqref="AE21:AF25">
    <cfRule type="cellIs" dxfId="3399" priority="277" operator="equal">
      <formula>"Remplaçant"</formula>
    </cfRule>
    <cfRule type="cellIs" dxfId="3398" priority="278" operator="equal">
      <formula>"Titulaire"</formula>
    </cfRule>
  </conditionalFormatting>
  <conditionalFormatting sqref="AH21:AI25">
    <cfRule type="cellIs" dxfId="3397" priority="275" operator="equal">
      <formula>"Remplaçant"</formula>
    </cfRule>
    <cfRule type="cellIs" dxfId="3396" priority="276" operator="equal">
      <formula>"Titulaire"</formula>
    </cfRule>
  </conditionalFormatting>
  <conditionalFormatting sqref="AK21:AL25">
    <cfRule type="cellIs" dxfId="3395" priority="273" operator="equal">
      <formula>"Remplaçant"</formula>
    </cfRule>
    <cfRule type="cellIs" dxfId="3394" priority="274" operator="equal">
      <formula>"Titulaire"</formula>
    </cfRule>
  </conditionalFormatting>
  <conditionalFormatting sqref="AN21:AO25">
    <cfRule type="cellIs" dxfId="3393" priority="271" operator="equal">
      <formula>"Remplaçant"</formula>
    </cfRule>
    <cfRule type="cellIs" dxfId="3392" priority="272" operator="equal">
      <formula>"Titulaire"</formula>
    </cfRule>
  </conditionalFormatting>
  <conditionalFormatting sqref="AQ21:AR25">
    <cfRule type="cellIs" dxfId="3391" priority="269" operator="equal">
      <formula>"Remplaçant"</formula>
    </cfRule>
    <cfRule type="cellIs" dxfId="3390" priority="270" operator="equal">
      <formula>"Titulaire"</formula>
    </cfRule>
  </conditionalFormatting>
  <conditionalFormatting sqref="AT21:AU25">
    <cfRule type="cellIs" dxfId="3389" priority="267" operator="equal">
      <formula>"Remplaçant"</formula>
    </cfRule>
    <cfRule type="cellIs" dxfId="3388" priority="268" operator="equal">
      <formula>"Titulaire"</formula>
    </cfRule>
  </conditionalFormatting>
  <conditionalFormatting sqref="AW21:AX25">
    <cfRule type="cellIs" dxfId="3387" priority="265" operator="equal">
      <formula>"Remplaçant"</formula>
    </cfRule>
    <cfRule type="cellIs" dxfId="3386" priority="266" operator="equal">
      <formula>"Titulaire"</formula>
    </cfRule>
  </conditionalFormatting>
  <conditionalFormatting sqref="AZ21:BA25">
    <cfRule type="cellIs" dxfId="3385" priority="263" operator="equal">
      <formula>"Remplaçant"</formula>
    </cfRule>
    <cfRule type="cellIs" dxfId="3384" priority="264" operator="equal">
      <formula>"Titulaire"</formula>
    </cfRule>
  </conditionalFormatting>
  <conditionalFormatting sqref="BC21:BD25">
    <cfRule type="cellIs" dxfId="3383" priority="261" operator="equal">
      <formula>"Remplaçant"</formula>
    </cfRule>
    <cfRule type="cellIs" dxfId="3382" priority="262" operator="equal">
      <formula>"Titulaire"</formula>
    </cfRule>
  </conditionalFormatting>
  <conditionalFormatting sqref="BF21:BG25">
    <cfRule type="cellIs" dxfId="3381" priority="259" operator="equal">
      <formula>"Remplaçant"</formula>
    </cfRule>
    <cfRule type="cellIs" dxfId="3380" priority="260" operator="equal">
      <formula>"Titulaire"</formula>
    </cfRule>
  </conditionalFormatting>
  <conditionalFormatting sqref="BI21:BJ25">
    <cfRule type="cellIs" dxfId="3379" priority="257" operator="equal">
      <formula>"Remplaçant"</formula>
    </cfRule>
    <cfRule type="cellIs" dxfId="3378" priority="258" operator="equal">
      <formula>"Titulaire"</formula>
    </cfRule>
  </conditionalFormatting>
  <conditionalFormatting sqref="BL21:BM25">
    <cfRule type="cellIs" dxfId="3377" priority="255" operator="equal">
      <formula>"Remplaçant"</formula>
    </cfRule>
    <cfRule type="cellIs" dxfId="3376" priority="256" operator="equal">
      <formula>"Titulaire"</formula>
    </cfRule>
  </conditionalFormatting>
  <conditionalFormatting sqref="BO21:BP25">
    <cfRule type="cellIs" dxfId="3375" priority="253" operator="equal">
      <formula>"Remplaçant"</formula>
    </cfRule>
    <cfRule type="cellIs" dxfId="3374" priority="254" operator="equal">
      <formula>"Titulaire"</formula>
    </cfRule>
  </conditionalFormatting>
  <conditionalFormatting sqref="BR21:BS25">
    <cfRule type="cellIs" dxfId="3373" priority="251" operator="equal">
      <formula>"Remplaçant"</formula>
    </cfRule>
    <cfRule type="cellIs" dxfId="3372" priority="252" operator="equal">
      <formula>"Titulaire"</formula>
    </cfRule>
  </conditionalFormatting>
  <conditionalFormatting sqref="BU21:BV25">
    <cfRule type="cellIs" dxfId="3371" priority="249" operator="equal">
      <formula>"Remplaçant"</formula>
    </cfRule>
    <cfRule type="cellIs" dxfId="3370" priority="250" operator="equal">
      <formula>"Titulaire"</formula>
    </cfRule>
  </conditionalFormatting>
  <conditionalFormatting sqref="BX21:BY25">
    <cfRule type="cellIs" dxfId="3369" priority="247" operator="equal">
      <formula>"Remplaçant"</formula>
    </cfRule>
    <cfRule type="cellIs" dxfId="3368" priority="248" operator="equal">
      <formula>"Titulaire"</formula>
    </cfRule>
  </conditionalFormatting>
  <conditionalFormatting sqref="CA21:CB25">
    <cfRule type="cellIs" dxfId="3367" priority="245" operator="equal">
      <formula>"Remplaçant"</formula>
    </cfRule>
    <cfRule type="cellIs" dxfId="3366" priority="246" operator="equal">
      <formula>"Titulaire"</formula>
    </cfRule>
  </conditionalFormatting>
  <conditionalFormatting sqref="CD21:CE25">
    <cfRule type="cellIs" dxfId="3365" priority="243" operator="equal">
      <formula>"Remplaçant"</formula>
    </cfRule>
    <cfRule type="cellIs" dxfId="3364" priority="244" operator="equal">
      <formula>"Titulaire"</formula>
    </cfRule>
  </conditionalFormatting>
  <conditionalFormatting sqref="CG21:CH25">
    <cfRule type="cellIs" dxfId="3363" priority="241" operator="equal">
      <formula>"Remplaçant"</formula>
    </cfRule>
    <cfRule type="cellIs" dxfId="3362" priority="242" operator="equal">
      <formula>"Titulaire"</formula>
    </cfRule>
  </conditionalFormatting>
  <conditionalFormatting sqref="CJ21:CK25">
    <cfRule type="cellIs" dxfId="3361" priority="239" operator="equal">
      <formula>"Remplaçant"</formula>
    </cfRule>
    <cfRule type="cellIs" dxfId="3360" priority="240" operator="equal">
      <formula>"Titulaire"</formula>
    </cfRule>
  </conditionalFormatting>
  <conditionalFormatting sqref="CM21:CN25">
    <cfRule type="cellIs" dxfId="3359" priority="237" operator="equal">
      <formula>"Remplaçant"</formula>
    </cfRule>
    <cfRule type="cellIs" dxfId="3358" priority="238" operator="equal">
      <formula>"Titulaire"</formula>
    </cfRule>
  </conditionalFormatting>
  <conditionalFormatting sqref="CP21:CQ25">
    <cfRule type="cellIs" dxfId="3357" priority="235" operator="equal">
      <formula>"Remplaçant"</formula>
    </cfRule>
    <cfRule type="cellIs" dxfId="3356" priority="236" operator="equal">
      <formula>"Titulaire"</formula>
    </cfRule>
  </conditionalFormatting>
  <conditionalFormatting sqref="CS21:CT25">
    <cfRule type="cellIs" dxfId="3355" priority="233" operator="equal">
      <formula>"Remplaçant"</formula>
    </cfRule>
    <cfRule type="cellIs" dxfId="3354" priority="234" operator="equal">
      <formula>"Titulaire"</formula>
    </cfRule>
  </conditionalFormatting>
  <conditionalFormatting sqref="CV21:CW25">
    <cfRule type="cellIs" dxfId="3353" priority="231" operator="equal">
      <formula>"Remplaçant"</formula>
    </cfRule>
    <cfRule type="cellIs" dxfId="3352" priority="232" operator="equal">
      <formula>"Titulaire"</formula>
    </cfRule>
  </conditionalFormatting>
  <conditionalFormatting sqref="CY21:CZ25">
    <cfRule type="cellIs" dxfId="3351" priority="229" operator="equal">
      <formula>"Remplaçant"</formula>
    </cfRule>
    <cfRule type="cellIs" dxfId="3350" priority="230" operator="equal">
      <formula>"Titulaire"</formula>
    </cfRule>
  </conditionalFormatting>
  <conditionalFormatting sqref="DB21:DC25">
    <cfRule type="cellIs" dxfId="3349" priority="227" operator="equal">
      <formula>"Remplaçant"</formula>
    </cfRule>
    <cfRule type="cellIs" dxfId="3348" priority="228" operator="equal">
      <formula>"Titulaire"</formula>
    </cfRule>
  </conditionalFormatting>
  <conditionalFormatting sqref="DE21:DF25">
    <cfRule type="cellIs" dxfId="3347" priority="225" operator="equal">
      <formula>"Remplaçant"</formula>
    </cfRule>
    <cfRule type="cellIs" dxfId="3346" priority="226" operator="equal">
      <formula>"Titulaire"</formula>
    </cfRule>
  </conditionalFormatting>
  <conditionalFormatting sqref="DH21:DI25">
    <cfRule type="cellIs" dxfId="3345" priority="223" operator="equal">
      <formula>"Remplaçant"</formula>
    </cfRule>
    <cfRule type="cellIs" dxfId="3344" priority="224" operator="equal">
      <formula>"Titulaire"</formula>
    </cfRule>
  </conditionalFormatting>
  <conditionalFormatting sqref="DK21:DL25">
    <cfRule type="cellIs" dxfId="3343" priority="221" operator="equal">
      <formula>"Remplaçant"</formula>
    </cfRule>
    <cfRule type="cellIs" dxfId="3342" priority="222" operator="equal">
      <formula>"Titulaire"</formula>
    </cfRule>
  </conditionalFormatting>
  <conditionalFormatting sqref="DN21:DO25">
    <cfRule type="cellIs" dxfId="3341" priority="219" operator="equal">
      <formula>"Remplaçant"</formula>
    </cfRule>
    <cfRule type="cellIs" dxfId="3340" priority="220" operator="equal">
      <formula>"Titulaire"</formula>
    </cfRule>
  </conditionalFormatting>
  <conditionalFormatting sqref="DQ21:DR25">
    <cfRule type="cellIs" dxfId="3339" priority="217" operator="equal">
      <formula>"Remplaçant"</formula>
    </cfRule>
    <cfRule type="cellIs" dxfId="3338" priority="218" operator="equal">
      <formula>"Titulaire"</formula>
    </cfRule>
  </conditionalFormatting>
  <conditionalFormatting sqref="DT21:DU25">
    <cfRule type="cellIs" dxfId="3337" priority="215" operator="equal">
      <formula>"Remplaçant"</formula>
    </cfRule>
    <cfRule type="cellIs" dxfId="3336" priority="216" operator="equal">
      <formula>"Titulaire"</formula>
    </cfRule>
  </conditionalFormatting>
  <conditionalFormatting sqref="E24:F25 E21:E23">
    <cfRule type="cellIs" dxfId="3335" priority="214" operator="equal">
      <formula>0</formula>
    </cfRule>
  </conditionalFormatting>
  <conditionalFormatting sqref="G21:I25">
    <cfRule type="cellIs" dxfId="3334" priority="213" operator="equal">
      <formula>0</formula>
    </cfRule>
  </conditionalFormatting>
  <conditionalFormatting sqref="U118 U120 AC118:XFD119 AK117:XFD117 AK120:XFD121 I117:K121 F117:F121 M117:T121">
    <cfRule type="cellIs" dxfId="3333" priority="211" operator="equal">
      <formula>"Remplaçant"</formula>
    </cfRule>
    <cfRule type="cellIs" dxfId="3332" priority="212" operator="equal">
      <formula>"Titulaire"</formula>
    </cfRule>
  </conditionalFormatting>
  <conditionalFormatting sqref="F117:F121">
    <cfRule type="colorScale" priority="210">
      <colorScale>
        <cfvo type="min"/>
        <cfvo type="percentile" val="50"/>
        <cfvo type="max"/>
        <color rgb="FFF8696B"/>
        <color rgb="FFFFEB84"/>
        <color rgb="FF63BE7B"/>
      </colorScale>
    </cfRule>
  </conditionalFormatting>
  <conditionalFormatting sqref="AC120">
    <cfRule type="cellIs" dxfId="3331" priority="208" operator="equal">
      <formula>"Remplaçant"</formula>
    </cfRule>
    <cfRule type="cellIs" dxfId="3330" priority="209" operator="equal">
      <formula>"Titulaire"</formula>
    </cfRule>
  </conditionalFormatting>
  <conditionalFormatting sqref="H117:H121">
    <cfRule type="cellIs" dxfId="3329" priority="206" operator="equal">
      <formula>"Remplaçant"</formula>
    </cfRule>
    <cfRule type="cellIs" dxfId="3328" priority="207" operator="equal">
      <formula>"Titulaire"</formula>
    </cfRule>
  </conditionalFormatting>
  <conditionalFormatting sqref="H117:H121">
    <cfRule type="colorScale" priority="205">
      <colorScale>
        <cfvo type="min"/>
        <cfvo type="percentile" val="50"/>
        <cfvo type="max"/>
        <color rgb="FFF8696B"/>
        <color rgb="FFFFEB84"/>
        <color rgb="FF63BE7B"/>
      </colorScale>
    </cfRule>
  </conditionalFormatting>
  <conditionalFormatting sqref="G117:G121">
    <cfRule type="cellIs" dxfId="3327" priority="203" operator="equal">
      <formula>"Remplaçant"</formula>
    </cfRule>
    <cfRule type="cellIs" dxfId="3326" priority="204" operator="equal">
      <formula>"Titulaire"</formula>
    </cfRule>
  </conditionalFormatting>
  <conditionalFormatting sqref="G117:G121">
    <cfRule type="colorScale" priority="202">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29:R30 J26:K26 M26:N26 J27:O30">
    <cfRule type="cellIs" dxfId="3325" priority="199" operator="equal">
      <formula>"Remplaçant"</formula>
    </cfRule>
    <cfRule type="cellIs" dxfId="3324" priority="200" operator="equal">
      <formula>"Titulaire"</formula>
    </cfRule>
  </conditionalFormatting>
  <conditionalFormatting sqref="J26:K30">
    <cfRule type="cellIs" dxfId="3323" priority="198" operator="equal">
      <formula>0</formula>
    </cfRule>
  </conditionalFormatting>
  <conditionalFormatting sqref="P26:Q30">
    <cfRule type="cellIs" dxfId="3322" priority="196" operator="equal">
      <formula>"Remplaçant"</formula>
    </cfRule>
    <cfRule type="cellIs" dxfId="3321" priority="197" operator="equal">
      <formula>"Titulaire"</formula>
    </cfRule>
  </conditionalFormatting>
  <conditionalFormatting sqref="S26:T30">
    <cfRule type="cellIs" dxfId="3320" priority="194" operator="equal">
      <formula>"Remplaçant"</formula>
    </cfRule>
    <cfRule type="cellIs" dxfId="3319" priority="195" operator="equal">
      <formula>"Titulaire"</formula>
    </cfRule>
  </conditionalFormatting>
  <conditionalFormatting sqref="J26:J30">
    <cfRule type="top10" dxfId="3318" priority="201" rank="11"/>
  </conditionalFormatting>
  <conditionalFormatting sqref="U29:U30">
    <cfRule type="cellIs" dxfId="3317" priority="192" operator="equal">
      <formula>"Remplaçant"</formula>
    </cfRule>
    <cfRule type="cellIs" dxfId="3316" priority="193" operator="equal">
      <formula>"Titulaire"</formula>
    </cfRule>
  </conditionalFormatting>
  <conditionalFormatting sqref="V26:W30">
    <cfRule type="cellIs" dxfId="3315" priority="190" operator="equal">
      <formula>"Remplaçant"</formula>
    </cfRule>
    <cfRule type="cellIs" dxfId="3314" priority="191" operator="equal">
      <formula>"Titulaire"</formula>
    </cfRule>
  </conditionalFormatting>
  <conditionalFormatting sqref="Y26:Z30">
    <cfRule type="cellIs" dxfId="3313" priority="188" operator="equal">
      <formula>"Remplaçant"</formula>
    </cfRule>
    <cfRule type="cellIs" dxfId="3312" priority="189" operator="equal">
      <formula>"Titulaire"</formula>
    </cfRule>
  </conditionalFormatting>
  <conditionalFormatting sqref="AB26:AC30">
    <cfRule type="cellIs" dxfId="3311" priority="186" operator="equal">
      <formula>"Remplaçant"</formula>
    </cfRule>
    <cfRule type="cellIs" dxfId="3310" priority="187" operator="equal">
      <formula>"Titulaire"</formula>
    </cfRule>
  </conditionalFormatting>
  <conditionalFormatting sqref="AE26:AF30">
    <cfRule type="cellIs" dxfId="3309" priority="184" operator="equal">
      <formula>"Remplaçant"</formula>
    </cfRule>
    <cfRule type="cellIs" dxfId="3308" priority="185" operator="equal">
      <formula>"Titulaire"</formula>
    </cfRule>
  </conditionalFormatting>
  <conditionalFormatting sqref="AH26:AI30">
    <cfRule type="cellIs" dxfId="3307" priority="182" operator="equal">
      <formula>"Remplaçant"</formula>
    </cfRule>
    <cfRule type="cellIs" dxfId="3306" priority="183" operator="equal">
      <formula>"Titulaire"</formula>
    </cfRule>
  </conditionalFormatting>
  <conditionalFormatting sqref="AK26:AL30">
    <cfRule type="cellIs" dxfId="3305" priority="180" operator="equal">
      <formula>"Remplaçant"</formula>
    </cfRule>
    <cfRule type="cellIs" dxfId="3304" priority="181" operator="equal">
      <formula>"Titulaire"</formula>
    </cfRule>
  </conditionalFormatting>
  <conditionalFormatting sqref="AN26:AO30">
    <cfRule type="cellIs" dxfId="3303" priority="178" operator="equal">
      <formula>"Remplaçant"</formula>
    </cfRule>
    <cfRule type="cellIs" dxfId="3302" priority="179" operator="equal">
      <formula>"Titulaire"</formula>
    </cfRule>
  </conditionalFormatting>
  <conditionalFormatting sqref="AQ26:AR30">
    <cfRule type="cellIs" dxfId="3301" priority="176" operator="equal">
      <formula>"Remplaçant"</formula>
    </cfRule>
    <cfRule type="cellIs" dxfId="3300" priority="177" operator="equal">
      <formula>"Titulaire"</formula>
    </cfRule>
  </conditionalFormatting>
  <conditionalFormatting sqref="AT26:AU30">
    <cfRule type="cellIs" dxfId="3299" priority="174" operator="equal">
      <formula>"Remplaçant"</formula>
    </cfRule>
    <cfRule type="cellIs" dxfId="3298" priority="175" operator="equal">
      <formula>"Titulaire"</formula>
    </cfRule>
  </conditionalFormatting>
  <conditionalFormatting sqref="AW26:AX30">
    <cfRule type="cellIs" dxfId="3297" priority="172" operator="equal">
      <formula>"Remplaçant"</formula>
    </cfRule>
    <cfRule type="cellIs" dxfId="3296" priority="173" operator="equal">
      <formula>"Titulaire"</formula>
    </cfRule>
  </conditionalFormatting>
  <conditionalFormatting sqref="AZ26:BA30">
    <cfRule type="cellIs" dxfId="3295" priority="170" operator="equal">
      <formula>"Remplaçant"</formula>
    </cfRule>
    <cfRule type="cellIs" dxfId="3294" priority="171" operator="equal">
      <formula>"Titulaire"</formula>
    </cfRule>
  </conditionalFormatting>
  <conditionalFormatting sqref="BC26:BD30">
    <cfRule type="cellIs" dxfId="3293" priority="168" operator="equal">
      <formula>"Remplaçant"</formula>
    </cfRule>
    <cfRule type="cellIs" dxfId="3292" priority="169" operator="equal">
      <formula>"Titulaire"</formula>
    </cfRule>
  </conditionalFormatting>
  <conditionalFormatting sqref="BF26:BG30">
    <cfRule type="cellIs" dxfId="3291" priority="166" operator="equal">
      <formula>"Remplaçant"</formula>
    </cfRule>
    <cfRule type="cellIs" dxfId="3290" priority="167" operator="equal">
      <formula>"Titulaire"</formula>
    </cfRule>
  </conditionalFormatting>
  <conditionalFormatting sqref="BI26:BJ30">
    <cfRule type="cellIs" dxfId="3289" priority="164" operator="equal">
      <formula>"Remplaçant"</formula>
    </cfRule>
    <cfRule type="cellIs" dxfId="3288" priority="165" operator="equal">
      <formula>"Titulaire"</formula>
    </cfRule>
  </conditionalFormatting>
  <conditionalFormatting sqref="BL26:BM30">
    <cfRule type="cellIs" dxfId="3287" priority="162" operator="equal">
      <formula>"Remplaçant"</formula>
    </cfRule>
    <cfRule type="cellIs" dxfId="3286" priority="163" operator="equal">
      <formula>"Titulaire"</formula>
    </cfRule>
  </conditionalFormatting>
  <conditionalFormatting sqref="BO26:BP30">
    <cfRule type="cellIs" dxfId="3285" priority="160" operator="equal">
      <formula>"Remplaçant"</formula>
    </cfRule>
    <cfRule type="cellIs" dxfId="3284" priority="161" operator="equal">
      <formula>"Titulaire"</formula>
    </cfRule>
  </conditionalFormatting>
  <conditionalFormatting sqref="BR26:BS30">
    <cfRule type="cellIs" dxfId="3283" priority="158" operator="equal">
      <formula>"Remplaçant"</formula>
    </cfRule>
    <cfRule type="cellIs" dxfId="3282" priority="159" operator="equal">
      <formula>"Titulaire"</formula>
    </cfRule>
  </conditionalFormatting>
  <conditionalFormatting sqref="BU26:BV30">
    <cfRule type="cellIs" dxfId="3281" priority="156" operator="equal">
      <formula>"Remplaçant"</formula>
    </cfRule>
    <cfRule type="cellIs" dxfId="3280" priority="157" operator="equal">
      <formula>"Titulaire"</formula>
    </cfRule>
  </conditionalFormatting>
  <conditionalFormatting sqref="BX26:BY30">
    <cfRule type="cellIs" dxfId="3279" priority="154" operator="equal">
      <formula>"Remplaçant"</formula>
    </cfRule>
    <cfRule type="cellIs" dxfId="3278" priority="155" operator="equal">
      <formula>"Titulaire"</formula>
    </cfRule>
  </conditionalFormatting>
  <conditionalFormatting sqref="CA26:CB30">
    <cfRule type="cellIs" dxfId="3277" priority="152" operator="equal">
      <formula>"Remplaçant"</formula>
    </cfRule>
    <cfRule type="cellIs" dxfId="3276" priority="153" operator="equal">
      <formula>"Titulaire"</formula>
    </cfRule>
  </conditionalFormatting>
  <conditionalFormatting sqref="CD26:CE30">
    <cfRule type="cellIs" dxfId="3275" priority="150" operator="equal">
      <formula>"Remplaçant"</formula>
    </cfRule>
    <cfRule type="cellIs" dxfId="3274" priority="151" operator="equal">
      <formula>"Titulaire"</formula>
    </cfRule>
  </conditionalFormatting>
  <conditionalFormatting sqref="CG26:CH30">
    <cfRule type="cellIs" dxfId="3273" priority="148" operator="equal">
      <formula>"Remplaçant"</formula>
    </cfRule>
    <cfRule type="cellIs" dxfId="3272" priority="149" operator="equal">
      <formula>"Titulaire"</formula>
    </cfRule>
  </conditionalFormatting>
  <conditionalFormatting sqref="CJ26:CK30">
    <cfRule type="cellIs" dxfId="3271" priority="146" operator="equal">
      <formula>"Remplaçant"</formula>
    </cfRule>
    <cfRule type="cellIs" dxfId="3270" priority="147" operator="equal">
      <formula>"Titulaire"</formula>
    </cfRule>
  </conditionalFormatting>
  <conditionalFormatting sqref="CM26:CN30">
    <cfRule type="cellIs" dxfId="3269" priority="144" operator="equal">
      <formula>"Remplaçant"</formula>
    </cfRule>
    <cfRule type="cellIs" dxfId="3268" priority="145" operator="equal">
      <formula>"Titulaire"</formula>
    </cfRule>
  </conditionalFormatting>
  <conditionalFormatting sqref="CP26:CQ30">
    <cfRule type="cellIs" dxfId="3267" priority="142" operator="equal">
      <formula>"Remplaçant"</formula>
    </cfRule>
    <cfRule type="cellIs" dxfId="3266" priority="143" operator="equal">
      <formula>"Titulaire"</formula>
    </cfRule>
  </conditionalFormatting>
  <conditionalFormatting sqref="CS26:CT30">
    <cfRule type="cellIs" dxfId="3265" priority="140" operator="equal">
      <formula>"Remplaçant"</formula>
    </cfRule>
    <cfRule type="cellIs" dxfId="3264" priority="141" operator="equal">
      <formula>"Titulaire"</formula>
    </cfRule>
  </conditionalFormatting>
  <conditionalFormatting sqref="CV26:CW30">
    <cfRule type="cellIs" dxfId="3263" priority="138" operator="equal">
      <formula>"Remplaçant"</formula>
    </cfRule>
    <cfRule type="cellIs" dxfId="3262" priority="139" operator="equal">
      <formula>"Titulaire"</formula>
    </cfRule>
  </conditionalFormatting>
  <conditionalFormatting sqref="CY26:CZ30">
    <cfRule type="cellIs" dxfId="3261" priority="136" operator="equal">
      <formula>"Remplaçant"</formula>
    </cfRule>
    <cfRule type="cellIs" dxfId="3260" priority="137" operator="equal">
      <formula>"Titulaire"</formula>
    </cfRule>
  </conditionalFormatting>
  <conditionalFormatting sqref="DB26:DC30">
    <cfRule type="cellIs" dxfId="3259" priority="134" operator="equal">
      <formula>"Remplaçant"</formula>
    </cfRule>
    <cfRule type="cellIs" dxfId="3258" priority="135" operator="equal">
      <formula>"Titulaire"</formula>
    </cfRule>
  </conditionalFormatting>
  <conditionalFormatting sqref="DE26:DF30">
    <cfRule type="cellIs" dxfId="3257" priority="132" operator="equal">
      <formula>"Remplaçant"</formula>
    </cfRule>
    <cfRule type="cellIs" dxfId="3256" priority="133" operator="equal">
      <formula>"Titulaire"</formula>
    </cfRule>
  </conditionalFormatting>
  <conditionalFormatting sqref="DH26:DI30">
    <cfRule type="cellIs" dxfId="3255" priority="130" operator="equal">
      <formula>"Remplaçant"</formula>
    </cfRule>
    <cfRule type="cellIs" dxfId="3254" priority="131" operator="equal">
      <formula>"Titulaire"</formula>
    </cfRule>
  </conditionalFormatting>
  <conditionalFormatting sqref="DK26:DL30">
    <cfRule type="cellIs" dxfId="3253" priority="128" operator="equal">
      <formula>"Remplaçant"</formula>
    </cfRule>
    <cfRule type="cellIs" dxfId="3252" priority="129" operator="equal">
      <formula>"Titulaire"</formula>
    </cfRule>
  </conditionalFormatting>
  <conditionalFormatting sqref="DN26:DO30">
    <cfRule type="cellIs" dxfId="3251" priority="126" operator="equal">
      <formula>"Remplaçant"</formula>
    </cfRule>
    <cfRule type="cellIs" dxfId="3250" priority="127" operator="equal">
      <formula>"Titulaire"</formula>
    </cfRule>
  </conditionalFormatting>
  <conditionalFormatting sqref="DQ26:DR30">
    <cfRule type="cellIs" dxfId="3249" priority="124" operator="equal">
      <formula>"Remplaçant"</formula>
    </cfRule>
    <cfRule type="cellIs" dxfId="3248" priority="125" operator="equal">
      <formula>"Titulaire"</formula>
    </cfRule>
  </conditionalFormatting>
  <conditionalFormatting sqref="DT26:DU30">
    <cfRule type="cellIs" dxfId="3247" priority="122" operator="equal">
      <formula>"Remplaçant"</formula>
    </cfRule>
    <cfRule type="cellIs" dxfId="3246" priority="123" operator="equal">
      <formula>"Titulaire"</formula>
    </cfRule>
  </conditionalFormatting>
  <conditionalFormatting sqref="E26:F30">
    <cfRule type="cellIs" dxfId="3245" priority="121" operator="equal">
      <formula>0</formula>
    </cfRule>
  </conditionalFormatting>
  <conditionalFormatting sqref="G26:I30">
    <cfRule type="cellIs" dxfId="3244" priority="120" operator="equal">
      <formula>0</formula>
    </cfRule>
  </conditionalFormatting>
  <conditionalFormatting sqref="O132:XFD134 U130 AC130:XFD131 O130:T131 M130:N134 F130:F134 I130:K134">
    <cfRule type="cellIs" dxfId="3243" priority="118" operator="equal">
      <formula>"Remplaçant"</formula>
    </cfRule>
    <cfRule type="cellIs" dxfId="3242" priority="119" operator="equal">
      <formula>"Titulaire"</formula>
    </cfRule>
  </conditionalFormatting>
  <conditionalFormatting sqref="F130:F134">
    <cfRule type="colorScale" priority="117">
      <colorScale>
        <cfvo type="min"/>
        <cfvo type="percentile" val="50"/>
        <cfvo type="max"/>
        <color rgb="FFF8696B"/>
        <color rgb="FFFFEB84"/>
        <color rgb="FF63BE7B"/>
      </colorScale>
    </cfRule>
  </conditionalFormatting>
  <conditionalFormatting sqref="H130:H134">
    <cfRule type="cellIs" dxfId="3241" priority="115" operator="equal">
      <formula>"Remplaçant"</formula>
    </cfRule>
    <cfRule type="cellIs" dxfId="3240" priority="116" operator="equal">
      <formula>"Titulaire"</formula>
    </cfRule>
  </conditionalFormatting>
  <conditionalFormatting sqref="H130:H134">
    <cfRule type="colorScale" priority="114">
      <colorScale>
        <cfvo type="min"/>
        <cfvo type="percentile" val="50"/>
        <cfvo type="max"/>
        <color rgb="FFF8696B"/>
        <color rgb="FFFFEB84"/>
        <color rgb="FF63BE7B"/>
      </colorScale>
    </cfRule>
  </conditionalFormatting>
  <conditionalFormatting sqref="G130:G134">
    <cfRule type="cellIs" dxfId="3239" priority="112" operator="equal">
      <formula>"Remplaçant"</formula>
    </cfRule>
    <cfRule type="cellIs" dxfId="3238" priority="113" operator="equal">
      <formula>"Titulaire"</formula>
    </cfRule>
  </conditionalFormatting>
  <conditionalFormatting sqref="G130:G134">
    <cfRule type="colorScale" priority="111">
      <colorScale>
        <cfvo type="min"/>
        <cfvo type="percentile" val="50"/>
        <cfvo type="max"/>
        <color rgb="FFF8696B"/>
        <color rgb="FFFFEB84"/>
        <color rgb="FF63BE7B"/>
      </colorScale>
    </cfRule>
  </conditionalFormatting>
  <conditionalFormatting sqref="L25">
    <cfRule type="cellIs" dxfId="3237" priority="109" operator="equal">
      <formula>"Remplaçant"</formula>
    </cfRule>
    <cfRule type="cellIs" dxfId="3236" priority="110" operator="equal">
      <formula>"Titulaire"</formula>
    </cfRule>
  </conditionalFormatting>
  <conditionalFormatting sqref="L26">
    <cfRule type="cellIs" dxfId="3235" priority="107" operator="equal">
      <formula>"Remplaçant"</formula>
    </cfRule>
    <cfRule type="cellIs" dxfId="3234" priority="108" operator="equal">
      <formula>"Titulaire"</formula>
    </cfRule>
  </conditionalFormatting>
  <conditionalFormatting sqref="L21">
    <cfRule type="cellIs" dxfId="3233" priority="105" operator="equal">
      <formula>"Remplaçant"</formula>
    </cfRule>
    <cfRule type="cellIs" dxfId="3232" priority="106" operator="equal">
      <formula>"Titulaire"</formula>
    </cfRule>
  </conditionalFormatting>
  <conditionalFormatting sqref="L14">
    <cfRule type="cellIs" dxfId="3231" priority="103" operator="equal">
      <formula>"Remplaçant"</formula>
    </cfRule>
    <cfRule type="cellIs" dxfId="3230" priority="104" operator="equal">
      <formula>"Titulaire"</formula>
    </cfRule>
  </conditionalFormatting>
  <conditionalFormatting sqref="L23">
    <cfRule type="cellIs" dxfId="3229" priority="101" operator="equal">
      <formula>"Remplaçant"</formula>
    </cfRule>
    <cfRule type="cellIs" dxfId="3228" priority="102" operator="equal">
      <formula>"Titulaire"</formula>
    </cfRule>
  </conditionalFormatting>
  <conditionalFormatting sqref="L24">
    <cfRule type="cellIs" dxfId="3227" priority="99" operator="equal">
      <formula>"Remplaçant"</formula>
    </cfRule>
    <cfRule type="cellIs" dxfId="3226" priority="100" operator="equal">
      <formula>"Titulaire"</formula>
    </cfRule>
  </conditionalFormatting>
  <conditionalFormatting sqref="L22">
    <cfRule type="cellIs" dxfId="3225" priority="97" operator="equal">
      <formula>"Remplaçant"</formula>
    </cfRule>
    <cfRule type="cellIs" dxfId="3224" priority="98" operator="equal">
      <formula>"Titulaire"</formula>
    </cfRule>
  </conditionalFormatting>
  <conditionalFormatting sqref="L6">
    <cfRule type="cellIs" dxfId="3223" priority="95" operator="equal">
      <formula>"Remplaçant"</formula>
    </cfRule>
    <cfRule type="cellIs" dxfId="3222" priority="96" operator="equal">
      <formula>"Titulaire"</formula>
    </cfRule>
  </conditionalFormatting>
  <conditionalFormatting sqref="L20">
    <cfRule type="cellIs" dxfId="3221" priority="93" operator="equal">
      <formula>"Remplaçant"</formula>
    </cfRule>
    <cfRule type="cellIs" dxfId="3220" priority="94" operator="equal">
      <formula>"Titulaire"</formula>
    </cfRule>
  </conditionalFormatting>
  <conditionalFormatting sqref="O25">
    <cfRule type="cellIs" dxfId="3219" priority="91" operator="equal">
      <formula>"Remplaçant"</formula>
    </cfRule>
    <cfRule type="cellIs" dxfId="3218" priority="92" operator="equal">
      <formula>"Titulaire"</formula>
    </cfRule>
  </conditionalFormatting>
  <conditionalFormatting sqref="O26">
    <cfRule type="cellIs" dxfId="3217" priority="89" operator="equal">
      <formula>"Remplaçant"</formula>
    </cfRule>
    <cfRule type="cellIs" dxfId="3216" priority="90" operator="equal">
      <formula>"Titulaire"</formula>
    </cfRule>
  </conditionalFormatting>
  <conditionalFormatting sqref="O21">
    <cfRule type="cellIs" dxfId="3215" priority="87" operator="equal">
      <formula>"Remplaçant"</formula>
    </cfRule>
    <cfRule type="cellIs" dxfId="3214" priority="88" operator="equal">
      <formula>"Titulaire"</formula>
    </cfRule>
  </conditionalFormatting>
  <conditionalFormatting sqref="O32">
    <cfRule type="cellIs" dxfId="3213" priority="85" operator="equal">
      <formula>"Remplaçant"</formula>
    </cfRule>
    <cfRule type="cellIs" dxfId="3212" priority="86" operator="equal">
      <formula>"Titulaire"</formula>
    </cfRule>
  </conditionalFormatting>
  <conditionalFormatting sqref="O23">
    <cfRule type="cellIs" dxfId="3211" priority="83" operator="equal">
      <formula>"Remplaçant"</formula>
    </cfRule>
    <cfRule type="cellIs" dxfId="3210" priority="84" operator="equal">
      <formula>"Titulaire"</formula>
    </cfRule>
  </conditionalFormatting>
  <conditionalFormatting sqref="O14">
    <cfRule type="cellIs" dxfId="3209" priority="81" operator="equal">
      <formula>"Remplaçant"</formula>
    </cfRule>
    <cfRule type="cellIs" dxfId="3208" priority="82" operator="equal">
      <formula>"Titulaire"</formula>
    </cfRule>
  </conditionalFormatting>
  <conditionalFormatting sqref="O24">
    <cfRule type="cellIs" dxfId="3207" priority="79" operator="equal">
      <formula>"Remplaçant"</formula>
    </cfRule>
    <cfRule type="cellIs" dxfId="3206" priority="80" operator="equal">
      <formula>"Titulaire"</formula>
    </cfRule>
  </conditionalFormatting>
  <conditionalFormatting sqref="O13">
    <cfRule type="cellIs" dxfId="3205" priority="77" operator="equal">
      <formula>"Remplaçant"</formula>
    </cfRule>
    <cfRule type="cellIs" dxfId="3204" priority="78" operator="equal">
      <formula>"Titulaire"</formula>
    </cfRule>
  </conditionalFormatting>
  <conditionalFormatting sqref="O22">
    <cfRule type="cellIs" dxfId="3203" priority="75" operator="equal">
      <formula>"Remplaçant"</formula>
    </cfRule>
    <cfRule type="cellIs" dxfId="3202" priority="76" operator="equal">
      <formula>"Titulaire"</formula>
    </cfRule>
  </conditionalFormatting>
  <conditionalFormatting sqref="O12">
    <cfRule type="cellIs" dxfId="3201" priority="73" operator="equal">
      <formula>"Remplaçant"</formula>
    </cfRule>
    <cfRule type="cellIs" dxfId="3200" priority="74" operator="equal">
      <formula>"Titulaire"</formula>
    </cfRule>
  </conditionalFormatting>
  <conditionalFormatting sqref="F21">
    <cfRule type="cellIs" dxfId="3199" priority="72" operator="equal">
      <formula>0</formula>
    </cfRule>
  </conditionalFormatting>
  <conditionalFormatting sqref="F22">
    <cfRule type="cellIs" dxfId="3198" priority="71" operator="equal">
      <formula>0</formula>
    </cfRule>
  </conditionalFormatting>
  <conditionalFormatting sqref="F23">
    <cfRule type="cellIs" dxfId="3197" priority="70" operator="equal">
      <formula>0</formula>
    </cfRule>
  </conditionalFormatting>
  <conditionalFormatting sqref="R26">
    <cfRule type="cellIs" dxfId="3196" priority="68" operator="equal">
      <formula>"Remplaçant"</formula>
    </cfRule>
    <cfRule type="cellIs" dxfId="3195" priority="69" operator="equal">
      <formula>"Titulaire"</formula>
    </cfRule>
  </conditionalFormatting>
  <conditionalFormatting sqref="R27">
    <cfRule type="cellIs" dxfId="3194" priority="66" operator="equal">
      <formula>"Remplaçant"</formula>
    </cfRule>
    <cfRule type="cellIs" dxfId="3193" priority="67" operator="equal">
      <formula>"Titulaire"</formula>
    </cfRule>
  </conditionalFormatting>
  <conditionalFormatting sqref="R22">
    <cfRule type="cellIs" dxfId="3192" priority="64" operator="equal">
      <formula>"Remplaçant"</formula>
    </cfRule>
    <cfRule type="cellIs" dxfId="3191" priority="65" operator="equal">
      <formula>"Titulaire"</formula>
    </cfRule>
  </conditionalFormatting>
  <conditionalFormatting sqref="R28">
    <cfRule type="cellIs" dxfId="3190" priority="62" operator="equal">
      <formula>"Remplaçant"</formula>
    </cfRule>
    <cfRule type="cellIs" dxfId="3189" priority="63" operator="equal">
      <formula>"Titulaire"</formula>
    </cfRule>
  </conditionalFormatting>
  <conditionalFormatting sqref="R15">
    <cfRule type="cellIs" dxfId="3188" priority="60" operator="equal">
      <formula>"Remplaçant"</formula>
    </cfRule>
    <cfRule type="cellIs" dxfId="3187" priority="61" operator="equal">
      <formula>"Titulaire"</formula>
    </cfRule>
  </conditionalFormatting>
  <conditionalFormatting sqref="R24">
    <cfRule type="cellIs" dxfId="3186" priority="58" operator="equal">
      <formula>"Remplaçant"</formula>
    </cfRule>
    <cfRule type="cellIs" dxfId="3185" priority="59" operator="equal">
      <formula>"Titulaire"</formula>
    </cfRule>
  </conditionalFormatting>
  <conditionalFormatting sqref="R25">
    <cfRule type="cellIs" dxfId="3184" priority="56" operator="equal">
      <formula>"Remplaçant"</formula>
    </cfRule>
    <cfRule type="cellIs" dxfId="3183" priority="57" operator="equal">
      <formula>"Titulaire"</formula>
    </cfRule>
  </conditionalFormatting>
  <conditionalFormatting sqref="R23">
    <cfRule type="cellIs" dxfId="3182" priority="54" operator="equal">
      <formula>"Remplaçant"</formula>
    </cfRule>
    <cfRule type="cellIs" dxfId="3181" priority="55" operator="equal">
      <formula>"Titulaire"</formula>
    </cfRule>
  </conditionalFormatting>
  <conditionalFormatting sqref="R6">
    <cfRule type="cellIs" dxfId="3180" priority="52" operator="equal">
      <formula>"Remplaçant"</formula>
    </cfRule>
    <cfRule type="cellIs" dxfId="3179" priority="53" operator="equal">
      <formula>"Titulaire"</formula>
    </cfRule>
  </conditionalFormatting>
  <conditionalFormatting sqref="R13">
    <cfRule type="cellIs" dxfId="3178" priority="50" operator="equal">
      <formula>"Remplaçant"</formula>
    </cfRule>
    <cfRule type="cellIs" dxfId="3177" priority="51" operator="equal">
      <formula>"Titulaire"</formula>
    </cfRule>
  </conditionalFormatting>
  <conditionalFormatting sqref="B422:B452">
    <cfRule type="cellIs" dxfId="3176" priority="47" operator="equal">
      <formula>"Remplaçant"</formula>
    </cfRule>
    <cfRule type="cellIs" dxfId="3175" priority="48" operator="equal">
      <formula>"Titulaire"</formula>
    </cfRule>
  </conditionalFormatting>
  <conditionalFormatting sqref="B422:B452">
    <cfRule type="top10" dxfId="3174" priority="49" rank="11"/>
  </conditionalFormatting>
  <conditionalFormatting sqref="C422:C452">
    <cfRule type="cellIs" dxfId="3173" priority="45" operator="equal">
      <formula>"Remplaçant"</formula>
    </cfRule>
    <cfRule type="cellIs" dxfId="3172" priority="46" operator="equal">
      <formula>"Titulaire"</formula>
    </cfRule>
  </conditionalFormatting>
  <conditionalFormatting sqref="D422:D452">
    <cfRule type="cellIs" dxfId="3171" priority="43" operator="equal">
      <formula>"Remplaçant"</formula>
    </cfRule>
    <cfRule type="cellIs" dxfId="3170" priority="44" operator="equal">
      <formula>"Titulaire"</formula>
    </cfRule>
  </conditionalFormatting>
  <conditionalFormatting sqref="E422:E452">
    <cfRule type="cellIs" dxfId="3169" priority="41" operator="equal">
      <formula>"Remplaçant"</formula>
    </cfRule>
    <cfRule type="cellIs" dxfId="3168" priority="42" operator="equal">
      <formula>"Titulaire"</formula>
    </cfRule>
  </conditionalFormatting>
  <conditionalFormatting sqref="F422:F452">
    <cfRule type="cellIs" dxfId="3167" priority="39" operator="equal">
      <formula>"Remplaçant"</formula>
    </cfRule>
    <cfRule type="cellIs" dxfId="3166" priority="40" operator="equal">
      <formula>"Titulaire"</formula>
    </cfRule>
  </conditionalFormatting>
  <conditionalFormatting sqref="G422:G452">
    <cfRule type="cellIs" dxfId="3165" priority="37" operator="equal">
      <formula>"Remplaçant"</formula>
    </cfRule>
    <cfRule type="cellIs" dxfId="3164" priority="38" operator="equal">
      <formula>"Titulaire"</formula>
    </cfRule>
  </conditionalFormatting>
  <conditionalFormatting sqref="U5">
    <cfRule type="cellIs" dxfId="3163" priority="35" operator="equal">
      <formula>"Remplaçant"</formula>
    </cfRule>
    <cfRule type="cellIs" dxfId="3162" priority="36" operator="equal">
      <formula>"Titulaire"</formula>
    </cfRule>
  </conditionalFormatting>
  <conditionalFormatting sqref="U17">
    <cfRule type="cellIs" dxfId="3161" priority="33" operator="equal">
      <formula>"Remplaçant"</formula>
    </cfRule>
    <cfRule type="cellIs" dxfId="3160" priority="34" operator="equal">
      <formula>"Titulaire"</formula>
    </cfRule>
  </conditionalFormatting>
  <conditionalFormatting sqref="U9">
    <cfRule type="cellIs" dxfId="3159" priority="31" operator="equal">
      <formula>"Remplaçant"</formula>
    </cfRule>
    <cfRule type="cellIs" dxfId="3158" priority="32" operator="equal">
      <formula>"Titulaire"</formula>
    </cfRule>
  </conditionalFormatting>
  <conditionalFormatting sqref="U19">
    <cfRule type="cellIs" dxfId="3157" priority="29" operator="equal">
      <formula>"Remplaçant"</formula>
    </cfRule>
    <cfRule type="cellIs" dxfId="3156" priority="30" operator="equal">
      <formula>"Titulaire"</formula>
    </cfRule>
  </conditionalFormatting>
  <conditionalFormatting sqref="U8">
    <cfRule type="cellIs" dxfId="3155" priority="27" operator="equal">
      <formula>"Remplaçant"</formula>
    </cfRule>
    <cfRule type="cellIs" dxfId="3154" priority="28" operator="equal">
      <formula>"Titulaire"</formula>
    </cfRule>
  </conditionalFormatting>
  <conditionalFormatting sqref="U26">
    <cfRule type="cellIs" dxfId="3153" priority="25" operator="equal">
      <formula>"Remplaçant"</formula>
    </cfRule>
    <cfRule type="cellIs" dxfId="3152" priority="26" operator="equal">
      <formula>"Titulaire"</formula>
    </cfRule>
  </conditionalFormatting>
  <conditionalFormatting sqref="U27">
    <cfRule type="cellIs" dxfId="3151" priority="23" operator="equal">
      <formula>"Remplaçant"</formula>
    </cfRule>
    <cfRule type="cellIs" dxfId="3150" priority="24" operator="equal">
      <formula>"Titulaire"</formula>
    </cfRule>
  </conditionalFormatting>
  <conditionalFormatting sqref="U16">
    <cfRule type="cellIs" dxfId="3149" priority="21" operator="equal">
      <formula>"Remplaçant"</formula>
    </cfRule>
    <cfRule type="cellIs" dxfId="3148" priority="22" operator="equal">
      <formula>"Titulaire"</formula>
    </cfRule>
  </conditionalFormatting>
  <conditionalFormatting sqref="U11">
    <cfRule type="cellIs" dxfId="3147" priority="19" operator="equal">
      <formula>"Remplaçant"</formula>
    </cfRule>
    <cfRule type="cellIs" dxfId="3146" priority="20" operator="equal">
      <formula>"Titulaire"</formula>
    </cfRule>
  </conditionalFormatting>
  <conditionalFormatting sqref="U13">
    <cfRule type="cellIs" dxfId="3145" priority="17" operator="equal">
      <formula>"Remplaçant"</formula>
    </cfRule>
    <cfRule type="cellIs" dxfId="3144" priority="18" operator="equal">
      <formula>"Titulaire"</formula>
    </cfRule>
  </conditionalFormatting>
  <conditionalFormatting sqref="U31">
    <cfRule type="cellIs" dxfId="3143" priority="15" operator="equal">
      <formula>"Remplaçant"</formula>
    </cfRule>
    <cfRule type="cellIs" dxfId="3142" priority="16" operator="equal">
      <formula>"Titulaire"</formula>
    </cfRule>
  </conditionalFormatting>
  <conditionalFormatting sqref="U28">
    <cfRule type="cellIs" dxfId="3141" priority="13" operator="equal">
      <formula>"Remplaçant"</formula>
    </cfRule>
    <cfRule type="cellIs" dxfId="3140" priority="14" operator="equal">
      <formula>"Titulaire"</formula>
    </cfRule>
  </conditionalFormatting>
  <conditionalFormatting sqref="U15">
    <cfRule type="cellIs" dxfId="3139" priority="11" operator="equal">
      <formula>"Remplaçant"</formula>
    </cfRule>
    <cfRule type="cellIs" dxfId="3138" priority="12" operator="equal">
      <formula>"Titulaire"</formula>
    </cfRule>
  </conditionalFormatting>
  <conditionalFormatting sqref="U24">
    <cfRule type="cellIs" dxfId="3137" priority="9" operator="equal">
      <formula>"Remplaçant"</formula>
    </cfRule>
    <cfRule type="cellIs" dxfId="3136" priority="10" operator="equal">
      <formula>"Titulaire"</formula>
    </cfRule>
  </conditionalFormatting>
  <conditionalFormatting sqref="U14">
    <cfRule type="cellIs" dxfId="3135" priority="7" operator="equal">
      <formula>"Remplaçant"</formula>
    </cfRule>
    <cfRule type="cellIs" dxfId="3134" priority="8" operator="equal">
      <formula>"Titulaire"</formula>
    </cfRule>
  </conditionalFormatting>
  <conditionalFormatting sqref="U22">
    <cfRule type="cellIs" dxfId="3133" priority="5" operator="equal">
      <formula>"Remplaçant"</formula>
    </cfRule>
    <cfRule type="cellIs" dxfId="3132" priority="6" operator="equal">
      <formula>"Titulaire"</formula>
    </cfRule>
  </conditionalFormatting>
  <conditionalFormatting sqref="U21">
    <cfRule type="cellIs" dxfId="3131" priority="3" operator="equal">
      <formula>"Remplaçant"</formula>
    </cfRule>
    <cfRule type="cellIs" dxfId="3130" priority="4" operator="equal">
      <formula>"Titulaire"</formula>
    </cfRule>
  </conditionalFormatting>
  <conditionalFormatting sqref="U6">
    <cfRule type="cellIs" dxfId="3129" priority="1" operator="equal">
      <formula>"Remplaçant"</formula>
    </cfRule>
    <cfRule type="cellIs" dxfId="3128" priority="2" operator="equal">
      <formula>"Titulaire"</formula>
    </cfRule>
  </conditionalFormatting>
  <hyperlinks>
    <hyperlink ref="B134" r:id="rId1" tooltip="Mariusz Stepinski" display="http://www.lequipe.fr/Football/FootballFicheJoueur48715.html"/>
    <hyperlink ref="B123" r:id="rId2" tooltip="Emiliano Sala" display="http://www.lequipe.fr/Football/FootballFicheJoueur40576.html"/>
    <hyperlink ref="B133" r:id="rId3" tooltip="Hicham M'Laab" display="http://www.lequipe.fr/Football/FootballFicheJoueur255000000000000000000026878.html"/>
    <hyperlink ref="B115" r:id="rId4" tooltip="Yacine Bammou" display="http://www.lequipe.fr/Football/FootballFicheJoueur50845.html"/>
    <hyperlink ref="B109" r:id="rId5" tooltip="Fernando Aristeguieta" display="http://www.lequipe.fr/Football/FootballFicheJoueur43933.html"/>
    <hyperlink ref="B125" r:id="rId6" tooltip="Alexis Alegue" display="http://www.lequipe.fr/Football/FootballFicheJoueur58217.html"/>
    <hyperlink ref="B122" r:id="rId7" tooltip="Abdoulaye Touré" display="http://www.lequipe.fr/Football/FootballFicheJoueur49187.html"/>
    <hyperlink ref="B124" r:id="rId8" tooltip="Nicolaj Thomsen" display="http://www.lequipe.fr/Football/FootballFicheJoueur54474.html"/>
    <hyperlink ref="B114" r:id="rId9" tooltip="Adrien Thomasson" display="http://www.lequipe.fr/Football/FootballFicheJoueur45466.html"/>
    <hyperlink ref="B129" r:id="rId10" tooltip="Valentin Rongier" display="http://www.lequipe.fr/Football/FootballFicheJoueur50844.html"/>
    <hyperlink ref="B116" r:id="rId11" tooltip="Alexander Kacaniklic" display="http://www.lequipe.fr/Football/FootballFicheJoueur37504.html"/>
    <hyperlink ref="B113" r:id="rId12" tooltip="Jules Iloki" display="http://www.lequipe.fr/Football/FootballFicheJoueur50842.html"/>
    <hyperlink ref="B118" r:id="rId13" tooltip="Amine Harit" display="http://www.lequipe.fr/Football/FootballFicheJoueur56264.html"/>
    <hyperlink ref="B128" r:id="rId14" tooltip="Guillaume Gillet" display="http://www.lequipe.fr/Football/FootballFicheJoueur27041.html"/>
    <hyperlink ref="B132" r:id="rId15" tooltip="Théo Chendri" display="http://www.lequipe.fr/Football/FootballFicheJoueur59553.html"/>
    <hyperlink ref="B121" r:id="rId16" tooltip="Anthony Walongwa" display="http://www.lequipe.fr/Football/FootballFicheJoueur50987.html"/>
    <hyperlink ref="B111" r:id="rId17" tooltip="Oswaldo Vizcarrondo" display="http://www.lequipe.fr/Football/FootballFicheJoueur27179.html"/>
    <hyperlink ref="B117" r:id="rId18" tooltip="Wilfried Moimbé" display="http://www.lequipe.fr/Football/FootballFicheJoueur28597.html"/>
    <hyperlink ref="B112" r:id="rId19" tooltip="Lucas Lima" display="http://www.lequipe.fr/Football/FootballFicheJoueur56708.html"/>
    <hyperlink ref="B126" r:id="rId20" tooltip="Enock Kwateng" display="http://www.lequipe.fr/Football/FootballFicheJoueur55438.html"/>
    <hyperlink ref="B119" r:id="rId21" tooltip="Leo Dubois" display="http://www.lequipe.fr/Football/FootballFicheJoueur51548.html"/>
    <hyperlink ref="B127" r:id="rId22" tooltip="Koffi Djidji" display="http://www.lequipe.fr/Football/FootballFicheJoueur42479.html"/>
    <hyperlink ref="B110" r:id="rId23" tooltip="Diego Carlos" display="http://www.lequipe.fr/Football/FootballFicheJoueur54380.html"/>
    <hyperlink ref="B108" r:id="rId24" tooltip="Rémy Riou" display="http://www.lequipe.fr/Football/FootballFicheJoueur22112.html"/>
    <hyperlink ref="B120" r:id="rId25" tooltip="Alexandre Olliero" display="http://www.lequipe.fr/Football/FootballFicheJoueur55341.html"/>
    <hyperlink ref="B130" r:id="rId26" tooltip="Maxime Dupé" display="http://www.lequipe.fr/Football/FootballFicheJoueur41779.html"/>
    <hyperlink ref="B131" r:id="rId27" tooltip="Quentin Braat" display="http://www.lequipe.fr/Football/FootballFicheJoueur56285.html"/>
    <hyperlink ref="B31" r:id="rId28" tooltip="Mariusz Stepinski" display="http://www.lequipe.fr/Football/FootballFicheJoueur48715.html"/>
    <hyperlink ref="B21" r:id="rId29" tooltip="Emiliano Sala" display="http://www.lequipe.fr/Football/FootballFicheJoueur40576.html"/>
    <hyperlink ref="B30" r:id="rId30" tooltip="Hicham M'Laab" display="http://www.lequipe.fr/Football/FootballFicheJoueur255000000000000000000026878.html"/>
    <hyperlink ref="B13" r:id="rId31" tooltip="Yacine Bammou" display="http://www.lequipe.fr/Football/FootballFicheJoueur50845.html"/>
    <hyperlink ref="B6" r:id="rId32" tooltip="Fernando Aristeguieta" display="http://www.lequipe.fr/Football/FootballFicheJoueur43933.html"/>
    <hyperlink ref="B23" r:id="rId33" tooltip="Alexis Alegue" display="http://www.lequipe.fr/Football/FootballFicheJoueur58217.html"/>
    <hyperlink ref="B20" r:id="rId34" tooltip="Abdoulaye Touré" display="http://www.lequipe.fr/Football/FootballFicheJoueur49187.html"/>
    <hyperlink ref="B22" r:id="rId35" tooltip="Nicolaj Thomsen" display="http://www.lequipe.fr/Football/FootballFicheJoueur54474.html"/>
    <hyperlink ref="B11" r:id="rId36" tooltip="Adrien Thomasson" display="http://www.lequipe.fr/Football/FootballFicheJoueur45466.html"/>
    <hyperlink ref="B27" r:id="rId37" tooltip="Valentin Rongier" display="http://www.lequipe.fr/Football/FootballFicheJoueur50844.html"/>
    <hyperlink ref="B14" r:id="rId38" tooltip="Alexander Kacaniklic" display="http://www.lequipe.fr/Football/FootballFicheJoueur37504.html"/>
    <hyperlink ref="B10" r:id="rId39" tooltip="Jules Iloki" display="http://www.lequipe.fr/Football/FootballFicheJoueur50842.html"/>
    <hyperlink ref="B16" r:id="rId40" tooltip="Amine Harit" display="http://www.lequipe.fr/Football/FootballFicheJoueur56264.html"/>
    <hyperlink ref="B26" r:id="rId41" tooltip="Guillaume Gillet" display="http://www.lequipe.fr/Football/FootballFicheJoueur27041.html"/>
    <hyperlink ref="B32" r:id="rId42" tooltip="Théo Chendri" display="http://www.lequipe.fr/Football/FootballFicheJoueur59553.html"/>
    <hyperlink ref="B19" r:id="rId43" tooltip="Anthony Walongwa" display="http://www.lequipe.fr/Football/FootballFicheJoueur50987.html"/>
    <hyperlink ref="B8" r:id="rId44" tooltip="Oswaldo Vizcarrondo" display="http://www.lequipe.fr/Football/FootballFicheJoueur27179.html"/>
    <hyperlink ref="B15" r:id="rId45" tooltip="Wilfried Moimbé" display="http://www.lequipe.fr/Football/FootballFicheJoueur28597.html"/>
    <hyperlink ref="B9" r:id="rId46" tooltip="Lucas Lima" display="http://www.lequipe.fr/Football/FootballFicheJoueur56708.html"/>
    <hyperlink ref="B24" r:id="rId47" tooltip="Enock Kwateng" display="http://www.lequipe.fr/Football/FootballFicheJoueur55438.html"/>
    <hyperlink ref="B17" r:id="rId48" tooltip="Leo Dubois" display="http://www.lequipe.fr/Football/FootballFicheJoueur51548.html"/>
    <hyperlink ref="B25" r:id="rId49" tooltip="Koffi Djidji" display="http://www.lequipe.fr/Football/FootballFicheJoueur42479.html"/>
    <hyperlink ref="B7" r:id="rId50" tooltip="Diego Carlos" display="http://www.lequipe.fr/Football/FootballFicheJoueur54380.html"/>
    <hyperlink ref="B5" r:id="rId51" tooltip="Rémy Riou" display="http://www.lequipe.fr/Football/FootballFicheJoueur22112.html"/>
    <hyperlink ref="B18" r:id="rId52" tooltip="Alexandre Olliero" display="http://www.lequipe.fr/Football/FootballFicheJoueur55341.html"/>
    <hyperlink ref="B28" r:id="rId53" tooltip="Maxime Dupé" display="http://www.lequipe.fr/Football/FootballFicheJoueur41779.html"/>
    <hyperlink ref="B29" r:id="rId54" tooltip="Quentin Braat" display="http://www.lequipe.fr/Football/FootballFicheJoueur56285.html"/>
    <hyperlink ref="B434" r:id="rId55" tooltip="Alassane Plea" display="http://www.lequipe.fr/Football/FootballFicheJoueur37371.html"/>
    <hyperlink ref="B440" r:id="rId56" tooltip="Anastasios Donis" display="http://www.lequipe.fr/Football/FootballFicheJoueur58053.html"/>
    <hyperlink ref="B441" r:id="rId57" tooltip="Alexy Bosetti" display="http://www.lequipe.fr/Football/FootballFicheJoueur44762.html"/>
    <hyperlink ref="B431" r:id="rId58" tooltip="Saïd Benrahma" display="http://www.lequipe.fr/Football/FootballFicheJoueur50543.html"/>
    <hyperlink ref="B452" r:id="rId59" tooltip="Mario Balotelli" display="http://www.lequipe.fr/Football/FootballFicheJoueur28563.html"/>
    <hyperlink ref="B437" r:id="rId60" tooltip="Rémi Walter" display="http://www.lequipe.fr/Football/FootballFicheJoueur47773.html"/>
    <hyperlink ref="B427" r:id="rId61" tooltip="Julien Vercauteren" display="http://www.lequipe.fr/Football/FootballFicheJoueur47973.html"/>
    <hyperlink ref="B423" r:id="rId62" tooltip="Arnaud Souquet" display="http://www.lequipe.fr/Football/FootballFicheJoueur33372.html"/>
    <hyperlink ref="B426" r:id="rId63" tooltip="Jean Seri" display="http://www.lequipe.fr/Football/FootballFicheJoueur51371.html"/>
    <hyperlink ref="B449" r:id="rId64" tooltip="Vincent Marcel" display="http://www.lequipe.fr/Football/FootballFicheJoueur58563.html"/>
    <hyperlink ref="B428" r:id="rId65" tooltip="Arnaud Lusamba" display="http://www.lequipe.fr/Football/FootballFicheJoueur53620.html"/>
    <hyperlink ref="B430" r:id="rId66" tooltip="Mickaël Le Bihan" display="http://www.lequipe.fr/Football/FootballFicheJoueur35807.html"/>
    <hyperlink ref="B444" r:id="rId67" tooltip="Vincent Koziello" display="http://www.lequipe.fr/Football/FootballFicheJoueur50537.html"/>
    <hyperlink ref="B433" r:id="rId68" tooltip="Valentin Eysseric" display="http://www.lequipe.fr/Football/FootballFicheJoueur36647.html"/>
    <hyperlink ref="B443" r:id="rId69" tooltip="Wylan Cyprien" display="http://www.lequipe.fr/Football/FootballFicheJoueur46366.html"/>
    <hyperlink ref="B429" r:id="rId70" tooltip="Younes Belhanda" display="http://www.lequipe.fr/Football/FootballFicheJoueur33061.html"/>
    <hyperlink ref="B450" r:id="rId71" tooltip="Malang Sarr" display="http://www.lequipe.fr/Football/FootballFicheJoueur57644.html"/>
    <hyperlink ref="B435" r:id="rId72" tooltip="Lucas Rougeaux" display="http://www.lequipe.fr/Football/FootballFicheJoueur48786.html"/>
    <hyperlink ref="B432" r:id="rId73" tooltip="Albert Rafetraniaina" display="http://www.lequipe.fr/Football/FootballFicheJoueur47542.html"/>
    <hyperlink ref="B439" r:id="rId74" tooltip="Ricardo Pereira" display="http://www.lequipe.fr/Football/FootballFicheJoueur45063.html"/>
    <hyperlink ref="B424" r:id="rId75" tooltip="Gautier Lloris" display="http://www.lequipe.fr/Football/FootballFicheJoueur47832.html"/>
    <hyperlink ref="B438" r:id="rId76" tooltip="Maxime Le Marchand" display="http://www.lequipe.fr/Football/FootballFicheJoueur33120.html"/>
    <hyperlink ref="B448" r:id="rId77" tooltip="Dante" display="http://www.lequipe.fr/Football/FootballFicheJoueur20255.html"/>
    <hyperlink ref="B446" r:id="rId78" tooltip="Henrique Dalbert" display="http://www.lequipe.fr/Football/FootballFicheJoueur56801.html"/>
    <hyperlink ref="B445" r:id="rId79" tooltip="Olivier Boscagli" display="http://www.lequipe.fr/Football/FootballFicheJoueur52783.html"/>
    <hyperlink ref="B442" r:id="rId80" tooltip="Mathieu Bodmer" display="http://www.lequipe.fr/Football/FootballFicheJoueur5000000000000000000010668.html"/>
    <hyperlink ref="B425" r:id="rId81" tooltip="Paul Baysse" display="http://www.lequipe.fr/Football/FootballFicheJoueur23369.html"/>
    <hyperlink ref="B436" r:id="rId82" tooltip="Simon Pouplin" display="http://www.lequipe.fr/Football/FootballFicheJoueur20444.html"/>
    <hyperlink ref="B422" r:id="rId83" tooltip="Mouez Hassen" display="http://www.lequipe.fr/Football/FootballFicheJoueur45795.html"/>
    <hyperlink ref="B447" r:id="rId84" tooltip="Yoan Cardinale" display="http://www.lequipe.fr/Football/FootballFicheJoueur50522.html"/>
    <hyperlink ref="B451" r:id="rId85" tooltip="Walter Benitez" display="http://www.lequipe.fr/Football/FootballFicheJoueur59550.html"/>
  </hyperlinks>
  <pageMargins left="0.7" right="0.7" top="0.75" bottom="0.75" header="0.3" footer="0.3"/>
  <ignoredErrors>
    <ignoredError sqref="F18" formula="1"/>
  </ignoredErrors>
  <drawing r:id="rId86"/>
  <legacyDrawing r:id="rId87"/>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1">
    <tabColor theme="0"/>
  </sheetPr>
  <dimension ref="A1:DX452"/>
  <sheetViews>
    <sheetView showGridLines="0" zoomScale="85" zoomScaleNormal="85" workbookViewId="0">
      <selection activeCell="C36" sqref="C36"/>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16</v>
      </c>
      <c r="L1" s="96" t="s">
        <v>5</v>
      </c>
      <c r="O1" s="96" t="s">
        <v>5</v>
      </c>
      <c r="R1" s="96" t="s">
        <v>5</v>
      </c>
      <c r="U1" s="96"/>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42596</v>
      </c>
      <c r="O2" s="113">
        <v>42602</v>
      </c>
      <c r="R2" s="113">
        <v>42609</v>
      </c>
      <c r="U2" s="113"/>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16</v>
      </c>
      <c r="O3" s="115" t="s">
        <v>22</v>
      </c>
      <c r="R3" s="189" t="s">
        <v>16</v>
      </c>
      <c r="U3" s="115"/>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24</v>
      </c>
      <c r="M4" s="112" t="s">
        <v>155</v>
      </c>
      <c r="N4" s="111" t="s">
        <v>156</v>
      </c>
      <c r="O4" s="114" t="s">
        <v>16</v>
      </c>
      <c r="P4" s="112" t="s">
        <v>155</v>
      </c>
      <c r="Q4" s="111" t="s">
        <v>156</v>
      </c>
      <c r="R4" s="114" t="s">
        <v>21</v>
      </c>
      <c r="S4" s="112" t="s">
        <v>155</v>
      </c>
      <c r="T4" s="108" t="s">
        <v>156</v>
      </c>
      <c r="U4" s="114"/>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1</v>
      </c>
      <c r="B5" s="104" t="s">
        <v>124</v>
      </c>
      <c r="C5" s="105">
        <v>1</v>
      </c>
      <c r="D5" s="188" t="s">
        <v>113</v>
      </c>
      <c r="E5" s="147">
        <f t="shared" ref="E5:E44" si="0">COUNTIF(L5:XFD5,"Titulaire")</f>
        <v>0</v>
      </c>
      <c r="F5" s="175">
        <f>SUM(L5:XFD5)*-1</f>
        <v>0</v>
      </c>
      <c r="G5" s="147">
        <f t="shared" ref="G5:G44" si="1">COUNTIFS($49:$49,"Victoire",5:5,"Titulaire")</f>
        <v>0</v>
      </c>
      <c r="H5" s="147">
        <f t="shared" ref="H5:H44" si="2">COUNTIFS($49:$49,"Nul",5:5,"Titulaire")</f>
        <v>0</v>
      </c>
      <c r="I5" s="147">
        <f t="shared" ref="I5:I44" si="3">COUNTIFS($49:$49,"Défaite",5:5,"Titulaire")</f>
        <v>0</v>
      </c>
      <c r="J5" s="106">
        <f t="shared" ref="J5:J44" si="4">COUNTIF($L5:$XFD5,"Titulaire")/$J$2</f>
        <v>0</v>
      </c>
      <c r="K5" s="106">
        <f t="shared" ref="K5:K44" si="5">COUNTIF($L5:$XFD5,"Remplaçant")/$J$2</f>
        <v>0.75</v>
      </c>
      <c r="L5" s="107" t="s">
        <v>122</v>
      </c>
      <c r="M5" s="110"/>
      <c r="N5" s="110"/>
      <c r="O5" s="107" t="s">
        <v>122</v>
      </c>
      <c r="P5" s="110"/>
      <c r="Q5" s="110"/>
      <c r="R5" s="107" t="s">
        <v>122</v>
      </c>
      <c r="S5" s="110"/>
      <c r="T5" s="110"/>
      <c r="U5" s="96"/>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2</v>
      </c>
      <c r="B6" s="104" t="s">
        <v>125</v>
      </c>
      <c r="C6" s="105">
        <v>2</v>
      </c>
      <c r="D6" s="188" t="s">
        <v>116</v>
      </c>
      <c r="E6" s="147">
        <f t="shared" si="0"/>
        <v>1</v>
      </c>
      <c r="F6" s="145">
        <f t="shared" ref="F6:F18" si="6">SUM(L6:XFD6)</f>
        <v>0</v>
      </c>
      <c r="G6" s="147">
        <f t="shared" si="1"/>
        <v>1</v>
      </c>
      <c r="H6" s="147">
        <f t="shared" si="2"/>
        <v>0</v>
      </c>
      <c r="I6" s="147">
        <f t="shared" si="3"/>
        <v>0</v>
      </c>
      <c r="J6" s="106">
        <f t="shared" si="4"/>
        <v>0.25</v>
      </c>
      <c r="K6" s="106">
        <f t="shared" si="5"/>
        <v>0.5</v>
      </c>
      <c r="L6" s="96" t="s">
        <v>121</v>
      </c>
      <c r="M6" s="110"/>
      <c r="N6" s="110"/>
      <c r="O6" s="96" t="s">
        <v>122</v>
      </c>
      <c r="P6" s="110"/>
      <c r="Q6" s="110"/>
      <c r="R6" s="96" t="s">
        <v>122</v>
      </c>
      <c r="S6" s="110"/>
      <c r="T6" s="110"/>
      <c r="U6" s="96"/>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3</v>
      </c>
      <c r="B7" s="104" t="s">
        <v>126</v>
      </c>
      <c r="C7" s="105">
        <v>3</v>
      </c>
      <c r="D7" s="188" t="s">
        <v>114</v>
      </c>
      <c r="E7" s="147">
        <f t="shared" si="0"/>
        <v>0</v>
      </c>
      <c r="F7" s="145">
        <f t="shared" si="6"/>
        <v>0</v>
      </c>
      <c r="G7" s="147">
        <f t="shared" si="1"/>
        <v>0</v>
      </c>
      <c r="H7" s="147">
        <f t="shared" si="2"/>
        <v>0</v>
      </c>
      <c r="I7" s="147">
        <f t="shared" si="3"/>
        <v>0</v>
      </c>
      <c r="J7" s="106">
        <f t="shared" si="4"/>
        <v>0</v>
      </c>
      <c r="K7" s="106">
        <f t="shared" si="5"/>
        <v>0</v>
      </c>
      <c r="L7" s="96"/>
      <c r="M7" s="110"/>
      <c r="N7" s="110"/>
      <c r="O7" s="96"/>
      <c r="P7" s="110"/>
      <c r="Q7" s="110"/>
      <c r="R7" s="96"/>
      <c r="S7" s="110"/>
      <c r="T7" s="110"/>
      <c r="U7" s="96"/>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4</v>
      </c>
      <c r="B8" s="104" t="s">
        <v>127</v>
      </c>
      <c r="C8" s="105">
        <v>4</v>
      </c>
      <c r="D8" s="188" t="s">
        <v>114</v>
      </c>
      <c r="E8" s="147">
        <f t="shared" si="0"/>
        <v>3</v>
      </c>
      <c r="F8" s="145">
        <f t="shared" si="6"/>
        <v>0</v>
      </c>
      <c r="G8" s="147">
        <f t="shared" si="1"/>
        <v>2</v>
      </c>
      <c r="H8" s="147">
        <f t="shared" si="2"/>
        <v>1</v>
      </c>
      <c r="I8" s="147">
        <f t="shared" si="3"/>
        <v>0</v>
      </c>
      <c r="J8" s="106">
        <f t="shared" si="4"/>
        <v>0.75</v>
      </c>
      <c r="K8" s="106">
        <f t="shared" si="5"/>
        <v>0</v>
      </c>
      <c r="L8" s="96" t="s">
        <v>121</v>
      </c>
      <c r="M8" s="110"/>
      <c r="N8" s="110"/>
      <c r="O8" s="96" t="s">
        <v>121</v>
      </c>
      <c r="P8" s="110"/>
      <c r="Q8" s="110"/>
      <c r="R8" s="96" t="s">
        <v>121</v>
      </c>
      <c r="S8" s="110"/>
      <c r="T8" s="110"/>
      <c r="U8" s="96"/>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5</v>
      </c>
      <c r="B9" s="104" t="s">
        <v>128</v>
      </c>
      <c r="C9" s="105">
        <v>6</v>
      </c>
      <c r="D9" s="188" t="s">
        <v>116</v>
      </c>
      <c r="E9" s="147">
        <f t="shared" si="0"/>
        <v>3</v>
      </c>
      <c r="F9" s="145">
        <f t="shared" si="6"/>
        <v>0</v>
      </c>
      <c r="G9" s="147">
        <f t="shared" si="1"/>
        <v>2</v>
      </c>
      <c r="H9" s="147">
        <f t="shared" si="2"/>
        <v>1</v>
      </c>
      <c r="I9" s="147">
        <f t="shared" si="3"/>
        <v>0</v>
      </c>
      <c r="J9" s="106">
        <f t="shared" si="4"/>
        <v>0.75</v>
      </c>
      <c r="K9" s="106">
        <f t="shared" si="5"/>
        <v>0</v>
      </c>
      <c r="L9" s="96" t="s">
        <v>121</v>
      </c>
      <c r="M9" s="110"/>
      <c r="N9" s="110"/>
      <c r="O9" s="96" t="s">
        <v>121</v>
      </c>
      <c r="P9" s="110"/>
      <c r="Q9" s="110"/>
      <c r="R9" s="96" t="s">
        <v>121</v>
      </c>
      <c r="S9" s="110"/>
      <c r="T9" s="110"/>
      <c r="U9" s="96"/>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6</v>
      </c>
      <c r="B10" s="104" t="s">
        <v>129</v>
      </c>
      <c r="C10" s="105">
        <v>7</v>
      </c>
      <c r="D10" s="188" t="s">
        <v>116</v>
      </c>
      <c r="E10" s="147">
        <f t="shared" si="0"/>
        <v>0</v>
      </c>
      <c r="F10" s="145">
        <f t="shared" si="6"/>
        <v>0</v>
      </c>
      <c r="G10" s="147">
        <f t="shared" si="1"/>
        <v>0</v>
      </c>
      <c r="H10" s="147">
        <f t="shared" si="2"/>
        <v>0</v>
      </c>
      <c r="I10" s="147">
        <f t="shared" si="3"/>
        <v>0</v>
      </c>
      <c r="J10" s="106">
        <f t="shared" si="4"/>
        <v>0</v>
      </c>
      <c r="K10" s="106">
        <f t="shared" si="5"/>
        <v>0.25</v>
      </c>
      <c r="L10" s="96" t="s">
        <v>122</v>
      </c>
      <c r="M10" s="110"/>
      <c r="N10" s="110"/>
      <c r="O10" s="96"/>
      <c r="P10" s="110"/>
      <c r="Q10" s="110"/>
      <c r="R10" s="96"/>
      <c r="S10" s="110"/>
      <c r="T10" s="110"/>
      <c r="U10" s="96"/>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7</v>
      </c>
      <c r="B11" s="104" t="s">
        <v>130</v>
      </c>
      <c r="C11" s="105">
        <v>8</v>
      </c>
      <c r="D11" s="188" t="s">
        <v>116</v>
      </c>
      <c r="E11" s="147">
        <f t="shared" si="0"/>
        <v>1</v>
      </c>
      <c r="F11" s="145">
        <f t="shared" si="6"/>
        <v>0</v>
      </c>
      <c r="G11" s="147">
        <f t="shared" si="1"/>
        <v>1</v>
      </c>
      <c r="H11" s="147">
        <f t="shared" si="2"/>
        <v>0</v>
      </c>
      <c r="I11" s="147">
        <f t="shared" si="3"/>
        <v>0</v>
      </c>
      <c r="J11" s="106">
        <f t="shared" si="4"/>
        <v>0.25</v>
      </c>
      <c r="K11" s="106">
        <f t="shared" si="5"/>
        <v>0.5</v>
      </c>
      <c r="L11" s="96" t="s">
        <v>121</v>
      </c>
      <c r="M11" s="110"/>
      <c r="N11" s="110"/>
      <c r="O11" s="96" t="s">
        <v>122</v>
      </c>
      <c r="P11" s="110"/>
      <c r="Q11" s="110"/>
      <c r="R11" s="96" t="s">
        <v>122</v>
      </c>
      <c r="S11" s="110"/>
      <c r="T11" s="110"/>
      <c r="U11" s="96"/>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28</v>
      </c>
      <c r="B12" s="104" t="s">
        <v>131</v>
      </c>
      <c r="C12" s="105">
        <v>10</v>
      </c>
      <c r="D12" s="188" t="s">
        <v>116</v>
      </c>
      <c r="E12" s="147">
        <f t="shared" si="0"/>
        <v>0</v>
      </c>
      <c r="F12" s="145">
        <f t="shared" si="6"/>
        <v>0</v>
      </c>
      <c r="G12" s="147">
        <f t="shared" si="1"/>
        <v>0</v>
      </c>
      <c r="H12" s="147">
        <f t="shared" si="2"/>
        <v>0</v>
      </c>
      <c r="I12" s="147">
        <f t="shared" si="3"/>
        <v>0</v>
      </c>
      <c r="J12" s="106">
        <f t="shared" si="4"/>
        <v>0</v>
      </c>
      <c r="K12" s="106">
        <f t="shared" si="5"/>
        <v>0</v>
      </c>
      <c r="L12" s="96"/>
      <c r="M12" s="110"/>
      <c r="N12" s="110"/>
      <c r="O12" s="96"/>
      <c r="P12" s="110"/>
      <c r="Q12" s="110"/>
      <c r="R12" s="96"/>
      <c r="S12" s="110"/>
      <c r="T12" s="110"/>
      <c r="U12" s="96"/>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8</v>
      </c>
      <c r="B13" s="104" t="s">
        <v>132</v>
      </c>
      <c r="C13" s="105">
        <v>10</v>
      </c>
      <c r="D13" s="188" t="s">
        <v>116</v>
      </c>
      <c r="E13" s="147">
        <f t="shared" si="0"/>
        <v>0</v>
      </c>
      <c r="F13" s="145">
        <f t="shared" si="6"/>
        <v>0</v>
      </c>
      <c r="G13" s="147">
        <f t="shared" si="1"/>
        <v>0</v>
      </c>
      <c r="H13" s="147">
        <f t="shared" si="2"/>
        <v>0</v>
      </c>
      <c r="I13" s="147">
        <f t="shared" si="3"/>
        <v>0</v>
      </c>
      <c r="J13" s="106">
        <f t="shared" si="4"/>
        <v>0</v>
      </c>
      <c r="K13" s="106">
        <f t="shared" si="5"/>
        <v>0</v>
      </c>
      <c r="L13" s="96"/>
      <c r="M13" s="110"/>
      <c r="N13" s="110"/>
      <c r="O13" s="96"/>
      <c r="P13" s="110"/>
      <c r="Q13" s="110"/>
      <c r="R13" s="96"/>
      <c r="S13" s="110"/>
      <c r="T13" s="110"/>
      <c r="U13" s="96"/>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9</v>
      </c>
      <c r="B14" s="104" t="s">
        <v>133</v>
      </c>
      <c r="C14" s="105">
        <v>11</v>
      </c>
      <c r="D14" s="188" t="s">
        <v>117</v>
      </c>
      <c r="E14" s="147">
        <f t="shared" si="0"/>
        <v>0</v>
      </c>
      <c r="F14" s="145">
        <f t="shared" si="6"/>
        <v>0</v>
      </c>
      <c r="G14" s="147">
        <f t="shared" si="1"/>
        <v>0</v>
      </c>
      <c r="H14" s="147">
        <f t="shared" si="2"/>
        <v>0</v>
      </c>
      <c r="I14" s="147">
        <f t="shared" si="3"/>
        <v>0</v>
      </c>
      <c r="J14" s="106">
        <f t="shared" si="4"/>
        <v>0</v>
      </c>
      <c r="K14" s="106">
        <f t="shared" si="5"/>
        <v>0</v>
      </c>
      <c r="L14" s="96"/>
      <c r="M14" s="110"/>
      <c r="N14" s="110"/>
      <c r="O14" s="96"/>
      <c r="P14" s="110"/>
      <c r="Q14" s="110"/>
      <c r="R14" s="96"/>
      <c r="S14" s="110"/>
      <c r="T14" s="110"/>
      <c r="U14" s="96"/>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10</v>
      </c>
      <c r="B15" s="104" t="s">
        <v>134</v>
      </c>
      <c r="C15" s="105">
        <v>12</v>
      </c>
      <c r="D15" s="188" t="s">
        <v>114</v>
      </c>
      <c r="E15" s="147">
        <f t="shared" si="0"/>
        <v>0</v>
      </c>
      <c r="F15" s="145">
        <f t="shared" si="6"/>
        <v>0</v>
      </c>
      <c r="G15" s="147">
        <f t="shared" si="1"/>
        <v>0</v>
      </c>
      <c r="H15" s="147">
        <f t="shared" si="2"/>
        <v>0</v>
      </c>
      <c r="I15" s="147">
        <f t="shared" si="3"/>
        <v>0</v>
      </c>
      <c r="J15" s="106">
        <f t="shared" si="4"/>
        <v>0</v>
      </c>
      <c r="K15" s="106">
        <f t="shared" si="5"/>
        <v>0.25</v>
      </c>
      <c r="L15" s="96" t="s">
        <v>122</v>
      </c>
      <c r="M15" s="110"/>
      <c r="N15" s="110"/>
      <c r="O15" s="96"/>
      <c r="P15" s="110"/>
      <c r="Q15" s="110"/>
      <c r="R15" s="96"/>
      <c r="S15" s="110"/>
      <c r="T15" s="110"/>
      <c r="U15" s="96"/>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11</v>
      </c>
      <c r="B16" s="104" t="s">
        <v>135</v>
      </c>
      <c r="C16" s="105">
        <v>13</v>
      </c>
      <c r="D16" s="188" t="s">
        <v>116</v>
      </c>
      <c r="E16" s="147">
        <f t="shared" si="0"/>
        <v>2</v>
      </c>
      <c r="F16" s="145">
        <f t="shared" si="6"/>
        <v>0</v>
      </c>
      <c r="G16" s="147">
        <f t="shared" si="1"/>
        <v>1</v>
      </c>
      <c r="H16" s="147">
        <f t="shared" si="2"/>
        <v>1</v>
      </c>
      <c r="I16" s="147">
        <f t="shared" si="3"/>
        <v>0</v>
      </c>
      <c r="J16" s="106">
        <f t="shared" si="4"/>
        <v>0.5</v>
      </c>
      <c r="K16" s="106">
        <f t="shared" si="5"/>
        <v>0</v>
      </c>
      <c r="L16" s="96"/>
      <c r="M16" s="110"/>
      <c r="N16" s="110"/>
      <c r="O16" s="96" t="s">
        <v>121</v>
      </c>
      <c r="P16" s="110"/>
      <c r="Q16" s="110"/>
      <c r="R16" s="96" t="s">
        <v>121</v>
      </c>
      <c r="S16" s="110"/>
      <c r="T16" s="110"/>
      <c r="U16" s="96"/>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12</v>
      </c>
      <c r="B17" s="104" t="s">
        <v>136</v>
      </c>
      <c r="C17" s="105">
        <v>14</v>
      </c>
      <c r="D17" s="188" t="s">
        <v>117</v>
      </c>
      <c r="E17" s="147">
        <f t="shared" si="0"/>
        <v>3</v>
      </c>
      <c r="F17" s="145">
        <f t="shared" si="6"/>
        <v>1</v>
      </c>
      <c r="G17" s="147">
        <f t="shared" si="1"/>
        <v>2</v>
      </c>
      <c r="H17" s="147">
        <f t="shared" si="2"/>
        <v>1</v>
      </c>
      <c r="I17" s="147">
        <f t="shared" si="3"/>
        <v>0</v>
      </c>
      <c r="J17" s="106">
        <f t="shared" si="4"/>
        <v>0.75</v>
      </c>
      <c r="K17" s="106">
        <f t="shared" si="5"/>
        <v>0</v>
      </c>
      <c r="L17" s="96" t="s">
        <v>121</v>
      </c>
      <c r="M17" s="110"/>
      <c r="N17" s="110"/>
      <c r="O17" s="96" t="s">
        <v>121</v>
      </c>
      <c r="P17" s="110">
        <v>1</v>
      </c>
      <c r="Q17" s="110"/>
      <c r="R17" s="96" t="s">
        <v>121</v>
      </c>
      <c r="S17" s="110"/>
      <c r="T17" s="110"/>
      <c r="U17" s="96"/>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13</v>
      </c>
      <c r="B18" s="104" t="s">
        <v>137</v>
      </c>
      <c r="C18" s="105">
        <v>15</v>
      </c>
      <c r="D18" s="188" t="s">
        <v>114</v>
      </c>
      <c r="E18" s="147">
        <f t="shared" si="0"/>
        <v>0</v>
      </c>
      <c r="F18" s="175">
        <f t="shared" si="6"/>
        <v>0</v>
      </c>
      <c r="G18" s="147">
        <f t="shared" si="1"/>
        <v>0</v>
      </c>
      <c r="H18" s="147">
        <f t="shared" si="2"/>
        <v>0</v>
      </c>
      <c r="I18" s="147">
        <f t="shared" si="3"/>
        <v>0</v>
      </c>
      <c r="J18" s="106">
        <f t="shared" si="4"/>
        <v>0</v>
      </c>
      <c r="K18" s="106">
        <f t="shared" si="5"/>
        <v>0</v>
      </c>
      <c r="L18" s="96"/>
      <c r="M18" s="110"/>
      <c r="N18" s="110"/>
      <c r="O18" s="96"/>
      <c r="P18" s="110"/>
      <c r="Q18" s="110"/>
      <c r="R18" s="96"/>
      <c r="S18" s="110"/>
      <c r="T18" s="110"/>
      <c r="U18" s="96"/>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14</v>
      </c>
      <c r="B19" s="104" t="s">
        <v>138</v>
      </c>
      <c r="C19" s="105">
        <v>16</v>
      </c>
      <c r="D19" s="188" t="s">
        <v>113</v>
      </c>
      <c r="E19" s="147">
        <f t="shared" si="0"/>
        <v>0</v>
      </c>
      <c r="F19" s="175">
        <f>SUM(L19:XFD19)*-1</f>
        <v>0</v>
      </c>
      <c r="G19" s="147">
        <f t="shared" si="1"/>
        <v>0</v>
      </c>
      <c r="H19" s="147">
        <f t="shared" si="2"/>
        <v>0</v>
      </c>
      <c r="I19" s="147">
        <f t="shared" si="3"/>
        <v>0</v>
      </c>
      <c r="J19" s="106">
        <f t="shared" si="4"/>
        <v>0</v>
      </c>
      <c r="K19" s="106">
        <f t="shared" si="5"/>
        <v>0</v>
      </c>
      <c r="L19" s="96"/>
      <c r="M19" s="110"/>
      <c r="N19" s="110"/>
      <c r="O19" s="96"/>
      <c r="P19" s="110"/>
      <c r="Q19" s="110"/>
      <c r="R19" s="96"/>
      <c r="S19" s="110"/>
      <c r="T19" s="110"/>
      <c r="U19" s="96"/>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15</v>
      </c>
      <c r="B20" s="104" t="s">
        <v>139</v>
      </c>
      <c r="C20" s="105">
        <v>18</v>
      </c>
      <c r="D20" s="188" t="s">
        <v>116</v>
      </c>
      <c r="E20" s="147">
        <f t="shared" si="0"/>
        <v>1</v>
      </c>
      <c r="F20" s="145">
        <f t="shared" ref="F20:F29" si="7">SUM(L20:XFD20)</f>
        <v>0</v>
      </c>
      <c r="G20" s="147">
        <f t="shared" si="1"/>
        <v>1</v>
      </c>
      <c r="H20" s="147">
        <f t="shared" si="2"/>
        <v>0</v>
      </c>
      <c r="I20" s="147">
        <f t="shared" si="3"/>
        <v>0</v>
      </c>
      <c r="J20" s="106">
        <f t="shared" si="4"/>
        <v>0.25</v>
      </c>
      <c r="K20" s="106">
        <f t="shared" si="5"/>
        <v>0.5</v>
      </c>
      <c r="L20" s="96" t="s">
        <v>121</v>
      </c>
      <c r="M20" s="110"/>
      <c r="N20" s="110"/>
      <c r="O20" s="96" t="s">
        <v>122</v>
      </c>
      <c r="P20" s="110"/>
      <c r="Q20" s="110"/>
      <c r="R20" s="96" t="s">
        <v>122</v>
      </c>
      <c r="S20" s="110"/>
      <c r="T20" s="110"/>
      <c r="U20" s="96"/>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16</v>
      </c>
      <c r="B21" s="104" t="s">
        <v>140</v>
      </c>
      <c r="C21" s="105">
        <v>20</v>
      </c>
      <c r="D21" s="188" t="s">
        <v>114</v>
      </c>
      <c r="E21" s="147">
        <f t="shared" si="0"/>
        <v>0</v>
      </c>
      <c r="F21" s="175">
        <f t="shared" si="7"/>
        <v>0</v>
      </c>
      <c r="G21" s="147">
        <f t="shared" si="1"/>
        <v>0</v>
      </c>
      <c r="H21" s="147">
        <f t="shared" si="2"/>
        <v>0</v>
      </c>
      <c r="I21" s="147">
        <f t="shared" si="3"/>
        <v>0</v>
      </c>
      <c r="J21" s="106">
        <f t="shared" si="4"/>
        <v>0</v>
      </c>
      <c r="K21" s="106">
        <f t="shared" si="5"/>
        <v>0</v>
      </c>
      <c r="L21" s="96"/>
      <c r="M21" s="110"/>
      <c r="N21" s="110"/>
      <c r="O21" s="96"/>
      <c r="P21" s="110"/>
      <c r="Q21" s="110"/>
      <c r="R21" s="96"/>
      <c r="S21" s="110"/>
      <c r="T21" s="110"/>
      <c r="U21" s="107"/>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17</v>
      </c>
      <c r="B22" s="104" t="s">
        <v>141</v>
      </c>
      <c r="C22" s="105">
        <v>21</v>
      </c>
      <c r="D22" s="188" t="s">
        <v>114</v>
      </c>
      <c r="E22" s="147">
        <f t="shared" si="0"/>
        <v>2</v>
      </c>
      <c r="F22" s="145">
        <f t="shared" si="7"/>
        <v>0</v>
      </c>
      <c r="G22" s="147">
        <f t="shared" si="1"/>
        <v>1</v>
      </c>
      <c r="H22" s="147">
        <f t="shared" si="2"/>
        <v>1</v>
      </c>
      <c r="I22" s="147">
        <f t="shared" si="3"/>
        <v>0</v>
      </c>
      <c r="J22" s="106">
        <f t="shared" si="4"/>
        <v>0.5</v>
      </c>
      <c r="K22" s="106">
        <f t="shared" si="5"/>
        <v>0</v>
      </c>
      <c r="L22" s="96"/>
      <c r="M22" s="110"/>
      <c r="N22" s="110"/>
      <c r="O22" s="96" t="s">
        <v>121</v>
      </c>
      <c r="P22" s="110"/>
      <c r="Q22" s="110"/>
      <c r="R22" s="96" t="s">
        <v>121</v>
      </c>
      <c r="S22" s="110"/>
      <c r="T22" s="110"/>
      <c r="U22" s="96"/>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18</v>
      </c>
      <c r="B23" s="104" t="s">
        <v>142</v>
      </c>
      <c r="C23" s="105">
        <v>22</v>
      </c>
      <c r="D23" s="188" t="s">
        <v>117</v>
      </c>
      <c r="E23" s="147">
        <f t="shared" si="0"/>
        <v>0</v>
      </c>
      <c r="F23" s="145">
        <f t="shared" si="7"/>
        <v>0</v>
      </c>
      <c r="G23" s="147">
        <f t="shared" si="1"/>
        <v>0</v>
      </c>
      <c r="H23" s="147">
        <f t="shared" si="2"/>
        <v>0</v>
      </c>
      <c r="I23" s="147">
        <f t="shared" si="3"/>
        <v>0</v>
      </c>
      <c r="J23" s="106">
        <f t="shared" si="4"/>
        <v>0</v>
      </c>
      <c r="K23" s="106">
        <f t="shared" si="5"/>
        <v>0.5</v>
      </c>
      <c r="L23" s="96" t="s">
        <v>122</v>
      </c>
      <c r="M23" s="110"/>
      <c r="N23" s="110"/>
      <c r="O23" s="96" t="s">
        <v>122</v>
      </c>
      <c r="P23" s="110"/>
      <c r="Q23" s="110"/>
      <c r="R23" s="96"/>
      <c r="S23" s="110"/>
      <c r="T23" s="110"/>
      <c r="U23" s="96"/>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19</v>
      </c>
      <c r="B24" s="104" t="s">
        <v>143</v>
      </c>
      <c r="C24" s="105">
        <v>23</v>
      </c>
      <c r="D24" s="188" t="s">
        <v>117</v>
      </c>
      <c r="E24" s="147">
        <f t="shared" si="0"/>
        <v>0</v>
      </c>
      <c r="F24" s="145">
        <f t="shared" si="7"/>
        <v>0</v>
      </c>
      <c r="G24" s="147">
        <f t="shared" si="1"/>
        <v>0</v>
      </c>
      <c r="H24" s="147">
        <f t="shared" si="2"/>
        <v>0</v>
      </c>
      <c r="I24" s="147">
        <f t="shared" si="3"/>
        <v>0</v>
      </c>
      <c r="J24" s="106">
        <f t="shared" si="4"/>
        <v>0</v>
      </c>
      <c r="K24" s="106">
        <f t="shared" si="5"/>
        <v>0.5</v>
      </c>
      <c r="L24" s="96" t="s">
        <v>122</v>
      </c>
      <c r="M24" s="110"/>
      <c r="N24" s="110"/>
      <c r="O24" s="96"/>
      <c r="P24" s="110"/>
      <c r="Q24" s="110"/>
      <c r="R24" s="96" t="s">
        <v>122</v>
      </c>
      <c r="S24" s="110"/>
      <c r="T24" s="110"/>
      <c r="U24" s="96"/>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20</v>
      </c>
      <c r="B25" s="104" t="s">
        <v>144</v>
      </c>
      <c r="C25" s="105">
        <v>24</v>
      </c>
      <c r="D25" s="188" t="s">
        <v>114</v>
      </c>
      <c r="E25" s="147">
        <f t="shared" si="0"/>
        <v>2</v>
      </c>
      <c r="F25" s="145">
        <f t="shared" si="7"/>
        <v>0</v>
      </c>
      <c r="G25" s="147">
        <f t="shared" si="1"/>
        <v>1</v>
      </c>
      <c r="H25" s="147">
        <f t="shared" si="2"/>
        <v>1</v>
      </c>
      <c r="I25" s="147">
        <f t="shared" si="3"/>
        <v>0</v>
      </c>
      <c r="J25" s="106">
        <f t="shared" si="4"/>
        <v>0.5</v>
      </c>
      <c r="K25" s="106">
        <f t="shared" si="5"/>
        <v>0.25</v>
      </c>
      <c r="L25" s="96" t="s">
        <v>122</v>
      </c>
      <c r="M25" s="110"/>
      <c r="N25" s="110"/>
      <c r="O25" s="96" t="s">
        <v>121</v>
      </c>
      <c r="P25" s="110"/>
      <c r="Q25" s="110"/>
      <c r="R25" s="96" t="s">
        <v>121</v>
      </c>
      <c r="S25" s="110"/>
      <c r="T25" s="110"/>
      <c r="U25" s="107"/>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21</v>
      </c>
      <c r="B26" s="104" t="s">
        <v>145</v>
      </c>
      <c r="C26" s="105">
        <v>25</v>
      </c>
      <c r="D26" s="188" t="s">
        <v>116</v>
      </c>
      <c r="E26" s="147">
        <f t="shared" si="0"/>
        <v>2</v>
      </c>
      <c r="F26" s="145">
        <f t="shared" si="7"/>
        <v>0</v>
      </c>
      <c r="G26" s="147">
        <f t="shared" si="1"/>
        <v>1</v>
      </c>
      <c r="H26" s="147">
        <f t="shared" si="2"/>
        <v>1</v>
      </c>
      <c r="I26" s="147">
        <f t="shared" si="3"/>
        <v>0</v>
      </c>
      <c r="J26" s="106">
        <f t="shared" si="4"/>
        <v>0.5</v>
      </c>
      <c r="K26" s="106">
        <f t="shared" si="5"/>
        <v>0.25</v>
      </c>
      <c r="L26" s="96" t="s">
        <v>122</v>
      </c>
      <c r="M26" s="110"/>
      <c r="N26" s="110"/>
      <c r="O26" s="96" t="s">
        <v>121</v>
      </c>
      <c r="P26" s="110"/>
      <c r="Q26" s="110"/>
      <c r="R26" s="96" t="s">
        <v>121</v>
      </c>
      <c r="S26" s="110"/>
      <c r="T26" s="110"/>
      <c r="U26" s="107"/>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22</v>
      </c>
      <c r="B27" s="104" t="s">
        <v>146</v>
      </c>
      <c r="C27" s="105">
        <v>26</v>
      </c>
      <c r="D27" s="188" t="s">
        <v>116</v>
      </c>
      <c r="E27" s="147">
        <f t="shared" si="0"/>
        <v>3</v>
      </c>
      <c r="F27" s="145">
        <f t="shared" si="7"/>
        <v>1</v>
      </c>
      <c r="G27" s="147">
        <f t="shared" si="1"/>
        <v>2</v>
      </c>
      <c r="H27" s="147">
        <f t="shared" si="2"/>
        <v>1</v>
      </c>
      <c r="I27" s="147">
        <f t="shared" si="3"/>
        <v>0</v>
      </c>
      <c r="J27" s="106">
        <f t="shared" si="4"/>
        <v>0.75</v>
      </c>
      <c r="K27" s="106">
        <f t="shared" si="5"/>
        <v>0</v>
      </c>
      <c r="L27" s="96" t="s">
        <v>121</v>
      </c>
      <c r="M27" s="110"/>
      <c r="N27" s="110"/>
      <c r="O27" s="96" t="s">
        <v>121</v>
      </c>
      <c r="P27" s="110"/>
      <c r="Q27" s="110"/>
      <c r="R27" s="96" t="s">
        <v>121</v>
      </c>
      <c r="S27" s="110">
        <v>1</v>
      </c>
      <c r="T27" s="110"/>
      <c r="U27" s="107"/>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23</v>
      </c>
      <c r="B28" s="104" t="s">
        <v>147</v>
      </c>
      <c r="C28" s="105">
        <v>28</v>
      </c>
      <c r="D28" s="188" t="s">
        <v>114</v>
      </c>
      <c r="E28" s="147">
        <f t="shared" si="0"/>
        <v>0</v>
      </c>
      <c r="F28" s="175">
        <f t="shared" si="7"/>
        <v>0</v>
      </c>
      <c r="G28" s="147">
        <f t="shared" si="1"/>
        <v>0</v>
      </c>
      <c r="H28" s="147">
        <f t="shared" si="2"/>
        <v>0</v>
      </c>
      <c r="I28" s="147">
        <f t="shared" si="3"/>
        <v>0</v>
      </c>
      <c r="J28" s="106">
        <f t="shared" si="4"/>
        <v>0</v>
      </c>
      <c r="K28" s="106">
        <f t="shared" si="5"/>
        <v>0.25</v>
      </c>
      <c r="L28" s="96"/>
      <c r="M28" s="110"/>
      <c r="N28" s="110"/>
      <c r="O28" s="96" t="s">
        <v>122</v>
      </c>
      <c r="P28" s="110"/>
      <c r="Q28" s="110"/>
      <c r="R28" s="96"/>
      <c r="S28" s="110"/>
      <c r="T28" s="110"/>
      <c r="U28" s="96"/>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24</v>
      </c>
      <c r="B29" s="104" t="s">
        <v>148</v>
      </c>
      <c r="C29" s="105">
        <v>29</v>
      </c>
      <c r="D29" s="188" t="s">
        <v>114</v>
      </c>
      <c r="E29" s="147">
        <f t="shared" si="0"/>
        <v>3</v>
      </c>
      <c r="F29" s="175">
        <f t="shared" si="7"/>
        <v>0</v>
      </c>
      <c r="G29" s="147">
        <f t="shared" si="1"/>
        <v>2</v>
      </c>
      <c r="H29" s="147">
        <f t="shared" si="2"/>
        <v>1</v>
      </c>
      <c r="I29" s="147">
        <f t="shared" si="3"/>
        <v>0</v>
      </c>
      <c r="J29" s="106">
        <f t="shared" si="4"/>
        <v>0.75</v>
      </c>
      <c r="K29" s="106">
        <f t="shared" si="5"/>
        <v>0</v>
      </c>
      <c r="L29" s="96" t="s">
        <v>121</v>
      </c>
      <c r="M29" s="110"/>
      <c r="N29" s="110"/>
      <c r="O29" s="96" t="s">
        <v>121</v>
      </c>
      <c r="P29" s="110"/>
      <c r="Q29" s="110"/>
      <c r="R29" s="96" t="s">
        <v>121</v>
      </c>
      <c r="S29" s="110"/>
      <c r="T29" s="110"/>
      <c r="U29" s="96"/>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26</v>
      </c>
      <c r="B30" s="104" t="s">
        <v>149</v>
      </c>
      <c r="C30" s="105">
        <v>30</v>
      </c>
      <c r="D30" s="188" t="s">
        <v>113</v>
      </c>
      <c r="E30" s="147">
        <f t="shared" si="0"/>
        <v>3</v>
      </c>
      <c r="F30" s="175">
        <f>SUM(L30:XFD30)*-1</f>
        <v>-1</v>
      </c>
      <c r="G30" s="147">
        <f t="shared" si="1"/>
        <v>2</v>
      </c>
      <c r="H30" s="147">
        <f t="shared" si="2"/>
        <v>1</v>
      </c>
      <c r="I30" s="147">
        <f t="shared" si="3"/>
        <v>0</v>
      </c>
      <c r="J30" s="106">
        <f t="shared" si="4"/>
        <v>0.75</v>
      </c>
      <c r="K30" s="106">
        <f t="shared" si="5"/>
        <v>0</v>
      </c>
      <c r="L30" s="96" t="s">
        <v>121</v>
      </c>
      <c r="M30" s="110"/>
      <c r="N30" s="110"/>
      <c r="O30" s="96" t="s">
        <v>121</v>
      </c>
      <c r="P30" s="110"/>
      <c r="Q30" s="110"/>
      <c r="R30" s="96" t="s">
        <v>121</v>
      </c>
      <c r="S30" s="110"/>
      <c r="T30" s="110">
        <v>1</v>
      </c>
      <c r="U30" s="96"/>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27</v>
      </c>
      <c r="B31" s="104" t="s">
        <v>115</v>
      </c>
      <c r="C31" s="105">
        <v>31</v>
      </c>
      <c r="D31" s="188" t="s">
        <v>114</v>
      </c>
      <c r="E31" s="147">
        <f t="shared" si="0"/>
        <v>0</v>
      </c>
      <c r="F31" s="145">
        <f t="shared" ref="F31:F44" si="8">SUM(L31:XFD31)</f>
        <v>0</v>
      </c>
      <c r="G31" s="147">
        <f t="shared" si="1"/>
        <v>0</v>
      </c>
      <c r="H31" s="147">
        <f t="shared" si="2"/>
        <v>0</v>
      </c>
      <c r="I31" s="147">
        <f t="shared" si="3"/>
        <v>0</v>
      </c>
      <c r="J31" s="106">
        <f t="shared" si="4"/>
        <v>0</v>
      </c>
      <c r="K31" s="106">
        <f t="shared" si="5"/>
        <v>0.25</v>
      </c>
      <c r="L31" s="96"/>
      <c r="M31" s="110"/>
      <c r="N31" s="110"/>
      <c r="O31" s="96"/>
      <c r="P31" s="110"/>
      <c r="Q31" s="110"/>
      <c r="R31" s="96" t="s">
        <v>122</v>
      </c>
      <c r="S31" s="110"/>
      <c r="T31" s="110"/>
      <c r="U31" s="107"/>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25</v>
      </c>
      <c r="B32" s="104" t="s">
        <v>150</v>
      </c>
      <c r="C32" s="105">
        <v>33</v>
      </c>
      <c r="D32" s="188" t="s">
        <v>116</v>
      </c>
      <c r="E32" s="147">
        <f t="shared" si="0"/>
        <v>1</v>
      </c>
      <c r="F32" s="145">
        <f t="shared" si="8"/>
        <v>0</v>
      </c>
      <c r="G32" s="147">
        <f t="shared" si="1"/>
        <v>1</v>
      </c>
      <c r="H32" s="147">
        <f t="shared" si="2"/>
        <v>0</v>
      </c>
      <c r="I32" s="147">
        <f t="shared" si="3"/>
        <v>0</v>
      </c>
      <c r="J32" s="106">
        <f t="shared" si="4"/>
        <v>0.25</v>
      </c>
      <c r="K32" s="106">
        <f t="shared" si="5"/>
        <v>0.5</v>
      </c>
      <c r="L32" s="96" t="s">
        <v>121</v>
      </c>
      <c r="M32" s="110"/>
      <c r="N32" s="110"/>
      <c r="O32" s="96" t="s">
        <v>122</v>
      </c>
      <c r="P32" s="110"/>
      <c r="Q32" s="110"/>
      <c r="R32" s="96" t="s">
        <v>122</v>
      </c>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29</v>
      </c>
      <c r="B33" s="104" t="s">
        <v>151</v>
      </c>
      <c r="C33" s="105">
        <v>33</v>
      </c>
      <c r="D33" s="188" t="s">
        <v>114</v>
      </c>
      <c r="E33" s="147">
        <f t="shared" si="0"/>
        <v>3</v>
      </c>
      <c r="F33" s="145">
        <f t="shared" si="8"/>
        <v>1</v>
      </c>
      <c r="G33" s="147">
        <f t="shared" si="1"/>
        <v>2</v>
      </c>
      <c r="H33" s="147">
        <f t="shared" si="2"/>
        <v>1</v>
      </c>
      <c r="I33" s="147">
        <f t="shared" si="3"/>
        <v>0</v>
      </c>
      <c r="J33" s="106">
        <f t="shared" si="4"/>
        <v>0.75</v>
      </c>
      <c r="K33" s="106">
        <f t="shared" si="5"/>
        <v>0</v>
      </c>
      <c r="L33" s="96" t="s">
        <v>121</v>
      </c>
      <c r="M33" s="110">
        <v>1</v>
      </c>
      <c r="N33" s="110"/>
      <c r="O33" s="96" t="s">
        <v>121</v>
      </c>
      <c r="P33" s="110"/>
      <c r="Q33" s="110"/>
      <c r="R33" s="96" t="s">
        <v>121</v>
      </c>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04" t="s">
        <v>152</v>
      </c>
      <c r="C34" s="105">
        <v>40</v>
      </c>
      <c r="D34" s="188" t="s">
        <v>113</v>
      </c>
      <c r="E34" s="147">
        <f t="shared" si="0"/>
        <v>0</v>
      </c>
      <c r="F34" s="145">
        <f t="shared" si="8"/>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04" t="s">
        <v>153</v>
      </c>
      <c r="C35" s="105">
        <v>9</v>
      </c>
      <c r="D35" s="188" t="s">
        <v>117</v>
      </c>
      <c r="E35" s="147">
        <f t="shared" si="0"/>
        <v>0</v>
      </c>
      <c r="F35" s="145">
        <f t="shared" si="8"/>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8"/>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0</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0</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1</v>
      </c>
      <c r="N48" s="119">
        <f>SUM(N5:N45)</f>
        <v>0</v>
      </c>
      <c r="O48" s="117">
        <f>O47+O46</f>
        <v>18</v>
      </c>
      <c r="P48" s="119">
        <f>SUM(P5:P45)</f>
        <v>1</v>
      </c>
      <c r="Q48" s="119">
        <f>SUM(Q5:Q45)</f>
        <v>0</v>
      </c>
      <c r="R48" s="117">
        <f>R47+R46</f>
        <v>18</v>
      </c>
      <c r="S48" s="119">
        <f>SUM(S5:S45)</f>
        <v>1</v>
      </c>
      <c r="T48" s="119">
        <f>SUM(T5:T45)</f>
        <v>1</v>
      </c>
      <c r="U48" s="117">
        <f>U47+U46</f>
        <v>0</v>
      </c>
      <c r="V48" s="119">
        <f>SUM(V5:V45)</f>
        <v>0</v>
      </c>
      <c r="W48" s="119">
        <f>SUM(W5:W45)</f>
        <v>0</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Victoire</v>
      </c>
      <c r="O49" s="110" t="str">
        <f>IF(O48&lt;18,"",IF(P48&lt;Q48,"Défaite",IF(P48=Q48,"Nul",IF(P48&gt;Q48,"Victoire",""))))</f>
        <v>Victoire</v>
      </c>
      <c r="R49" s="110" t="str">
        <f>IF(R48&lt;18,"",IF(S48&lt;T48,"Défaite",IF(S48=T48,"Nul",IF(S48&gt;T48,"Victoire",""))))</f>
        <v>Nul</v>
      </c>
      <c r="U49" s="110" t="str">
        <f>IF(U48&lt;18,"",IF(V48&lt;W48,"Défaite",IF(V48=W48,"Nul",IF(V48&gt;W48,"Victoire",""))))</f>
        <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04" t="s">
        <v>124</v>
      </c>
      <c r="C108" s="105">
        <v>1</v>
      </c>
      <c r="D108" s="188" t="s">
        <v>113</v>
      </c>
      <c r="E108" s="159"/>
      <c r="F108" s="120" t="str">
        <f t="shared" ref="F108:F148" si="9">IF((SUMIFS($E$5:$E$105,$B$5:$B$105,$B108))=0,"",(SUMIFS($G$5:$G$105,$B$5:$B$105,$B108))/(SUMIFS($E$5:$E$105,$B$5:$B$105,$B108)))</f>
        <v/>
      </c>
      <c r="G108" s="120" t="str">
        <f t="shared" ref="G108:G148" si="10">IF((SUMIFS($E$5:$E$105,$B$5:$B$105,$B108))=0,"",(SUMIFS($H$5:$H$105,$B$5:$B$105,$B108))/(SUMIFS($E$5:$E$105,$B$5:$B$105,$B108)))</f>
        <v/>
      </c>
      <c r="H108" s="120" t="str">
        <f t="shared" ref="H108:H148" si="11">IF((SUMIFS($E$5:$E$105,$B$5:$B$105,$B108))=0,"",(SUMIFS($I$5:$I$105,$B$5:$B$105,$B108))/(SUMIFS($E$5:$E$105,$B$5:$B$105,$B108)))</f>
        <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04" t="s">
        <v>125</v>
      </c>
      <c r="C109" s="105">
        <v>2</v>
      </c>
      <c r="D109" s="188" t="s">
        <v>116</v>
      </c>
      <c r="E109" s="159"/>
      <c r="F109" s="120">
        <f t="shared" si="9"/>
        <v>1</v>
      </c>
      <c r="G109" s="120">
        <f t="shared" si="10"/>
        <v>0</v>
      </c>
      <c r="H109" s="120">
        <f t="shared" si="11"/>
        <v>0</v>
      </c>
      <c r="I109" s="126"/>
      <c r="J109" s="126"/>
      <c r="K109" s="126"/>
      <c r="L109" s="94"/>
      <c r="M109" s="135"/>
      <c r="N109" s="134"/>
      <c r="O109" s="134"/>
      <c r="P109" s="134"/>
      <c r="Q109" s="134"/>
      <c r="R109" s="134"/>
      <c r="S109" s="134"/>
      <c r="T109" s="133"/>
      <c r="U109" s="133"/>
      <c r="V109" s="133"/>
      <c r="W109" s="133"/>
      <c r="X109" s="133"/>
      <c r="Y109" s="133"/>
      <c r="Z109" s="133"/>
      <c r="AA109" s="133"/>
      <c r="AB109" s="133"/>
      <c r="AC109" s="133"/>
      <c r="AD109" s="133"/>
      <c r="AE109" s="133"/>
      <c r="AF109" s="133"/>
      <c r="AG109" s="133"/>
      <c r="AH109" s="133"/>
      <c r="AI109" s="133"/>
      <c r="AJ109" s="133"/>
      <c r="DS109" s="132"/>
      <c r="DT109" s="132"/>
      <c r="DU109" s="132"/>
      <c r="DV109" s="132"/>
      <c r="DW109" s="132"/>
    </row>
    <row r="110" spans="1:127" ht="15" x14ac:dyDescent="0.25">
      <c r="A110" s="110"/>
      <c r="B110" s="104" t="s">
        <v>126</v>
      </c>
      <c r="C110" s="105">
        <v>3</v>
      </c>
      <c r="D110" s="188" t="s">
        <v>114</v>
      </c>
      <c r="E110" s="159"/>
      <c r="F110" s="120" t="str">
        <f t="shared" si="9"/>
        <v/>
      </c>
      <c r="G110" s="120" t="str">
        <f t="shared" si="10"/>
        <v/>
      </c>
      <c r="H110" s="120" t="str">
        <f t="shared" si="11"/>
        <v/>
      </c>
      <c r="I110" s="126"/>
      <c r="J110" s="126"/>
      <c r="K110" s="126"/>
      <c r="L110" s="94"/>
      <c r="M110" s="41"/>
      <c r="N110" s="134"/>
      <c r="O110" s="134"/>
      <c r="P110" s="134"/>
      <c r="Q110" s="134"/>
      <c r="R110" s="134"/>
      <c r="S110" s="134"/>
      <c r="T110" s="133"/>
      <c r="U110" s="133"/>
      <c r="V110" s="133"/>
      <c r="W110" s="133"/>
      <c r="X110" s="133"/>
      <c r="Y110" s="133"/>
      <c r="Z110" s="133"/>
      <c r="AA110" s="133"/>
      <c r="AB110" s="133"/>
      <c r="AC110" s="133"/>
      <c r="AD110" s="133"/>
      <c r="AE110" s="133"/>
      <c r="AF110" s="133"/>
      <c r="AG110" s="133"/>
      <c r="AH110" s="133"/>
      <c r="AI110" s="133"/>
      <c r="AJ110" s="133"/>
      <c r="DS110" s="132"/>
      <c r="DT110" s="132"/>
      <c r="DU110" s="132"/>
      <c r="DV110" s="132"/>
      <c r="DW110" s="132"/>
    </row>
    <row r="111" spans="1:127" ht="15" x14ac:dyDescent="0.2">
      <c r="A111" s="110" t="s">
        <v>162</v>
      </c>
      <c r="B111" s="104" t="s">
        <v>127</v>
      </c>
      <c r="C111" s="105">
        <v>4</v>
      </c>
      <c r="D111" s="188" t="s">
        <v>114</v>
      </c>
      <c r="E111" s="159"/>
      <c r="F111" s="120">
        <f t="shared" si="9"/>
        <v>0.66666666666666663</v>
      </c>
      <c r="G111" s="120">
        <f t="shared" si="10"/>
        <v>0.33333333333333331</v>
      </c>
      <c r="H111" s="120">
        <f t="shared" si="11"/>
        <v>0</v>
      </c>
      <c r="I111" s="126"/>
      <c r="J111" s="126"/>
      <c r="K111" s="126"/>
      <c r="L111" s="94"/>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t="s">
        <v>162</v>
      </c>
      <c r="B112" s="104" t="s">
        <v>128</v>
      </c>
      <c r="C112" s="105">
        <v>6</v>
      </c>
      <c r="D112" s="188" t="s">
        <v>116</v>
      </c>
      <c r="E112" s="159"/>
      <c r="F112" s="120">
        <f t="shared" si="9"/>
        <v>0.66666666666666663</v>
      </c>
      <c r="G112" s="120">
        <f t="shared" si="10"/>
        <v>0.33333333333333331</v>
      </c>
      <c r="H112" s="120">
        <f t="shared" si="11"/>
        <v>0</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c r="B113" s="104" t="s">
        <v>129</v>
      </c>
      <c r="C113" s="105">
        <v>7</v>
      </c>
      <c r="D113" s="188" t="s">
        <v>116</v>
      </c>
      <c r="E113" s="159"/>
      <c r="F113" s="120" t="str">
        <f t="shared" si="9"/>
        <v/>
      </c>
      <c r="G113" s="120" t="str">
        <f t="shared" si="10"/>
        <v/>
      </c>
      <c r="H113" s="120" t="str">
        <f t="shared" si="11"/>
        <v/>
      </c>
      <c r="I113" s="126"/>
      <c r="J113" s="126"/>
      <c r="K113" s="126"/>
      <c r="L113" s="94"/>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c r="B114" s="104" t="s">
        <v>130</v>
      </c>
      <c r="C114" s="105">
        <v>8</v>
      </c>
      <c r="D114" s="188" t="s">
        <v>116</v>
      </c>
      <c r="E114" s="159"/>
      <c r="F114" s="120">
        <f t="shared" si="9"/>
        <v>1</v>
      </c>
      <c r="G114" s="120">
        <f t="shared" si="10"/>
        <v>0</v>
      </c>
      <c r="H114" s="120">
        <f t="shared" si="11"/>
        <v>0</v>
      </c>
      <c r="I114" s="126"/>
      <c r="J114" s="126"/>
      <c r="K114" s="126"/>
      <c r="L114" s="94"/>
      <c r="M114" s="135"/>
      <c r="N114" s="134"/>
      <c r="O114" s="134"/>
      <c r="P114" s="134"/>
      <c r="Q114" s="134"/>
      <c r="R114" s="134"/>
      <c r="S114" s="134"/>
      <c r="T114" s="133"/>
      <c r="U114" s="125"/>
      <c r="V114" s="125"/>
      <c r="W114" s="125"/>
      <c r="X114" s="125"/>
      <c r="Y114" s="125"/>
      <c r="Z114" s="125"/>
      <c r="AA114" s="125"/>
      <c r="AB114" s="125"/>
      <c r="AC114" s="133"/>
      <c r="AD114" s="133"/>
      <c r="AE114" s="133"/>
      <c r="AF114" s="133"/>
      <c r="AG114" s="133"/>
      <c r="AH114" s="133"/>
      <c r="AI114" s="133"/>
      <c r="AJ114" s="133"/>
      <c r="DS114" s="132"/>
      <c r="DT114" s="132"/>
      <c r="DU114" s="132"/>
      <c r="DV114" s="132"/>
      <c r="DW114" s="132"/>
    </row>
    <row r="115" spans="1:127" ht="15" x14ac:dyDescent="0.2">
      <c r="A115" s="110"/>
      <c r="B115" s="104" t="s">
        <v>131</v>
      </c>
      <c r="C115" s="105">
        <v>10</v>
      </c>
      <c r="D115" s="188" t="s">
        <v>116</v>
      </c>
      <c r="E115" s="159"/>
      <c r="F115" s="120" t="str">
        <f t="shared" si="9"/>
        <v/>
      </c>
      <c r="G115" s="120" t="str">
        <f t="shared" si="10"/>
        <v/>
      </c>
      <c r="H115" s="120" t="str">
        <f t="shared" si="11"/>
        <v/>
      </c>
      <c r="I115" s="126"/>
      <c r="J115" s="126"/>
      <c r="K115" s="126"/>
      <c r="L115" s="94"/>
      <c r="M115" s="135"/>
      <c r="N115" s="134"/>
      <c r="O115" s="134"/>
      <c r="P115" s="134"/>
      <c r="Q115" s="134"/>
      <c r="R115" s="134"/>
      <c r="S115" s="134"/>
      <c r="T115" s="133"/>
      <c r="U115" s="125"/>
      <c r="V115" s="125"/>
      <c r="W115" s="125"/>
      <c r="X115" s="125"/>
      <c r="Y115" s="125"/>
      <c r="Z115" s="125"/>
      <c r="AA115" s="125"/>
      <c r="AB115" s="125"/>
      <c r="AC115" s="125"/>
      <c r="AD115" s="125"/>
      <c r="AE115" s="125"/>
      <c r="AF115" s="125"/>
      <c r="AG115" s="125"/>
      <c r="AH115" s="125"/>
      <c r="AI115" s="125"/>
      <c r="AJ115" s="125"/>
      <c r="DS115" s="132"/>
      <c r="DT115" s="132"/>
      <c r="DU115" s="132"/>
      <c r="DV115" s="132"/>
      <c r="DW115" s="132"/>
    </row>
    <row r="116" spans="1:127" ht="15" x14ac:dyDescent="0.2">
      <c r="A116" s="110"/>
      <c r="B116" s="104" t="s">
        <v>132</v>
      </c>
      <c r="C116" s="105">
        <v>10</v>
      </c>
      <c r="D116" s="188" t="s">
        <v>116</v>
      </c>
      <c r="E116" s="159"/>
      <c r="F116" s="120" t="str">
        <f t="shared" si="9"/>
        <v/>
      </c>
      <c r="G116" s="120" t="str">
        <f t="shared" si="10"/>
        <v/>
      </c>
      <c r="H116" s="120" t="str">
        <f t="shared" si="11"/>
        <v/>
      </c>
      <c r="I116" s="126"/>
      <c r="J116" s="126"/>
      <c r="K116" s="126"/>
      <c r="L116" s="94"/>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132"/>
      <c r="DT116" s="132"/>
      <c r="DU116" s="132"/>
      <c r="DV116" s="132"/>
      <c r="DW116" s="132"/>
    </row>
    <row r="117" spans="1:127" ht="15" x14ac:dyDescent="0.2">
      <c r="A117" s="110"/>
      <c r="B117" s="104" t="s">
        <v>133</v>
      </c>
      <c r="C117" s="105">
        <v>11</v>
      </c>
      <c r="D117" s="188" t="s">
        <v>117</v>
      </c>
      <c r="E117" s="159"/>
      <c r="F117" s="120" t="str">
        <f t="shared" si="9"/>
        <v/>
      </c>
      <c r="G117" s="120" t="str">
        <f t="shared" si="10"/>
        <v/>
      </c>
      <c r="H117" s="120" t="str">
        <f t="shared" si="11"/>
        <v/>
      </c>
      <c r="I117" s="126"/>
      <c r="J117" s="126"/>
      <c r="K117" s="126"/>
      <c r="L117" s="94"/>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c r="B118" s="104" t="s">
        <v>134</v>
      </c>
      <c r="C118" s="105">
        <v>12</v>
      </c>
      <c r="D118" s="188" t="s">
        <v>114</v>
      </c>
      <c r="E118" s="159"/>
      <c r="F118" s="120" t="str">
        <f t="shared" si="9"/>
        <v/>
      </c>
      <c r="G118" s="120" t="str">
        <f t="shared" si="10"/>
        <v/>
      </c>
      <c r="H118" s="120" t="str">
        <f t="shared" si="11"/>
        <v/>
      </c>
      <c r="I118" s="126"/>
      <c r="J118" s="126"/>
      <c r="K118" s="126"/>
      <c r="L118" s="173"/>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04" t="s">
        <v>135</v>
      </c>
      <c r="C119" s="105">
        <v>13</v>
      </c>
      <c r="D119" s="188" t="s">
        <v>116</v>
      </c>
      <c r="E119" s="159"/>
      <c r="F119" s="120">
        <f t="shared" si="9"/>
        <v>0.5</v>
      </c>
      <c r="G119" s="120">
        <f t="shared" si="10"/>
        <v>0.5</v>
      </c>
      <c r="H119" s="120">
        <f t="shared" si="11"/>
        <v>0</v>
      </c>
      <c r="I119" s="126"/>
      <c r="J119" s="126"/>
      <c r="K119" s="126"/>
      <c r="L119" s="94"/>
      <c r="M119" s="135"/>
      <c r="N119" s="134"/>
      <c r="O119" s="134"/>
      <c r="P119" s="134"/>
      <c r="Q119" s="134"/>
      <c r="R119" s="134"/>
      <c r="S119" s="134"/>
      <c r="T119" s="133"/>
      <c r="U119" s="125"/>
      <c r="V119" s="125"/>
      <c r="W119" s="125"/>
      <c r="X119" s="125"/>
      <c r="Y119" s="125"/>
      <c r="Z119" s="125"/>
      <c r="AA119" s="125"/>
      <c r="AB119" s="125"/>
      <c r="AC119" s="133"/>
      <c r="AD119" s="133"/>
      <c r="AE119" s="133"/>
      <c r="AF119" s="133"/>
      <c r="AG119" s="133"/>
      <c r="AH119" s="133"/>
      <c r="AI119" s="133"/>
      <c r="AJ119" s="133"/>
      <c r="DS119" s="132"/>
      <c r="DT119" s="132"/>
      <c r="DU119" s="132"/>
      <c r="DV119" s="132"/>
      <c r="DW119" s="132"/>
    </row>
    <row r="120" spans="1:127" ht="15" x14ac:dyDescent="0.2">
      <c r="A120" s="110" t="s">
        <v>162</v>
      </c>
      <c r="B120" s="104" t="s">
        <v>136</v>
      </c>
      <c r="C120" s="105">
        <v>14</v>
      </c>
      <c r="D120" s="188" t="s">
        <v>117</v>
      </c>
      <c r="E120" s="159"/>
      <c r="F120" s="120">
        <f t="shared" si="9"/>
        <v>0.66666666666666663</v>
      </c>
      <c r="G120" s="120">
        <f t="shared" si="10"/>
        <v>0.33333333333333331</v>
      </c>
      <c r="H120" s="120">
        <f t="shared" si="11"/>
        <v>0</v>
      </c>
      <c r="I120" s="126"/>
      <c r="J120" s="126"/>
      <c r="K120" s="126"/>
      <c r="L120" s="173"/>
      <c r="M120" s="135"/>
      <c r="N120" s="134"/>
      <c r="O120" s="134"/>
      <c r="P120" s="134"/>
      <c r="Q120" s="134"/>
      <c r="R120" s="134"/>
      <c r="S120" s="134"/>
      <c r="T120" s="133"/>
      <c r="U120" s="125"/>
      <c r="V120" s="125"/>
      <c r="W120" s="125"/>
      <c r="X120" s="125"/>
      <c r="Y120" s="125"/>
      <c r="Z120" s="125"/>
      <c r="AA120" s="125"/>
      <c r="AB120" s="125"/>
      <c r="AC120" s="125"/>
      <c r="AD120" s="125"/>
      <c r="AE120" s="125"/>
      <c r="AF120" s="125"/>
      <c r="AG120" s="125"/>
      <c r="AH120" s="125"/>
      <c r="AI120" s="125"/>
      <c r="AJ120" s="125"/>
      <c r="DS120" s="132"/>
      <c r="DT120" s="132"/>
      <c r="DU120" s="132"/>
      <c r="DV120" s="132"/>
      <c r="DW120" s="132"/>
    </row>
    <row r="121" spans="1:127" ht="15" x14ac:dyDescent="0.2">
      <c r="A121" s="110"/>
      <c r="B121" s="104" t="s">
        <v>137</v>
      </c>
      <c r="C121" s="105">
        <v>15</v>
      </c>
      <c r="D121" s="188" t="s">
        <v>114</v>
      </c>
      <c r="E121" s="159"/>
      <c r="F121" s="120" t="str">
        <f t="shared" si="9"/>
        <v/>
      </c>
      <c r="G121" s="120" t="str">
        <f t="shared" si="10"/>
        <v/>
      </c>
      <c r="H121" s="120" t="str">
        <f t="shared" si="11"/>
        <v/>
      </c>
      <c r="I121" s="126"/>
      <c r="J121" s="126"/>
      <c r="K121" s="126"/>
      <c r="L121" s="94"/>
      <c r="M121" s="135"/>
      <c r="N121" s="134"/>
      <c r="O121" s="134"/>
      <c r="P121" s="134"/>
      <c r="Q121" s="134"/>
      <c r="R121" s="134"/>
      <c r="S121" s="134"/>
      <c r="T121" s="133"/>
      <c r="U121" s="125"/>
      <c r="V121" s="125"/>
      <c r="W121" s="125"/>
      <c r="X121" s="125"/>
      <c r="Y121" s="125"/>
      <c r="Z121" s="125"/>
      <c r="AA121" s="125"/>
      <c r="AB121" s="125"/>
      <c r="AC121" s="125"/>
      <c r="AD121" s="125"/>
      <c r="AE121" s="125"/>
      <c r="AF121" s="125"/>
      <c r="AG121" s="125"/>
      <c r="AH121" s="125"/>
      <c r="AI121" s="125"/>
      <c r="AJ121" s="125"/>
      <c r="DS121" s="132"/>
      <c r="DT121" s="132"/>
      <c r="DU121" s="132"/>
      <c r="DV121" s="132"/>
      <c r="DW121" s="132"/>
    </row>
    <row r="122" spans="1:127" ht="15" x14ac:dyDescent="0.2">
      <c r="A122" s="110"/>
      <c r="B122" s="104" t="s">
        <v>138</v>
      </c>
      <c r="C122" s="105">
        <v>16</v>
      </c>
      <c r="D122" s="188" t="s">
        <v>113</v>
      </c>
      <c r="E122" s="159"/>
      <c r="F122" s="120" t="str">
        <f t="shared" si="9"/>
        <v/>
      </c>
      <c r="G122" s="120" t="str">
        <f t="shared" si="10"/>
        <v/>
      </c>
      <c r="H122" s="120" t="str">
        <f t="shared" si="11"/>
        <v/>
      </c>
      <c r="I122" s="126"/>
      <c r="J122" s="126"/>
      <c r="K122" s="126"/>
      <c r="L122" s="94"/>
      <c r="M122" s="135"/>
      <c r="N122" s="134"/>
      <c r="O122" s="134"/>
      <c r="P122" s="134"/>
      <c r="Q122" s="134"/>
      <c r="R122" s="134"/>
      <c r="S122" s="134"/>
      <c r="T122" s="133"/>
      <c r="U122" s="125"/>
      <c r="V122" s="125"/>
      <c r="W122" s="125"/>
      <c r="X122" s="125"/>
      <c r="Y122" s="125"/>
      <c r="Z122" s="125"/>
      <c r="AA122" s="125"/>
      <c r="AB122" s="125"/>
      <c r="AC122" s="133"/>
      <c r="AD122" s="133"/>
      <c r="AE122" s="133"/>
      <c r="AF122" s="133"/>
      <c r="AG122" s="133"/>
      <c r="AH122" s="133"/>
      <c r="AI122" s="133"/>
      <c r="AJ122" s="133"/>
      <c r="DS122" s="132"/>
      <c r="DT122" s="132"/>
      <c r="DU122" s="132"/>
      <c r="DV122" s="132"/>
      <c r="DW122" s="132"/>
    </row>
    <row r="123" spans="1:127" ht="15" x14ac:dyDescent="0.2">
      <c r="A123" s="110"/>
      <c r="B123" s="104" t="s">
        <v>139</v>
      </c>
      <c r="C123" s="105">
        <v>18</v>
      </c>
      <c r="D123" s="188" t="s">
        <v>116</v>
      </c>
      <c r="E123" s="159"/>
      <c r="F123" s="120">
        <f t="shared" si="9"/>
        <v>1</v>
      </c>
      <c r="G123" s="120">
        <f t="shared" si="10"/>
        <v>0</v>
      </c>
      <c r="H123" s="120">
        <f t="shared" si="11"/>
        <v>0</v>
      </c>
      <c r="I123" s="126"/>
      <c r="J123" s="126"/>
      <c r="K123" s="126"/>
      <c r="L123" s="172"/>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04" t="s">
        <v>140</v>
      </c>
      <c r="C124" s="105">
        <v>20</v>
      </c>
      <c r="D124" s="188" t="s">
        <v>114</v>
      </c>
      <c r="E124" s="159"/>
      <c r="F124" s="120" t="str">
        <f t="shared" si="9"/>
        <v/>
      </c>
      <c r="G124" s="120" t="str">
        <f t="shared" si="10"/>
        <v/>
      </c>
      <c r="H124" s="120" t="str">
        <f t="shared" si="11"/>
        <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t="s">
        <v>162</v>
      </c>
      <c r="B125" s="104" t="s">
        <v>141</v>
      </c>
      <c r="C125" s="105">
        <v>21</v>
      </c>
      <c r="D125" s="188" t="s">
        <v>114</v>
      </c>
      <c r="E125" s="159"/>
      <c r="F125" s="120">
        <f t="shared" si="9"/>
        <v>0.5</v>
      </c>
      <c r="G125" s="120">
        <f t="shared" si="10"/>
        <v>0.5</v>
      </c>
      <c r="H125" s="120">
        <f t="shared" si="11"/>
        <v>0</v>
      </c>
      <c r="I125" s="126"/>
      <c r="J125" s="126"/>
      <c r="K125" s="126"/>
      <c r="L125" s="94"/>
      <c r="M125" s="135"/>
      <c r="N125" s="134"/>
      <c r="O125" s="134"/>
      <c r="P125" s="134"/>
      <c r="Q125" s="134"/>
      <c r="R125" s="134"/>
      <c r="S125" s="134"/>
      <c r="T125" s="133"/>
      <c r="U125" s="125"/>
      <c r="V125" s="125"/>
      <c r="W125" s="125"/>
      <c r="X125" s="125"/>
      <c r="Y125" s="125"/>
      <c r="Z125" s="125"/>
      <c r="AA125" s="125"/>
      <c r="AB125" s="125"/>
      <c r="AC125" s="125"/>
      <c r="AD125" s="125"/>
      <c r="AE125" s="125"/>
      <c r="AF125" s="125"/>
      <c r="AG125" s="125"/>
      <c r="AH125" s="125"/>
      <c r="AI125" s="125"/>
      <c r="AJ125" s="125"/>
      <c r="DS125" s="132"/>
      <c r="DT125" s="132"/>
      <c r="DU125" s="132"/>
      <c r="DV125" s="132"/>
      <c r="DW125" s="132"/>
    </row>
    <row r="126" spans="1:127" ht="15" x14ac:dyDescent="0.2">
      <c r="A126" s="110"/>
      <c r="B126" s="104" t="s">
        <v>142</v>
      </c>
      <c r="C126" s="105">
        <v>22</v>
      </c>
      <c r="D126" s="188" t="s">
        <v>117</v>
      </c>
      <c r="E126" s="159"/>
      <c r="F126" s="120" t="str">
        <f t="shared" si="9"/>
        <v/>
      </c>
      <c r="G126" s="120" t="str">
        <f t="shared" si="10"/>
        <v/>
      </c>
      <c r="H126" s="120" t="str">
        <f t="shared" si="11"/>
        <v/>
      </c>
      <c r="I126" s="126"/>
      <c r="J126" s="126"/>
      <c r="K126" s="126"/>
      <c r="L126" s="173"/>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04" t="s">
        <v>143</v>
      </c>
      <c r="C127" s="105">
        <v>23</v>
      </c>
      <c r="D127" s="188" t="s">
        <v>117</v>
      </c>
      <c r="E127" s="159"/>
      <c r="F127" s="120" t="str">
        <f t="shared" si="9"/>
        <v/>
      </c>
      <c r="G127" s="120" t="str">
        <f t="shared" si="10"/>
        <v/>
      </c>
      <c r="H127" s="120" t="str">
        <f t="shared" si="11"/>
        <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04" t="s">
        <v>144</v>
      </c>
      <c r="C128" s="105">
        <v>24</v>
      </c>
      <c r="D128" s="188" t="s">
        <v>114</v>
      </c>
      <c r="E128" s="159"/>
      <c r="F128" s="120">
        <f t="shared" si="9"/>
        <v>0.5</v>
      </c>
      <c r="G128" s="120">
        <f t="shared" si="10"/>
        <v>0.5</v>
      </c>
      <c r="H128" s="120">
        <f t="shared" si="11"/>
        <v>0</v>
      </c>
      <c r="I128" s="126"/>
      <c r="J128" s="126"/>
      <c r="K128" s="126"/>
      <c r="L128" s="173"/>
      <c r="M128" s="135"/>
      <c r="N128" s="134"/>
      <c r="O128" s="134"/>
      <c r="P128" s="134"/>
      <c r="Q128" s="134"/>
      <c r="R128" s="134"/>
      <c r="S128" s="134"/>
      <c r="T128" s="133"/>
      <c r="U128" s="125"/>
      <c r="V128" s="125"/>
      <c r="W128" s="125"/>
      <c r="X128" s="125"/>
      <c r="Y128" s="125"/>
      <c r="Z128" s="125"/>
      <c r="AA128" s="125"/>
      <c r="AB128" s="125"/>
      <c r="AC128" s="125"/>
      <c r="AD128" s="125"/>
      <c r="AE128" s="125"/>
      <c r="AF128" s="125"/>
      <c r="AG128" s="125"/>
      <c r="AH128" s="125"/>
      <c r="AI128" s="125"/>
      <c r="AJ128" s="125"/>
      <c r="DS128" s="132"/>
      <c r="DT128" s="132"/>
      <c r="DU128" s="132"/>
      <c r="DV128" s="132"/>
      <c r="DW128" s="132"/>
    </row>
    <row r="129" spans="1:127" ht="15" x14ac:dyDescent="0.2">
      <c r="A129" s="110" t="s">
        <v>162</v>
      </c>
      <c r="B129" s="104" t="s">
        <v>145</v>
      </c>
      <c r="C129" s="105">
        <v>25</v>
      </c>
      <c r="D129" s="188" t="s">
        <v>116</v>
      </c>
      <c r="E129" s="159"/>
      <c r="F129" s="120">
        <f t="shared" si="9"/>
        <v>0.5</v>
      </c>
      <c r="G129" s="120">
        <f t="shared" si="10"/>
        <v>0.5</v>
      </c>
      <c r="H129" s="120">
        <f t="shared" si="11"/>
        <v>0</v>
      </c>
      <c r="I129" s="126"/>
      <c r="J129" s="126"/>
      <c r="K129" s="126"/>
      <c r="L129" s="94"/>
      <c r="M129" s="135"/>
      <c r="N129" s="134"/>
      <c r="O129" s="134"/>
      <c r="P129" s="134"/>
      <c r="Q129" s="134"/>
      <c r="R129" s="134"/>
      <c r="S129" s="134"/>
      <c r="T129" s="133"/>
      <c r="U129" s="125"/>
      <c r="V129" s="125"/>
      <c r="W129" s="125"/>
      <c r="X129" s="125"/>
      <c r="Y129" s="125"/>
      <c r="Z129" s="125"/>
      <c r="AA129" s="125"/>
      <c r="AB129" s="125"/>
      <c r="AC129" s="125"/>
      <c r="AD129" s="125"/>
      <c r="AE129" s="125"/>
      <c r="AF129" s="125"/>
      <c r="AG129" s="125"/>
      <c r="AH129" s="125"/>
      <c r="AI129" s="125"/>
      <c r="AJ129" s="125"/>
      <c r="DS129" s="132"/>
      <c r="DT129" s="132"/>
      <c r="DU129" s="132"/>
      <c r="DV129" s="132"/>
      <c r="DW129" s="132"/>
    </row>
    <row r="130" spans="1:127" ht="15" x14ac:dyDescent="0.2">
      <c r="A130" s="110" t="s">
        <v>162</v>
      </c>
      <c r="B130" s="104" t="s">
        <v>146</v>
      </c>
      <c r="C130" s="105">
        <v>26</v>
      </c>
      <c r="D130" s="188" t="s">
        <v>116</v>
      </c>
      <c r="E130" s="159"/>
      <c r="F130" s="120">
        <f t="shared" si="9"/>
        <v>0.66666666666666663</v>
      </c>
      <c r="G130" s="120">
        <f t="shared" si="10"/>
        <v>0.33333333333333331</v>
      </c>
      <c r="H130" s="120">
        <f t="shared" si="11"/>
        <v>0</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x14ac:dyDescent="0.2">
      <c r="A131" s="110"/>
      <c r="B131" s="104" t="s">
        <v>147</v>
      </c>
      <c r="C131" s="105">
        <v>28</v>
      </c>
      <c r="D131" s="188" t="s">
        <v>114</v>
      </c>
      <c r="E131" s="159"/>
      <c r="F131" s="120" t="str">
        <f t="shared" si="9"/>
        <v/>
      </c>
      <c r="G131" s="120" t="str">
        <f t="shared" si="10"/>
        <v/>
      </c>
      <c r="H131" s="120" t="str">
        <f t="shared" si="11"/>
        <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t="s">
        <v>162</v>
      </c>
      <c r="B132" s="104" t="s">
        <v>148</v>
      </c>
      <c r="C132" s="105">
        <v>29</v>
      </c>
      <c r="D132" s="188" t="s">
        <v>114</v>
      </c>
      <c r="E132" s="159"/>
      <c r="F132" s="120">
        <f t="shared" si="9"/>
        <v>0.66666666666666663</v>
      </c>
      <c r="G132" s="120">
        <f t="shared" si="10"/>
        <v>0.33333333333333331</v>
      </c>
      <c r="H132" s="120">
        <f t="shared" si="11"/>
        <v>0</v>
      </c>
      <c r="I132" s="126"/>
      <c r="J132" s="126"/>
      <c r="K132" s="126"/>
      <c r="L132" s="94"/>
      <c r="M132" s="135"/>
      <c r="N132" s="134"/>
      <c r="O132" s="134"/>
      <c r="P132" s="134"/>
      <c r="Q132" s="134"/>
      <c r="R132" s="126"/>
      <c r="S132" s="126"/>
      <c r="T132" s="133"/>
      <c r="U132" s="133"/>
      <c r="V132" s="133"/>
      <c r="W132" s="133"/>
      <c r="X132" s="133"/>
      <c r="Y132" s="133"/>
      <c r="Z132" s="133"/>
      <c r="AA132" s="133"/>
      <c r="AB132" s="133"/>
      <c r="AC132" s="133"/>
      <c r="AD132" s="133"/>
      <c r="AE132" s="133"/>
      <c r="AF132" s="133"/>
      <c r="AG132" s="133"/>
      <c r="AH132" s="133"/>
      <c r="AI132" s="133"/>
      <c r="AJ132" s="133"/>
      <c r="DS132" s="132"/>
      <c r="DT132" s="132"/>
      <c r="DU132" s="132"/>
      <c r="DV132" s="132"/>
      <c r="DW132" s="132"/>
    </row>
    <row r="133" spans="1:127" ht="15" x14ac:dyDescent="0.2">
      <c r="A133" s="110" t="s">
        <v>162</v>
      </c>
      <c r="B133" s="104" t="s">
        <v>149</v>
      </c>
      <c r="C133" s="105">
        <v>30</v>
      </c>
      <c r="D133" s="188" t="s">
        <v>113</v>
      </c>
      <c r="E133" s="159"/>
      <c r="F133" s="120">
        <f t="shared" si="9"/>
        <v>0.66666666666666663</v>
      </c>
      <c r="G133" s="120">
        <f t="shared" si="10"/>
        <v>0.33333333333333331</v>
      </c>
      <c r="H133" s="120">
        <f t="shared" si="11"/>
        <v>0</v>
      </c>
      <c r="I133" s="126"/>
      <c r="J133" s="126"/>
      <c r="K133" s="126"/>
      <c r="L133" s="94"/>
      <c r="M133" s="135"/>
      <c r="N133" s="134"/>
      <c r="O133" s="134"/>
      <c r="P133" s="134"/>
      <c r="Q133" s="134"/>
      <c r="R133" s="126"/>
      <c r="S133" s="126"/>
      <c r="T133" s="133"/>
      <c r="U133" s="133"/>
      <c r="V133" s="133"/>
      <c r="W133" s="133"/>
      <c r="X133" s="133"/>
      <c r="Y133" s="133"/>
      <c r="Z133" s="133"/>
      <c r="AA133" s="133"/>
      <c r="AB133" s="133"/>
      <c r="AC133" s="133"/>
      <c r="AD133" s="133"/>
      <c r="AE133" s="133"/>
      <c r="AF133" s="133"/>
      <c r="AG133" s="133"/>
      <c r="AH133" s="133"/>
      <c r="AI133" s="133"/>
      <c r="AJ133" s="133"/>
      <c r="DS133" s="132"/>
      <c r="DT133" s="132"/>
      <c r="DU133" s="132"/>
      <c r="DV133" s="132"/>
      <c r="DW133" s="132"/>
    </row>
    <row r="134" spans="1:127" ht="15" x14ac:dyDescent="0.2">
      <c r="A134" s="110" t="s">
        <v>162</v>
      </c>
      <c r="B134" s="104" t="s">
        <v>115</v>
      </c>
      <c r="C134" s="105">
        <v>31</v>
      </c>
      <c r="D134" s="188" t="s">
        <v>114</v>
      </c>
      <c r="E134" s="159"/>
      <c r="F134" s="120" t="str">
        <f t="shared" si="9"/>
        <v/>
      </c>
      <c r="G134" s="120" t="str">
        <f t="shared" si="10"/>
        <v/>
      </c>
      <c r="H134" s="120" t="str">
        <f t="shared" si="11"/>
        <v/>
      </c>
      <c r="I134" s="126"/>
      <c r="J134" s="126"/>
      <c r="K134" s="126"/>
      <c r="L134" s="94"/>
      <c r="M134" s="135"/>
      <c r="N134" s="134"/>
      <c r="O134" s="134"/>
      <c r="P134" s="134"/>
      <c r="Q134" s="134"/>
      <c r="R134" s="126"/>
      <c r="S134" s="126"/>
      <c r="DS134" s="132"/>
      <c r="DT134" s="132"/>
      <c r="DU134" s="132"/>
      <c r="DV134" s="132"/>
      <c r="DW134" s="132"/>
    </row>
    <row r="135" spans="1:127" ht="15" x14ac:dyDescent="0.2">
      <c r="A135" s="110"/>
      <c r="B135" s="104" t="s">
        <v>150</v>
      </c>
      <c r="C135" s="105">
        <v>33</v>
      </c>
      <c r="D135" s="188" t="s">
        <v>116</v>
      </c>
      <c r="E135" s="159"/>
      <c r="F135" s="120">
        <f t="shared" si="9"/>
        <v>1</v>
      </c>
      <c r="G135" s="120">
        <f t="shared" si="10"/>
        <v>0</v>
      </c>
      <c r="H135" s="120">
        <f t="shared" si="11"/>
        <v>0</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t="s">
        <v>162</v>
      </c>
      <c r="B136" s="104" t="s">
        <v>151</v>
      </c>
      <c r="C136" s="105">
        <v>33</v>
      </c>
      <c r="D136" s="188" t="s">
        <v>114</v>
      </c>
      <c r="E136" s="159"/>
      <c r="F136" s="120">
        <f t="shared" si="9"/>
        <v>0.66666666666666663</v>
      </c>
      <c r="G136" s="120">
        <f t="shared" si="10"/>
        <v>0.33333333333333331</v>
      </c>
      <c r="H136" s="120">
        <f t="shared" si="11"/>
        <v>0</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04" t="s">
        <v>152</v>
      </c>
      <c r="C137" s="105">
        <v>40</v>
      </c>
      <c r="D137" s="188" t="s">
        <v>113</v>
      </c>
      <c r="E137" s="159"/>
      <c r="F137" s="120" t="str">
        <f t="shared" si="9"/>
        <v/>
      </c>
      <c r="G137" s="120" t="str">
        <f t="shared" si="10"/>
        <v/>
      </c>
      <c r="H137" s="120" t="str">
        <f t="shared" si="11"/>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t="s">
        <v>162</v>
      </c>
      <c r="B138" s="104" t="s">
        <v>153</v>
      </c>
      <c r="C138" s="105">
        <v>9</v>
      </c>
      <c r="D138" s="188" t="s">
        <v>117</v>
      </c>
      <c r="E138" s="159"/>
      <c r="F138" s="120" t="str">
        <f t="shared" si="9"/>
        <v/>
      </c>
      <c r="G138" s="120" t="str">
        <f t="shared" si="10"/>
        <v/>
      </c>
      <c r="H138" s="120" t="str">
        <f t="shared" si="11"/>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9"/>
        <v/>
      </c>
      <c r="G139" s="120" t="str">
        <f t="shared" si="10"/>
        <v/>
      </c>
      <c r="H139" s="120" t="str">
        <f t="shared" si="11"/>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9"/>
        <v/>
      </c>
      <c r="G140" s="120" t="str">
        <f t="shared" si="10"/>
        <v/>
      </c>
      <c r="H140" s="120" t="str">
        <f t="shared" si="11"/>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9"/>
        <v/>
      </c>
      <c r="G141" s="120" t="str">
        <f t="shared" si="10"/>
        <v/>
      </c>
      <c r="H141" s="120" t="str">
        <f t="shared" si="11"/>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9"/>
        <v/>
      </c>
      <c r="G142" s="120" t="str">
        <f t="shared" si="10"/>
        <v/>
      </c>
      <c r="H142" s="120" t="str">
        <f t="shared" si="11"/>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9"/>
        <v/>
      </c>
      <c r="G143" s="120" t="str">
        <f t="shared" si="10"/>
        <v/>
      </c>
      <c r="H143" s="120" t="str">
        <f t="shared" si="11"/>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9"/>
        <v/>
      </c>
      <c r="G144" s="120" t="str">
        <f t="shared" si="10"/>
        <v/>
      </c>
      <c r="H144" s="120" t="str">
        <f t="shared" si="11"/>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9"/>
        <v/>
      </c>
      <c r="G145" s="120" t="str">
        <f t="shared" si="10"/>
        <v/>
      </c>
      <c r="H145" s="120" t="str">
        <f t="shared" si="11"/>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9"/>
        <v/>
      </c>
      <c r="G146" s="120" t="str">
        <f t="shared" si="10"/>
        <v/>
      </c>
      <c r="H146" s="120" t="str">
        <f t="shared" si="11"/>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9"/>
        <v/>
      </c>
      <c r="G147" s="120" t="str">
        <f t="shared" si="10"/>
        <v/>
      </c>
      <c r="H147" s="120" t="str">
        <f t="shared" si="11"/>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9"/>
        <v/>
      </c>
      <c r="G148" s="120" t="str">
        <f t="shared" si="10"/>
        <v/>
      </c>
      <c r="H148" s="120" t="str">
        <f t="shared" si="11"/>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11</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f>IF(A342=0,"",((SUMIFS(F108:F341,$A$108:$A$341,"X"))+(($A$342-$C$417)*$C$418))/$A$342)</f>
        <v>0.57515151515151519</v>
      </c>
      <c r="D414" s="498"/>
      <c r="E414" s="92"/>
      <c r="F414" s="125"/>
      <c r="G414" s="125"/>
      <c r="H414" s="125"/>
      <c r="I414" s="125"/>
      <c r="J414" s="125"/>
      <c r="K414" s="126"/>
      <c r="L414" s="126"/>
      <c r="M414" s="126"/>
      <c r="N414" s="126"/>
      <c r="O414" s="126"/>
    </row>
    <row r="415" spans="1:123" ht="30" customHeight="1" x14ac:dyDescent="0.2">
      <c r="B415" s="167" t="s">
        <v>28</v>
      </c>
      <c r="C415" s="497">
        <f>IF(A342=0,"",((SUMIFS(G108:G341,$A$108:$A$341,"X"))+(($A$342-$C$417)*$C$418))/$A$342)</f>
        <v>0.36303030303030309</v>
      </c>
      <c r="D415" s="498"/>
      <c r="E415" s="92"/>
      <c r="F415" s="125"/>
      <c r="G415" s="125"/>
      <c r="H415" s="125"/>
      <c r="I415" s="126"/>
      <c r="J415" s="126"/>
      <c r="K415" s="126"/>
      <c r="L415" s="126"/>
      <c r="M415" s="126"/>
      <c r="N415" s="126"/>
      <c r="O415" s="126"/>
    </row>
    <row r="416" spans="1:123" ht="30" customHeight="1" x14ac:dyDescent="0.2">
      <c r="B416" s="168" t="s">
        <v>29</v>
      </c>
      <c r="C416" s="497">
        <f>IF(A342=0,"",((SUMIFS(H108:H341,$A$108:$A$341,"X"))+(($A$342-$C$417)*$C$418))/$A$342)</f>
        <v>6.0000000000000005E-2</v>
      </c>
      <c r="D416" s="498"/>
      <c r="E416" s="92"/>
      <c r="F416" s="125"/>
      <c r="G416" s="125"/>
      <c r="H416" s="125"/>
      <c r="I416" s="126"/>
      <c r="J416" s="126"/>
      <c r="K416" s="126"/>
      <c r="L416" s="126"/>
      <c r="M416" s="126"/>
      <c r="N416" s="126"/>
      <c r="O416" s="126"/>
    </row>
    <row r="417" spans="1:123" ht="30" customHeight="1" x14ac:dyDescent="0.2">
      <c r="B417" s="171" t="s">
        <v>232</v>
      </c>
      <c r="C417" s="490">
        <f>COUNTIFS(F107:F341,"&gt;=0",A107:A341,"X")</f>
        <v>9</v>
      </c>
      <c r="D417" s="492"/>
      <c r="E417" s="125"/>
      <c r="F417" s="125"/>
      <c r="G417" s="125"/>
      <c r="H417" s="125"/>
      <c r="I417" s="126"/>
      <c r="J417" s="126"/>
      <c r="K417" s="126"/>
      <c r="L417" s="126"/>
      <c r="M417" s="126"/>
      <c r="N417" s="126"/>
      <c r="O417" s="126"/>
    </row>
    <row r="418" spans="1:123" ht="30" customHeight="1" x14ac:dyDescent="0.2">
      <c r="B418" s="139" t="s">
        <v>233</v>
      </c>
      <c r="C418" s="493">
        <v>0.33</v>
      </c>
      <c r="D418" s="494"/>
      <c r="E418" s="125"/>
      <c r="F418" s="125"/>
      <c r="G418" s="125"/>
      <c r="H418" s="125"/>
      <c r="I418" s="126"/>
      <c r="J418" s="127"/>
      <c r="K418" s="126"/>
    </row>
    <row r="419" spans="1:123" ht="12.75" customHeight="1" x14ac:dyDescent="0.2">
      <c r="B419" s="125"/>
      <c r="C419" s="133"/>
      <c r="D419" s="133"/>
      <c r="E419" s="125"/>
      <c r="F419" s="125"/>
      <c r="G419" s="125"/>
      <c r="H419" s="125"/>
      <c r="I419" s="126"/>
      <c r="J419" s="127"/>
      <c r="K419" s="126"/>
    </row>
    <row r="420" spans="1:123" ht="12.75" customHeight="1" x14ac:dyDescent="0.2">
      <c r="B420" s="125"/>
      <c r="C420" s="133"/>
      <c r="D420" s="133"/>
      <c r="E420" s="125"/>
      <c r="F420" s="125"/>
      <c r="G420" s="125"/>
      <c r="H420" s="125"/>
      <c r="I420" s="126"/>
      <c r="J420" s="126"/>
      <c r="K420" s="126"/>
    </row>
    <row r="422" spans="1:123" ht="15" x14ac:dyDescent="0.2">
      <c r="A422" s="137"/>
      <c r="B422" s="104" t="s">
        <v>124</v>
      </c>
      <c r="C422" s="105">
        <v>1</v>
      </c>
      <c r="D422" s="188" t="s">
        <v>113</v>
      </c>
      <c r="E422" s="107" t="s">
        <v>122</v>
      </c>
      <c r="F422" s="107" t="s">
        <v>122</v>
      </c>
      <c r="G422" s="107" t="s">
        <v>122</v>
      </c>
      <c r="H422" s="137"/>
    </row>
    <row r="423" spans="1:123" ht="15" x14ac:dyDescent="0.2">
      <c r="A423" s="137"/>
      <c r="B423" s="104" t="s">
        <v>125</v>
      </c>
      <c r="C423" s="105">
        <v>2</v>
      </c>
      <c r="D423" s="188" t="s">
        <v>116</v>
      </c>
      <c r="E423" s="96" t="s">
        <v>121</v>
      </c>
      <c r="F423" s="96" t="s">
        <v>122</v>
      </c>
      <c r="G423" s="96" t="s">
        <v>122</v>
      </c>
      <c r="H423" s="137"/>
    </row>
    <row r="424" spans="1:123" ht="15" x14ac:dyDescent="0.2">
      <c r="A424" s="137"/>
      <c r="B424" s="104" t="s">
        <v>126</v>
      </c>
      <c r="C424" s="105">
        <v>3</v>
      </c>
      <c r="D424" s="188" t="s">
        <v>114</v>
      </c>
      <c r="E424" s="96"/>
      <c r="F424" s="96"/>
      <c r="G424" s="96"/>
      <c r="H424" s="137"/>
    </row>
    <row r="425" spans="1:123" ht="15" x14ac:dyDescent="0.2">
      <c r="A425" s="137"/>
      <c r="B425" s="104" t="s">
        <v>127</v>
      </c>
      <c r="C425" s="105">
        <v>4</v>
      </c>
      <c r="D425" s="188" t="s">
        <v>114</v>
      </c>
      <c r="E425" s="96" t="s">
        <v>121</v>
      </c>
      <c r="F425" s="96" t="s">
        <v>121</v>
      </c>
      <c r="G425" s="96" t="s">
        <v>121</v>
      </c>
      <c r="H425" s="137"/>
    </row>
    <row r="426" spans="1:123" ht="15" x14ac:dyDescent="0.2">
      <c r="A426" s="137"/>
      <c r="B426" s="104" t="s">
        <v>128</v>
      </c>
      <c r="C426" s="105">
        <v>6</v>
      </c>
      <c r="D426" s="188" t="s">
        <v>116</v>
      </c>
      <c r="E426" s="96" t="s">
        <v>121</v>
      </c>
      <c r="F426" s="96" t="s">
        <v>121</v>
      </c>
      <c r="G426" s="96" t="s">
        <v>121</v>
      </c>
      <c r="H426" s="137"/>
      <c r="DS426" s="132"/>
    </row>
    <row r="427" spans="1:123" ht="15" x14ac:dyDescent="0.25">
      <c r="A427" s="137"/>
      <c r="B427" s="104" t="s">
        <v>129</v>
      </c>
      <c r="C427" s="105">
        <v>7</v>
      </c>
      <c r="D427" s="188" t="s">
        <v>116</v>
      </c>
      <c r="E427" s="96" t="s">
        <v>122</v>
      </c>
      <c r="F427" s="96"/>
      <c r="G427" s="96"/>
      <c r="H427" s="137"/>
      <c r="I427" s="141"/>
      <c r="K427" s="78"/>
      <c r="DS427" s="132"/>
    </row>
    <row r="428" spans="1:123" ht="15" x14ac:dyDescent="0.2">
      <c r="A428" s="137"/>
      <c r="B428" s="104" t="s">
        <v>130</v>
      </c>
      <c r="C428" s="105">
        <v>8</v>
      </c>
      <c r="D428" s="188" t="s">
        <v>116</v>
      </c>
      <c r="E428" s="96" t="s">
        <v>121</v>
      </c>
      <c r="F428" s="96" t="s">
        <v>122</v>
      </c>
      <c r="G428" s="96" t="s">
        <v>122</v>
      </c>
      <c r="H428" s="137"/>
      <c r="I428" s="141"/>
    </row>
    <row r="429" spans="1:123" ht="15" x14ac:dyDescent="0.2">
      <c r="A429" s="137"/>
      <c r="B429" s="104" t="s">
        <v>131</v>
      </c>
      <c r="C429" s="105">
        <v>10</v>
      </c>
      <c r="D429" s="188" t="s">
        <v>116</v>
      </c>
      <c r="E429" s="96"/>
      <c r="F429" s="96"/>
      <c r="G429" s="96"/>
      <c r="H429" s="137"/>
      <c r="I429" s="141"/>
    </row>
    <row r="430" spans="1:123" ht="15" x14ac:dyDescent="0.2">
      <c r="A430" s="137"/>
      <c r="B430" s="104" t="s">
        <v>132</v>
      </c>
      <c r="C430" s="105">
        <v>10</v>
      </c>
      <c r="D430" s="188" t="s">
        <v>116</v>
      </c>
      <c r="E430" s="96"/>
      <c r="F430" s="96"/>
      <c r="G430" s="96"/>
      <c r="H430" s="137"/>
      <c r="I430" s="97"/>
    </row>
    <row r="431" spans="1:123" ht="15" x14ac:dyDescent="0.2">
      <c r="A431" s="137"/>
      <c r="B431" s="104" t="s">
        <v>133</v>
      </c>
      <c r="C431" s="105">
        <v>11</v>
      </c>
      <c r="D431" s="188" t="s">
        <v>117</v>
      </c>
      <c r="E431" s="96"/>
      <c r="F431" s="96"/>
      <c r="G431" s="96"/>
      <c r="H431" s="137"/>
      <c r="I431" s="97"/>
    </row>
    <row r="432" spans="1:123" ht="15" x14ac:dyDescent="0.2">
      <c r="A432" s="137"/>
      <c r="B432" s="104" t="s">
        <v>134</v>
      </c>
      <c r="C432" s="105">
        <v>12</v>
      </c>
      <c r="D432" s="188" t="s">
        <v>114</v>
      </c>
      <c r="E432" s="96" t="s">
        <v>122</v>
      </c>
      <c r="F432" s="96"/>
      <c r="G432" s="96"/>
      <c r="H432" s="137"/>
      <c r="I432" s="97"/>
    </row>
    <row r="433" spans="1:9" ht="15" x14ac:dyDescent="0.2">
      <c r="A433" s="137"/>
      <c r="B433" s="104" t="s">
        <v>135</v>
      </c>
      <c r="C433" s="105">
        <v>13</v>
      </c>
      <c r="D433" s="188" t="s">
        <v>116</v>
      </c>
      <c r="E433" s="96"/>
      <c r="F433" s="96" t="s">
        <v>121</v>
      </c>
      <c r="G433" s="96" t="s">
        <v>121</v>
      </c>
      <c r="H433" s="137"/>
      <c r="I433" s="97"/>
    </row>
    <row r="434" spans="1:9" ht="15" x14ac:dyDescent="0.2">
      <c r="A434" s="137"/>
      <c r="B434" s="104" t="s">
        <v>136</v>
      </c>
      <c r="C434" s="105">
        <v>14</v>
      </c>
      <c r="D434" s="188" t="s">
        <v>117</v>
      </c>
      <c r="E434" s="96" t="s">
        <v>121</v>
      </c>
      <c r="F434" s="96" t="s">
        <v>121</v>
      </c>
      <c r="G434" s="96" t="s">
        <v>121</v>
      </c>
      <c r="H434" s="137"/>
      <c r="I434" s="97"/>
    </row>
    <row r="435" spans="1:9" ht="15" x14ac:dyDescent="0.2">
      <c r="A435" s="137"/>
      <c r="B435" s="104" t="s">
        <v>137</v>
      </c>
      <c r="C435" s="105">
        <v>15</v>
      </c>
      <c r="D435" s="188" t="s">
        <v>114</v>
      </c>
      <c r="E435" s="96"/>
      <c r="F435" s="96"/>
      <c r="G435" s="96"/>
      <c r="H435" s="137"/>
      <c r="I435" s="97"/>
    </row>
    <row r="436" spans="1:9" ht="15" x14ac:dyDescent="0.2">
      <c r="A436" s="137"/>
      <c r="B436" s="104" t="s">
        <v>138</v>
      </c>
      <c r="C436" s="105">
        <v>16</v>
      </c>
      <c r="D436" s="188" t="s">
        <v>113</v>
      </c>
      <c r="E436" s="96"/>
      <c r="F436" s="96"/>
      <c r="G436" s="96"/>
      <c r="H436" s="137"/>
      <c r="I436" s="97"/>
    </row>
    <row r="437" spans="1:9" ht="15" x14ac:dyDescent="0.2">
      <c r="A437" s="137"/>
      <c r="B437" s="104" t="s">
        <v>139</v>
      </c>
      <c r="C437" s="105">
        <v>18</v>
      </c>
      <c r="D437" s="188" t="s">
        <v>116</v>
      </c>
      <c r="E437" s="96" t="s">
        <v>121</v>
      </c>
      <c r="F437" s="96" t="s">
        <v>122</v>
      </c>
      <c r="G437" s="96" t="s">
        <v>122</v>
      </c>
      <c r="H437" s="137"/>
    </row>
    <row r="438" spans="1:9" ht="15" x14ac:dyDescent="0.2">
      <c r="A438" s="137"/>
      <c r="B438" s="104" t="s">
        <v>140</v>
      </c>
      <c r="C438" s="105">
        <v>20</v>
      </c>
      <c r="D438" s="188" t="s">
        <v>114</v>
      </c>
      <c r="E438" s="96"/>
      <c r="F438" s="96"/>
      <c r="G438" s="96"/>
      <c r="H438" s="137"/>
    </row>
    <row r="439" spans="1:9" ht="15" x14ac:dyDescent="0.2">
      <c r="A439" s="137"/>
      <c r="B439" s="104" t="s">
        <v>141</v>
      </c>
      <c r="C439" s="105">
        <v>21</v>
      </c>
      <c r="D439" s="188" t="s">
        <v>114</v>
      </c>
      <c r="E439" s="96"/>
      <c r="F439" s="96" t="s">
        <v>121</v>
      </c>
      <c r="G439" s="96" t="s">
        <v>121</v>
      </c>
      <c r="H439" s="137"/>
    </row>
    <row r="440" spans="1:9" ht="15" x14ac:dyDescent="0.2">
      <c r="A440" s="137"/>
      <c r="B440" s="104" t="s">
        <v>142</v>
      </c>
      <c r="C440" s="105">
        <v>22</v>
      </c>
      <c r="D440" s="188" t="s">
        <v>117</v>
      </c>
      <c r="E440" s="96" t="s">
        <v>122</v>
      </c>
      <c r="F440" s="96" t="s">
        <v>122</v>
      </c>
      <c r="G440" s="96"/>
      <c r="H440" s="137"/>
    </row>
    <row r="441" spans="1:9" ht="15" x14ac:dyDescent="0.2">
      <c r="A441" s="137"/>
      <c r="B441" s="104" t="s">
        <v>143</v>
      </c>
      <c r="C441" s="105">
        <v>23</v>
      </c>
      <c r="D441" s="188" t="s">
        <v>117</v>
      </c>
      <c r="E441" s="96" t="s">
        <v>122</v>
      </c>
      <c r="F441" s="96"/>
      <c r="G441" s="96" t="s">
        <v>122</v>
      </c>
      <c r="H441" s="137"/>
    </row>
    <row r="442" spans="1:9" ht="15" x14ac:dyDescent="0.2">
      <c r="A442" s="137"/>
      <c r="B442" s="104" t="s">
        <v>144</v>
      </c>
      <c r="C442" s="105">
        <v>24</v>
      </c>
      <c r="D442" s="188" t="s">
        <v>114</v>
      </c>
      <c r="E442" s="96" t="s">
        <v>122</v>
      </c>
      <c r="F442" s="96" t="s">
        <v>121</v>
      </c>
      <c r="G442" s="96" t="s">
        <v>121</v>
      </c>
      <c r="H442" s="137"/>
    </row>
    <row r="443" spans="1:9" ht="15" x14ac:dyDescent="0.2">
      <c r="A443" s="137"/>
      <c r="B443" s="104" t="s">
        <v>145</v>
      </c>
      <c r="C443" s="105">
        <v>25</v>
      </c>
      <c r="D443" s="188" t="s">
        <v>116</v>
      </c>
      <c r="E443" s="96" t="s">
        <v>122</v>
      </c>
      <c r="F443" s="96" t="s">
        <v>121</v>
      </c>
      <c r="G443" s="96" t="s">
        <v>121</v>
      </c>
      <c r="H443" s="137"/>
    </row>
    <row r="444" spans="1:9" ht="15" x14ac:dyDescent="0.2">
      <c r="A444" s="137"/>
      <c r="B444" s="104" t="s">
        <v>146</v>
      </c>
      <c r="C444" s="105">
        <v>26</v>
      </c>
      <c r="D444" s="188" t="s">
        <v>116</v>
      </c>
      <c r="E444" s="96" t="s">
        <v>121</v>
      </c>
      <c r="F444" s="96" t="s">
        <v>121</v>
      </c>
      <c r="G444" s="96" t="s">
        <v>121</v>
      </c>
      <c r="H444" s="137"/>
    </row>
    <row r="445" spans="1:9" ht="15" x14ac:dyDescent="0.2">
      <c r="A445" s="137"/>
      <c r="B445" s="104" t="s">
        <v>147</v>
      </c>
      <c r="C445" s="105">
        <v>28</v>
      </c>
      <c r="D445" s="188" t="s">
        <v>114</v>
      </c>
      <c r="E445" s="96"/>
      <c r="F445" s="96" t="s">
        <v>122</v>
      </c>
      <c r="G445" s="96"/>
      <c r="H445" s="137"/>
    </row>
    <row r="446" spans="1:9" ht="15" x14ac:dyDescent="0.2">
      <c r="A446" s="137"/>
      <c r="B446" s="104" t="s">
        <v>148</v>
      </c>
      <c r="C446" s="105">
        <v>29</v>
      </c>
      <c r="D446" s="188" t="s">
        <v>114</v>
      </c>
      <c r="E446" s="96" t="s">
        <v>121</v>
      </c>
      <c r="F446" s="96" t="s">
        <v>121</v>
      </c>
      <c r="G446" s="96" t="s">
        <v>121</v>
      </c>
      <c r="H446" s="137"/>
    </row>
    <row r="447" spans="1:9" ht="15" x14ac:dyDescent="0.2">
      <c r="A447" s="137"/>
      <c r="B447" s="104" t="s">
        <v>149</v>
      </c>
      <c r="C447" s="105">
        <v>30</v>
      </c>
      <c r="D447" s="188" t="s">
        <v>113</v>
      </c>
      <c r="E447" s="96" t="s">
        <v>121</v>
      </c>
      <c r="F447" s="96" t="s">
        <v>121</v>
      </c>
      <c r="G447" s="96" t="s">
        <v>121</v>
      </c>
      <c r="H447" s="137"/>
    </row>
    <row r="448" spans="1:9" ht="15" x14ac:dyDescent="0.25">
      <c r="A448" s="137"/>
      <c r="B448" s="104" t="s">
        <v>115</v>
      </c>
      <c r="C448" s="105">
        <v>31</v>
      </c>
      <c r="D448" s="188" t="s">
        <v>114</v>
      </c>
      <c r="E448" s="96"/>
      <c r="F448" s="96"/>
      <c r="G448" s="96" t="s">
        <v>122</v>
      </c>
      <c r="H448"/>
    </row>
    <row r="449" spans="2:7" x14ac:dyDescent="0.2">
      <c r="B449" s="104" t="s">
        <v>150</v>
      </c>
      <c r="C449" s="105">
        <v>33</v>
      </c>
      <c r="D449" s="188" t="s">
        <v>116</v>
      </c>
      <c r="E449" s="96" t="s">
        <v>121</v>
      </c>
      <c r="F449" s="96" t="s">
        <v>122</v>
      </c>
      <c r="G449" s="96" t="s">
        <v>122</v>
      </c>
    </row>
    <row r="450" spans="2:7" x14ac:dyDescent="0.2">
      <c r="B450" s="104" t="s">
        <v>151</v>
      </c>
      <c r="C450" s="105">
        <v>34</v>
      </c>
      <c r="D450" s="188" t="s">
        <v>114</v>
      </c>
      <c r="E450" s="96" t="s">
        <v>121</v>
      </c>
      <c r="F450" s="96" t="s">
        <v>121</v>
      </c>
      <c r="G450" s="96" t="s">
        <v>121</v>
      </c>
    </row>
    <row r="451" spans="2:7" x14ac:dyDescent="0.2">
      <c r="B451" s="104" t="s">
        <v>152</v>
      </c>
      <c r="C451" s="105">
        <v>40</v>
      </c>
      <c r="D451" s="188" t="s">
        <v>113</v>
      </c>
      <c r="E451" s="96"/>
      <c r="F451" s="96"/>
      <c r="G451" s="96"/>
    </row>
    <row r="452" spans="2:7" x14ac:dyDescent="0.2">
      <c r="B452" s="104" t="s">
        <v>153</v>
      </c>
      <c r="C452" s="105"/>
      <c r="D452" s="188" t="s">
        <v>117</v>
      </c>
      <c r="E452" s="96"/>
      <c r="F452" s="96"/>
      <c r="G452" s="96"/>
    </row>
  </sheetData>
  <autoFilter ref="A4:DX4">
    <sortState ref="A5:DX44">
      <sortCondition ref="C4"/>
    </sortState>
  </autoFilter>
  <mergeCells count="8">
    <mergeCell ref="J2:J3"/>
    <mergeCell ref="C417:D417"/>
    <mergeCell ref="C418:D418"/>
    <mergeCell ref="F106:H106"/>
    <mergeCell ref="C413:D413"/>
    <mergeCell ref="C414:D414"/>
    <mergeCell ref="C415:D415"/>
    <mergeCell ref="C416:D416"/>
  </mergeCells>
  <conditionalFormatting sqref="CG4:CH4">
    <cfRule type="cellIs" dxfId="3127" priority="424" operator="equal">
      <formula>"Remplaçant"</formula>
    </cfRule>
    <cfRule type="cellIs" dxfId="3126" priority="425" operator="equal">
      <formula>"Titulaire"</formula>
    </cfRule>
  </conditionalFormatting>
  <conditionalFormatting sqref="CJ48:CK48">
    <cfRule type="cellIs" dxfId="3125" priority="414" operator="equal">
      <formula>"Remplaçant"</formula>
    </cfRule>
    <cfRule type="cellIs" dxfId="3124" priority="415" operator="equal">
      <formula>"Titulaire"</formula>
    </cfRule>
  </conditionalFormatting>
  <conditionalFormatting sqref="CL1">
    <cfRule type="cellIs" dxfId="3123" priority="412" operator="equal">
      <formula>"Remplaçant"</formula>
    </cfRule>
    <cfRule type="cellIs" dxfId="3122" priority="413" operator="equal">
      <formula>"Titulaire"</formula>
    </cfRule>
  </conditionalFormatting>
  <conditionalFormatting sqref="CM5:CN20 CM31:CN47">
    <cfRule type="cellIs" dxfId="3121" priority="410" operator="equal">
      <formula>"Remplaçant"</formula>
    </cfRule>
    <cfRule type="cellIs" dxfId="3120" priority="411" operator="equal">
      <formula>"Titulaire"</formula>
    </cfRule>
  </conditionalFormatting>
  <conditionalFormatting sqref="CM4:CN4">
    <cfRule type="cellIs" dxfId="3119" priority="408" operator="equal">
      <formula>"Remplaçant"</formula>
    </cfRule>
    <cfRule type="cellIs" dxfId="3118" priority="409" operator="equal">
      <formula>"Titulaire"</formula>
    </cfRule>
  </conditionalFormatting>
  <conditionalFormatting sqref="CM48:CN48">
    <cfRule type="cellIs" dxfId="3117" priority="406" operator="equal">
      <formula>"Remplaçant"</formula>
    </cfRule>
    <cfRule type="cellIs" dxfId="3116" priority="407" operator="equal">
      <formula>"Titulaire"</formula>
    </cfRule>
  </conditionalFormatting>
  <conditionalFormatting sqref="CP4:CQ4">
    <cfRule type="cellIs" dxfId="3115" priority="400" operator="equal">
      <formula>"Remplaçant"</formula>
    </cfRule>
    <cfRule type="cellIs" dxfId="3114" priority="401" operator="equal">
      <formula>"Titulaire"</formula>
    </cfRule>
  </conditionalFormatting>
  <conditionalFormatting sqref="CP48:CQ48">
    <cfRule type="cellIs" dxfId="3113" priority="398" operator="equal">
      <formula>"Remplaçant"</formula>
    </cfRule>
    <cfRule type="cellIs" dxfId="3112" priority="399" operator="equal">
      <formula>"Titulaire"</formula>
    </cfRule>
  </conditionalFormatting>
  <conditionalFormatting sqref="CR1">
    <cfRule type="cellIs" dxfId="3111" priority="396" operator="equal">
      <formula>"Remplaçant"</formula>
    </cfRule>
    <cfRule type="cellIs" dxfId="3110" priority="397" operator="equal">
      <formula>"Titulaire"</formula>
    </cfRule>
  </conditionalFormatting>
  <conditionalFormatting sqref="CS5:CT20 CS31:CT47">
    <cfRule type="cellIs" dxfId="3109" priority="394" operator="equal">
      <formula>"Remplaçant"</formula>
    </cfRule>
    <cfRule type="cellIs" dxfId="3108" priority="395" operator="equal">
      <formula>"Titulaire"</formula>
    </cfRule>
  </conditionalFormatting>
  <conditionalFormatting sqref="CS4:CT4">
    <cfRule type="cellIs" dxfId="3107" priority="392" operator="equal">
      <formula>"Remplaçant"</formula>
    </cfRule>
    <cfRule type="cellIs" dxfId="3106" priority="393" operator="equal">
      <formula>"Titulaire"</formula>
    </cfRule>
  </conditionalFormatting>
  <conditionalFormatting sqref="CU1">
    <cfRule type="cellIs" dxfId="3105" priority="388" operator="equal">
      <formula>"Remplaçant"</formula>
    </cfRule>
    <cfRule type="cellIs" dxfId="3104" priority="389" operator="equal">
      <formula>"Titulaire"</formula>
    </cfRule>
  </conditionalFormatting>
  <conditionalFormatting sqref="CV5:CW20 CV31:CW47">
    <cfRule type="cellIs" dxfId="3103" priority="386" operator="equal">
      <formula>"Remplaçant"</formula>
    </cfRule>
    <cfRule type="cellIs" dxfId="3102" priority="387" operator="equal">
      <formula>"Titulaire"</formula>
    </cfRule>
  </conditionalFormatting>
  <conditionalFormatting sqref="CV4:CW4">
    <cfRule type="cellIs" dxfId="3101" priority="384" operator="equal">
      <formula>"Remplaçant"</formula>
    </cfRule>
    <cfRule type="cellIs" dxfId="3100" priority="385" operator="equal">
      <formula>"Titulaire"</formula>
    </cfRule>
  </conditionalFormatting>
  <conditionalFormatting sqref="CV48:CW48">
    <cfRule type="cellIs" dxfId="3099" priority="382" operator="equal">
      <formula>"Remplaçant"</formula>
    </cfRule>
    <cfRule type="cellIs" dxfId="3098" priority="383" operator="equal">
      <formula>"Titulaire"</formula>
    </cfRule>
  </conditionalFormatting>
  <conditionalFormatting sqref="CY5:CZ20 CY31:CZ47">
    <cfRule type="cellIs" dxfId="3097" priority="378" operator="equal">
      <formula>"Remplaçant"</formula>
    </cfRule>
    <cfRule type="cellIs" dxfId="3096" priority="379" operator="equal">
      <formula>"Titulaire"</formula>
    </cfRule>
  </conditionalFormatting>
  <conditionalFormatting sqref="CY4:CZ4">
    <cfRule type="cellIs" dxfId="3095" priority="376" operator="equal">
      <formula>"Remplaçant"</formula>
    </cfRule>
    <cfRule type="cellIs" dxfId="3094" priority="377" operator="equal">
      <formula>"Titulaire"</formula>
    </cfRule>
  </conditionalFormatting>
  <conditionalFormatting sqref="DA1">
    <cfRule type="cellIs" dxfId="3093" priority="372" operator="equal">
      <formula>"Remplaçant"</formula>
    </cfRule>
    <cfRule type="cellIs" dxfId="3092" priority="373" operator="equal">
      <formula>"Titulaire"</formula>
    </cfRule>
  </conditionalFormatting>
  <conditionalFormatting sqref="DB4:DC4">
    <cfRule type="cellIs" dxfId="3091" priority="368" operator="equal">
      <formula>"Remplaçant"</formula>
    </cfRule>
    <cfRule type="cellIs" dxfId="3090" priority="369" operator="equal">
      <formula>"Titulaire"</formula>
    </cfRule>
  </conditionalFormatting>
  <conditionalFormatting sqref="DB48:DC48">
    <cfRule type="cellIs" dxfId="3089" priority="366" operator="equal">
      <formula>"Remplaçant"</formula>
    </cfRule>
    <cfRule type="cellIs" dxfId="3088" priority="367" operator="equal">
      <formula>"Titulaire"</formula>
    </cfRule>
  </conditionalFormatting>
  <conditionalFormatting sqref="DE5:DF20 DE31:DF47">
    <cfRule type="cellIs" dxfId="3087" priority="362" operator="equal">
      <formula>"Remplaçant"</formula>
    </cfRule>
    <cfRule type="cellIs" dxfId="3086" priority="363" operator="equal">
      <formula>"Titulaire"</formula>
    </cfRule>
  </conditionalFormatting>
  <conditionalFormatting sqref="DE48:DF48">
    <cfRule type="cellIs" dxfId="3085" priority="358" operator="equal">
      <formula>"Remplaçant"</formula>
    </cfRule>
    <cfRule type="cellIs" dxfId="3084" priority="359" operator="equal">
      <formula>"Titulaire"</formula>
    </cfRule>
  </conditionalFormatting>
  <conditionalFormatting sqref="DG1">
    <cfRule type="cellIs" dxfId="3083" priority="356" operator="equal">
      <formula>"Remplaçant"</formula>
    </cfRule>
    <cfRule type="cellIs" dxfId="3082" priority="357" operator="equal">
      <formula>"Titulaire"</formula>
    </cfRule>
  </conditionalFormatting>
  <conditionalFormatting sqref="DH4:DI4">
    <cfRule type="cellIs" dxfId="3081" priority="352" operator="equal">
      <formula>"Remplaçant"</formula>
    </cfRule>
    <cfRule type="cellIs" dxfId="3080" priority="353" operator="equal">
      <formula>"Titulaire"</formula>
    </cfRule>
  </conditionalFormatting>
  <conditionalFormatting sqref="DJ1">
    <cfRule type="cellIs" dxfId="3079" priority="348" operator="equal">
      <formula>"Remplaçant"</formula>
    </cfRule>
    <cfRule type="cellIs" dxfId="3078" priority="349" operator="equal">
      <formula>"Titulaire"</formula>
    </cfRule>
  </conditionalFormatting>
  <conditionalFormatting sqref="DK5:DL20 DK31:DL47">
    <cfRule type="cellIs" dxfId="3077" priority="346" operator="equal">
      <formula>"Remplaçant"</formula>
    </cfRule>
    <cfRule type="cellIs" dxfId="3076" priority="347" operator="equal">
      <formula>"Titulaire"</formula>
    </cfRule>
  </conditionalFormatting>
  <conditionalFormatting sqref="DK48:DL48">
    <cfRule type="cellIs" dxfId="3075" priority="342" operator="equal">
      <formula>"Remplaçant"</formula>
    </cfRule>
    <cfRule type="cellIs" dxfId="3074" priority="343" operator="equal">
      <formula>"Titulaire"</formula>
    </cfRule>
  </conditionalFormatting>
  <conditionalFormatting sqref="DN5:DO20 DN31:DO47">
    <cfRule type="cellIs" dxfId="3073" priority="338" operator="equal">
      <formula>"Remplaçant"</formula>
    </cfRule>
    <cfRule type="cellIs" dxfId="3072" priority="339" operator="equal">
      <formula>"Titulaire"</formula>
    </cfRule>
  </conditionalFormatting>
  <conditionalFormatting sqref="DN4:DO4">
    <cfRule type="cellIs" dxfId="3071" priority="336" operator="equal">
      <formula>"Remplaçant"</formula>
    </cfRule>
    <cfRule type="cellIs" dxfId="3070" priority="337" operator="equal">
      <formula>"Titulaire"</formula>
    </cfRule>
  </conditionalFormatting>
  <conditionalFormatting sqref="DP1">
    <cfRule type="cellIs" dxfId="3069" priority="332" operator="equal">
      <formula>"Remplaçant"</formula>
    </cfRule>
    <cfRule type="cellIs" dxfId="3068" priority="333" operator="equal">
      <formula>"Titulaire"</formula>
    </cfRule>
  </conditionalFormatting>
  <conditionalFormatting sqref="DQ4:DR4">
    <cfRule type="cellIs" dxfId="3067" priority="328" operator="equal">
      <formula>"Remplaçant"</formula>
    </cfRule>
    <cfRule type="cellIs" dxfId="3066" priority="329" operator="equal">
      <formula>"Titulaire"</formula>
    </cfRule>
  </conditionalFormatting>
  <conditionalFormatting sqref="DQ48:DR48">
    <cfRule type="cellIs" dxfId="3065" priority="326" operator="equal">
      <formula>"Remplaçant"</formula>
    </cfRule>
    <cfRule type="cellIs" dxfId="3064" priority="327" operator="equal">
      <formula>"Titulaire"</formula>
    </cfRule>
  </conditionalFormatting>
  <conditionalFormatting sqref="DT5:DU20 DT31:DU47">
    <cfRule type="cellIs" dxfId="3063" priority="322" operator="equal">
      <formula>"Remplaçant"</formula>
    </cfRule>
    <cfRule type="cellIs" dxfId="3062" priority="323" operator="equal">
      <formula>"Titulaire"</formula>
    </cfRule>
  </conditionalFormatting>
  <conditionalFormatting sqref="DT48:DU48">
    <cfRule type="cellIs" dxfId="3061" priority="318" operator="equal">
      <formula>"Remplaçant"</formula>
    </cfRule>
    <cfRule type="cellIs" dxfId="3060" priority="319" operator="equal">
      <formula>"Titulaire"</formula>
    </cfRule>
  </conditionalFormatting>
  <conditionalFormatting sqref="B107">
    <cfRule type="cellIs" dxfId="3059" priority="298" operator="equal">
      <formula>"Remplaçant"</formula>
    </cfRule>
    <cfRule type="cellIs" dxfId="3058" priority="299" operator="equal">
      <formula>"Titulaire"</formula>
    </cfRule>
  </conditionalFormatting>
  <conditionalFormatting sqref="H108:H116 H122:H129 H135:H148">
    <cfRule type="cellIs" dxfId="3057" priority="296" operator="equal">
      <formula>"Remplaçant"</formula>
    </cfRule>
    <cfRule type="cellIs" dxfId="3056" priority="297" operator="equal">
      <formula>"Titulaire"</formula>
    </cfRule>
  </conditionalFormatting>
  <conditionalFormatting sqref="D107">
    <cfRule type="cellIs" dxfId="3055" priority="286" operator="equal">
      <formula>"Remplaçant"</formula>
    </cfRule>
    <cfRule type="cellIs" dxfId="3054" priority="287" operator="equal">
      <formula>"Titulaire"</formula>
    </cfRule>
  </conditionalFormatting>
  <conditionalFormatting sqref="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J21:K25 M21:N25">
    <cfRule type="cellIs" dxfId="3053" priority="276" operator="equal">
      <formula>"Remplaçant"</formula>
    </cfRule>
    <cfRule type="cellIs" dxfId="3052" priority="277" operator="equal">
      <formula>"Titulaire"</formula>
    </cfRule>
  </conditionalFormatting>
  <conditionalFormatting sqref="AC120">
    <cfRule type="cellIs" dxfId="3051" priority="192" operator="equal">
      <formula>"Remplaçant"</formula>
    </cfRule>
    <cfRule type="cellIs" dxfId="3050" priority="193" operator="equal">
      <formula>"Titulaire"</formula>
    </cfRule>
  </conditionalFormatting>
  <conditionalFormatting sqref="S26:T30">
    <cfRule type="cellIs" dxfId="3049" priority="178" operator="equal">
      <formula>"Remplaçant"</formula>
    </cfRule>
    <cfRule type="cellIs" dxfId="3048" priority="179" operator="equal">
      <formula>"Titulaire"</formula>
    </cfRule>
  </conditionalFormatting>
  <conditionalFormatting sqref="U26:U30">
    <cfRule type="cellIs" dxfId="3047" priority="176" operator="equal">
      <formula>"Remplaçant"</formula>
    </cfRule>
    <cfRule type="cellIs" dxfId="3046" priority="177" operator="equal">
      <formula>"Titulaire"</formula>
    </cfRule>
  </conditionalFormatting>
  <conditionalFormatting sqref="Y26:Z30">
    <cfRule type="cellIs" dxfId="3045" priority="172" operator="equal">
      <formula>"Remplaçant"</formula>
    </cfRule>
    <cfRule type="cellIs" dxfId="3044" priority="173" operator="equal">
      <formula>"Titulaire"</formula>
    </cfRule>
  </conditionalFormatting>
  <conditionalFormatting sqref="AE26:AF30">
    <cfRule type="cellIs" dxfId="3043" priority="168" operator="equal">
      <formula>"Remplaçant"</formula>
    </cfRule>
    <cfRule type="cellIs" dxfId="3042" priority="169" operator="equal">
      <formula>"Titulaire"</formula>
    </cfRule>
  </conditionalFormatting>
  <conditionalFormatting sqref="AH26:AI30">
    <cfRule type="cellIs" dxfId="3041" priority="166" operator="equal">
      <formula>"Remplaçant"</formula>
    </cfRule>
    <cfRule type="cellIs" dxfId="3040" priority="167" operator="equal">
      <formula>"Titulaire"</formula>
    </cfRule>
  </conditionalFormatting>
  <conditionalFormatting sqref="AN26:AO30">
    <cfRule type="cellIs" dxfId="3039" priority="162" operator="equal">
      <formula>"Remplaçant"</formula>
    </cfRule>
    <cfRule type="cellIs" dxfId="3038" priority="163" operator="equal">
      <formula>"Titulaire"</formula>
    </cfRule>
  </conditionalFormatting>
  <conditionalFormatting sqref="AT26:AU30">
    <cfRule type="cellIs" dxfId="3037" priority="158" operator="equal">
      <formula>"Remplaçant"</formula>
    </cfRule>
    <cfRule type="cellIs" dxfId="3036" priority="159" operator="equal">
      <formula>"Titulaire"</formula>
    </cfRule>
  </conditionalFormatting>
  <conditionalFormatting sqref="AW26:AX30">
    <cfRule type="cellIs" dxfId="3035" priority="156" operator="equal">
      <formula>"Remplaçant"</formula>
    </cfRule>
    <cfRule type="cellIs" dxfId="3034" priority="157" operator="equal">
      <formula>"Titulaire"</formula>
    </cfRule>
  </conditionalFormatting>
  <conditionalFormatting sqref="BC26:BD30">
    <cfRule type="cellIs" dxfId="3033" priority="152" operator="equal">
      <formula>"Remplaçant"</formula>
    </cfRule>
    <cfRule type="cellIs" dxfId="3032" priority="153" operator="equal">
      <formula>"Titulaire"</formula>
    </cfRule>
  </conditionalFormatting>
  <conditionalFormatting sqref="BI26:BJ30">
    <cfRule type="cellIs" dxfId="3031" priority="148" operator="equal">
      <formula>"Remplaçant"</formula>
    </cfRule>
    <cfRule type="cellIs" dxfId="3030" priority="149" operator="equal">
      <formula>"Titulaire"</formula>
    </cfRule>
  </conditionalFormatting>
  <conditionalFormatting sqref="BL26:BM30">
    <cfRule type="cellIs" dxfId="3029" priority="146" operator="equal">
      <formula>"Remplaçant"</formula>
    </cfRule>
    <cfRule type="cellIs" dxfId="3028" priority="147" operator="equal">
      <formula>"Titulaire"</formula>
    </cfRule>
  </conditionalFormatting>
  <conditionalFormatting sqref="BR26:BS30">
    <cfRule type="cellIs" dxfId="3027" priority="142" operator="equal">
      <formula>"Remplaçant"</formula>
    </cfRule>
    <cfRule type="cellIs" dxfId="3026" priority="143" operator="equal">
      <formula>"Titulaire"</formula>
    </cfRule>
  </conditionalFormatting>
  <conditionalFormatting sqref="BX26:BY30">
    <cfRule type="cellIs" dxfId="3025" priority="138" operator="equal">
      <formula>"Remplaçant"</formula>
    </cfRule>
    <cfRule type="cellIs" dxfId="3024" priority="139" operator="equal">
      <formula>"Titulaire"</formula>
    </cfRule>
  </conditionalFormatting>
  <conditionalFormatting sqref="CA26:CB30">
    <cfRule type="cellIs" dxfId="3023" priority="136" operator="equal">
      <formula>"Remplaçant"</formula>
    </cfRule>
    <cfRule type="cellIs" dxfId="3022" priority="137" operator="equal">
      <formula>"Titulaire"</formula>
    </cfRule>
  </conditionalFormatting>
  <conditionalFormatting sqref="CG26:CH30">
    <cfRule type="cellIs" dxfId="3021" priority="132" operator="equal">
      <formula>"Remplaçant"</formula>
    </cfRule>
    <cfRule type="cellIs" dxfId="3020" priority="133" operator="equal">
      <formula>"Titulaire"</formula>
    </cfRule>
  </conditionalFormatting>
  <conditionalFormatting sqref="CM26:CN30">
    <cfRule type="cellIs" dxfId="3019" priority="128" operator="equal">
      <formula>"Remplaçant"</formula>
    </cfRule>
    <cfRule type="cellIs" dxfId="3018" priority="129" operator="equal">
      <formula>"Titulaire"</formula>
    </cfRule>
  </conditionalFormatting>
  <conditionalFormatting sqref="CP26:CQ30">
    <cfRule type="cellIs" dxfId="3017" priority="126" operator="equal">
      <formula>"Remplaçant"</formula>
    </cfRule>
    <cfRule type="cellIs" dxfId="3016" priority="127" operator="equal">
      <formula>"Titulaire"</formula>
    </cfRule>
  </conditionalFormatting>
  <conditionalFormatting sqref="CV26:CW30">
    <cfRule type="cellIs" dxfId="3015" priority="122" operator="equal">
      <formula>"Remplaçant"</formula>
    </cfRule>
    <cfRule type="cellIs" dxfId="3014" priority="123" operator="equal">
      <formula>"Titulaire"</formula>
    </cfRule>
  </conditionalFormatting>
  <conditionalFormatting sqref="DB26:DC30">
    <cfRule type="cellIs" dxfId="3013" priority="118" operator="equal">
      <formula>"Remplaçant"</formula>
    </cfRule>
    <cfRule type="cellIs" dxfId="3012" priority="119" operator="equal">
      <formula>"Titulaire"</formula>
    </cfRule>
  </conditionalFormatting>
  <conditionalFormatting sqref="DE26:DF30">
    <cfRule type="cellIs" dxfId="3011" priority="116" operator="equal">
      <formula>"Remplaçant"</formula>
    </cfRule>
    <cfRule type="cellIs" dxfId="3010" priority="117" operator="equal">
      <formula>"Titulaire"</formula>
    </cfRule>
  </conditionalFormatting>
  <conditionalFormatting sqref="DK26:DL30">
    <cfRule type="cellIs" dxfId="3009" priority="112" operator="equal">
      <formula>"Remplaçant"</formula>
    </cfRule>
    <cfRule type="cellIs" dxfId="3008" priority="113" operator="equal">
      <formula>"Titulaire"</formula>
    </cfRule>
  </conditionalFormatting>
  <conditionalFormatting sqref="DQ26:DR30">
    <cfRule type="cellIs" dxfId="3007" priority="108" operator="equal">
      <formula>"Remplaçant"</formula>
    </cfRule>
    <cfRule type="cellIs" dxfId="3006" priority="109" operator="equal">
      <formula>"Titulaire"</formula>
    </cfRule>
  </conditionalFormatting>
  <conditionalFormatting sqref="DT26:DU30">
    <cfRule type="cellIs" dxfId="3005" priority="106" operator="equal">
      <formula>"Remplaçant"</formula>
    </cfRule>
    <cfRule type="cellIs" dxfId="3004" priority="107" operator="equal">
      <formula>"Titulaire"</formula>
    </cfRule>
  </conditionalFormatting>
  <conditionalFormatting sqref="O132:XFD134 U130 AC130:XFD131 O130:T131 M130:N134 F130:F134 I130:K134">
    <cfRule type="cellIs" dxfId="3003" priority="102" operator="equal">
      <formula>"Remplaçant"</formula>
    </cfRule>
    <cfRule type="cellIs" dxfId="3002" priority="103" operator="equal">
      <formula>"Titulaire"</formula>
    </cfRule>
  </conditionalFormatting>
  <conditionalFormatting sqref="G130:G134">
    <cfRule type="cellIs" dxfId="3001" priority="96" operator="equal">
      <formula>"Remplaçant"</formula>
    </cfRule>
    <cfRule type="cellIs" dxfId="3000" priority="97" operator="equal">
      <formula>"Titulaire"</formula>
    </cfRule>
  </conditionalFormatting>
  <conditionalFormatting sqref="B422:B452">
    <cfRule type="cellIs" dxfId="2999" priority="31" operator="equal">
      <formula>"Remplaçant"</formula>
    </cfRule>
    <cfRule type="cellIs" dxfId="2998" priority="32" operator="equal">
      <formula>"Titulaire"</formula>
    </cfRule>
  </conditionalFormatting>
  <conditionalFormatting sqref="C422:C452">
    <cfRule type="cellIs" dxfId="2997" priority="29" operator="equal">
      <formula>"Remplaçant"</formula>
    </cfRule>
    <cfRule type="cellIs" dxfId="2996" priority="30" operator="equal">
      <formula>"Titulaire"</formula>
    </cfRule>
  </conditionalFormatting>
  <conditionalFormatting sqref="F422:F452">
    <cfRule type="cellIs" dxfId="2995" priority="23" operator="equal">
      <formula>"Remplaçant"</formula>
    </cfRule>
    <cfRule type="cellIs" dxfId="2994" priority="24" operator="equal">
      <formula>"Titulaire"</formula>
    </cfRule>
  </conditionalFormatting>
  <conditionalFormatting sqref="D422:D452">
    <cfRule type="cellIs" dxfId="2993" priority="27" operator="equal">
      <formula>"Remplaçant"</formula>
    </cfRule>
    <cfRule type="cellIs" dxfId="2992" priority="28" operator="equal">
      <formula>"Titulaire"</formula>
    </cfRule>
  </conditionalFormatting>
  <conditionalFormatting sqref="E422:E452">
    <cfRule type="cellIs" dxfId="2991" priority="25" operator="equal">
      <formula>"Remplaçant"</formula>
    </cfRule>
    <cfRule type="cellIs" dxfId="2990" priority="26" operator="equal">
      <formula>"Titulaire"</formula>
    </cfRule>
  </conditionalFormatting>
  <conditionalFormatting sqref="G422:G452">
    <cfRule type="cellIs" dxfId="2989" priority="21" operator="equal">
      <formula>"Remplaçant"</formula>
    </cfRule>
    <cfRule type="cellIs" dxfId="2988" priority="22" operator="equal">
      <formula>"Titulaire"</formula>
    </cfRule>
  </conditionalFormatting>
  <conditionalFormatting sqref="B414">
    <cfRule type="cellIs" dxfId="2987" priority="283" operator="equal">
      <formula>"Remplaçant"</formula>
    </cfRule>
    <cfRule type="cellIs" dxfId="2986" priority="284"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J437:K438 H105:XFD105 B421:XFD421 B50:XFD104 I106:XFD106 B417:B420 I415:XFD420 A149:H341 I107:K116 B342:XFD410 K412:XFD414 F412:J413 B411 D411:XFD411 B412:D412 E412:E416 L427:XFD429 B453:M1048576 I439:M448 K428:K436 L430:M438 N430:XFD1048576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6:R48 I122:K129 F122:F129 M122:T129 O135:T138 M135:N341 F135:F148 I135:K341 I422:XFD426 J4:O4 J36:O48 R2:R4 H449:M452 J31:K35 J5:K20 M5:N20 M31:N35">
    <cfRule type="cellIs" dxfId="2985" priority="625" operator="equal">
      <formula>"Remplaçant"</formula>
    </cfRule>
    <cfRule type="cellIs" dxfId="2984" priority="626" operator="equal">
      <formula>"Titulaire"</formula>
    </cfRule>
  </conditionalFormatting>
  <conditionalFormatting sqref="J5:K20 J31:K44">
    <cfRule type="cellIs" dxfId="2983" priority="624" operator="equal">
      <formula>0</formula>
    </cfRule>
  </conditionalFormatting>
  <conditionalFormatting sqref="L1">
    <cfRule type="cellIs" dxfId="2982" priority="622" operator="equal">
      <formula>"Remplaçant"</formula>
    </cfRule>
    <cfRule type="cellIs" dxfId="2981" priority="623" operator="equal">
      <formula>"Titulaire"</formula>
    </cfRule>
  </conditionalFormatting>
  <conditionalFormatting sqref="O1">
    <cfRule type="cellIs" dxfId="2980" priority="620" operator="equal">
      <formula>"Remplaçant"</formula>
    </cfRule>
    <cfRule type="cellIs" dxfId="2979" priority="621" operator="equal">
      <formula>"Titulaire"</formula>
    </cfRule>
  </conditionalFormatting>
  <conditionalFormatting sqref="R1">
    <cfRule type="cellIs" dxfId="2978" priority="618" operator="equal">
      <formula>"Remplaçant"</formula>
    </cfRule>
    <cfRule type="cellIs" dxfId="2977" priority="619" operator="equal">
      <formula>"Titulaire"</formula>
    </cfRule>
  </conditionalFormatting>
  <conditionalFormatting sqref="P5:Q20 P31:Q47">
    <cfRule type="cellIs" dxfId="2976" priority="616" operator="equal">
      <formula>"Remplaçant"</formula>
    </cfRule>
    <cfRule type="cellIs" dxfId="2975" priority="617" operator="equal">
      <formula>"Titulaire"</formula>
    </cfRule>
  </conditionalFormatting>
  <conditionalFormatting sqref="S5:T20 S31:T47">
    <cfRule type="cellIs" dxfId="2974" priority="614" operator="equal">
      <formula>"Remplaçant"</formula>
    </cfRule>
    <cfRule type="cellIs" dxfId="2973" priority="615" operator="equal">
      <formula>"Titulaire"</formula>
    </cfRule>
  </conditionalFormatting>
  <conditionalFormatting sqref="P4:Q4">
    <cfRule type="cellIs" dxfId="2972" priority="612" operator="equal">
      <formula>"Remplaçant"</formula>
    </cfRule>
    <cfRule type="cellIs" dxfId="2971" priority="613" operator="equal">
      <formula>"Titulaire"</formula>
    </cfRule>
  </conditionalFormatting>
  <conditionalFormatting sqref="S4:T4">
    <cfRule type="cellIs" dxfId="2970" priority="610" operator="equal">
      <formula>"Remplaçant"</formula>
    </cfRule>
    <cfRule type="cellIs" dxfId="2969" priority="611" operator="equal">
      <formula>"Titulaire"</formula>
    </cfRule>
  </conditionalFormatting>
  <conditionalFormatting sqref="J5:J20 J31:J44">
    <cfRule type="top10" dxfId="2968" priority="627" rank="11"/>
  </conditionalFormatting>
  <conditionalFormatting sqref="P48:Q48">
    <cfRule type="cellIs" dxfId="2967" priority="608" operator="equal">
      <formula>"Remplaçant"</formula>
    </cfRule>
    <cfRule type="cellIs" dxfId="2966" priority="609" operator="equal">
      <formula>"Titulaire"</formula>
    </cfRule>
  </conditionalFormatting>
  <conditionalFormatting sqref="S48:T48">
    <cfRule type="cellIs" dxfId="2965" priority="606" operator="equal">
      <formula>"Remplaçant"</formula>
    </cfRule>
    <cfRule type="cellIs" dxfId="2964" priority="607" operator="equal">
      <formula>"Titulaire"</formula>
    </cfRule>
  </conditionalFormatting>
  <conditionalFormatting sqref="U2:U4 U17:U20 U31:U48">
    <cfRule type="cellIs" dxfId="2963" priority="604" operator="equal">
      <formula>"Remplaçant"</formula>
    </cfRule>
    <cfRule type="cellIs" dxfId="2962" priority="605" operator="equal">
      <formula>"Titulaire"</formula>
    </cfRule>
  </conditionalFormatting>
  <conditionalFormatting sqref="U1">
    <cfRule type="cellIs" dxfId="2961" priority="602" operator="equal">
      <formula>"Remplaçant"</formula>
    </cfRule>
    <cfRule type="cellIs" dxfId="2960" priority="603" operator="equal">
      <formula>"Titulaire"</formula>
    </cfRule>
  </conditionalFormatting>
  <conditionalFormatting sqref="V5:W20 V31:W47">
    <cfRule type="cellIs" dxfId="2959" priority="600" operator="equal">
      <formula>"Remplaçant"</formula>
    </cfRule>
    <cfRule type="cellIs" dxfId="2958" priority="601" operator="equal">
      <formula>"Titulaire"</formula>
    </cfRule>
  </conditionalFormatting>
  <conditionalFormatting sqref="V4:W4">
    <cfRule type="cellIs" dxfId="2957" priority="598" operator="equal">
      <formula>"Remplaçant"</formula>
    </cfRule>
    <cfRule type="cellIs" dxfId="2956" priority="599" operator="equal">
      <formula>"Titulaire"</formula>
    </cfRule>
  </conditionalFormatting>
  <conditionalFormatting sqref="V48:W48">
    <cfRule type="cellIs" dxfId="2955" priority="596" operator="equal">
      <formula>"Remplaçant"</formula>
    </cfRule>
    <cfRule type="cellIs" dxfId="2954" priority="597" operator="equal">
      <formula>"Titulaire"</formula>
    </cfRule>
  </conditionalFormatting>
  <conditionalFormatting sqref="R49">
    <cfRule type="cellIs" dxfId="2953" priority="594" operator="equal">
      <formula>"Remplaçant"</formula>
    </cfRule>
    <cfRule type="cellIs" dxfId="2952" priority="595" operator="equal">
      <formula>"Titulaire"</formula>
    </cfRule>
  </conditionalFormatting>
  <conditionalFormatting sqref="O49">
    <cfRule type="cellIs" dxfId="2951" priority="592" operator="equal">
      <formula>"Remplaçant"</formula>
    </cfRule>
    <cfRule type="cellIs" dxfId="2950" priority="593" operator="equal">
      <formula>"Titulaire"</formula>
    </cfRule>
  </conditionalFormatting>
  <conditionalFormatting sqref="L49">
    <cfRule type="cellIs" dxfId="2949" priority="590" operator="equal">
      <formula>"Remplaçant"</formula>
    </cfRule>
    <cfRule type="cellIs" dxfId="2948" priority="591" operator="equal">
      <formula>"Titulaire"</formula>
    </cfRule>
  </conditionalFormatting>
  <conditionalFormatting sqref="X1">
    <cfRule type="cellIs" dxfId="2947" priority="588" operator="equal">
      <formula>"Remplaçant"</formula>
    </cfRule>
    <cfRule type="cellIs" dxfId="2946" priority="589" operator="equal">
      <formula>"Titulaire"</formula>
    </cfRule>
  </conditionalFormatting>
  <conditionalFormatting sqref="Y5:Z20 Y31:Z47">
    <cfRule type="cellIs" dxfId="2945" priority="586" operator="equal">
      <formula>"Remplaçant"</formula>
    </cfRule>
    <cfRule type="cellIs" dxfId="2944" priority="587" operator="equal">
      <formula>"Titulaire"</formula>
    </cfRule>
  </conditionalFormatting>
  <conditionalFormatting sqref="Y4:Z4">
    <cfRule type="cellIs" dxfId="2943" priority="584" operator="equal">
      <formula>"Remplaçant"</formula>
    </cfRule>
    <cfRule type="cellIs" dxfId="2942" priority="585" operator="equal">
      <formula>"Titulaire"</formula>
    </cfRule>
  </conditionalFormatting>
  <conditionalFormatting sqref="Y48:Z48">
    <cfRule type="cellIs" dxfId="2941" priority="582" operator="equal">
      <formula>"Remplaçant"</formula>
    </cfRule>
    <cfRule type="cellIs" dxfId="2940" priority="583" operator="equal">
      <formula>"Titulaire"</formula>
    </cfRule>
  </conditionalFormatting>
  <conditionalFormatting sqref="AA1">
    <cfRule type="cellIs" dxfId="2939" priority="580" operator="equal">
      <formula>"Remplaçant"</formula>
    </cfRule>
    <cfRule type="cellIs" dxfId="2938" priority="581" operator="equal">
      <formula>"Titulaire"</formula>
    </cfRule>
  </conditionalFormatting>
  <conditionalFormatting sqref="AB5:AC20 AB31:AC47">
    <cfRule type="cellIs" dxfId="2937" priority="578" operator="equal">
      <formula>"Remplaçant"</formula>
    </cfRule>
    <cfRule type="cellIs" dxfId="2936" priority="579" operator="equal">
      <formula>"Titulaire"</formula>
    </cfRule>
  </conditionalFormatting>
  <conditionalFormatting sqref="AB4:AC4">
    <cfRule type="cellIs" dxfId="2935" priority="576" operator="equal">
      <formula>"Remplaçant"</formula>
    </cfRule>
    <cfRule type="cellIs" dxfId="2934" priority="577" operator="equal">
      <formula>"Titulaire"</formula>
    </cfRule>
  </conditionalFormatting>
  <conditionalFormatting sqref="AB48:AC48">
    <cfRule type="cellIs" dxfId="2933" priority="574" operator="equal">
      <formula>"Remplaçant"</formula>
    </cfRule>
    <cfRule type="cellIs" dxfId="2932" priority="575" operator="equal">
      <formula>"Titulaire"</formula>
    </cfRule>
  </conditionalFormatting>
  <conditionalFormatting sqref="AD1">
    <cfRule type="cellIs" dxfId="2931" priority="572" operator="equal">
      <formula>"Remplaçant"</formula>
    </cfRule>
    <cfRule type="cellIs" dxfId="2930" priority="573" operator="equal">
      <formula>"Titulaire"</formula>
    </cfRule>
  </conditionalFormatting>
  <conditionalFormatting sqref="AE5:AF20 AE31:AF47">
    <cfRule type="cellIs" dxfId="2929" priority="570" operator="equal">
      <formula>"Remplaçant"</formula>
    </cfRule>
    <cfRule type="cellIs" dxfId="2928" priority="571" operator="equal">
      <formula>"Titulaire"</formula>
    </cfRule>
  </conditionalFormatting>
  <conditionalFormatting sqref="AE4:AF4">
    <cfRule type="cellIs" dxfId="2927" priority="568" operator="equal">
      <formula>"Remplaçant"</formula>
    </cfRule>
    <cfRule type="cellIs" dxfId="2926" priority="569" operator="equal">
      <formula>"Titulaire"</formula>
    </cfRule>
  </conditionalFormatting>
  <conditionalFormatting sqref="AE48:AF48">
    <cfRule type="cellIs" dxfId="2925" priority="566" operator="equal">
      <formula>"Remplaçant"</formula>
    </cfRule>
    <cfRule type="cellIs" dxfId="2924" priority="567" operator="equal">
      <formula>"Titulaire"</formula>
    </cfRule>
  </conditionalFormatting>
  <conditionalFormatting sqref="AG1">
    <cfRule type="cellIs" dxfId="2923" priority="564" operator="equal">
      <formula>"Remplaçant"</formula>
    </cfRule>
    <cfRule type="cellIs" dxfId="2922" priority="565" operator="equal">
      <formula>"Titulaire"</formula>
    </cfRule>
  </conditionalFormatting>
  <conditionalFormatting sqref="AH5:AI20 AH31:AI47">
    <cfRule type="cellIs" dxfId="2921" priority="562" operator="equal">
      <formula>"Remplaçant"</formula>
    </cfRule>
    <cfRule type="cellIs" dxfId="2920" priority="563" operator="equal">
      <formula>"Titulaire"</formula>
    </cfRule>
  </conditionalFormatting>
  <conditionalFormatting sqref="AH4:AI4">
    <cfRule type="cellIs" dxfId="2919" priority="560" operator="equal">
      <formula>"Remplaçant"</formula>
    </cfRule>
    <cfRule type="cellIs" dxfId="2918" priority="561" operator="equal">
      <formula>"Titulaire"</formula>
    </cfRule>
  </conditionalFormatting>
  <conditionalFormatting sqref="AH48:AI48">
    <cfRule type="cellIs" dxfId="2917" priority="558" operator="equal">
      <formula>"Remplaçant"</formula>
    </cfRule>
    <cfRule type="cellIs" dxfId="2916" priority="559" operator="equal">
      <formula>"Titulaire"</formula>
    </cfRule>
  </conditionalFormatting>
  <conditionalFormatting sqref="AJ1">
    <cfRule type="cellIs" dxfId="2915" priority="556" operator="equal">
      <formula>"Remplaçant"</formula>
    </cfRule>
    <cfRule type="cellIs" dxfId="2914" priority="557" operator="equal">
      <formula>"Titulaire"</formula>
    </cfRule>
  </conditionalFormatting>
  <conditionalFormatting sqref="AK5:AL20 AK31:AL47">
    <cfRule type="cellIs" dxfId="2913" priority="554" operator="equal">
      <formula>"Remplaçant"</formula>
    </cfRule>
    <cfRule type="cellIs" dxfId="2912" priority="555" operator="equal">
      <formula>"Titulaire"</formula>
    </cfRule>
  </conditionalFormatting>
  <conditionalFormatting sqref="AK4:AL4">
    <cfRule type="cellIs" dxfId="2911" priority="552" operator="equal">
      <formula>"Remplaçant"</formula>
    </cfRule>
    <cfRule type="cellIs" dxfId="2910" priority="553" operator="equal">
      <formula>"Titulaire"</formula>
    </cfRule>
  </conditionalFormatting>
  <conditionalFormatting sqref="AK48:AL48">
    <cfRule type="cellIs" dxfId="2909" priority="550" operator="equal">
      <formula>"Remplaçant"</formula>
    </cfRule>
    <cfRule type="cellIs" dxfId="2908" priority="551" operator="equal">
      <formula>"Titulaire"</formula>
    </cfRule>
  </conditionalFormatting>
  <conditionalFormatting sqref="AM1">
    <cfRule type="cellIs" dxfId="2907" priority="548" operator="equal">
      <formula>"Remplaçant"</formula>
    </cfRule>
    <cfRule type="cellIs" dxfId="2906" priority="549" operator="equal">
      <formula>"Titulaire"</formula>
    </cfRule>
  </conditionalFormatting>
  <conditionalFormatting sqref="AN5:AO20 AN31:AO47">
    <cfRule type="cellIs" dxfId="2905" priority="546" operator="equal">
      <formula>"Remplaçant"</formula>
    </cfRule>
    <cfRule type="cellIs" dxfId="2904" priority="547" operator="equal">
      <formula>"Titulaire"</formula>
    </cfRule>
  </conditionalFormatting>
  <conditionalFormatting sqref="AN4:AO4">
    <cfRule type="cellIs" dxfId="2903" priority="544" operator="equal">
      <formula>"Remplaçant"</formula>
    </cfRule>
    <cfRule type="cellIs" dxfId="2902" priority="545" operator="equal">
      <formula>"Titulaire"</formula>
    </cfRule>
  </conditionalFormatting>
  <conditionalFormatting sqref="AN48:AO48">
    <cfRule type="cellIs" dxfId="2901" priority="542" operator="equal">
      <formula>"Remplaçant"</formula>
    </cfRule>
    <cfRule type="cellIs" dxfId="2900" priority="543" operator="equal">
      <formula>"Titulaire"</formula>
    </cfRule>
  </conditionalFormatting>
  <conditionalFormatting sqref="AP1">
    <cfRule type="cellIs" dxfId="2899" priority="540" operator="equal">
      <formula>"Remplaçant"</formula>
    </cfRule>
    <cfRule type="cellIs" dxfId="2898" priority="541" operator="equal">
      <formula>"Titulaire"</formula>
    </cfRule>
  </conditionalFormatting>
  <conditionalFormatting sqref="AQ5:AR20 AQ31:AR47">
    <cfRule type="cellIs" dxfId="2897" priority="538" operator="equal">
      <formula>"Remplaçant"</formula>
    </cfRule>
    <cfRule type="cellIs" dxfId="2896" priority="539" operator="equal">
      <formula>"Titulaire"</formula>
    </cfRule>
  </conditionalFormatting>
  <conditionalFormatting sqref="AQ4:AR4">
    <cfRule type="cellIs" dxfId="2895" priority="536" operator="equal">
      <formula>"Remplaçant"</formula>
    </cfRule>
    <cfRule type="cellIs" dxfId="2894" priority="537" operator="equal">
      <formula>"Titulaire"</formula>
    </cfRule>
  </conditionalFormatting>
  <conditionalFormatting sqref="AQ48:AR48">
    <cfRule type="cellIs" dxfId="2893" priority="534" operator="equal">
      <formula>"Remplaçant"</formula>
    </cfRule>
    <cfRule type="cellIs" dxfId="2892" priority="535" operator="equal">
      <formula>"Titulaire"</formula>
    </cfRule>
  </conditionalFormatting>
  <conditionalFormatting sqref="AS1">
    <cfRule type="cellIs" dxfId="2891" priority="532" operator="equal">
      <formula>"Remplaçant"</formula>
    </cfRule>
    <cfRule type="cellIs" dxfId="2890" priority="533" operator="equal">
      <formula>"Titulaire"</formula>
    </cfRule>
  </conditionalFormatting>
  <conditionalFormatting sqref="AT5:AU20 AT31:AU47">
    <cfRule type="cellIs" dxfId="2889" priority="530" operator="equal">
      <formula>"Remplaçant"</formula>
    </cfRule>
    <cfRule type="cellIs" dxfId="2888" priority="531" operator="equal">
      <formula>"Titulaire"</formula>
    </cfRule>
  </conditionalFormatting>
  <conditionalFormatting sqref="AT4:AU4">
    <cfRule type="cellIs" dxfId="2887" priority="528" operator="equal">
      <formula>"Remplaçant"</formula>
    </cfRule>
    <cfRule type="cellIs" dxfId="2886" priority="529" operator="equal">
      <formula>"Titulaire"</formula>
    </cfRule>
  </conditionalFormatting>
  <conditionalFormatting sqref="AT48:AU48">
    <cfRule type="cellIs" dxfId="2885" priority="526" operator="equal">
      <formula>"Remplaçant"</formula>
    </cfRule>
    <cfRule type="cellIs" dxfId="2884" priority="527" operator="equal">
      <formula>"Titulaire"</formula>
    </cfRule>
  </conditionalFormatting>
  <conditionalFormatting sqref="AV1">
    <cfRule type="cellIs" dxfId="2883" priority="524" operator="equal">
      <formula>"Remplaçant"</formula>
    </cfRule>
    <cfRule type="cellIs" dxfId="2882" priority="525" operator="equal">
      <formula>"Titulaire"</formula>
    </cfRule>
  </conditionalFormatting>
  <conditionalFormatting sqref="AW5:AX20 AW31:AX47">
    <cfRule type="cellIs" dxfId="2881" priority="522" operator="equal">
      <formula>"Remplaçant"</formula>
    </cfRule>
    <cfRule type="cellIs" dxfId="2880" priority="523" operator="equal">
      <formula>"Titulaire"</formula>
    </cfRule>
  </conditionalFormatting>
  <conditionalFormatting sqref="AW4:AX4">
    <cfRule type="cellIs" dxfId="2879" priority="520" operator="equal">
      <formula>"Remplaçant"</formula>
    </cfRule>
    <cfRule type="cellIs" dxfId="2878" priority="521" operator="equal">
      <formula>"Titulaire"</formula>
    </cfRule>
  </conditionalFormatting>
  <conditionalFormatting sqref="AW48:AX48">
    <cfRule type="cellIs" dxfId="2877" priority="518" operator="equal">
      <formula>"Remplaçant"</formula>
    </cfRule>
    <cfRule type="cellIs" dxfId="2876" priority="519" operator="equal">
      <formula>"Titulaire"</formula>
    </cfRule>
  </conditionalFormatting>
  <conditionalFormatting sqref="AY1">
    <cfRule type="cellIs" dxfId="2875" priority="516" operator="equal">
      <formula>"Remplaçant"</formula>
    </cfRule>
    <cfRule type="cellIs" dxfId="2874" priority="517" operator="equal">
      <formula>"Titulaire"</formula>
    </cfRule>
  </conditionalFormatting>
  <conditionalFormatting sqref="AZ5:BA20 AZ31:BA47">
    <cfRule type="cellIs" dxfId="2873" priority="514" operator="equal">
      <formula>"Remplaçant"</formula>
    </cfRule>
    <cfRule type="cellIs" dxfId="2872" priority="515" operator="equal">
      <formula>"Titulaire"</formula>
    </cfRule>
  </conditionalFormatting>
  <conditionalFormatting sqref="AZ4:BA4">
    <cfRule type="cellIs" dxfId="2871" priority="512" operator="equal">
      <formula>"Remplaçant"</formula>
    </cfRule>
    <cfRule type="cellIs" dxfId="2870" priority="513" operator="equal">
      <formula>"Titulaire"</formula>
    </cfRule>
  </conditionalFormatting>
  <conditionalFormatting sqref="AZ48:BA48">
    <cfRule type="cellIs" dxfId="2869" priority="510" operator="equal">
      <formula>"Remplaçant"</formula>
    </cfRule>
    <cfRule type="cellIs" dxfId="2868" priority="511" operator="equal">
      <formula>"Titulaire"</formula>
    </cfRule>
  </conditionalFormatting>
  <conditionalFormatting sqref="BB1">
    <cfRule type="cellIs" dxfId="2867" priority="508" operator="equal">
      <formula>"Remplaçant"</formula>
    </cfRule>
    <cfRule type="cellIs" dxfId="2866" priority="509" operator="equal">
      <formula>"Titulaire"</formula>
    </cfRule>
  </conditionalFormatting>
  <conditionalFormatting sqref="BC5:BD20 BC31:BD47">
    <cfRule type="cellIs" dxfId="2865" priority="506" operator="equal">
      <formula>"Remplaçant"</formula>
    </cfRule>
    <cfRule type="cellIs" dxfId="2864" priority="507" operator="equal">
      <formula>"Titulaire"</formula>
    </cfRule>
  </conditionalFormatting>
  <conditionalFormatting sqref="BC4:BD4">
    <cfRule type="cellIs" dxfId="2863" priority="504" operator="equal">
      <formula>"Remplaçant"</formula>
    </cfRule>
    <cfRule type="cellIs" dxfId="2862" priority="505" operator="equal">
      <formula>"Titulaire"</formula>
    </cfRule>
  </conditionalFormatting>
  <conditionalFormatting sqref="BC48:BD48">
    <cfRule type="cellIs" dxfId="2861" priority="502" operator="equal">
      <formula>"Remplaçant"</formula>
    </cfRule>
    <cfRule type="cellIs" dxfId="2860" priority="503" operator="equal">
      <formula>"Titulaire"</formula>
    </cfRule>
  </conditionalFormatting>
  <conditionalFormatting sqref="BE1">
    <cfRule type="cellIs" dxfId="2859" priority="500" operator="equal">
      <formula>"Remplaçant"</formula>
    </cfRule>
    <cfRule type="cellIs" dxfId="2858" priority="501" operator="equal">
      <formula>"Titulaire"</formula>
    </cfRule>
  </conditionalFormatting>
  <conditionalFormatting sqref="BF5:BG20 BF31:BG47">
    <cfRule type="cellIs" dxfId="2857" priority="498" operator="equal">
      <formula>"Remplaçant"</formula>
    </cfRule>
    <cfRule type="cellIs" dxfId="2856" priority="499" operator="equal">
      <formula>"Titulaire"</formula>
    </cfRule>
  </conditionalFormatting>
  <conditionalFormatting sqref="BF4:BG4">
    <cfRule type="cellIs" dxfId="2855" priority="496" operator="equal">
      <formula>"Remplaçant"</formula>
    </cfRule>
    <cfRule type="cellIs" dxfId="2854" priority="497" operator="equal">
      <formula>"Titulaire"</formula>
    </cfRule>
  </conditionalFormatting>
  <conditionalFormatting sqref="BF48:BG48">
    <cfRule type="cellIs" dxfId="2853" priority="494" operator="equal">
      <formula>"Remplaçant"</formula>
    </cfRule>
    <cfRule type="cellIs" dxfId="2852" priority="495" operator="equal">
      <formula>"Titulaire"</formula>
    </cfRule>
  </conditionalFormatting>
  <conditionalFormatting sqref="BH1">
    <cfRule type="cellIs" dxfId="2851" priority="492" operator="equal">
      <formula>"Remplaçant"</formula>
    </cfRule>
    <cfRule type="cellIs" dxfId="2850" priority="493" operator="equal">
      <formula>"Titulaire"</formula>
    </cfRule>
  </conditionalFormatting>
  <conditionalFormatting sqref="BI5:BJ20 BI31:BJ47">
    <cfRule type="cellIs" dxfId="2849" priority="490" operator="equal">
      <formula>"Remplaçant"</formula>
    </cfRule>
    <cfRule type="cellIs" dxfId="2848" priority="491" operator="equal">
      <formula>"Titulaire"</formula>
    </cfRule>
  </conditionalFormatting>
  <conditionalFormatting sqref="BI4:BJ4">
    <cfRule type="cellIs" dxfId="2847" priority="488" operator="equal">
      <formula>"Remplaçant"</formula>
    </cfRule>
    <cfRule type="cellIs" dxfId="2846" priority="489" operator="equal">
      <formula>"Titulaire"</formula>
    </cfRule>
  </conditionalFormatting>
  <conditionalFormatting sqref="BI48:BJ48">
    <cfRule type="cellIs" dxfId="2845" priority="486" operator="equal">
      <formula>"Remplaçant"</formula>
    </cfRule>
    <cfRule type="cellIs" dxfId="2844" priority="487" operator="equal">
      <formula>"Titulaire"</formula>
    </cfRule>
  </conditionalFormatting>
  <conditionalFormatting sqref="BK1">
    <cfRule type="cellIs" dxfId="2843" priority="484" operator="equal">
      <formula>"Remplaçant"</formula>
    </cfRule>
    <cfRule type="cellIs" dxfId="2842" priority="485" operator="equal">
      <formula>"Titulaire"</formula>
    </cfRule>
  </conditionalFormatting>
  <conditionalFormatting sqref="BL5:BM20 BL31:BM47">
    <cfRule type="cellIs" dxfId="2841" priority="482" operator="equal">
      <formula>"Remplaçant"</formula>
    </cfRule>
    <cfRule type="cellIs" dxfId="2840" priority="483" operator="equal">
      <formula>"Titulaire"</formula>
    </cfRule>
  </conditionalFormatting>
  <conditionalFormatting sqref="BL4:BM4">
    <cfRule type="cellIs" dxfId="2839" priority="480" operator="equal">
      <formula>"Remplaçant"</formula>
    </cfRule>
    <cfRule type="cellIs" dxfId="2838" priority="481" operator="equal">
      <formula>"Titulaire"</formula>
    </cfRule>
  </conditionalFormatting>
  <conditionalFormatting sqref="BL48:BM48">
    <cfRule type="cellIs" dxfId="2837" priority="478" operator="equal">
      <formula>"Remplaçant"</formula>
    </cfRule>
    <cfRule type="cellIs" dxfId="2836" priority="479" operator="equal">
      <formula>"Titulaire"</formula>
    </cfRule>
  </conditionalFormatting>
  <conditionalFormatting sqref="BN1">
    <cfRule type="cellIs" dxfId="2835" priority="476" operator="equal">
      <formula>"Remplaçant"</formula>
    </cfRule>
    <cfRule type="cellIs" dxfId="2834" priority="477" operator="equal">
      <formula>"Titulaire"</formula>
    </cfRule>
  </conditionalFormatting>
  <conditionalFormatting sqref="BO5:BP20 BO31:BP47">
    <cfRule type="cellIs" dxfId="2833" priority="474" operator="equal">
      <formula>"Remplaçant"</formula>
    </cfRule>
    <cfRule type="cellIs" dxfId="2832" priority="475" operator="equal">
      <formula>"Titulaire"</formula>
    </cfRule>
  </conditionalFormatting>
  <conditionalFormatting sqref="BO4:BP4">
    <cfRule type="cellIs" dxfId="2831" priority="472" operator="equal">
      <formula>"Remplaçant"</formula>
    </cfRule>
    <cfRule type="cellIs" dxfId="2830" priority="473" operator="equal">
      <formula>"Titulaire"</formula>
    </cfRule>
  </conditionalFormatting>
  <conditionalFormatting sqref="BO48:BP48">
    <cfRule type="cellIs" dxfId="2829" priority="470" operator="equal">
      <formula>"Remplaçant"</formula>
    </cfRule>
    <cfRule type="cellIs" dxfId="2828" priority="471" operator="equal">
      <formula>"Titulaire"</formula>
    </cfRule>
  </conditionalFormatting>
  <conditionalFormatting sqref="BQ1">
    <cfRule type="cellIs" dxfId="2827" priority="468" operator="equal">
      <formula>"Remplaçant"</formula>
    </cfRule>
    <cfRule type="cellIs" dxfId="2826" priority="469" operator="equal">
      <formula>"Titulaire"</formula>
    </cfRule>
  </conditionalFormatting>
  <conditionalFormatting sqref="BR5:BS20 BR31:BS47">
    <cfRule type="cellIs" dxfId="2825" priority="466" operator="equal">
      <formula>"Remplaçant"</formula>
    </cfRule>
    <cfRule type="cellIs" dxfId="2824" priority="467" operator="equal">
      <formula>"Titulaire"</formula>
    </cfRule>
  </conditionalFormatting>
  <conditionalFormatting sqref="BR4:BS4">
    <cfRule type="cellIs" dxfId="2823" priority="464" operator="equal">
      <formula>"Remplaçant"</formula>
    </cfRule>
    <cfRule type="cellIs" dxfId="2822" priority="465" operator="equal">
      <formula>"Titulaire"</formula>
    </cfRule>
  </conditionalFormatting>
  <conditionalFormatting sqref="BR48:BS48">
    <cfRule type="cellIs" dxfId="2821" priority="462" operator="equal">
      <formula>"Remplaçant"</formula>
    </cfRule>
    <cfRule type="cellIs" dxfId="2820" priority="463" operator="equal">
      <formula>"Titulaire"</formula>
    </cfRule>
  </conditionalFormatting>
  <conditionalFormatting sqref="BT1">
    <cfRule type="cellIs" dxfId="2819" priority="460" operator="equal">
      <formula>"Remplaçant"</formula>
    </cfRule>
    <cfRule type="cellIs" dxfId="2818" priority="461" operator="equal">
      <formula>"Titulaire"</formula>
    </cfRule>
  </conditionalFormatting>
  <conditionalFormatting sqref="BU5:BV20 BU31:BV47">
    <cfRule type="cellIs" dxfId="2817" priority="458" operator="equal">
      <formula>"Remplaçant"</formula>
    </cfRule>
    <cfRule type="cellIs" dxfId="2816" priority="459" operator="equal">
      <formula>"Titulaire"</formula>
    </cfRule>
  </conditionalFormatting>
  <conditionalFormatting sqref="BU4:BV4">
    <cfRule type="cellIs" dxfId="2815" priority="456" operator="equal">
      <formula>"Remplaçant"</formula>
    </cfRule>
    <cfRule type="cellIs" dxfId="2814" priority="457" operator="equal">
      <formula>"Titulaire"</formula>
    </cfRule>
  </conditionalFormatting>
  <conditionalFormatting sqref="BU48:BV48">
    <cfRule type="cellIs" dxfId="2813" priority="454" operator="equal">
      <formula>"Remplaçant"</formula>
    </cfRule>
    <cfRule type="cellIs" dxfId="2812" priority="455" operator="equal">
      <formula>"Titulaire"</formula>
    </cfRule>
  </conditionalFormatting>
  <conditionalFormatting sqref="BW1">
    <cfRule type="cellIs" dxfId="2811" priority="452" operator="equal">
      <formula>"Remplaçant"</formula>
    </cfRule>
    <cfRule type="cellIs" dxfId="2810" priority="453" operator="equal">
      <formula>"Titulaire"</formula>
    </cfRule>
  </conditionalFormatting>
  <conditionalFormatting sqref="BX5:BY20 BX31:BY47">
    <cfRule type="cellIs" dxfId="2809" priority="450" operator="equal">
      <formula>"Remplaçant"</formula>
    </cfRule>
    <cfRule type="cellIs" dxfId="2808" priority="451" operator="equal">
      <formula>"Titulaire"</formula>
    </cfRule>
  </conditionalFormatting>
  <conditionalFormatting sqref="BX4:BY4">
    <cfRule type="cellIs" dxfId="2807" priority="448" operator="equal">
      <formula>"Remplaçant"</formula>
    </cfRule>
    <cfRule type="cellIs" dxfId="2806" priority="449" operator="equal">
      <formula>"Titulaire"</formula>
    </cfRule>
  </conditionalFormatting>
  <conditionalFormatting sqref="BX48:BY48">
    <cfRule type="cellIs" dxfId="2805" priority="446" operator="equal">
      <formula>"Remplaçant"</formula>
    </cfRule>
    <cfRule type="cellIs" dxfId="2804" priority="447" operator="equal">
      <formula>"Titulaire"</formula>
    </cfRule>
  </conditionalFormatting>
  <conditionalFormatting sqref="BZ1">
    <cfRule type="cellIs" dxfId="2803" priority="444" operator="equal">
      <formula>"Remplaçant"</formula>
    </cfRule>
    <cfRule type="cellIs" dxfId="2802" priority="445" operator="equal">
      <formula>"Titulaire"</formula>
    </cfRule>
  </conditionalFormatting>
  <conditionalFormatting sqref="CA5:CB20 CA31:CB47">
    <cfRule type="cellIs" dxfId="2801" priority="442" operator="equal">
      <formula>"Remplaçant"</formula>
    </cfRule>
    <cfRule type="cellIs" dxfId="2800" priority="443" operator="equal">
      <formula>"Titulaire"</formula>
    </cfRule>
  </conditionalFormatting>
  <conditionalFormatting sqref="CA4:CB4">
    <cfRule type="cellIs" dxfId="2799" priority="440" operator="equal">
      <formula>"Remplaçant"</formula>
    </cfRule>
    <cfRule type="cellIs" dxfId="2798" priority="441" operator="equal">
      <formula>"Titulaire"</formula>
    </cfRule>
  </conditionalFormatting>
  <conditionalFormatting sqref="CA48:CB48">
    <cfRule type="cellIs" dxfId="2797" priority="438" operator="equal">
      <formula>"Remplaçant"</formula>
    </cfRule>
    <cfRule type="cellIs" dxfId="2796" priority="439" operator="equal">
      <formula>"Titulaire"</formula>
    </cfRule>
  </conditionalFormatting>
  <conditionalFormatting sqref="CC1">
    <cfRule type="cellIs" dxfId="2795" priority="436" operator="equal">
      <formula>"Remplaçant"</formula>
    </cfRule>
    <cfRule type="cellIs" dxfId="2794" priority="437" operator="equal">
      <formula>"Titulaire"</formula>
    </cfRule>
  </conditionalFormatting>
  <conditionalFormatting sqref="CD5:CE20 CD31:CE47">
    <cfRule type="cellIs" dxfId="2793" priority="434" operator="equal">
      <formula>"Remplaçant"</formula>
    </cfRule>
    <cfRule type="cellIs" dxfId="2792" priority="435" operator="equal">
      <formula>"Titulaire"</formula>
    </cfRule>
  </conditionalFormatting>
  <conditionalFormatting sqref="CD4:CE4">
    <cfRule type="cellIs" dxfId="2791" priority="432" operator="equal">
      <formula>"Remplaçant"</formula>
    </cfRule>
    <cfRule type="cellIs" dxfId="2790" priority="433" operator="equal">
      <formula>"Titulaire"</formula>
    </cfRule>
  </conditionalFormatting>
  <conditionalFormatting sqref="CD48:CE48">
    <cfRule type="cellIs" dxfId="2789" priority="430" operator="equal">
      <formula>"Remplaçant"</formula>
    </cfRule>
    <cfRule type="cellIs" dxfId="2788" priority="431" operator="equal">
      <formula>"Titulaire"</formula>
    </cfRule>
  </conditionalFormatting>
  <conditionalFormatting sqref="CF1">
    <cfRule type="cellIs" dxfId="2787" priority="428" operator="equal">
      <formula>"Remplaçant"</formula>
    </cfRule>
    <cfRule type="cellIs" dxfId="2786" priority="429" operator="equal">
      <formula>"Titulaire"</formula>
    </cfRule>
  </conditionalFormatting>
  <conditionalFormatting sqref="CG5:CH20 CG31:CH47">
    <cfRule type="cellIs" dxfId="2785" priority="426" operator="equal">
      <formula>"Remplaçant"</formula>
    </cfRule>
    <cfRule type="cellIs" dxfId="2784" priority="427" operator="equal">
      <formula>"Titulaire"</formula>
    </cfRule>
  </conditionalFormatting>
  <conditionalFormatting sqref="CG48:CH48">
    <cfRule type="cellIs" dxfId="2783" priority="422" operator="equal">
      <formula>"Remplaçant"</formula>
    </cfRule>
    <cfRule type="cellIs" dxfId="2782" priority="423" operator="equal">
      <formula>"Titulaire"</formula>
    </cfRule>
  </conditionalFormatting>
  <conditionalFormatting sqref="CI1">
    <cfRule type="cellIs" dxfId="2781" priority="420" operator="equal">
      <formula>"Remplaçant"</formula>
    </cfRule>
    <cfRule type="cellIs" dxfId="2780" priority="421" operator="equal">
      <formula>"Titulaire"</formula>
    </cfRule>
  </conditionalFormatting>
  <conditionalFormatting sqref="CJ5:CK20 CJ31:CK47">
    <cfRule type="cellIs" dxfId="2779" priority="418" operator="equal">
      <formula>"Remplaçant"</formula>
    </cfRule>
    <cfRule type="cellIs" dxfId="2778" priority="419" operator="equal">
      <formula>"Titulaire"</formula>
    </cfRule>
  </conditionalFormatting>
  <conditionalFormatting sqref="CJ4:CK4">
    <cfRule type="cellIs" dxfId="2777" priority="416" operator="equal">
      <formula>"Remplaçant"</formula>
    </cfRule>
    <cfRule type="cellIs" dxfId="2776" priority="417" operator="equal">
      <formula>"Titulaire"</formula>
    </cfRule>
  </conditionalFormatting>
  <conditionalFormatting sqref="CO1">
    <cfRule type="cellIs" dxfId="2775" priority="404" operator="equal">
      <formula>"Remplaçant"</formula>
    </cfRule>
    <cfRule type="cellIs" dxfId="2774" priority="405" operator="equal">
      <formula>"Titulaire"</formula>
    </cfRule>
  </conditionalFormatting>
  <conditionalFormatting sqref="CP5:CQ20 CP31:CQ47">
    <cfRule type="cellIs" dxfId="2773" priority="402" operator="equal">
      <formula>"Remplaçant"</formula>
    </cfRule>
    <cfRule type="cellIs" dxfId="2772" priority="403" operator="equal">
      <formula>"Titulaire"</formula>
    </cfRule>
  </conditionalFormatting>
  <conditionalFormatting sqref="CS48:CT48">
    <cfRule type="cellIs" dxfId="2771" priority="390" operator="equal">
      <formula>"Remplaçant"</formula>
    </cfRule>
    <cfRule type="cellIs" dxfId="2770" priority="391" operator="equal">
      <formula>"Titulaire"</formula>
    </cfRule>
  </conditionalFormatting>
  <conditionalFormatting sqref="CX1">
    <cfRule type="cellIs" dxfId="2769" priority="380" operator="equal">
      <formula>"Remplaçant"</formula>
    </cfRule>
    <cfRule type="cellIs" dxfId="2768" priority="381" operator="equal">
      <formula>"Titulaire"</formula>
    </cfRule>
  </conditionalFormatting>
  <conditionalFormatting sqref="CY48:CZ48">
    <cfRule type="cellIs" dxfId="2767" priority="374" operator="equal">
      <formula>"Remplaçant"</formula>
    </cfRule>
    <cfRule type="cellIs" dxfId="2766" priority="375" operator="equal">
      <formula>"Titulaire"</formula>
    </cfRule>
  </conditionalFormatting>
  <conditionalFormatting sqref="DB5:DC20 DB31:DC47">
    <cfRule type="cellIs" dxfId="2765" priority="370" operator="equal">
      <formula>"Remplaçant"</formula>
    </cfRule>
    <cfRule type="cellIs" dxfId="2764" priority="371" operator="equal">
      <formula>"Titulaire"</formula>
    </cfRule>
  </conditionalFormatting>
  <conditionalFormatting sqref="DD1">
    <cfRule type="cellIs" dxfId="2763" priority="364" operator="equal">
      <formula>"Remplaçant"</formula>
    </cfRule>
    <cfRule type="cellIs" dxfId="2762" priority="365" operator="equal">
      <formula>"Titulaire"</formula>
    </cfRule>
  </conditionalFormatting>
  <conditionalFormatting sqref="DE4:DF4">
    <cfRule type="cellIs" dxfId="2761" priority="360" operator="equal">
      <formula>"Remplaçant"</formula>
    </cfRule>
    <cfRule type="cellIs" dxfId="2760" priority="361" operator="equal">
      <formula>"Titulaire"</formula>
    </cfRule>
  </conditionalFormatting>
  <conditionalFormatting sqref="DH5:DI20 DH31:DI47">
    <cfRule type="cellIs" dxfId="2759" priority="354" operator="equal">
      <formula>"Remplaçant"</formula>
    </cfRule>
    <cfRule type="cellIs" dxfId="2758" priority="355" operator="equal">
      <formula>"Titulaire"</formula>
    </cfRule>
  </conditionalFormatting>
  <conditionalFormatting sqref="DH48:DI48">
    <cfRule type="cellIs" dxfId="2757" priority="350" operator="equal">
      <formula>"Remplaçant"</formula>
    </cfRule>
    <cfRule type="cellIs" dxfId="2756" priority="351" operator="equal">
      <formula>"Titulaire"</formula>
    </cfRule>
  </conditionalFormatting>
  <conditionalFormatting sqref="DK4:DL4">
    <cfRule type="cellIs" dxfId="2755" priority="344" operator="equal">
      <formula>"Remplaçant"</formula>
    </cfRule>
    <cfRule type="cellIs" dxfId="2754" priority="345" operator="equal">
      <formula>"Titulaire"</formula>
    </cfRule>
  </conditionalFormatting>
  <conditionalFormatting sqref="DM1">
    <cfRule type="cellIs" dxfId="2753" priority="340" operator="equal">
      <formula>"Remplaçant"</formula>
    </cfRule>
    <cfRule type="cellIs" dxfId="2752" priority="341" operator="equal">
      <formula>"Titulaire"</formula>
    </cfRule>
  </conditionalFormatting>
  <conditionalFormatting sqref="DN48:DO48">
    <cfRule type="cellIs" dxfId="2751" priority="334" operator="equal">
      <formula>"Remplaçant"</formula>
    </cfRule>
    <cfRule type="cellIs" dxfId="2750" priority="335" operator="equal">
      <formula>"Titulaire"</formula>
    </cfRule>
  </conditionalFormatting>
  <conditionalFormatting sqref="DQ5:DR20 DQ31:DR47">
    <cfRule type="cellIs" dxfId="2749" priority="330" operator="equal">
      <formula>"Remplaçant"</formula>
    </cfRule>
    <cfRule type="cellIs" dxfId="2748" priority="331" operator="equal">
      <formula>"Titulaire"</formula>
    </cfRule>
  </conditionalFormatting>
  <conditionalFormatting sqref="DS1">
    <cfRule type="cellIs" dxfId="2747" priority="324" operator="equal">
      <formula>"Remplaçant"</formula>
    </cfRule>
    <cfRule type="cellIs" dxfId="2746" priority="325" operator="equal">
      <formula>"Titulaire"</formula>
    </cfRule>
  </conditionalFormatting>
  <conditionalFormatting sqref="DT4:DU4">
    <cfRule type="cellIs" dxfId="2745" priority="320" operator="equal">
      <formula>"Remplaçant"</formula>
    </cfRule>
    <cfRule type="cellIs" dxfId="2744" priority="321" operator="equal">
      <formula>"Titulaire"</formula>
    </cfRule>
  </conditionalFormatting>
  <conditionalFormatting sqref="F108:F116 F342:F410 F122:F129 F135:F148">
    <cfRule type="colorScale" priority="317">
      <colorScale>
        <cfvo type="min"/>
        <cfvo type="percentile" val="50"/>
        <cfvo type="max"/>
        <color rgb="FFF8696B"/>
        <color rgb="FFFFEB84"/>
        <color rgb="FF63BE7B"/>
      </colorScale>
    </cfRule>
  </conditionalFormatting>
  <conditionalFormatting sqref="U49">
    <cfRule type="cellIs" dxfId="2743" priority="315" operator="equal">
      <formula>"Remplaçant"</formula>
    </cfRule>
    <cfRule type="cellIs" dxfId="2742" priority="316" operator="equal">
      <formula>"Titulaire"</formula>
    </cfRule>
  </conditionalFormatting>
  <conditionalFormatting sqref="U5:U16">
    <cfRule type="cellIs" dxfId="2741" priority="313" operator="equal">
      <formula>"Remplaçant"</formula>
    </cfRule>
    <cfRule type="cellIs" dxfId="2740" priority="314" operator="equal">
      <formula>"Titulaire"</formula>
    </cfRule>
  </conditionalFormatting>
  <conditionalFormatting sqref="AC128">
    <cfRule type="cellIs" dxfId="2739" priority="307" operator="equal">
      <formula>"Remplaçant"</formula>
    </cfRule>
    <cfRule type="cellIs" dxfId="2738" priority="308" operator="equal">
      <formula>"Titulaire"</formula>
    </cfRule>
  </conditionalFormatting>
  <conditionalFormatting sqref="AC115">
    <cfRule type="cellIs" dxfId="2737" priority="311" operator="equal">
      <formula>"Remplaçant"</formula>
    </cfRule>
    <cfRule type="cellIs" dxfId="2736" priority="312" operator="equal">
      <formula>"Titulaire"</formula>
    </cfRule>
  </conditionalFormatting>
  <conditionalFormatting sqref="AC124">
    <cfRule type="cellIs" dxfId="2735" priority="309" operator="equal">
      <formula>"Remplaçant"</formula>
    </cfRule>
    <cfRule type="cellIs" dxfId="2734" priority="310" operator="equal">
      <formula>"Titulaire"</formula>
    </cfRule>
  </conditionalFormatting>
  <conditionalFormatting sqref="B148 D148">
    <cfRule type="cellIs" dxfId="2733" priority="305" operator="equal">
      <formula>"Remplaçant"</formula>
    </cfRule>
    <cfRule type="cellIs" dxfId="2732" priority="306" operator="equal">
      <formula>"Titulaire"</formula>
    </cfRule>
  </conditionalFormatting>
  <conditionalFormatting sqref="E107">
    <cfRule type="cellIs" dxfId="2731" priority="303" operator="equal">
      <formula>"Remplaçant"</formula>
    </cfRule>
    <cfRule type="cellIs" dxfId="2730" priority="304" operator="equal">
      <formula>"Titulaire"</formula>
    </cfRule>
  </conditionalFormatting>
  <conditionalFormatting sqref="E107 A3:XFD4">
    <cfRule type="cellIs" dxfId="2729" priority="628" operator="equal">
      <formula>$A$1</formula>
    </cfRule>
  </conditionalFormatting>
  <conditionalFormatting sqref="E5:F20 E31:F44">
    <cfRule type="cellIs" dxfId="2728" priority="302" operator="equal">
      <formula>0</formula>
    </cfRule>
  </conditionalFormatting>
  <conditionalFormatting sqref="G5:I20 G31:I44">
    <cfRule type="cellIs" dxfId="2727" priority="301" operator="equal">
      <formula>0</formula>
    </cfRule>
  </conditionalFormatting>
  <conditionalFormatting sqref="B107">
    <cfRule type="cellIs" dxfId="2726" priority="300" operator="equal">
      <formula>$A$1</formula>
    </cfRule>
  </conditionalFormatting>
  <conditionalFormatting sqref="H108:H116 H122:H129 H135:H148">
    <cfRule type="colorScale" priority="295">
      <colorScale>
        <cfvo type="min"/>
        <cfvo type="percentile" val="50"/>
        <cfvo type="max"/>
        <color rgb="FFF8696B"/>
        <color rgb="FFFFEB84"/>
        <color rgb="FF63BE7B"/>
      </colorScale>
    </cfRule>
  </conditionalFormatting>
  <conditionalFormatting sqref="G108:G116 G122:G129 G135:G148">
    <cfRule type="cellIs" dxfId="2725" priority="293" operator="equal">
      <formula>"Remplaçant"</formula>
    </cfRule>
    <cfRule type="cellIs" dxfId="2724" priority="294" operator="equal">
      <formula>"Titulaire"</formula>
    </cfRule>
  </conditionalFormatting>
  <conditionalFormatting sqref="G108:G116 G122:G129 G135:G148">
    <cfRule type="colorScale" priority="292">
      <colorScale>
        <cfvo type="min"/>
        <cfvo type="percentile" val="50"/>
        <cfvo type="max"/>
        <color rgb="FFF8696B"/>
        <color rgb="FFFFEB84"/>
        <color rgb="FF63BE7B"/>
      </colorScale>
    </cfRule>
  </conditionalFormatting>
  <conditionalFormatting sqref="C107">
    <cfRule type="cellIs" dxfId="2723" priority="289" operator="equal">
      <formula>"Remplaçant"</formula>
    </cfRule>
    <cfRule type="cellIs" dxfId="2722" priority="290" operator="equal">
      <formula>"Titulaire"</formula>
    </cfRule>
  </conditionalFormatting>
  <conditionalFormatting sqref="C107">
    <cfRule type="cellIs" dxfId="2721" priority="291" operator="equal">
      <formula>$A$1</formula>
    </cfRule>
  </conditionalFormatting>
  <conditionalFormatting sqref="D107">
    <cfRule type="cellIs" dxfId="2720" priority="288" operator="equal">
      <formula>$A$1</formula>
    </cfRule>
  </conditionalFormatting>
  <conditionalFormatting sqref="A342:A410">
    <cfRule type="cellIs" dxfId="2719" priority="285" operator="equal">
      <formula>11</formula>
    </cfRule>
  </conditionalFormatting>
  <conditionalFormatting sqref="B415">
    <cfRule type="cellIs" dxfId="2718" priority="281" operator="equal">
      <formula>"Remplaçant"</formula>
    </cfRule>
    <cfRule type="cellIs" dxfId="2717" priority="282" operator="equal">
      <formula>"Titulaire"</formula>
    </cfRule>
  </conditionalFormatting>
  <conditionalFormatting sqref="A342">
    <cfRule type="cellIs" dxfId="2716" priority="280" operator="notEqual">
      <formula>11</formula>
    </cfRule>
  </conditionalFormatting>
  <conditionalFormatting sqref="C414:D416">
    <cfRule type="top10" priority="279" rank="1"/>
  </conditionalFormatting>
  <conditionalFormatting sqref="J21:K25">
    <cfRule type="cellIs" dxfId="2715" priority="275" operator="equal">
      <formula>0</formula>
    </cfRule>
  </conditionalFormatting>
  <conditionalFormatting sqref="P21:Q25">
    <cfRule type="cellIs" dxfId="2714" priority="273" operator="equal">
      <formula>"Remplaçant"</formula>
    </cfRule>
    <cfRule type="cellIs" dxfId="2713" priority="274" operator="equal">
      <formula>"Titulaire"</formula>
    </cfRule>
  </conditionalFormatting>
  <conditionalFormatting sqref="S21:T25">
    <cfRule type="cellIs" dxfId="2712" priority="271" operator="equal">
      <formula>"Remplaçant"</formula>
    </cfRule>
    <cfRule type="cellIs" dxfId="2711" priority="272" operator="equal">
      <formula>"Titulaire"</formula>
    </cfRule>
  </conditionalFormatting>
  <conditionalFormatting sqref="J21:J25">
    <cfRule type="top10" dxfId="2710" priority="278" rank="11"/>
  </conditionalFormatting>
  <conditionalFormatting sqref="U21:U25">
    <cfRule type="cellIs" dxfId="2709" priority="269" operator="equal">
      <formula>"Remplaçant"</formula>
    </cfRule>
    <cfRule type="cellIs" dxfId="2708" priority="270" operator="equal">
      <formula>"Titulaire"</formula>
    </cfRule>
  </conditionalFormatting>
  <conditionalFormatting sqref="V21:W25">
    <cfRule type="cellIs" dxfId="2707" priority="267" operator="equal">
      <formula>"Remplaçant"</formula>
    </cfRule>
    <cfRule type="cellIs" dxfId="2706" priority="268" operator="equal">
      <formula>"Titulaire"</formula>
    </cfRule>
  </conditionalFormatting>
  <conditionalFormatting sqref="Y21:Z25">
    <cfRule type="cellIs" dxfId="2705" priority="265" operator="equal">
      <formula>"Remplaçant"</formula>
    </cfRule>
    <cfRule type="cellIs" dxfId="2704" priority="266" operator="equal">
      <formula>"Titulaire"</formula>
    </cfRule>
  </conditionalFormatting>
  <conditionalFormatting sqref="AB21:AC25">
    <cfRule type="cellIs" dxfId="2703" priority="263" operator="equal">
      <formula>"Remplaçant"</formula>
    </cfRule>
    <cfRule type="cellIs" dxfId="2702" priority="264" operator="equal">
      <formula>"Titulaire"</formula>
    </cfRule>
  </conditionalFormatting>
  <conditionalFormatting sqref="AE21:AF25">
    <cfRule type="cellIs" dxfId="2701" priority="261" operator="equal">
      <formula>"Remplaçant"</formula>
    </cfRule>
    <cfRule type="cellIs" dxfId="2700" priority="262" operator="equal">
      <formula>"Titulaire"</formula>
    </cfRule>
  </conditionalFormatting>
  <conditionalFormatting sqref="AH21:AI25">
    <cfRule type="cellIs" dxfId="2699" priority="259" operator="equal">
      <formula>"Remplaçant"</formula>
    </cfRule>
    <cfRule type="cellIs" dxfId="2698" priority="260" operator="equal">
      <formula>"Titulaire"</formula>
    </cfRule>
  </conditionalFormatting>
  <conditionalFormatting sqref="AK21:AL25">
    <cfRule type="cellIs" dxfId="2697" priority="257" operator="equal">
      <formula>"Remplaçant"</formula>
    </cfRule>
    <cfRule type="cellIs" dxfId="2696" priority="258" operator="equal">
      <formula>"Titulaire"</formula>
    </cfRule>
  </conditionalFormatting>
  <conditionalFormatting sqref="AN21:AO25">
    <cfRule type="cellIs" dxfId="2695" priority="255" operator="equal">
      <formula>"Remplaçant"</formula>
    </cfRule>
    <cfRule type="cellIs" dxfId="2694" priority="256" operator="equal">
      <formula>"Titulaire"</formula>
    </cfRule>
  </conditionalFormatting>
  <conditionalFormatting sqref="AQ21:AR25">
    <cfRule type="cellIs" dxfId="2693" priority="253" operator="equal">
      <formula>"Remplaçant"</formula>
    </cfRule>
    <cfRule type="cellIs" dxfId="2692" priority="254" operator="equal">
      <formula>"Titulaire"</formula>
    </cfRule>
  </conditionalFormatting>
  <conditionalFormatting sqref="AT21:AU25">
    <cfRule type="cellIs" dxfId="2691" priority="251" operator="equal">
      <formula>"Remplaçant"</formula>
    </cfRule>
    <cfRule type="cellIs" dxfId="2690" priority="252" operator="equal">
      <formula>"Titulaire"</formula>
    </cfRule>
  </conditionalFormatting>
  <conditionalFormatting sqref="AW21:AX25">
    <cfRule type="cellIs" dxfId="2689" priority="249" operator="equal">
      <formula>"Remplaçant"</formula>
    </cfRule>
    <cfRule type="cellIs" dxfId="2688" priority="250" operator="equal">
      <formula>"Titulaire"</formula>
    </cfRule>
  </conditionalFormatting>
  <conditionalFormatting sqref="AZ21:BA25">
    <cfRule type="cellIs" dxfId="2687" priority="247" operator="equal">
      <formula>"Remplaçant"</formula>
    </cfRule>
    <cfRule type="cellIs" dxfId="2686" priority="248" operator="equal">
      <formula>"Titulaire"</formula>
    </cfRule>
  </conditionalFormatting>
  <conditionalFormatting sqref="BC21:BD25">
    <cfRule type="cellIs" dxfId="2685" priority="245" operator="equal">
      <formula>"Remplaçant"</formula>
    </cfRule>
    <cfRule type="cellIs" dxfId="2684" priority="246" operator="equal">
      <formula>"Titulaire"</formula>
    </cfRule>
  </conditionalFormatting>
  <conditionalFormatting sqref="BF21:BG25">
    <cfRule type="cellIs" dxfId="2683" priority="243" operator="equal">
      <formula>"Remplaçant"</formula>
    </cfRule>
    <cfRule type="cellIs" dxfId="2682" priority="244" operator="equal">
      <formula>"Titulaire"</formula>
    </cfRule>
  </conditionalFormatting>
  <conditionalFormatting sqref="BI21:BJ25">
    <cfRule type="cellIs" dxfId="2681" priority="241" operator="equal">
      <formula>"Remplaçant"</formula>
    </cfRule>
    <cfRule type="cellIs" dxfId="2680" priority="242" operator="equal">
      <formula>"Titulaire"</formula>
    </cfRule>
  </conditionalFormatting>
  <conditionalFormatting sqref="BL21:BM25">
    <cfRule type="cellIs" dxfId="2679" priority="239" operator="equal">
      <formula>"Remplaçant"</formula>
    </cfRule>
    <cfRule type="cellIs" dxfId="2678" priority="240" operator="equal">
      <formula>"Titulaire"</formula>
    </cfRule>
  </conditionalFormatting>
  <conditionalFormatting sqref="BO21:BP25">
    <cfRule type="cellIs" dxfId="2677" priority="237" operator="equal">
      <formula>"Remplaçant"</formula>
    </cfRule>
    <cfRule type="cellIs" dxfId="2676" priority="238" operator="equal">
      <formula>"Titulaire"</formula>
    </cfRule>
  </conditionalFormatting>
  <conditionalFormatting sqref="BR21:BS25">
    <cfRule type="cellIs" dxfId="2675" priority="235" operator="equal">
      <formula>"Remplaçant"</formula>
    </cfRule>
    <cfRule type="cellIs" dxfId="2674" priority="236" operator="equal">
      <formula>"Titulaire"</formula>
    </cfRule>
  </conditionalFormatting>
  <conditionalFormatting sqref="BU21:BV25">
    <cfRule type="cellIs" dxfId="2673" priority="233" operator="equal">
      <formula>"Remplaçant"</formula>
    </cfRule>
    <cfRule type="cellIs" dxfId="2672" priority="234" operator="equal">
      <formula>"Titulaire"</formula>
    </cfRule>
  </conditionalFormatting>
  <conditionalFormatting sqref="BX21:BY25">
    <cfRule type="cellIs" dxfId="2671" priority="231" operator="equal">
      <formula>"Remplaçant"</formula>
    </cfRule>
    <cfRule type="cellIs" dxfId="2670" priority="232" operator="equal">
      <formula>"Titulaire"</formula>
    </cfRule>
  </conditionalFormatting>
  <conditionalFormatting sqref="CA21:CB25">
    <cfRule type="cellIs" dxfId="2669" priority="229" operator="equal">
      <formula>"Remplaçant"</formula>
    </cfRule>
    <cfRule type="cellIs" dxfId="2668" priority="230" operator="equal">
      <formula>"Titulaire"</formula>
    </cfRule>
  </conditionalFormatting>
  <conditionalFormatting sqref="CD21:CE25">
    <cfRule type="cellIs" dxfId="2667" priority="227" operator="equal">
      <formula>"Remplaçant"</formula>
    </cfRule>
    <cfRule type="cellIs" dxfId="2666" priority="228" operator="equal">
      <formula>"Titulaire"</formula>
    </cfRule>
  </conditionalFormatting>
  <conditionalFormatting sqref="CG21:CH25">
    <cfRule type="cellIs" dxfId="2665" priority="225" operator="equal">
      <formula>"Remplaçant"</formula>
    </cfRule>
    <cfRule type="cellIs" dxfId="2664" priority="226" operator="equal">
      <formula>"Titulaire"</formula>
    </cfRule>
  </conditionalFormatting>
  <conditionalFormatting sqref="CJ21:CK25">
    <cfRule type="cellIs" dxfId="2663" priority="223" operator="equal">
      <formula>"Remplaçant"</formula>
    </cfRule>
    <cfRule type="cellIs" dxfId="2662" priority="224" operator="equal">
      <formula>"Titulaire"</formula>
    </cfRule>
  </conditionalFormatting>
  <conditionalFormatting sqref="CM21:CN25">
    <cfRule type="cellIs" dxfId="2661" priority="221" operator="equal">
      <formula>"Remplaçant"</formula>
    </cfRule>
    <cfRule type="cellIs" dxfId="2660" priority="222" operator="equal">
      <formula>"Titulaire"</formula>
    </cfRule>
  </conditionalFormatting>
  <conditionalFormatting sqref="CP21:CQ25">
    <cfRule type="cellIs" dxfId="2659" priority="219" operator="equal">
      <formula>"Remplaçant"</formula>
    </cfRule>
    <cfRule type="cellIs" dxfId="2658" priority="220" operator="equal">
      <formula>"Titulaire"</formula>
    </cfRule>
  </conditionalFormatting>
  <conditionalFormatting sqref="CS21:CT25">
    <cfRule type="cellIs" dxfId="2657" priority="217" operator="equal">
      <formula>"Remplaçant"</formula>
    </cfRule>
    <cfRule type="cellIs" dxfId="2656" priority="218" operator="equal">
      <formula>"Titulaire"</formula>
    </cfRule>
  </conditionalFormatting>
  <conditionalFormatting sqref="CV21:CW25">
    <cfRule type="cellIs" dxfId="2655" priority="215" operator="equal">
      <formula>"Remplaçant"</formula>
    </cfRule>
    <cfRule type="cellIs" dxfId="2654" priority="216" operator="equal">
      <formula>"Titulaire"</formula>
    </cfRule>
  </conditionalFormatting>
  <conditionalFormatting sqref="CY21:CZ25">
    <cfRule type="cellIs" dxfId="2653" priority="213" operator="equal">
      <formula>"Remplaçant"</formula>
    </cfRule>
    <cfRule type="cellIs" dxfId="2652" priority="214" operator="equal">
      <formula>"Titulaire"</formula>
    </cfRule>
  </conditionalFormatting>
  <conditionalFormatting sqref="DB21:DC25">
    <cfRule type="cellIs" dxfId="2651" priority="211" operator="equal">
      <formula>"Remplaçant"</formula>
    </cfRule>
    <cfRule type="cellIs" dxfId="2650" priority="212" operator="equal">
      <formula>"Titulaire"</formula>
    </cfRule>
  </conditionalFormatting>
  <conditionalFormatting sqref="DE21:DF25">
    <cfRule type="cellIs" dxfId="2649" priority="209" operator="equal">
      <formula>"Remplaçant"</formula>
    </cfRule>
    <cfRule type="cellIs" dxfId="2648" priority="210" operator="equal">
      <formula>"Titulaire"</formula>
    </cfRule>
  </conditionalFormatting>
  <conditionalFormatting sqref="DH21:DI25">
    <cfRule type="cellIs" dxfId="2647" priority="207" operator="equal">
      <formula>"Remplaçant"</formula>
    </cfRule>
    <cfRule type="cellIs" dxfId="2646" priority="208" operator="equal">
      <formula>"Titulaire"</formula>
    </cfRule>
  </conditionalFormatting>
  <conditionalFormatting sqref="DK21:DL25">
    <cfRule type="cellIs" dxfId="2645" priority="205" operator="equal">
      <formula>"Remplaçant"</formula>
    </cfRule>
    <cfRule type="cellIs" dxfId="2644" priority="206" operator="equal">
      <formula>"Titulaire"</formula>
    </cfRule>
  </conditionalFormatting>
  <conditionalFormatting sqref="DN21:DO25">
    <cfRule type="cellIs" dxfId="2643" priority="203" operator="equal">
      <formula>"Remplaçant"</formula>
    </cfRule>
    <cfRule type="cellIs" dxfId="2642" priority="204" operator="equal">
      <formula>"Titulaire"</formula>
    </cfRule>
  </conditionalFormatting>
  <conditionalFormatting sqref="DQ21:DR25">
    <cfRule type="cellIs" dxfId="2641" priority="201" operator="equal">
      <formula>"Remplaçant"</formula>
    </cfRule>
    <cfRule type="cellIs" dxfId="2640" priority="202" operator="equal">
      <formula>"Titulaire"</formula>
    </cfRule>
  </conditionalFormatting>
  <conditionalFormatting sqref="DT21:DU25">
    <cfRule type="cellIs" dxfId="2639" priority="199" operator="equal">
      <formula>"Remplaçant"</formula>
    </cfRule>
    <cfRule type="cellIs" dxfId="2638" priority="200" operator="equal">
      <formula>"Titulaire"</formula>
    </cfRule>
  </conditionalFormatting>
  <conditionalFormatting sqref="E24:F25 E21:E23">
    <cfRule type="cellIs" dxfId="2637" priority="198" operator="equal">
      <formula>0</formula>
    </cfRule>
  </conditionalFormatting>
  <conditionalFormatting sqref="G21:I25">
    <cfRule type="cellIs" dxfId="2636" priority="197" operator="equal">
      <formula>0</formula>
    </cfRule>
  </conditionalFormatting>
  <conditionalFormatting sqref="U118 U120 AC118:XFD119 AK117:XFD117 AK120:XFD121 I117:K121 F117:F121 M117:T121">
    <cfRule type="cellIs" dxfId="2635" priority="195" operator="equal">
      <formula>"Remplaçant"</formula>
    </cfRule>
    <cfRule type="cellIs" dxfId="2634" priority="196" operator="equal">
      <formula>"Titulaire"</formula>
    </cfRule>
  </conditionalFormatting>
  <conditionalFormatting sqref="F117:F121">
    <cfRule type="colorScale" priority="194">
      <colorScale>
        <cfvo type="min"/>
        <cfvo type="percentile" val="50"/>
        <cfvo type="max"/>
        <color rgb="FFF8696B"/>
        <color rgb="FFFFEB84"/>
        <color rgb="FF63BE7B"/>
      </colorScale>
    </cfRule>
  </conditionalFormatting>
  <conditionalFormatting sqref="H117:H121">
    <cfRule type="cellIs" dxfId="2633" priority="190" operator="equal">
      <formula>"Remplaçant"</formula>
    </cfRule>
    <cfRule type="cellIs" dxfId="2632" priority="191" operator="equal">
      <formula>"Titulaire"</formula>
    </cfRule>
  </conditionalFormatting>
  <conditionalFormatting sqref="H117:H121">
    <cfRule type="colorScale" priority="189">
      <colorScale>
        <cfvo type="min"/>
        <cfvo type="percentile" val="50"/>
        <cfvo type="max"/>
        <color rgb="FFF8696B"/>
        <color rgb="FFFFEB84"/>
        <color rgb="FF63BE7B"/>
      </colorScale>
    </cfRule>
  </conditionalFormatting>
  <conditionalFormatting sqref="G117:G121">
    <cfRule type="cellIs" dxfId="2631" priority="187" operator="equal">
      <formula>"Remplaçant"</formula>
    </cfRule>
    <cfRule type="cellIs" dxfId="2630" priority="188" operator="equal">
      <formula>"Titulaire"</formula>
    </cfRule>
  </conditionalFormatting>
  <conditionalFormatting sqref="G117:G121">
    <cfRule type="colorScale" priority="186">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J26:K30 M26:N30">
    <cfRule type="cellIs" dxfId="2629" priority="183" operator="equal">
      <formula>"Remplaçant"</formula>
    </cfRule>
    <cfRule type="cellIs" dxfId="2628" priority="184" operator="equal">
      <formula>"Titulaire"</formula>
    </cfRule>
  </conditionalFormatting>
  <conditionalFormatting sqref="J26:K30">
    <cfRule type="cellIs" dxfId="2627" priority="182" operator="equal">
      <formula>0</formula>
    </cfRule>
  </conditionalFormatting>
  <conditionalFormatting sqref="P26:Q30">
    <cfRule type="cellIs" dxfId="2626" priority="180" operator="equal">
      <formula>"Remplaçant"</formula>
    </cfRule>
    <cfRule type="cellIs" dxfId="2625" priority="181" operator="equal">
      <formula>"Titulaire"</formula>
    </cfRule>
  </conditionalFormatting>
  <conditionalFormatting sqref="J26:J30">
    <cfRule type="top10" dxfId="2624" priority="185" rank="11"/>
  </conditionalFormatting>
  <conditionalFormatting sqref="V26:W30">
    <cfRule type="cellIs" dxfId="2623" priority="174" operator="equal">
      <formula>"Remplaçant"</formula>
    </cfRule>
    <cfRule type="cellIs" dxfId="2622" priority="175" operator="equal">
      <formula>"Titulaire"</formula>
    </cfRule>
  </conditionalFormatting>
  <conditionalFormatting sqref="AB26:AC30">
    <cfRule type="cellIs" dxfId="2621" priority="170" operator="equal">
      <formula>"Remplaçant"</formula>
    </cfRule>
    <cfRule type="cellIs" dxfId="2620" priority="171" operator="equal">
      <formula>"Titulaire"</formula>
    </cfRule>
  </conditionalFormatting>
  <conditionalFormatting sqref="AK26:AL30">
    <cfRule type="cellIs" dxfId="2619" priority="164" operator="equal">
      <formula>"Remplaçant"</formula>
    </cfRule>
    <cfRule type="cellIs" dxfId="2618" priority="165" operator="equal">
      <formula>"Titulaire"</formula>
    </cfRule>
  </conditionalFormatting>
  <conditionalFormatting sqref="AQ26:AR30">
    <cfRule type="cellIs" dxfId="2617" priority="160" operator="equal">
      <formula>"Remplaçant"</formula>
    </cfRule>
    <cfRule type="cellIs" dxfId="2616" priority="161" operator="equal">
      <formula>"Titulaire"</formula>
    </cfRule>
  </conditionalFormatting>
  <conditionalFormatting sqref="AZ26:BA30">
    <cfRule type="cellIs" dxfId="2615" priority="154" operator="equal">
      <formula>"Remplaçant"</formula>
    </cfRule>
    <cfRule type="cellIs" dxfId="2614" priority="155" operator="equal">
      <formula>"Titulaire"</formula>
    </cfRule>
  </conditionalFormatting>
  <conditionalFormatting sqref="BF26:BG30">
    <cfRule type="cellIs" dxfId="2613" priority="150" operator="equal">
      <formula>"Remplaçant"</formula>
    </cfRule>
    <cfRule type="cellIs" dxfId="2612" priority="151" operator="equal">
      <formula>"Titulaire"</formula>
    </cfRule>
  </conditionalFormatting>
  <conditionalFormatting sqref="BO26:BP30">
    <cfRule type="cellIs" dxfId="2611" priority="144" operator="equal">
      <formula>"Remplaçant"</formula>
    </cfRule>
    <cfRule type="cellIs" dxfId="2610" priority="145" operator="equal">
      <formula>"Titulaire"</formula>
    </cfRule>
  </conditionalFormatting>
  <conditionalFormatting sqref="BU26:BV30">
    <cfRule type="cellIs" dxfId="2609" priority="140" operator="equal">
      <formula>"Remplaçant"</formula>
    </cfRule>
    <cfRule type="cellIs" dxfId="2608" priority="141" operator="equal">
      <formula>"Titulaire"</formula>
    </cfRule>
  </conditionalFormatting>
  <conditionalFormatting sqref="CD26:CE30">
    <cfRule type="cellIs" dxfId="2607" priority="134" operator="equal">
      <formula>"Remplaçant"</formula>
    </cfRule>
    <cfRule type="cellIs" dxfId="2606" priority="135" operator="equal">
      <formula>"Titulaire"</formula>
    </cfRule>
  </conditionalFormatting>
  <conditionalFormatting sqref="CJ26:CK30">
    <cfRule type="cellIs" dxfId="2605" priority="130" operator="equal">
      <formula>"Remplaçant"</formula>
    </cfRule>
    <cfRule type="cellIs" dxfId="2604" priority="131" operator="equal">
      <formula>"Titulaire"</formula>
    </cfRule>
  </conditionalFormatting>
  <conditionalFormatting sqref="CS26:CT30">
    <cfRule type="cellIs" dxfId="2603" priority="124" operator="equal">
      <formula>"Remplaçant"</formula>
    </cfRule>
    <cfRule type="cellIs" dxfId="2602" priority="125" operator="equal">
      <formula>"Titulaire"</formula>
    </cfRule>
  </conditionalFormatting>
  <conditionalFormatting sqref="CY26:CZ30">
    <cfRule type="cellIs" dxfId="2601" priority="120" operator="equal">
      <formula>"Remplaçant"</formula>
    </cfRule>
    <cfRule type="cellIs" dxfId="2600" priority="121" operator="equal">
      <formula>"Titulaire"</formula>
    </cfRule>
  </conditionalFormatting>
  <conditionalFormatting sqref="DH26:DI30">
    <cfRule type="cellIs" dxfId="2599" priority="114" operator="equal">
      <formula>"Remplaçant"</formula>
    </cfRule>
    <cfRule type="cellIs" dxfId="2598" priority="115" operator="equal">
      <formula>"Titulaire"</formula>
    </cfRule>
  </conditionalFormatting>
  <conditionalFormatting sqref="DN26:DO30">
    <cfRule type="cellIs" dxfId="2597" priority="110" operator="equal">
      <formula>"Remplaçant"</formula>
    </cfRule>
    <cfRule type="cellIs" dxfId="2596" priority="111" operator="equal">
      <formula>"Titulaire"</formula>
    </cfRule>
  </conditionalFormatting>
  <conditionalFormatting sqref="E26:F30">
    <cfRule type="cellIs" dxfId="2595" priority="105" operator="equal">
      <formula>0</formula>
    </cfRule>
  </conditionalFormatting>
  <conditionalFormatting sqref="G26:I30">
    <cfRule type="cellIs" dxfId="2594" priority="104" operator="equal">
      <formula>0</formula>
    </cfRule>
  </conditionalFormatting>
  <conditionalFormatting sqref="F130:F134">
    <cfRule type="colorScale" priority="101">
      <colorScale>
        <cfvo type="min"/>
        <cfvo type="percentile" val="50"/>
        <cfvo type="max"/>
        <color rgb="FFF8696B"/>
        <color rgb="FFFFEB84"/>
        <color rgb="FF63BE7B"/>
      </colorScale>
    </cfRule>
  </conditionalFormatting>
  <conditionalFormatting sqref="H130:H134">
    <cfRule type="cellIs" dxfId="2593" priority="99" operator="equal">
      <formula>"Remplaçant"</formula>
    </cfRule>
    <cfRule type="cellIs" dxfId="2592" priority="100" operator="equal">
      <formula>"Titulaire"</formula>
    </cfRule>
  </conditionalFormatting>
  <conditionalFormatting sqref="H130:H134">
    <cfRule type="colorScale" priority="98">
      <colorScale>
        <cfvo type="min"/>
        <cfvo type="percentile" val="50"/>
        <cfvo type="max"/>
        <color rgb="FFF8696B"/>
        <color rgb="FFFFEB84"/>
        <color rgb="FF63BE7B"/>
      </colorScale>
    </cfRule>
  </conditionalFormatting>
  <conditionalFormatting sqref="G130:G134">
    <cfRule type="colorScale" priority="95">
      <colorScale>
        <cfvo type="min"/>
        <cfvo type="percentile" val="50"/>
        <cfvo type="max"/>
        <color rgb="FFF8696B"/>
        <color rgb="FFFFEB84"/>
        <color rgb="FF63BE7B"/>
      </colorScale>
    </cfRule>
  </conditionalFormatting>
  <conditionalFormatting sqref="F21">
    <cfRule type="cellIs" dxfId="2591" priority="56" operator="equal">
      <formula>0</formula>
    </cfRule>
  </conditionalFormatting>
  <conditionalFormatting sqref="F22">
    <cfRule type="cellIs" dxfId="2590" priority="55" operator="equal">
      <formula>0</formula>
    </cfRule>
  </conditionalFormatting>
  <conditionalFormatting sqref="F23">
    <cfRule type="cellIs" dxfId="2589" priority="54" operator="equal">
      <formula>0</formula>
    </cfRule>
  </conditionalFormatting>
  <conditionalFormatting sqref="B422:B452">
    <cfRule type="top10" dxfId="2588" priority="33" rank="11"/>
  </conditionalFormatting>
  <conditionalFormatting sqref="B108:B138">
    <cfRule type="cellIs" dxfId="2587" priority="18" operator="equal">
      <formula>"Remplaçant"</formula>
    </cfRule>
    <cfRule type="cellIs" dxfId="2586" priority="19" operator="equal">
      <formula>"Titulaire"</formula>
    </cfRule>
  </conditionalFormatting>
  <conditionalFormatting sqref="C108:C138">
    <cfRule type="cellIs" dxfId="2585" priority="16" operator="equal">
      <formula>"Remplaçant"</formula>
    </cfRule>
    <cfRule type="cellIs" dxfId="2584" priority="17" operator="equal">
      <formula>"Titulaire"</formula>
    </cfRule>
  </conditionalFormatting>
  <conditionalFormatting sqref="D108:D138">
    <cfRule type="cellIs" dxfId="2583" priority="14" operator="equal">
      <formula>"Remplaçant"</formula>
    </cfRule>
    <cfRule type="cellIs" dxfId="2582" priority="15" operator="equal">
      <formula>"Titulaire"</formula>
    </cfRule>
  </conditionalFormatting>
  <conditionalFormatting sqref="B108:B138">
    <cfRule type="top10" dxfId="2581" priority="20" rank="11"/>
  </conditionalFormatting>
  <conditionalFormatting sqref="B5:B35">
    <cfRule type="cellIs" dxfId="2580" priority="11" operator="equal">
      <formula>"Remplaçant"</formula>
    </cfRule>
    <cfRule type="cellIs" dxfId="2579" priority="12" operator="equal">
      <formula>"Titulaire"</formula>
    </cfRule>
  </conditionalFormatting>
  <conditionalFormatting sqref="C5:C35">
    <cfRule type="cellIs" dxfId="2578" priority="9" operator="equal">
      <formula>"Remplaçant"</formula>
    </cfRule>
    <cfRule type="cellIs" dxfId="2577" priority="10" operator="equal">
      <formula>"Titulaire"</formula>
    </cfRule>
  </conditionalFormatting>
  <conditionalFormatting sqref="D5:D35">
    <cfRule type="cellIs" dxfId="2576" priority="7" operator="equal">
      <formula>"Remplaçant"</formula>
    </cfRule>
    <cfRule type="cellIs" dxfId="2575" priority="8" operator="equal">
      <formula>"Titulaire"</formula>
    </cfRule>
  </conditionalFormatting>
  <conditionalFormatting sqref="B5:B35">
    <cfRule type="top10" dxfId="2574" priority="13" rank="11"/>
  </conditionalFormatting>
  <conditionalFormatting sqref="L5:L35">
    <cfRule type="cellIs" dxfId="2573" priority="5" operator="equal">
      <formula>"Remplaçant"</formula>
    </cfRule>
    <cfRule type="cellIs" dxfId="2572" priority="6" operator="equal">
      <formula>"Titulaire"</formula>
    </cfRule>
  </conditionalFormatting>
  <conditionalFormatting sqref="O5:O35">
    <cfRule type="cellIs" dxfId="2571" priority="3" operator="equal">
      <formula>"Remplaçant"</formula>
    </cfRule>
    <cfRule type="cellIs" dxfId="2570" priority="4" operator="equal">
      <formula>"Titulaire"</formula>
    </cfRule>
  </conditionalFormatting>
  <conditionalFormatting sqref="R5:R35">
    <cfRule type="cellIs" dxfId="2569" priority="1" operator="equal">
      <formula>"Remplaçant"</formula>
    </cfRule>
    <cfRule type="cellIs" dxfId="2568" priority="2" operator="equal">
      <formula>"Titulaire"</formula>
    </cfRule>
  </conditionalFormatting>
  <hyperlinks>
    <hyperlink ref="B434" r:id="rId1" tooltip="Alassane Plea" display="http://www.lequipe.fr/Football/FootballFicheJoueur37371.html"/>
    <hyperlink ref="B440" r:id="rId2" tooltip="Anastasios Donis" display="http://www.lequipe.fr/Football/FootballFicheJoueur58053.html"/>
    <hyperlink ref="B441" r:id="rId3" tooltip="Alexy Bosetti" display="http://www.lequipe.fr/Football/FootballFicheJoueur44762.html"/>
    <hyperlink ref="B431" r:id="rId4" tooltip="Saïd Benrahma" display="http://www.lequipe.fr/Football/FootballFicheJoueur50543.html"/>
    <hyperlink ref="B452" r:id="rId5" tooltip="Mario Balotelli" display="http://www.lequipe.fr/Football/FootballFicheJoueur28563.html"/>
    <hyperlink ref="B437" r:id="rId6" tooltip="Rémi Walter" display="http://www.lequipe.fr/Football/FootballFicheJoueur47773.html"/>
    <hyperlink ref="B427" r:id="rId7" tooltip="Julien Vercauteren" display="http://www.lequipe.fr/Football/FootballFicheJoueur47973.html"/>
    <hyperlink ref="B423" r:id="rId8" tooltip="Arnaud Souquet" display="http://www.lequipe.fr/Football/FootballFicheJoueur33372.html"/>
    <hyperlink ref="B426" r:id="rId9" tooltip="Jean Seri" display="http://www.lequipe.fr/Football/FootballFicheJoueur51371.html"/>
    <hyperlink ref="B449" r:id="rId10" tooltip="Vincent Marcel" display="http://www.lequipe.fr/Football/FootballFicheJoueur58563.html"/>
    <hyperlink ref="B428" r:id="rId11" tooltip="Arnaud Lusamba" display="http://www.lequipe.fr/Football/FootballFicheJoueur53620.html"/>
    <hyperlink ref="B430" r:id="rId12" tooltip="Mickaël Le Bihan" display="http://www.lequipe.fr/Football/FootballFicheJoueur35807.html"/>
    <hyperlink ref="B444" r:id="rId13" tooltip="Vincent Koziello" display="http://www.lequipe.fr/Football/FootballFicheJoueur50537.html"/>
    <hyperlink ref="B433" r:id="rId14" tooltip="Valentin Eysseric" display="http://www.lequipe.fr/Football/FootballFicheJoueur36647.html"/>
    <hyperlink ref="B443" r:id="rId15" tooltip="Wylan Cyprien" display="http://www.lequipe.fr/Football/FootballFicheJoueur46366.html"/>
    <hyperlink ref="B429" r:id="rId16" tooltip="Younes Belhanda" display="http://www.lequipe.fr/Football/FootballFicheJoueur33061.html"/>
    <hyperlink ref="B450" r:id="rId17" tooltip="Malang Sarr" display="http://www.lequipe.fr/Football/FootballFicheJoueur57644.html"/>
    <hyperlink ref="B435" r:id="rId18" tooltip="Lucas Rougeaux" display="http://www.lequipe.fr/Football/FootballFicheJoueur48786.html"/>
    <hyperlink ref="B432" r:id="rId19" tooltip="Albert Rafetraniaina" display="http://www.lequipe.fr/Football/FootballFicheJoueur47542.html"/>
    <hyperlink ref="B439" r:id="rId20" tooltip="Ricardo Pereira" display="http://www.lequipe.fr/Football/FootballFicheJoueur45063.html"/>
    <hyperlink ref="B424" r:id="rId21" tooltip="Gautier Lloris" display="http://www.lequipe.fr/Football/FootballFicheJoueur47832.html"/>
    <hyperlink ref="B438" r:id="rId22" tooltip="Maxime Le Marchand" display="http://www.lequipe.fr/Football/FootballFicheJoueur33120.html"/>
    <hyperlink ref="B448" r:id="rId23" tooltip="Dante" display="http://www.lequipe.fr/Football/FootballFicheJoueur20255.html"/>
    <hyperlink ref="B446" r:id="rId24" tooltip="Henrique Dalbert" display="http://www.lequipe.fr/Football/FootballFicheJoueur56801.html"/>
    <hyperlink ref="B445" r:id="rId25" tooltip="Olivier Boscagli" display="http://www.lequipe.fr/Football/FootballFicheJoueur52783.html"/>
    <hyperlink ref="B442" r:id="rId26" tooltip="Mathieu Bodmer" display="http://www.lequipe.fr/Football/FootballFicheJoueur5000000000000000000010668.html"/>
    <hyperlink ref="B425" r:id="rId27" tooltip="Paul Baysse" display="http://www.lequipe.fr/Football/FootballFicheJoueur23369.html"/>
    <hyperlink ref="B436" r:id="rId28" tooltip="Simon Pouplin" display="http://www.lequipe.fr/Football/FootballFicheJoueur20444.html"/>
    <hyperlink ref="B422" r:id="rId29" tooltip="Mouez Hassen" display="http://www.lequipe.fr/Football/FootballFicheJoueur45795.html"/>
    <hyperlink ref="B447" r:id="rId30" tooltip="Yoan Cardinale" display="http://www.lequipe.fr/Football/FootballFicheJoueur50522.html"/>
    <hyperlink ref="B451" r:id="rId31" tooltip="Walter Benitez" display="http://www.lequipe.fr/Football/FootballFicheJoueur59550.html"/>
    <hyperlink ref="B120" r:id="rId32" tooltip="Alassane Plea" display="http://www.lequipe.fr/Football/FootballFicheJoueur37371.html"/>
    <hyperlink ref="B126" r:id="rId33" tooltip="Anastasios Donis" display="http://www.lequipe.fr/Football/FootballFicheJoueur58053.html"/>
    <hyperlink ref="B127" r:id="rId34" tooltip="Alexy Bosetti" display="http://www.lequipe.fr/Football/FootballFicheJoueur44762.html"/>
    <hyperlink ref="B117" r:id="rId35" tooltip="Saïd Benrahma" display="http://www.lequipe.fr/Football/FootballFicheJoueur50543.html"/>
    <hyperlink ref="B138" r:id="rId36" tooltip="Mario Balotelli" display="http://www.lequipe.fr/Football/FootballFicheJoueur28563.html"/>
    <hyperlink ref="B123" r:id="rId37" tooltip="Rémi Walter" display="http://www.lequipe.fr/Football/FootballFicheJoueur47773.html"/>
    <hyperlink ref="B113" r:id="rId38" tooltip="Julien Vercauteren" display="http://www.lequipe.fr/Football/FootballFicheJoueur47973.html"/>
    <hyperlink ref="B109" r:id="rId39" tooltip="Arnaud Souquet" display="http://www.lequipe.fr/Football/FootballFicheJoueur33372.html"/>
    <hyperlink ref="B112" r:id="rId40" tooltip="Jean Seri" display="http://www.lequipe.fr/Football/FootballFicheJoueur51371.html"/>
    <hyperlink ref="B135" r:id="rId41" tooltip="Vincent Marcel" display="http://www.lequipe.fr/Football/FootballFicheJoueur58563.html"/>
    <hyperlink ref="B114" r:id="rId42" tooltip="Arnaud Lusamba" display="http://www.lequipe.fr/Football/FootballFicheJoueur53620.html"/>
    <hyperlink ref="B116" r:id="rId43" tooltip="Mickaël Le Bihan" display="http://www.lequipe.fr/Football/FootballFicheJoueur35807.html"/>
    <hyperlink ref="B130" r:id="rId44" tooltip="Vincent Koziello" display="http://www.lequipe.fr/Football/FootballFicheJoueur50537.html"/>
    <hyperlink ref="B119" r:id="rId45" tooltip="Valentin Eysseric" display="http://www.lequipe.fr/Football/FootballFicheJoueur36647.html"/>
    <hyperlink ref="B129" r:id="rId46" tooltip="Wylan Cyprien" display="http://www.lequipe.fr/Football/FootballFicheJoueur46366.html"/>
    <hyperlink ref="B115" r:id="rId47" tooltip="Younes Belhanda" display="http://www.lequipe.fr/Football/FootballFicheJoueur33061.html"/>
    <hyperlink ref="B136" r:id="rId48" tooltip="Malang Sarr" display="http://www.lequipe.fr/Football/FootballFicheJoueur57644.html"/>
    <hyperlink ref="B121" r:id="rId49" tooltip="Lucas Rougeaux" display="http://www.lequipe.fr/Football/FootballFicheJoueur48786.html"/>
    <hyperlink ref="B118" r:id="rId50" tooltip="Albert Rafetraniaina" display="http://www.lequipe.fr/Football/FootballFicheJoueur47542.html"/>
    <hyperlink ref="B125" r:id="rId51" tooltip="Ricardo Pereira" display="http://www.lequipe.fr/Football/FootballFicheJoueur45063.html"/>
    <hyperlink ref="B110" r:id="rId52" tooltip="Gautier Lloris" display="http://www.lequipe.fr/Football/FootballFicheJoueur47832.html"/>
    <hyperlink ref="B124" r:id="rId53" tooltip="Maxime Le Marchand" display="http://www.lequipe.fr/Football/FootballFicheJoueur33120.html"/>
    <hyperlink ref="B134" r:id="rId54" tooltip="Dante" display="http://www.lequipe.fr/Football/FootballFicheJoueur20255.html"/>
    <hyperlink ref="B132" r:id="rId55" tooltip="Henrique Dalbert" display="http://www.lequipe.fr/Football/FootballFicheJoueur56801.html"/>
    <hyperlink ref="B131" r:id="rId56" tooltip="Olivier Boscagli" display="http://www.lequipe.fr/Football/FootballFicheJoueur52783.html"/>
    <hyperlink ref="B128" r:id="rId57" tooltip="Mathieu Bodmer" display="http://www.lequipe.fr/Football/FootballFicheJoueur5000000000000000000010668.html"/>
    <hyperlink ref="B111" r:id="rId58" tooltip="Paul Baysse" display="http://www.lequipe.fr/Football/FootballFicheJoueur23369.html"/>
    <hyperlink ref="B122" r:id="rId59" tooltip="Simon Pouplin" display="http://www.lequipe.fr/Football/FootballFicheJoueur20444.html"/>
    <hyperlink ref="B108" r:id="rId60" tooltip="Mouez Hassen" display="http://www.lequipe.fr/Football/FootballFicheJoueur45795.html"/>
    <hyperlink ref="B133" r:id="rId61" tooltip="Yoan Cardinale" display="http://www.lequipe.fr/Football/FootballFicheJoueur50522.html"/>
    <hyperlink ref="B137" r:id="rId62" tooltip="Walter Benitez" display="http://www.lequipe.fr/Football/FootballFicheJoueur59550.html"/>
    <hyperlink ref="B17" r:id="rId63" tooltip="Alassane Plea" display="http://www.lequipe.fr/Football/FootballFicheJoueur37371.html"/>
    <hyperlink ref="B23" r:id="rId64" tooltip="Anastasios Donis" display="http://www.lequipe.fr/Football/FootballFicheJoueur58053.html"/>
    <hyperlink ref="B24" r:id="rId65" tooltip="Alexy Bosetti" display="http://www.lequipe.fr/Football/FootballFicheJoueur44762.html"/>
    <hyperlink ref="B14" r:id="rId66" tooltip="Saïd Benrahma" display="http://www.lequipe.fr/Football/FootballFicheJoueur50543.html"/>
    <hyperlink ref="B35" r:id="rId67" tooltip="Mario Balotelli" display="http://www.lequipe.fr/Football/FootballFicheJoueur28563.html"/>
    <hyperlink ref="B20" r:id="rId68" tooltip="Rémi Walter" display="http://www.lequipe.fr/Football/FootballFicheJoueur47773.html"/>
    <hyperlink ref="B10" r:id="rId69" tooltip="Julien Vercauteren" display="http://www.lequipe.fr/Football/FootballFicheJoueur47973.html"/>
    <hyperlink ref="B6" r:id="rId70" tooltip="Arnaud Souquet" display="http://www.lequipe.fr/Football/FootballFicheJoueur33372.html"/>
    <hyperlink ref="B9" r:id="rId71" tooltip="Jean Seri" display="http://www.lequipe.fr/Football/FootballFicheJoueur51371.html"/>
    <hyperlink ref="B32" r:id="rId72" tooltip="Vincent Marcel" display="http://www.lequipe.fr/Football/FootballFicheJoueur58563.html"/>
    <hyperlink ref="B11" r:id="rId73" tooltip="Arnaud Lusamba" display="http://www.lequipe.fr/Football/FootballFicheJoueur53620.html"/>
    <hyperlink ref="B13" r:id="rId74" tooltip="Mickaël Le Bihan" display="http://www.lequipe.fr/Football/FootballFicheJoueur35807.html"/>
    <hyperlink ref="B27" r:id="rId75" tooltip="Vincent Koziello" display="http://www.lequipe.fr/Football/FootballFicheJoueur50537.html"/>
    <hyperlink ref="B16" r:id="rId76" tooltip="Valentin Eysseric" display="http://www.lequipe.fr/Football/FootballFicheJoueur36647.html"/>
    <hyperlink ref="B26" r:id="rId77" tooltip="Wylan Cyprien" display="http://www.lequipe.fr/Football/FootballFicheJoueur46366.html"/>
    <hyperlink ref="B12" r:id="rId78" tooltip="Younes Belhanda" display="http://www.lequipe.fr/Football/FootballFicheJoueur33061.html"/>
    <hyperlink ref="B33" r:id="rId79" tooltip="Malang Sarr" display="http://www.lequipe.fr/Football/FootballFicheJoueur57644.html"/>
    <hyperlink ref="B18" r:id="rId80" tooltip="Lucas Rougeaux" display="http://www.lequipe.fr/Football/FootballFicheJoueur48786.html"/>
    <hyperlink ref="B15" r:id="rId81" tooltip="Albert Rafetraniaina" display="http://www.lequipe.fr/Football/FootballFicheJoueur47542.html"/>
    <hyperlink ref="B22" r:id="rId82" tooltip="Ricardo Pereira" display="http://www.lequipe.fr/Football/FootballFicheJoueur45063.html"/>
    <hyperlink ref="B7" r:id="rId83" tooltip="Gautier Lloris" display="http://www.lequipe.fr/Football/FootballFicheJoueur47832.html"/>
    <hyperlink ref="B21" r:id="rId84" tooltip="Maxime Le Marchand" display="http://www.lequipe.fr/Football/FootballFicheJoueur33120.html"/>
    <hyperlink ref="B31" r:id="rId85" tooltip="Dante" display="http://www.lequipe.fr/Football/FootballFicheJoueur20255.html"/>
    <hyperlink ref="B29" r:id="rId86" tooltip="Henrique Dalbert" display="http://www.lequipe.fr/Football/FootballFicheJoueur56801.html"/>
    <hyperlink ref="B28" r:id="rId87" tooltip="Olivier Boscagli" display="http://www.lequipe.fr/Football/FootballFicheJoueur52783.html"/>
    <hyperlink ref="B25" r:id="rId88" tooltip="Mathieu Bodmer" display="http://www.lequipe.fr/Football/FootballFicheJoueur5000000000000000000010668.html"/>
    <hyperlink ref="B8" r:id="rId89" tooltip="Paul Baysse" display="http://www.lequipe.fr/Football/FootballFicheJoueur23369.html"/>
    <hyperlink ref="B19" r:id="rId90" tooltip="Simon Pouplin" display="http://www.lequipe.fr/Football/FootballFicheJoueur20444.html"/>
    <hyperlink ref="B5" r:id="rId91" tooltip="Mouez Hassen" display="http://www.lequipe.fr/Football/FootballFicheJoueur45795.html"/>
    <hyperlink ref="B30" r:id="rId92" tooltip="Yoan Cardinale" display="http://www.lequipe.fr/Football/FootballFicheJoueur50522.html"/>
    <hyperlink ref="B34" r:id="rId93" tooltip="Walter Benitez" display="http://www.lequipe.fr/Football/FootballFicheJoueur59550.html"/>
  </hyperlinks>
  <pageMargins left="0.7" right="0.7" top="0.75" bottom="0.75" header="0.3" footer="0.3"/>
  <pageSetup paperSize="9" orientation="portrait" r:id="rId94"/>
  <drawing r:id="rId95"/>
  <legacyDrawing r:id="rId9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2">
    <tabColor theme="0"/>
  </sheetPr>
  <dimension ref="A1:DX420"/>
  <sheetViews>
    <sheetView showGridLines="0" zoomScale="85" zoomScaleNormal="85" workbookViewId="0">
      <selection activeCell="V9" sqref="V9"/>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7</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42594</v>
      </c>
      <c r="O2" s="113">
        <v>42603</v>
      </c>
      <c r="R2" s="113">
        <v>42610</v>
      </c>
      <c r="U2" s="113">
        <v>42622</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6</v>
      </c>
      <c r="O3" s="115" t="s">
        <v>7</v>
      </c>
      <c r="R3" s="115" t="s">
        <v>8</v>
      </c>
      <c r="U3" s="115" t="s">
        <v>7</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7</v>
      </c>
      <c r="M4" s="112" t="s">
        <v>155</v>
      </c>
      <c r="N4" s="111" t="s">
        <v>156</v>
      </c>
      <c r="O4" s="114" t="s">
        <v>13</v>
      </c>
      <c r="P4" s="112" t="s">
        <v>155</v>
      </c>
      <c r="Q4" s="111" t="s">
        <v>156</v>
      </c>
      <c r="R4" s="114" t="s">
        <v>7</v>
      </c>
      <c r="S4" s="112" t="s">
        <v>155</v>
      </c>
      <c r="T4" s="108" t="s">
        <v>156</v>
      </c>
      <c r="U4" s="114" t="s">
        <v>18</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1</v>
      </c>
      <c r="B5" s="174" t="s">
        <v>620</v>
      </c>
      <c r="C5" s="146">
        <v>1</v>
      </c>
      <c r="D5" s="177" t="s">
        <v>113</v>
      </c>
      <c r="E5" s="147">
        <f t="shared" ref="E5:E44" si="0">COUNTIF(L5:XFD5,"Titulaire")</f>
        <v>4</v>
      </c>
      <c r="F5" s="175">
        <f>SUM(L5:XFD5)*-1</f>
        <v>-4</v>
      </c>
      <c r="G5" s="147">
        <f t="shared" ref="G5:G44" si="1">COUNTIFS($49:$49,"Victoire",5:5,"Titulaire")</f>
        <v>2</v>
      </c>
      <c r="H5" s="147">
        <f t="shared" ref="H5:H44" si="2">COUNTIFS($49:$49,"Nul",5:5,"Titulaire")</f>
        <v>1</v>
      </c>
      <c r="I5" s="147">
        <f t="shared" ref="I5:I44" si="3">COUNTIFS($49:$49,"Défaite",5:5,"Titulaire")</f>
        <v>1</v>
      </c>
      <c r="J5" s="106">
        <f t="shared" ref="J5:J44" si="4">COUNTIF($L5:$XFD5,"Titulaire")/$J$2</f>
        <v>1</v>
      </c>
      <c r="K5" s="106">
        <f t="shared" ref="K5:K44" si="5">COUNTIF($L5:$XFD5,"Remplaçant")/$J$2</f>
        <v>0</v>
      </c>
      <c r="L5" s="107" t="s">
        <v>121</v>
      </c>
      <c r="M5" s="110"/>
      <c r="N5" s="110"/>
      <c r="O5" s="107" t="s">
        <v>121</v>
      </c>
      <c r="P5" s="110"/>
      <c r="Q5" s="110"/>
      <c r="R5" s="107" t="s">
        <v>121</v>
      </c>
      <c r="S5" s="110"/>
      <c r="T5" s="110">
        <v>3</v>
      </c>
      <c r="U5" s="107" t="s">
        <v>121</v>
      </c>
      <c r="V5" s="110"/>
      <c r="W5" s="110">
        <v>1</v>
      </c>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2</v>
      </c>
      <c r="B6" s="174" t="s">
        <v>528</v>
      </c>
      <c r="C6" s="146">
        <v>2</v>
      </c>
      <c r="D6" s="177" t="s">
        <v>114</v>
      </c>
      <c r="E6" s="147">
        <f t="shared" si="0"/>
        <v>0</v>
      </c>
      <c r="F6" s="145">
        <f t="shared" ref="F6:F16" si="6">SUM(L6:XFD6)</f>
        <v>0</v>
      </c>
      <c r="G6" s="147">
        <f t="shared" si="1"/>
        <v>0</v>
      </c>
      <c r="H6" s="147">
        <f t="shared" si="2"/>
        <v>0</v>
      </c>
      <c r="I6" s="147">
        <f t="shared" si="3"/>
        <v>0</v>
      </c>
      <c r="J6" s="106">
        <f t="shared" si="4"/>
        <v>0</v>
      </c>
      <c r="K6" s="106">
        <f t="shared" si="5"/>
        <v>0</v>
      </c>
      <c r="L6" s="96"/>
      <c r="M6" s="110"/>
      <c r="N6" s="110"/>
      <c r="O6" s="96"/>
      <c r="P6" s="110"/>
      <c r="Q6" s="110"/>
      <c r="R6" s="96"/>
      <c r="S6" s="110"/>
      <c r="T6" s="110"/>
      <c r="U6" s="96"/>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3</v>
      </c>
      <c r="B7" s="174" t="s">
        <v>621</v>
      </c>
      <c r="C7" s="146">
        <v>3</v>
      </c>
      <c r="D7" s="177" t="s">
        <v>114</v>
      </c>
      <c r="E7" s="147">
        <f t="shared" si="0"/>
        <v>4</v>
      </c>
      <c r="F7" s="145">
        <f t="shared" si="6"/>
        <v>0</v>
      </c>
      <c r="G7" s="147">
        <f t="shared" si="1"/>
        <v>2</v>
      </c>
      <c r="H7" s="147">
        <f t="shared" si="2"/>
        <v>1</v>
      </c>
      <c r="I7" s="147">
        <f t="shared" si="3"/>
        <v>1</v>
      </c>
      <c r="J7" s="106">
        <f t="shared" si="4"/>
        <v>1</v>
      </c>
      <c r="K7" s="106">
        <f t="shared" si="5"/>
        <v>0</v>
      </c>
      <c r="L7" s="107" t="s">
        <v>121</v>
      </c>
      <c r="M7" s="110"/>
      <c r="N7" s="110"/>
      <c r="O7" s="107" t="s">
        <v>121</v>
      </c>
      <c r="P7" s="110"/>
      <c r="Q7" s="110"/>
      <c r="R7" s="107" t="s">
        <v>121</v>
      </c>
      <c r="S7" s="110"/>
      <c r="T7" s="110"/>
      <c r="U7" s="107" t="s">
        <v>121</v>
      </c>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4</v>
      </c>
      <c r="B8" s="174" t="s">
        <v>615</v>
      </c>
      <c r="C8" s="146">
        <v>5</v>
      </c>
      <c r="D8" s="177" t="s">
        <v>114</v>
      </c>
      <c r="E8" s="147">
        <f t="shared" si="0"/>
        <v>1</v>
      </c>
      <c r="F8" s="145">
        <f t="shared" si="6"/>
        <v>0</v>
      </c>
      <c r="G8" s="147">
        <f t="shared" si="1"/>
        <v>0</v>
      </c>
      <c r="H8" s="147">
        <f t="shared" si="2"/>
        <v>1</v>
      </c>
      <c r="I8" s="147">
        <f t="shared" si="3"/>
        <v>0</v>
      </c>
      <c r="J8" s="106">
        <f t="shared" si="4"/>
        <v>0.25</v>
      </c>
      <c r="K8" s="106">
        <f t="shared" si="5"/>
        <v>0.25</v>
      </c>
      <c r="L8" s="107"/>
      <c r="M8" s="110"/>
      <c r="N8" s="110"/>
      <c r="O8" s="107"/>
      <c r="P8" s="110"/>
      <c r="Q8" s="110"/>
      <c r="R8" s="96" t="s">
        <v>122</v>
      </c>
      <c r="S8" s="110"/>
      <c r="T8" s="110"/>
      <c r="U8" s="107" t="s">
        <v>121</v>
      </c>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5</v>
      </c>
      <c r="B9" s="174" t="s">
        <v>622</v>
      </c>
      <c r="C9" s="146">
        <v>6</v>
      </c>
      <c r="D9" s="177" t="s">
        <v>116</v>
      </c>
      <c r="E9" s="147">
        <f t="shared" si="0"/>
        <v>2</v>
      </c>
      <c r="F9" s="145">
        <f t="shared" si="6"/>
        <v>0</v>
      </c>
      <c r="G9" s="147">
        <f t="shared" si="1"/>
        <v>0</v>
      </c>
      <c r="H9" s="147">
        <f t="shared" si="2"/>
        <v>1</v>
      </c>
      <c r="I9" s="147">
        <f t="shared" si="3"/>
        <v>1</v>
      </c>
      <c r="J9" s="106">
        <f t="shared" si="4"/>
        <v>0.5</v>
      </c>
      <c r="K9" s="106">
        <f t="shared" si="5"/>
        <v>0.5</v>
      </c>
      <c r="L9" s="96" t="s">
        <v>122</v>
      </c>
      <c r="M9" s="110"/>
      <c r="N9" s="110"/>
      <c r="O9" s="96" t="s">
        <v>122</v>
      </c>
      <c r="P9" s="110"/>
      <c r="Q9" s="110"/>
      <c r="R9" s="107" t="s">
        <v>121</v>
      </c>
      <c r="S9" s="110"/>
      <c r="T9" s="110"/>
      <c r="U9" s="107" t="s">
        <v>121</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6</v>
      </c>
      <c r="B10" s="174" t="s">
        <v>617</v>
      </c>
      <c r="C10" s="146">
        <v>7</v>
      </c>
      <c r="D10" s="177" t="s">
        <v>116</v>
      </c>
      <c r="E10" s="147">
        <f t="shared" si="0"/>
        <v>4</v>
      </c>
      <c r="F10" s="145">
        <f t="shared" si="6"/>
        <v>2</v>
      </c>
      <c r="G10" s="147">
        <f t="shared" si="1"/>
        <v>2</v>
      </c>
      <c r="H10" s="147">
        <f t="shared" si="2"/>
        <v>1</v>
      </c>
      <c r="I10" s="147">
        <f t="shared" si="3"/>
        <v>1</v>
      </c>
      <c r="J10" s="106">
        <f t="shared" si="4"/>
        <v>1</v>
      </c>
      <c r="K10" s="106">
        <f t="shared" si="5"/>
        <v>0</v>
      </c>
      <c r="L10" s="96" t="s">
        <v>121</v>
      </c>
      <c r="M10" s="110"/>
      <c r="N10" s="110"/>
      <c r="O10" s="107" t="s">
        <v>121</v>
      </c>
      <c r="P10" s="110">
        <v>1</v>
      </c>
      <c r="Q10" s="110"/>
      <c r="R10" s="107" t="s">
        <v>121</v>
      </c>
      <c r="S10" s="110"/>
      <c r="T10" s="110"/>
      <c r="U10" s="107" t="s">
        <v>121</v>
      </c>
      <c r="V10" s="110">
        <v>1</v>
      </c>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7</v>
      </c>
      <c r="B11" s="174" t="s">
        <v>623</v>
      </c>
      <c r="C11" s="146">
        <v>8</v>
      </c>
      <c r="D11" s="177" t="s">
        <v>116</v>
      </c>
      <c r="E11" s="147">
        <f t="shared" si="0"/>
        <v>4</v>
      </c>
      <c r="F11" s="145">
        <f t="shared" si="6"/>
        <v>0</v>
      </c>
      <c r="G11" s="147">
        <f t="shared" si="1"/>
        <v>2</v>
      </c>
      <c r="H11" s="147">
        <f t="shared" si="2"/>
        <v>1</v>
      </c>
      <c r="I11" s="147">
        <f t="shared" si="3"/>
        <v>1</v>
      </c>
      <c r="J11" s="106">
        <f t="shared" si="4"/>
        <v>1</v>
      </c>
      <c r="K11" s="106">
        <f t="shared" si="5"/>
        <v>0</v>
      </c>
      <c r="L11" s="96" t="s">
        <v>121</v>
      </c>
      <c r="M11" s="110"/>
      <c r="N11" s="110"/>
      <c r="O11" s="107" t="s">
        <v>121</v>
      </c>
      <c r="P11" s="110"/>
      <c r="Q11" s="110"/>
      <c r="R11" s="107" t="s">
        <v>121</v>
      </c>
      <c r="S11" s="110"/>
      <c r="T11" s="110"/>
      <c r="U11" s="107" t="s">
        <v>121</v>
      </c>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28</v>
      </c>
      <c r="B12" s="174" t="s">
        <v>624</v>
      </c>
      <c r="C12" s="146">
        <v>9</v>
      </c>
      <c r="D12" s="177" t="s">
        <v>117</v>
      </c>
      <c r="E12" s="147">
        <f t="shared" si="0"/>
        <v>2</v>
      </c>
      <c r="F12" s="145">
        <f t="shared" si="6"/>
        <v>1</v>
      </c>
      <c r="G12" s="147">
        <f t="shared" si="1"/>
        <v>1</v>
      </c>
      <c r="H12" s="147">
        <f t="shared" si="2"/>
        <v>0</v>
      </c>
      <c r="I12" s="147">
        <f t="shared" si="3"/>
        <v>1</v>
      </c>
      <c r="J12" s="106">
        <f t="shared" si="4"/>
        <v>0.5</v>
      </c>
      <c r="K12" s="106">
        <f t="shared" si="5"/>
        <v>0.25</v>
      </c>
      <c r="L12" s="107"/>
      <c r="M12" s="110"/>
      <c r="N12" s="110"/>
      <c r="O12" s="107" t="s">
        <v>121</v>
      </c>
      <c r="P12" s="110"/>
      <c r="Q12" s="110"/>
      <c r="R12" s="107" t="s">
        <v>121</v>
      </c>
      <c r="S12" s="110">
        <v>1</v>
      </c>
      <c r="T12" s="110"/>
      <c r="U12" s="96" t="s">
        <v>122</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8</v>
      </c>
      <c r="B13" s="174" t="s">
        <v>625</v>
      </c>
      <c r="C13" s="146">
        <v>10</v>
      </c>
      <c r="D13" s="177" t="s">
        <v>116</v>
      </c>
      <c r="E13" s="147">
        <f t="shared" si="0"/>
        <v>2</v>
      </c>
      <c r="F13" s="145">
        <f t="shared" si="6"/>
        <v>0</v>
      </c>
      <c r="G13" s="147">
        <f t="shared" si="1"/>
        <v>2</v>
      </c>
      <c r="H13" s="147">
        <f t="shared" si="2"/>
        <v>0</v>
      </c>
      <c r="I13" s="147">
        <f t="shared" si="3"/>
        <v>0</v>
      </c>
      <c r="J13" s="106">
        <f t="shared" si="4"/>
        <v>0.5</v>
      </c>
      <c r="K13" s="106">
        <f t="shared" si="5"/>
        <v>0</v>
      </c>
      <c r="L13" s="96" t="s">
        <v>121</v>
      </c>
      <c r="M13" s="110"/>
      <c r="N13" s="110"/>
      <c r="O13" s="107" t="s">
        <v>121</v>
      </c>
      <c r="P13" s="110"/>
      <c r="Q13" s="110"/>
      <c r="R13" s="96"/>
      <c r="S13" s="110"/>
      <c r="T13" s="110"/>
      <c r="U13" s="96"/>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9</v>
      </c>
      <c r="B14" s="174" t="s">
        <v>626</v>
      </c>
      <c r="C14" s="146">
        <v>11</v>
      </c>
      <c r="D14" s="177" t="s">
        <v>117</v>
      </c>
      <c r="E14" s="147">
        <f t="shared" si="0"/>
        <v>3</v>
      </c>
      <c r="F14" s="145">
        <f t="shared" si="6"/>
        <v>0</v>
      </c>
      <c r="G14" s="147">
        <f t="shared" si="1"/>
        <v>2</v>
      </c>
      <c r="H14" s="147">
        <f t="shared" si="2"/>
        <v>0</v>
      </c>
      <c r="I14" s="147">
        <f t="shared" si="3"/>
        <v>1</v>
      </c>
      <c r="J14" s="106">
        <f t="shared" si="4"/>
        <v>0.75</v>
      </c>
      <c r="K14" s="106">
        <f t="shared" si="5"/>
        <v>0.25</v>
      </c>
      <c r="L14" s="96" t="s">
        <v>121</v>
      </c>
      <c r="M14" s="110"/>
      <c r="N14" s="110"/>
      <c r="O14" s="107" t="s">
        <v>121</v>
      </c>
      <c r="P14" s="110"/>
      <c r="Q14" s="110"/>
      <c r="R14" s="107" t="s">
        <v>121</v>
      </c>
      <c r="S14" s="110"/>
      <c r="T14" s="110"/>
      <c r="U14" s="96" t="s">
        <v>122</v>
      </c>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10</v>
      </c>
      <c r="B15" s="174" t="s">
        <v>627</v>
      </c>
      <c r="C15" s="146">
        <v>12</v>
      </c>
      <c r="D15" s="177" t="s">
        <v>114</v>
      </c>
      <c r="E15" s="147">
        <f t="shared" si="0"/>
        <v>1</v>
      </c>
      <c r="F15" s="145">
        <f t="shared" si="6"/>
        <v>0</v>
      </c>
      <c r="G15" s="147">
        <f t="shared" si="1"/>
        <v>0</v>
      </c>
      <c r="H15" s="147">
        <f t="shared" si="2"/>
        <v>1</v>
      </c>
      <c r="I15" s="147">
        <f t="shared" si="3"/>
        <v>0</v>
      </c>
      <c r="J15" s="106">
        <f t="shared" si="4"/>
        <v>0.25</v>
      </c>
      <c r="K15" s="106">
        <f t="shared" si="5"/>
        <v>0.75</v>
      </c>
      <c r="L15" s="96" t="s">
        <v>122</v>
      </c>
      <c r="M15" s="110"/>
      <c r="N15" s="110"/>
      <c r="O15" s="96" t="s">
        <v>122</v>
      </c>
      <c r="P15" s="110"/>
      <c r="Q15" s="110"/>
      <c r="R15" s="96" t="s">
        <v>122</v>
      </c>
      <c r="S15" s="110"/>
      <c r="T15" s="110"/>
      <c r="U15" s="107" t="s">
        <v>121</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11</v>
      </c>
      <c r="B16" s="174" t="s">
        <v>628</v>
      </c>
      <c r="C16" s="146">
        <v>14</v>
      </c>
      <c r="D16" s="177" t="s">
        <v>116</v>
      </c>
      <c r="E16" s="147">
        <f t="shared" si="0"/>
        <v>1</v>
      </c>
      <c r="F16" s="145">
        <f t="shared" si="6"/>
        <v>0</v>
      </c>
      <c r="G16" s="147">
        <f t="shared" si="1"/>
        <v>0</v>
      </c>
      <c r="H16" s="147">
        <f t="shared" si="2"/>
        <v>1</v>
      </c>
      <c r="I16" s="147">
        <f t="shared" si="3"/>
        <v>0</v>
      </c>
      <c r="J16" s="106">
        <f t="shared" si="4"/>
        <v>0.25</v>
      </c>
      <c r="K16" s="106">
        <f t="shared" si="5"/>
        <v>0.75</v>
      </c>
      <c r="L16" s="96" t="s">
        <v>122</v>
      </c>
      <c r="M16" s="110"/>
      <c r="N16" s="110"/>
      <c r="O16" s="96" t="s">
        <v>122</v>
      </c>
      <c r="P16" s="110"/>
      <c r="Q16" s="110"/>
      <c r="R16" s="96" t="s">
        <v>122</v>
      </c>
      <c r="S16" s="110"/>
      <c r="T16" s="110"/>
      <c r="U16" s="107" t="s">
        <v>121</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12</v>
      </c>
      <c r="B17" s="174" t="s">
        <v>629</v>
      </c>
      <c r="C17" s="146">
        <v>16</v>
      </c>
      <c r="D17" s="177" t="s">
        <v>113</v>
      </c>
      <c r="E17" s="147">
        <f t="shared" si="0"/>
        <v>0</v>
      </c>
      <c r="F17" s="175">
        <f>SUM(L17:XFD17)*-1</f>
        <v>0</v>
      </c>
      <c r="G17" s="147">
        <f t="shared" si="1"/>
        <v>0</v>
      </c>
      <c r="H17" s="147">
        <f t="shared" si="2"/>
        <v>0</v>
      </c>
      <c r="I17" s="147">
        <f t="shared" si="3"/>
        <v>0</v>
      </c>
      <c r="J17" s="106">
        <f t="shared" si="4"/>
        <v>0</v>
      </c>
      <c r="K17" s="106">
        <f t="shared" si="5"/>
        <v>1</v>
      </c>
      <c r="L17" s="96" t="s">
        <v>122</v>
      </c>
      <c r="M17" s="110"/>
      <c r="N17" s="110"/>
      <c r="O17" s="96" t="s">
        <v>122</v>
      </c>
      <c r="P17" s="110"/>
      <c r="Q17" s="110"/>
      <c r="R17" s="96" t="s">
        <v>122</v>
      </c>
      <c r="S17" s="110"/>
      <c r="T17" s="110"/>
      <c r="U17" s="96" t="s">
        <v>122</v>
      </c>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13</v>
      </c>
      <c r="B18" s="174" t="s">
        <v>616</v>
      </c>
      <c r="C18" s="146">
        <v>17</v>
      </c>
      <c r="D18" s="177" t="s">
        <v>114</v>
      </c>
      <c r="E18" s="147">
        <f t="shared" si="0"/>
        <v>0</v>
      </c>
      <c r="F18" s="175">
        <f t="shared" ref="F18:F30" si="7">SUM(L18:XFD18)</f>
        <v>0</v>
      </c>
      <c r="G18" s="147">
        <f t="shared" si="1"/>
        <v>0</v>
      </c>
      <c r="H18" s="147">
        <f t="shared" si="2"/>
        <v>0</v>
      </c>
      <c r="I18" s="147">
        <f t="shared" si="3"/>
        <v>0</v>
      </c>
      <c r="J18" s="106">
        <f t="shared" si="4"/>
        <v>0</v>
      </c>
      <c r="K18" s="106">
        <f t="shared" si="5"/>
        <v>0.5</v>
      </c>
      <c r="L18" s="96" t="s">
        <v>122</v>
      </c>
      <c r="M18" s="110"/>
      <c r="N18" s="110"/>
      <c r="O18" s="96" t="s">
        <v>122</v>
      </c>
      <c r="P18" s="110"/>
      <c r="Q18" s="110"/>
      <c r="R18" s="96"/>
      <c r="S18" s="110"/>
      <c r="T18" s="110"/>
      <c r="U18" s="96"/>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14</v>
      </c>
      <c r="B19" s="174" t="s">
        <v>630</v>
      </c>
      <c r="C19" s="146">
        <v>19</v>
      </c>
      <c r="D19" s="177" t="s">
        <v>114</v>
      </c>
      <c r="E19" s="147">
        <f t="shared" si="0"/>
        <v>3</v>
      </c>
      <c r="F19" s="145">
        <f t="shared" si="7"/>
        <v>0</v>
      </c>
      <c r="G19" s="147">
        <f t="shared" si="1"/>
        <v>2</v>
      </c>
      <c r="H19" s="147">
        <f t="shared" si="2"/>
        <v>0</v>
      </c>
      <c r="I19" s="147">
        <f t="shared" si="3"/>
        <v>1</v>
      </c>
      <c r="J19" s="106">
        <f t="shared" si="4"/>
        <v>0.75</v>
      </c>
      <c r="K19" s="106">
        <f t="shared" si="5"/>
        <v>0</v>
      </c>
      <c r="L19" s="107" t="s">
        <v>121</v>
      </c>
      <c r="M19" s="110"/>
      <c r="N19" s="110"/>
      <c r="O19" s="107" t="s">
        <v>121</v>
      </c>
      <c r="P19" s="110"/>
      <c r="Q19" s="110"/>
      <c r="R19" s="107" t="s">
        <v>121</v>
      </c>
      <c r="S19" s="110"/>
      <c r="T19" s="110"/>
      <c r="U19" s="96"/>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15</v>
      </c>
      <c r="B20" s="174" t="s">
        <v>631</v>
      </c>
      <c r="C20" s="146">
        <v>20</v>
      </c>
      <c r="D20" s="177" t="s">
        <v>114</v>
      </c>
      <c r="E20" s="147">
        <f t="shared" si="0"/>
        <v>4</v>
      </c>
      <c r="F20" s="145">
        <f t="shared" si="7"/>
        <v>2</v>
      </c>
      <c r="G20" s="147">
        <f t="shared" si="1"/>
        <v>2</v>
      </c>
      <c r="H20" s="147">
        <f t="shared" si="2"/>
        <v>1</v>
      </c>
      <c r="I20" s="147">
        <f t="shared" si="3"/>
        <v>1</v>
      </c>
      <c r="J20" s="106">
        <f t="shared" si="4"/>
        <v>1</v>
      </c>
      <c r="K20" s="106">
        <f t="shared" si="5"/>
        <v>0</v>
      </c>
      <c r="L20" s="107" t="s">
        <v>121</v>
      </c>
      <c r="M20" s="110">
        <v>1</v>
      </c>
      <c r="N20" s="110"/>
      <c r="O20" s="107" t="s">
        <v>121</v>
      </c>
      <c r="P20" s="110">
        <v>1</v>
      </c>
      <c r="Q20" s="110"/>
      <c r="R20" s="107" t="s">
        <v>121</v>
      </c>
      <c r="S20" s="110"/>
      <c r="T20" s="110"/>
      <c r="U20" s="107" t="s">
        <v>121</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16</v>
      </c>
      <c r="B21" s="174" t="s">
        <v>632</v>
      </c>
      <c r="C21" s="146">
        <v>21</v>
      </c>
      <c r="D21" s="177" t="s">
        <v>117</v>
      </c>
      <c r="E21" s="147">
        <f t="shared" si="0"/>
        <v>2</v>
      </c>
      <c r="F21" s="175">
        <f t="shared" si="7"/>
        <v>0</v>
      </c>
      <c r="G21" s="147">
        <f t="shared" si="1"/>
        <v>1</v>
      </c>
      <c r="H21" s="147">
        <f t="shared" si="2"/>
        <v>1</v>
      </c>
      <c r="I21" s="147">
        <f t="shared" si="3"/>
        <v>0</v>
      </c>
      <c r="J21" s="106">
        <f t="shared" si="4"/>
        <v>0.5</v>
      </c>
      <c r="K21" s="106">
        <f t="shared" si="5"/>
        <v>0.5</v>
      </c>
      <c r="L21" s="96" t="s">
        <v>121</v>
      </c>
      <c r="M21" s="110"/>
      <c r="N21" s="110"/>
      <c r="O21" s="96" t="s">
        <v>122</v>
      </c>
      <c r="P21" s="110"/>
      <c r="Q21" s="110"/>
      <c r="R21" s="96" t="s">
        <v>122</v>
      </c>
      <c r="S21" s="110"/>
      <c r="T21" s="110"/>
      <c r="U21" s="107" t="s">
        <v>121</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17</v>
      </c>
      <c r="B22" s="174" t="s">
        <v>618</v>
      </c>
      <c r="C22" s="146">
        <v>22</v>
      </c>
      <c r="D22" s="177" t="s">
        <v>117</v>
      </c>
      <c r="E22" s="147">
        <f t="shared" si="0"/>
        <v>1</v>
      </c>
      <c r="F22" s="145">
        <f t="shared" si="7"/>
        <v>0</v>
      </c>
      <c r="G22" s="147">
        <f t="shared" si="1"/>
        <v>0</v>
      </c>
      <c r="H22" s="147">
        <f t="shared" si="2"/>
        <v>1</v>
      </c>
      <c r="I22" s="147">
        <f t="shared" si="3"/>
        <v>0</v>
      </c>
      <c r="J22" s="106">
        <f t="shared" si="4"/>
        <v>0.25</v>
      </c>
      <c r="K22" s="106">
        <f t="shared" si="5"/>
        <v>0.25</v>
      </c>
      <c r="L22" s="96" t="s">
        <v>122</v>
      </c>
      <c r="M22" s="110"/>
      <c r="N22" s="110"/>
      <c r="O22" s="96"/>
      <c r="P22" s="110"/>
      <c r="Q22" s="110"/>
      <c r="R22" s="107"/>
      <c r="S22" s="110"/>
      <c r="T22" s="110"/>
      <c r="U22" s="107" t="s">
        <v>121</v>
      </c>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18</v>
      </c>
      <c r="B23" s="174" t="s">
        <v>633</v>
      </c>
      <c r="C23" s="146">
        <v>4</v>
      </c>
      <c r="D23" s="177" t="s">
        <v>116</v>
      </c>
      <c r="E23" s="147">
        <f t="shared" si="0"/>
        <v>0</v>
      </c>
      <c r="F23" s="145">
        <f t="shared" si="7"/>
        <v>0</v>
      </c>
      <c r="G23" s="147">
        <f t="shared" si="1"/>
        <v>0</v>
      </c>
      <c r="H23" s="147">
        <f t="shared" si="2"/>
        <v>0</v>
      </c>
      <c r="I23" s="147">
        <f t="shared" si="3"/>
        <v>0</v>
      </c>
      <c r="J23" s="106">
        <f t="shared" si="4"/>
        <v>0</v>
      </c>
      <c r="K23" s="106">
        <f t="shared" si="5"/>
        <v>0.75</v>
      </c>
      <c r="L23" s="96"/>
      <c r="M23" s="110"/>
      <c r="N23" s="110"/>
      <c r="O23" s="96" t="s">
        <v>122</v>
      </c>
      <c r="P23" s="110"/>
      <c r="Q23" s="110"/>
      <c r="R23" s="96" t="s">
        <v>122</v>
      </c>
      <c r="S23" s="110"/>
      <c r="T23" s="110"/>
      <c r="U23" s="96" t="s">
        <v>122</v>
      </c>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19</v>
      </c>
      <c r="B24" s="174" t="s">
        <v>634</v>
      </c>
      <c r="C24" s="146">
        <v>24</v>
      </c>
      <c r="D24" s="177" t="s">
        <v>116</v>
      </c>
      <c r="E24" s="147">
        <f t="shared" si="0"/>
        <v>0</v>
      </c>
      <c r="F24" s="145">
        <f t="shared" si="7"/>
        <v>0</v>
      </c>
      <c r="G24" s="147">
        <f t="shared" si="1"/>
        <v>0</v>
      </c>
      <c r="H24" s="147">
        <f t="shared" si="2"/>
        <v>0</v>
      </c>
      <c r="I24" s="147">
        <f t="shared" si="3"/>
        <v>0</v>
      </c>
      <c r="J24" s="106">
        <f t="shared" si="4"/>
        <v>0</v>
      </c>
      <c r="K24" s="106">
        <f t="shared" si="5"/>
        <v>0.25</v>
      </c>
      <c r="L24" s="96"/>
      <c r="M24" s="110"/>
      <c r="N24" s="110"/>
      <c r="O24" s="96"/>
      <c r="P24" s="110"/>
      <c r="Q24" s="110"/>
      <c r="R24" s="96"/>
      <c r="S24" s="110"/>
      <c r="T24" s="110"/>
      <c r="U24" s="96" t="s">
        <v>122</v>
      </c>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20</v>
      </c>
      <c r="B25" s="174" t="s">
        <v>635</v>
      </c>
      <c r="C25" s="146">
        <v>25</v>
      </c>
      <c r="D25" s="177" t="s">
        <v>116</v>
      </c>
      <c r="E25" s="147">
        <f t="shared" si="0"/>
        <v>3</v>
      </c>
      <c r="F25" s="145">
        <f t="shared" si="7"/>
        <v>0</v>
      </c>
      <c r="G25" s="147">
        <f t="shared" si="1"/>
        <v>2</v>
      </c>
      <c r="H25" s="147">
        <f t="shared" si="2"/>
        <v>0</v>
      </c>
      <c r="I25" s="147">
        <f t="shared" si="3"/>
        <v>1</v>
      </c>
      <c r="J25" s="106">
        <f t="shared" si="4"/>
        <v>0.75</v>
      </c>
      <c r="K25" s="106">
        <f t="shared" si="5"/>
        <v>0.25</v>
      </c>
      <c r="L25" s="96" t="s">
        <v>121</v>
      </c>
      <c r="M25" s="110"/>
      <c r="N25" s="110"/>
      <c r="O25" s="107" t="s">
        <v>121</v>
      </c>
      <c r="P25" s="110"/>
      <c r="Q25" s="110"/>
      <c r="R25" s="107" t="s">
        <v>121</v>
      </c>
      <c r="S25" s="110"/>
      <c r="T25" s="110"/>
      <c r="U25" s="96" t="s">
        <v>122</v>
      </c>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21</v>
      </c>
      <c r="B26" s="174" t="s">
        <v>636</v>
      </c>
      <c r="C26" s="146">
        <v>29</v>
      </c>
      <c r="D26" s="177" t="s">
        <v>117</v>
      </c>
      <c r="E26" s="147">
        <f t="shared" si="0"/>
        <v>0</v>
      </c>
      <c r="F26" s="145">
        <f t="shared" si="7"/>
        <v>0</v>
      </c>
      <c r="G26" s="147">
        <f t="shared" si="1"/>
        <v>0</v>
      </c>
      <c r="H26" s="147">
        <f t="shared" si="2"/>
        <v>0</v>
      </c>
      <c r="I26" s="147">
        <f t="shared" si="3"/>
        <v>0</v>
      </c>
      <c r="J26" s="106">
        <f t="shared" si="4"/>
        <v>0</v>
      </c>
      <c r="K26" s="106">
        <f t="shared" si="5"/>
        <v>0.5</v>
      </c>
      <c r="L26" s="107"/>
      <c r="M26" s="110"/>
      <c r="N26" s="110"/>
      <c r="O26" s="107"/>
      <c r="P26" s="110"/>
      <c r="Q26" s="110"/>
      <c r="R26" s="96" t="s">
        <v>122</v>
      </c>
      <c r="S26" s="110"/>
      <c r="T26" s="110"/>
      <c r="U26" s="96" t="s">
        <v>122</v>
      </c>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25</v>
      </c>
      <c r="B27" s="174" t="s">
        <v>619</v>
      </c>
      <c r="C27" s="146">
        <v>32</v>
      </c>
      <c r="D27" s="177" t="s">
        <v>114</v>
      </c>
      <c r="E27" s="147">
        <f t="shared" si="0"/>
        <v>3</v>
      </c>
      <c r="F27" s="145">
        <f t="shared" si="7"/>
        <v>0</v>
      </c>
      <c r="G27" s="147">
        <f t="shared" si="1"/>
        <v>2</v>
      </c>
      <c r="H27" s="147">
        <f t="shared" si="2"/>
        <v>0</v>
      </c>
      <c r="I27" s="147">
        <f t="shared" si="3"/>
        <v>1</v>
      </c>
      <c r="J27" s="106">
        <f t="shared" si="4"/>
        <v>0.75</v>
      </c>
      <c r="K27" s="106">
        <f t="shared" si="5"/>
        <v>0</v>
      </c>
      <c r="L27" s="96" t="s">
        <v>121</v>
      </c>
      <c r="M27" s="110"/>
      <c r="N27" s="110"/>
      <c r="O27" s="96" t="s">
        <v>121</v>
      </c>
      <c r="P27" s="110"/>
      <c r="Q27" s="110"/>
      <c r="R27" s="107" t="s">
        <v>121</v>
      </c>
      <c r="S27" s="110"/>
      <c r="T27" s="110"/>
      <c r="U27" s="107"/>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24</v>
      </c>
      <c r="B28" s="174" t="s">
        <v>639</v>
      </c>
      <c r="C28" s="146">
        <v>33</v>
      </c>
      <c r="D28" s="177" t="s">
        <v>116</v>
      </c>
      <c r="E28" s="147">
        <f t="shared" si="0"/>
        <v>0</v>
      </c>
      <c r="F28" s="175">
        <f t="shared" si="7"/>
        <v>0</v>
      </c>
      <c r="G28" s="147">
        <f t="shared" si="1"/>
        <v>0</v>
      </c>
      <c r="H28" s="147">
        <f t="shared" si="2"/>
        <v>0</v>
      </c>
      <c r="I28" s="147">
        <f t="shared" si="3"/>
        <v>0</v>
      </c>
      <c r="J28" s="106">
        <f t="shared" si="4"/>
        <v>0</v>
      </c>
      <c r="K28" s="106">
        <f t="shared" si="5"/>
        <v>0.25</v>
      </c>
      <c r="L28" s="96" t="s">
        <v>122</v>
      </c>
      <c r="M28" s="110"/>
      <c r="N28" s="110"/>
      <c r="O28" s="96"/>
      <c r="P28" s="110"/>
      <c r="Q28" s="110"/>
      <c r="R28" s="96"/>
      <c r="S28" s="110"/>
      <c r="T28" s="110"/>
      <c r="U28" s="96"/>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22</v>
      </c>
      <c r="B29" s="174" t="s">
        <v>637</v>
      </c>
      <c r="C29" s="146">
        <v>34</v>
      </c>
      <c r="D29" s="177" t="s">
        <v>114</v>
      </c>
      <c r="E29" s="147">
        <f t="shared" si="0"/>
        <v>0</v>
      </c>
      <c r="F29" s="145">
        <f t="shared" si="7"/>
        <v>0</v>
      </c>
      <c r="G29" s="147">
        <f t="shared" si="1"/>
        <v>0</v>
      </c>
      <c r="H29" s="147">
        <f t="shared" si="2"/>
        <v>0</v>
      </c>
      <c r="I29" s="147">
        <f t="shared" si="3"/>
        <v>0</v>
      </c>
      <c r="J29" s="106">
        <f t="shared" si="4"/>
        <v>0</v>
      </c>
      <c r="K29" s="106">
        <f t="shared" si="5"/>
        <v>0</v>
      </c>
      <c r="L29" s="96"/>
      <c r="M29" s="110"/>
      <c r="N29" s="110"/>
      <c r="O29" s="96"/>
      <c r="P29" s="110"/>
      <c r="Q29" s="110"/>
      <c r="R29" s="96"/>
      <c r="S29" s="110"/>
      <c r="T29" s="110"/>
      <c r="U29" s="96"/>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23</v>
      </c>
      <c r="B30" s="174" t="s">
        <v>638</v>
      </c>
      <c r="C30" s="146">
        <v>35</v>
      </c>
      <c r="D30" s="177" t="s">
        <v>117</v>
      </c>
      <c r="E30" s="147">
        <f t="shared" si="0"/>
        <v>0</v>
      </c>
      <c r="F30" s="175">
        <f t="shared" si="7"/>
        <v>0</v>
      </c>
      <c r="G30" s="147">
        <f t="shared" si="1"/>
        <v>0</v>
      </c>
      <c r="H30" s="147">
        <f t="shared" si="2"/>
        <v>0</v>
      </c>
      <c r="I30" s="147">
        <f t="shared" si="3"/>
        <v>0</v>
      </c>
      <c r="J30" s="106">
        <f t="shared" si="4"/>
        <v>0</v>
      </c>
      <c r="K30" s="106">
        <f t="shared" si="5"/>
        <v>0</v>
      </c>
      <c r="L30" s="96"/>
      <c r="M30" s="110"/>
      <c r="N30" s="110"/>
      <c r="O30" s="96"/>
      <c r="P30" s="110"/>
      <c r="Q30" s="110"/>
      <c r="R30" s="96"/>
      <c r="S30" s="110"/>
      <c r="T30" s="110"/>
      <c r="U30" s="96"/>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26</v>
      </c>
      <c r="B31" s="174" t="s">
        <v>640</v>
      </c>
      <c r="C31" s="146">
        <v>40</v>
      </c>
      <c r="D31" s="177" t="s">
        <v>113</v>
      </c>
      <c r="E31" s="147">
        <f t="shared" si="0"/>
        <v>0</v>
      </c>
      <c r="F31" s="175">
        <f>SUM(L31:XFD31)*-1</f>
        <v>0</v>
      </c>
      <c r="G31" s="147">
        <f t="shared" si="1"/>
        <v>0</v>
      </c>
      <c r="H31" s="147">
        <f t="shared" si="2"/>
        <v>0</v>
      </c>
      <c r="I31" s="147">
        <f t="shared" si="3"/>
        <v>0</v>
      </c>
      <c r="J31" s="106">
        <f t="shared" si="4"/>
        <v>0</v>
      </c>
      <c r="K31" s="106">
        <f t="shared" si="5"/>
        <v>0</v>
      </c>
      <c r="L31" s="96"/>
      <c r="M31" s="110"/>
      <c r="N31" s="110"/>
      <c r="O31" s="96"/>
      <c r="P31" s="110"/>
      <c r="Q31" s="110"/>
      <c r="R31" s="96"/>
      <c r="S31" s="110"/>
      <c r="T31" s="110"/>
      <c r="U31" s="107"/>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27</v>
      </c>
      <c r="B32" s="183" t="s">
        <v>641</v>
      </c>
      <c r="C32" s="146">
        <v>41</v>
      </c>
      <c r="D32" s="177" t="s">
        <v>116</v>
      </c>
      <c r="E32" s="147">
        <f t="shared" si="0"/>
        <v>0</v>
      </c>
      <c r="F32" s="145">
        <f t="shared" ref="F32:F44" si="8">SUM(L32:XFD32)</f>
        <v>0</v>
      </c>
      <c r="G32" s="147">
        <f t="shared" si="1"/>
        <v>0</v>
      </c>
      <c r="H32" s="147">
        <f t="shared" si="2"/>
        <v>0</v>
      </c>
      <c r="I32" s="147">
        <f t="shared" si="3"/>
        <v>0</v>
      </c>
      <c r="J32" s="106">
        <f t="shared" si="4"/>
        <v>0</v>
      </c>
      <c r="K32" s="106">
        <f t="shared" si="5"/>
        <v>0</v>
      </c>
      <c r="L32" s="96"/>
      <c r="M32" s="110"/>
      <c r="N32" s="110"/>
      <c r="O32" s="107"/>
      <c r="P32" s="110"/>
      <c r="Q32" s="110"/>
      <c r="R32" s="107"/>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29</v>
      </c>
      <c r="B33" s="150"/>
      <c r="C33" s="146"/>
      <c r="D33" s="153"/>
      <c r="E33" s="147">
        <f t="shared" si="0"/>
        <v>0</v>
      </c>
      <c r="F33" s="145">
        <f t="shared" si="8"/>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50"/>
      <c r="C34" s="146"/>
      <c r="D34" s="153"/>
      <c r="E34" s="147">
        <f t="shared" si="0"/>
        <v>0</v>
      </c>
      <c r="F34" s="145">
        <f t="shared" si="8"/>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50"/>
      <c r="C35" s="146"/>
      <c r="D35" s="153"/>
      <c r="E35" s="147">
        <f t="shared" si="0"/>
        <v>0</v>
      </c>
      <c r="F35" s="145">
        <f t="shared" si="8"/>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8"/>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86" t="s">
        <v>642</v>
      </c>
      <c r="C44" s="146"/>
      <c r="D44" s="153"/>
      <c r="E44" s="147">
        <f t="shared" si="0"/>
        <v>0</v>
      </c>
      <c r="F44" s="145">
        <f t="shared" si="8"/>
        <v>1</v>
      </c>
      <c r="G44" s="147">
        <f t="shared" si="1"/>
        <v>0</v>
      </c>
      <c r="H44" s="147">
        <f t="shared" si="2"/>
        <v>0</v>
      </c>
      <c r="I44" s="147">
        <f t="shared" si="3"/>
        <v>0</v>
      </c>
      <c r="J44" s="106">
        <f t="shared" si="4"/>
        <v>0</v>
      </c>
      <c r="K44" s="106">
        <f t="shared" si="5"/>
        <v>0</v>
      </c>
      <c r="L44" s="96"/>
      <c r="M44" s="110"/>
      <c r="N44" s="110"/>
      <c r="O44" s="96"/>
      <c r="P44" s="110">
        <v>1</v>
      </c>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1</v>
      </c>
      <c r="N48" s="119">
        <f>SUM(N5:N45)</f>
        <v>0</v>
      </c>
      <c r="O48" s="117">
        <f>O47+O46</f>
        <v>18</v>
      </c>
      <c r="P48" s="119">
        <f>SUM(P5:P45)</f>
        <v>3</v>
      </c>
      <c r="Q48" s="119">
        <f>SUM(Q5:Q45)</f>
        <v>0</v>
      </c>
      <c r="R48" s="117">
        <f>R47+R46</f>
        <v>18</v>
      </c>
      <c r="S48" s="119">
        <f>SUM(S5:S45)</f>
        <v>1</v>
      </c>
      <c r="T48" s="119">
        <f>SUM(T5:T45)</f>
        <v>3</v>
      </c>
      <c r="U48" s="117">
        <f>U47+U46</f>
        <v>18</v>
      </c>
      <c r="V48" s="119">
        <f>SUM(V5:V45)</f>
        <v>1</v>
      </c>
      <c r="W48" s="119">
        <f>SUM(W5:W45)</f>
        <v>1</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Victoire</v>
      </c>
      <c r="O49" s="110" t="str">
        <f>IF(O48&lt;18,"",IF(P48&lt;Q48,"Défaite",IF(P48=Q48,"Nul",IF(P48&gt;Q48,"Victoire",""))))</f>
        <v>Victoire</v>
      </c>
      <c r="R49" s="110" t="str">
        <f>IF(R48&lt;18,"",IF(S48&lt;T48,"Défaite",IF(S48=T48,"Nul",IF(S48&gt;T48,"Victoire",""))))</f>
        <v>Défaite</v>
      </c>
      <c r="U49" s="110" t="str">
        <f>IF(U48&lt;18,"",IF(V48&lt;W48,"Défaite",IF(V48=W48,"Nul",IF(V48&gt;W48,"Victoire",""))))</f>
        <v>Nul</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t="s">
        <v>162</v>
      </c>
      <c r="B108" s="174" t="s">
        <v>620</v>
      </c>
      <c r="C108" s="146">
        <v>1</v>
      </c>
      <c r="D108" s="177" t="s">
        <v>113</v>
      </c>
      <c r="E108" s="159"/>
      <c r="F108" s="120">
        <f t="shared" ref="F108:F135" si="9">IF((SUMIFS($E$5:$E$105,$B$5:$B$105,$B108))=0,"",(SUMIFS($G$5:$G$105,$B$5:$B$105,$B108))/(SUMIFS($E$5:$E$105,$B$5:$B$105,$B108)))</f>
        <v>0.5</v>
      </c>
      <c r="G108" s="120">
        <f t="shared" ref="G108:G135" si="10">IF((SUMIFS($E$5:$E$105,$B$5:$B$105,$B108))=0,"",(SUMIFS($H$5:$H$105,$B$5:$B$105,$B108))/(SUMIFS($E$5:$E$105,$B$5:$B$105,$B108)))</f>
        <v>0.25</v>
      </c>
      <c r="H108" s="120">
        <f t="shared" ref="H108:H135" si="11">IF((SUMIFS($E$5:$E$105,$B$5:$B$105,$B108))=0,"",(SUMIFS($I$5:$I$105,$B$5:$B$105,$B108))/(SUMIFS($E$5:$E$105,$B$5:$B$105,$B108)))</f>
        <v>0.25</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528</v>
      </c>
      <c r="C109" s="146">
        <v>2</v>
      </c>
      <c r="D109" s="177" t="s">
        <v>114</v>
      </c>
      <c r="E109" s="159"/>
      <c r="F109" s="120" t="str">
        <f t="shared" si="9"/>
        <v/>
      </c>
      <c r="G109" s="120" t="str">
        <f t="shared" si="10"/>
        <v/>
      </c>
      <c r="H109" s="120" t="str">
        <f t="shared" si="11"/>
        <v/>
      </c>
      <c r="I109" s="126"/>
      <c r="J109" s="126"/>
      <c r="K109" s="126"/>
      <c r="L109" s="94"/>
      <c r="M109" s="135"/>
      <c r="N109" s="134"/>
      <c r="O109" s="134"/>
      <c r="P109" s="134"/>
      <c r="Q109" s="134"/>
      <c r="R109" s="134"/>
      <c r="S109" s="134"/>
      <c r="T109" s="133"/>
      <c r="U109" s="133"/>
      <c r="V109" s="133"/>
      <c r="W109" s="133"/>
      <c r="X109" s="133"/>
      <c r="Y109" s="133"/>
      <c r="Z109" s="133"/>
      <c r="AA109" s="133"/>
      <c r="AB109" s="133"/>
      <c r="AC109" s="133"/>
      <c r="AD109" s="133"/>
      <c r="AE109" s="133"/>
      <c r="AF109" s="133"/>
      <c r="AG109" s="133"/>
      <c r="AH109" s="133"/>
      <c r="AI109" s="133"/>
      <c r="AJ109" s="133"/>
      <c r="DS109" s="132"/>
      <c r="DT109" s="132"/>
      <c r="DU109" s="132"/>
      <c r="DV109" s="132"/>
      <c r="DW109" s="132"/>
    </row>
    <row r="110" spans="1:127" ht="15" x14ac:dyDescent="0.25">
      <c r="A110" s="110" t="s">
        <v>162</v>
      </c>
      <c r="B110" s="174" t="s">
        <v>621</v>
      </c>
      <c r="C110" s="146">
        <v>3</v>
      </c>
      <c r="D110" s="177" t="s">
        <v>114</v>
      </c>
      <c r="E110" s="159"/>
      <c r="F110" s="120">
        <f t="shared" si="9"/>
        <v>0.5</v>
      </c>
      <c r="G110" s="120">
        <f t="shared" si="10"/>
        <v>0.25</v>
      </c>
      <c r="H110" s="120">
        <f t="shared" si="11"/>
        <v>0.25</v>
      </c>
      <c r="I110" s="126"/>
      <c r="J110" s="126"/>
      <c r="K110" s="126"/>
      <c r="L110" s="94"/>
      <c r="M110" s="41"/>
      <c r="N110" s="134"/>
      <c r="O110" s="134"/>
      <c r="P110" s="134"/>
      <c r="Q110" s="134"/>
      <c r="R110" s="134"/>
      <c r="S110" s="134"/>
      <c r="T110" s="133"/>
      <c r="U110" s="133"/>
      <c r="V110" s="133"/>
      <c r="W110" s="133"/>
      <c r="X110" s="133"/>
      <c r="Y110" s="133"/>
      <c r="Z110" s="133"/>
      <c r="AA110" s="133"/>
      <c r="AB110" s="133"/>
      <c r="AC110" s="133"/>
      <c r="AD110" s="133"/>
      <c r="AE110" s="133"/>
      <c r="AF110" s="133"/>
      <c r="AG110" s="133"/>
      <c r="AH110" s="133"/>
      <c r="AI110" s="133"/>
      <c r="AJ110" s="133"/>
      <c r="DS110" s="132"/>
      <c r="DT110" s="132"/>
      <c r="DU110" s="132"/>
      <c r="DV110" s="132"/>
      <c r="DW110" s="132"/>
    </row>
    <row r="111" spans="1:127" ht="15" x14ac:dyDescent="0.2">
      <c r="A111" s="110" t="s">
        <v>162</v>
      </c>
      <c r="B111" s="174" t="s">
        <v>615</v>
      </c>
      <c r="C111" s="146">
        <v>5</v>
      </c>
      <c r="D111" s="177" t="s">
        <v>114</v>
      </c>
      <c r="E111" s="159"/>
      <c r="F111" s="120">
        <f t="shared" si="9"/>
        <v>0</v>
      </c>
      <c r="G111" s="120">
        <f t="shared" si="10"/>
        <v>1</v>
      </c>
      <c r="H111" s="120">
        <f t="shared" si="11"/>
        <v>0</v>
      </c>
      <c r="I111" s="126"/>
      <c r="J111" s="126"/>
      <c r="K111" s="126"/>
      <c r="L111" s="94"/>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t="s">
        <v>162</v>
      </c>
      <c r="B112" s="174" t="s">
        <v>622</v>
      </c>
      <c r="C112" s="146">
        <v>6</v>
      </c>
      <c r="D112" s="177" t="s">
        <v>116</v>
      </c>
      <c r="E112" s="159"/>
      <c r="F112" s="120">
        <f t="shared" si="9"/>
        <v>0</v>
      </c>
      <c r="G112" s="120">
        <f t="shared" si="10"/>
        <v>0.5</v>
      </c>
      <c r="H112" s="120">
        <f t="shared" si="11"/>
        <v>0.5</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t="s">
        <v>162</v>
      </c>
      <c r="B113" s="174" t="s">
        <v>617</v>
      </c>
      <c r="C113" s="146">
        <v>7</v>
      </c>
      <c r="D113" s="177" t="s">
        <v>116</v>
      </c>
      <c r="E113" s="159"/>
      <c r="F113" s="120">
        <f t="shared" si="9"/>
        <v>0.5</v>
      </c>
      <c r="G113" s="120">
        <f t="shared" si="10"/>
        <v>0.25</v>
      </c>
      <c r="H113" s="120">
        <f t="shared" si="11"/>
        <v>0.25</v>
      </c>
      <c r="I113" s="126"/>
      <c r="J113" s="126"/>
      <c r="K113" s="126"/>
      <c r="L113" s="94"/>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t="s">
        <v>162</v>
      </c>
      <c r="B114" s="174" t="s">
        <v>623</v>
      </c>
      <c r="C114" s="146">
        <v>8</v>
      </c>
      <c r="D114" s="177" t="s">
        <v>116</v>
      </c>
      <c r="E114" s="159"/>
      <c r="F114" s="120">
        <f t="shared" si="9"/>
        <v>0.5</v>
      </c>
      <c r="G114" s="120">
        <f t="shared" si="10"/>
        <v>0.25</v>
      </c>
      <c r="H114" s="120">
        <f t="shared" si="11"/>
        <v>0.25</v>
      </c>
      <c r="I114" s="126"/>
      <c r="J114" s="126"/>
      <c r="K114" s="126"/>
      <c r="L114" s="94"/>
      <c r="M114" s="135"/>
      <c r="N114" s="134"/>
      <c r="O114" s="134"/>
      <c r="P114" s="134"/>
      <c r="Q114" s="134"/>
      <c r="R114" s="134"/>
      <c r="S114" s="134"/>
      <c r="T114" s="133"/>
      <c r="U114" s="125"/>
      <c r="V114" s="125"/>
      <c r="W114" s="125"/>
      <c r="X114" s="125"/>
      <c r="Y114" s="125"/>
      <c r="Z114" s="125"/>
      <c r="AA114" s="125"/>
      <c r="AB114" s="125"/>
      <c r="AC114" s="133"/>
      <c r="AD114" s="133"/>
      <c r="AE114" s="133"/>
      <c r="AF114" s="133"/>
      <c r="AG114" s="133"/>
      <c r="AH114" s="133"/>
      <c r="AI114" s="133"/>
      <c r="AJ114" s="133"/>
      <c r="DS114" s="132"/>
      <c r="DT114" s="132"/>
      <c r="DU114" s="132"/>
      <c r="DV114" s="132"/>
      <c r="DW114" s="132"/>
    </row>
    <row r="115" spans="1:127" ht="15" x14ac:dyDescent="0.2">
      <c r="A115" s="110"/>
      <c r="B115" s="174" t="s">
        <v>624</v>
      </c>
      <c r="C115" s="146">
        <v>9</v>
      </c>
      <c r="D115" s="177" t="s">
        <v>117</v>
      </c>
      <c r="E115" s="159"/>
      <c r="F115" s="120">
        <f t="shared" si="9"/>
        <v>0.5</v>
      </c>
      <c r="G115" s="120">
        <f t="shared" si="10"/>
        <v>0</v>
      </c>
      <c r="H115" s="120">
        <f t="shared" si="11"/>
        <v>0.5</v>
      </c>
      <c r="I115" s="126"/>
      <c r="J115" s="126"/>
      <c r="K115" s="126"/>
      <c r="L115" s="94"/>
      <c r="M115" s="135"/>
      <c r="N115" s="134"/>
      <c r="O115" s="134"/>
      <c r="P115" s="134"/>
      <c r="Q115" s="134"/>
      <c r="R115" s="134"/>
      <c r="S115" s="134"/>
      <c r="T115" s="133"/>
      <c r="U115" s="125"/>
      <c r="V115" s="125"/>
      <c r="W115" s="125"/>
      <c r="X115" s="125"/>
      <c r="Y115" s="125"/>
      <c r="Z115" s="125"/>
      <c r="AA115" s="125"/>
      <c r="AB115" s="125"/>
      <c r="AC115" s="125"/>
      <c r="AD115" s="125"/>
      <c r="AE115" s="125"/>
      <c r="AF115" s="125"/>
      <c r="AG115" s="125"/>
      <c r="AH115" s="125"/>
      <c r="AI115" s="125"/>
      <c r="AJ115" s="125"/>
      <c r="DS115" s="132"/>
      <c r="DT115" s="132"/>
      <c r="DU115" s="132"/>
      <c r="DV115" s="132"/>
      <c r="DW115" s="132"/>
    </row>
    <row r="116" spans="1:127" ht="15" x14ac:dyDescent="0.2">
      <c r="A116" s="110"/>
      <c r="B116" s="174" t="s">
        <v>625</v>
      </c>
      <c r="C116" s="146">
        <v>10</v>
      </c>
      <c r="D116" s="177" t="s">
        <v>116</v>
      </c>
      <c r="E116" s="159"/>
      <c r="F116" s="120">
        <f t="shared" si="9"/>
        <v>1</v>
      </c>
      <c r="G116" s="120">
        <f t="shared" si="10"/>
        <v>0</v>
      </c>
      <c r="H116" s="120">
        <f t="shared" si="11"/>
        <v>0</v>
      </c>
      <c r="I116" s="126"/>
      <c r="J116" s="126"/>
      <c r="K116" s="126"/>
      <c r="L116" s="94"/>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132"/>
      <c r="DT116" s="132"/>
      <c r="DU116" s="132"/>
      <c r="DV116" s="132"/>
      <c r="DW116" s="132"/>
    </row>
    <row r="117" spans="1:127" ht="15" x14ac:dyDescent="0.2">
      <c r="A117" s="110"/>
      <c r="B117" s="174" t="s">
        <v>626</v>
      </c>
      <c r="C117" s="146">
        <v>11</v>
      </c>
      <c r="D117" s="177" t="s">
        <v>117</v>
      </c>
      <c r="E117" s="159"/>
      <c r="F117" s="120">
        <f t="shared" si="9"/>
        <v>0.66666666666666663</v>
      </c>
      <c r="G117" s="120">
        <f t="shared" si="10"/>
        <v>0</v>
      </c>
      <c r="H117" s="120">
        <f t="shared" si="11"/>
        <v>0.33333333333333331</v>
      </c>
      <c r="I117" s="126"/>
      <c r="J117" s="126"/>
      <c r="K117" s="126"/>
      <c r="L117" s="94"/>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t="s">
        <v>162</v>
      </c>
      <c r="B118" s="174" t="s">
        <v>627</v>
      </c>
      <c r="C118" s="146">
        <v>12</v>
      </c>
      <c r="D118" s="177" t="s">
        <v>114</v>
      </c>
      <c r="E118" s="159"/>
      <c r="F118" s="120">
        <f t="shared" si="9"/>
        <v>0</v>
      </c>
      <c r="G118" s="120">
        <f t="shared" si="10"/>
        <v>1</v>
      </c>
      <c r="H118" s="120">
        <f t="shared" si="11"/>
        <v>0</v>
      </c>
      <c r="I118" s="126"/>
      <c r="J118" s="126"/>
      <c r="K118" s="126"/>
      <c r="L118" s="173"/>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t="s">
        <v>162</v>
      </c>
      <c r="B119" s="174" t="s">
        <v>628</v>
      </c>
      <c r="C119" s="146">
        <v>14</v>
      </c>
      <c r="D119" s="177" t="s">
        <v>116</v>
      </c>
      <c r="E119" s="159"/>
      <c r="F119" s="120">
        <f t="shared" si="9"/>
        <v>0</v>
      </c>
      <c r="G119" s="120">
        <f t="shared" si="10"/>
        <v>1</v>
      </c>
      <c r="H119" s="120">
        <f t="shared" si="11"/>
        <v>0</v>
      </c>
      <c r="I119" s="126"/>
      <c r="J119" s="126"/>
      <c r="K119" s="126"/>
      <c r="L119" s="94"/>
      <c r="M119" s="135"/>
      <c r="N119" s="134"/>
      <c r="O119" s="134"/>
      <c r="P119" s="134"/>
      <c r="Q119" s="134"/>
      <c r="R119" s="134"/>
      <c r="S119" s="134"/>
      <c r="T119" s="133"/>
      <c r="U119" s="125"/>
      <c r="V119" s="125"/>
      <c r="W119" s="125"/>
      <c r="X119" s="125"/>
      <c r="Y119" s="125"/>
      <c r="Z119" s="125"/>
      <c r="AA119" s="125"/>
      <c r="AB119" s="125"/>
      <c r="AC119" s="133"/>
      <c r="AD119" s="133"/>
      <c r="AE119" s="133"/>
      <c r="AF119" s="133"/>
      <c r="AG119" s="133"/>
      <c r="AH119" s="133"/>
      <c r="AI119" s="133"/>
      <c r="AJ119" s="133"/>
      <c r="DS119" s="132"/>
      <c r="DT119" s="132"/>
      <c r="DU119" s="132"/>
      <c r="DV119" s="132"/>
      <c r="DW119" s="132"/>
    </row>
    <row r="120" spans="1:127" ht="15" x14ac:dyDescent="0.2">
      <c r="A120" s="110"/>
      <c r="B120" s="174" t="s">
        <v>629</v>
      </c>
      <c r="C120" s="146">
        <v>16</v>
      </c>
      <c r="D120" s="177" t="s">
        <v>113</v>
      </c>
      <c r="E120" s="159"/>
      <c r="F120" s="120" t="str">
        <f t="shared" si="9"/>
        <v/>
      </c>
      <c r="G120" s="120" t="str">
        <f t="shared" si="10"/>
        <v/>
      </c>
      <c r="H120" s="120" t="str">
        <f t="shared" si="11"/>
        <v/>
      </c>
      <c r="I120" s="126"/>
      <c r="J120" s="126"/>
      <c r="K120" s="126"/>
      <c r="L120" s="173"/>
      <c r="M120" s="135"/>
      <c r="N120" s="134"/>
      <c r="O120" s="134"/>
      <c r="P120" s="134"/>
      <c r="Q120" s="134"/>
      <c r="R120" s="134"/>
      <c r="S120" s="134"/>
      <c r="T120" s="133"/>
      <c r="U120" s="125"/>
      <c r="V120" s="125"/>
      <c r="W120" s="125"/>
      <c r="X120" s="125"/>
      <c r="Y120" s="125"/>
      <c r="Z120" s="125"/>
      <c r="AA120" s="125"/>
      <c r="AB120" s="125"/>
      <c r="AC120" s="125"/>
      <c r="AD120" s="125"/>
      <c r="AE120" s="125"/>
      <c r="AF120" s="125"/>
      <c r="AG120" s="125"/>
      <c r="AH120" s="125"/>
      <c r="AI120" s="125"/>
      <c r="AJ120" s="125"/>
      <c r="DS120" s="132"/>
      <c r="DT120" s="132"/>
      <c r="DU120" s="132"/>
      <c r="DV120" s="132"/>
      <c r="DW120" s="132"/>
    </row>
    <row r="121" spans="1:127" ht="15" x14ac:dyDescent="0.2">
      <c r="A121" s="110"/>
      <c r="B121" s="174" t="s">
        <v>616</v>
      </c>
      <c r="C121" s="146">
        <v>17</v>
      </c>
      <c r="D121" s="177" t="s">
        <v>114</v>
      </c>
      <c r="E121" s="159"/>
      <c r="F121" s="120" t="str">
        <f t="shared" si="9"/>
        <v/>
      </c>
      <c r="G121" s="120" t="str">
        <f t="shared" si="10"/>
        <v/>
      </c>
      <c r="H121" s="120" t="str">
        <f t="shared" si="11"/>
        <v/>
      </c>
      <c r="I121" s="126"/>
      <c r="J121" s="126"/>
      <c r="K121" s="126"/>
      <c r="L121" s="94"/>
      <c r="M121" s="135"/>
      <c r="N121" s="134"/>
      <c r="O121" s="134"/>
      <c r="P121" s="134"/>
      <c r="Q121" s="134"/>
      <c r="R121" s="134"/>
      <c r="S121" s="134"/>
      <c r="T121" s="133"/>
      <c r="U121" s="125"/>
      <c r="V121" s="125"/>
      <c r="W121" s="125"/>
      <c r="X121" s="125"/>
      <c r="Y121" s="125"/>
      <c r="Z121" s="125"/>
      <c r="AA121" s="125"/>
      <c r="AB121" s="125"/>
      <c r="AC121" s="125"/>
      <c r="AD121" s="125"/>
      <c r="AE121" s="125"/>
      <c r="AF121" s="125"/>
      <c r="AG121" s="125"/>
      <c r="AH121" s="125"/>
      <c r="AI121" s="125"/>
      <c r="AJ121" s="125"/>
      <c r="DS121" s="132"/>
      <c r="DT121" s="132"/>
      <c r="DU121" s="132"/>
      <c r="DV121" s="132"/>
      <c r="DW121" s="132"/>
    </row>
    <row r="122" spans="1:127" ht="15" x14ac:dyDescent="0.2">
      <c r="A122" s="110"/>
      <c r="B122" s="174" t="s">
        <v>630</v>
      </c>
      <c r="C122" s="146">
        <v>19</v>
      </c>
      <c r="D122" s="177" t="s">
        <v>114</v>
      </c>
      <c r="E122" s="159"/>
      <c r="F122" s="120">
        <f t="shared" si="9"/>
        <v>0.66666666666666663</v>
      </c>
      <c r="G122" s="120">
        <f t="shared" si="10"/>
        <v>0</v>
      </c>
      <c r="H122" s="120">
        <f t="shared" si="11"/>
        <v>0.33333333333333331</v>
      </c>
      <c r="I122" s="126"/>
      <c r="J122" s="126"/>
      <c r="K122" s="126"/>
      <c r="L122" s="94"/>
      <c r="M122" s="135"/>
      <c r="N122" s="134"/>
      <c r="O122" s="134"/>
      <c r="P122" s="134"/>
      <c r="Q122" s="134"/>
      <c r="R122" s="134"/>
      <c r="S122" s="134"/>
      <c r="T122" s="133"/>
      <c r="U122" s="125"/>
      <c r="V122" s="125"/>
      <c r="W122" s="125"/>
      <c r="X122" s="125"/>
      <c r="Y122" s="125"/>
      <c r="Z122" s="125"/>
      <c r="AA122" s="125"/>
      <c r="AB122" s="125"/>
      <c r="AC122" s="133"/>
      <c r="AD122" s="133"/>
      <c r="AE122" s="133"/>
      <c r="AF122" s="133"/>
      <c r="AG122" s="133"/>
      <c r="AH122" s="133"/>
      <c r="AI122" s="133"/>
      <c r="AJ122" s="133"/>
      <c r="DS122" s="132"/>
      <c r="DT122" s="132"/>
      <c r="DU122" s="132"/>
      <c r="DV122" s="132"/>
      <c r="DW122" s="132"/>
    </row>
    <row r="123" spans="1:127" ht="15" x14ac:dyDescent="0.2">
      <c r="A123" s="110" t="s">
        <v>162</v>
      </c>
      <c r="B123" s="174" t="s">
        <v>631</v>
      </c>
      <c r="C123" s="146">
        <v>20</v>
      </c>
      <c r="D123" s="177" t="s">
        <v>114</v>
      </c>
      <c r="E123" s="159"/>
      <c r="F123" s="120">
        <f t="shared" si="9"/>
        <v>0.5</v>
      </c>
      <c r="G123" s="120">
        <f t="shared" si="10"/>
        <v>0.25</v>
      </c>
      <c r="H123" s="120">
        <f t="shared" si="11"/>
        <v>0.25</v>
      </c>
      <c r="I123" s="126"/>
      <c r="J123" s="126"/>
      <c r="K123" s="126"/>
      <c r="L123" s="172"/>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t="s">
        <v>162</v>
      </c>
      <c r="B124" s="174" t="s">
        <v>632</v>
      </c>
      <c r="C124" s="146">
        <v>21</v>
      </c>
      <c r="D124" s="177" t="s">
        <v>117</v>
      </c>
      <c r="E124" s="159"/>
      <c r="F124" s="120">
        <f t="shared" si="9"/>
        <v>0.5</v>
      </c>
      <c r="G124" s="120">
        <f t="shared" si="10"/>
        <v>0.5</v>
      </c>
      <c r="H124" s="120">
        <f t="shared" si="11"/>
        <v>0</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t="s">
        <v>162</v>
      </c>
      <c r="B125" s="174" t="s">
        <v>618</v>
      </c>
      <c r="C125" s="146">
        <v>22</v>
      </c>
      <c r="D125" s="177" t="s">
        <v>117</v>
      </c>
      <c r="E125" s="159"/>
      <c r="F125" s="120">
        <f t="shared" si="9"/>
        <v>0</v>
      </c>
      <c r="G125" s="120">
        <f t="shared" si="10"/>
        <v>1</v>
      </c>
      <c r="H125" s="120">
        <f t="shared" si="11"/>
        <v>0</v>
      </c>
      <c r="I125" s="126"/>
      <c r="J125" s="126"/>
      <c r="K125" s="126"/>
      <c r="L125" s="94"/>
      <c r="M125" s="135"/>
      <c r="N125" s="134"/>
      <c r="O125" s="134"/>
      <c r="P125" s="134"/>
      <c r="Q125" s="134"/>
      <c r="R125" s="134"/>
      <c r="S125" s="134"/>
      <c r="T125" s="133"/>
      <c r="U125" s="125"/>
      <c r="V125" s="125"/>
      <c r="W125" s="125"/>
      <c r="X125" s="125"/>
      <c r="Y125" s="125"/>
      <c r="Z125" s="125"/>
      <c r="AA125" s="125"/>
      <c r="AB125" s="125"/>
      <c r="AC125" s="125"/>
      <c r="AD125" s="125"/>
      <c r="AE125" s="125"/>
      <c r="AF125" s="125"/>
      <c r="AG125" s="125"/>
      <c r="AH125" s="125"/>
      <c r="AI125" s="125"/>
      <c r="AJ125" s="125"/>
      <c r="DS125" s="132"/>
      <c r="DT125" s="132"/>
      <c r="DU125" s="132"/>
      <c r="DV125" s="132"/>
      <c r="DW125" s="132"/>
    </row>
    <row r="126" spans="1:127" ht="15" x14ac:dyDescent="0.2">
      <c r="A126" s="110"/>
      <c r="B126" s="174" t="s">
        <v>633</v>
      </c>
      <c r="C126" s="146">
        <v>23</v>
      </c>
      <c r="D126" s="177" t="s">
        <v>116</v>
      </c>
      <c r="E126" s="159"/>
      <c r="F126" s="120" t="str">
        <f t="shared" si="9"/>
        <v/>
      </c>
      <c r="G126" s="120" t="str">
        <f t="shared" si="10"/>
        <v/>
      </c>
      <c r="H126" s="120" t="str">
        <f t="shared" si="11"/>
        <v/>
      </c>
      <c r="I126" s="126"/>
      <c r="J126" s="126"/>
      <c r="K126" s="126"/>
      <c r="L126" s="173"/>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74" t="s">
        <v>634</v>
      </c>
      <c r="C127" s="146">
        <v>24</v>
      </c>
      <c r="D127" s="177" t="s">
        <v>116</v>
      </c>
      <c r="E127" s="159"/>
      <c r="F127" s="120" t="str">
        <f t="shared" si="9"/>
        <v/>
      </c>
      <c r="G127" s="120" t="str">
        <f t="shared" si="10"/>
        <v/>
      </c>
      <c r="H127" s="120" t="str">
        <f t="shared" si="11"/>
        <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635</v>
      </c>
      <c r="C128" s="146">
        <v>25</v>
      </c>
      <c r="D128" s="177" t="s">
        <v>116</v>
      </c>
      <c r="E128" s="159"/>
      <c r="F128" s="120">
        <f t="shared" si="9"/>
        <v>0.66666666666666663</v>
      </c>
      <c r="G128" s="120">
        <f t="shared" si="10"/>
        <v>0</v>
      </c>
      <c r="H128" s="120">
        <f t="shared" si="11"/>
        <v>0.33333333333333331</v>
      </c>
      <c r="I128" s="126"/>
      <c r="J128" s="126"/>
      <c r="K128" s="126"/>
      <c r="L128" s="173"/>
      <c r="M128" s="135"/>
      <c r="N128" s="134"/>
      <c r="O128" s="134"/>
      <c r="P128" s="134"/>
      <c r="Q128" s="134"/>
      <c r="R128" s="134"/>
      <c r="S128" s="134"/>
      <c r="T128" s="133"/>
      <c r="U128" s="125"/>
      <c r="V128" s="125"/>
      <c r="W128" s="125"/>
      <c r="X128" s="125"/>
      <c r="Y128" s="125"/>
      <c r="Z128" s="125"/>
      <c r="AA128" s="125"/>
      <c r="AB128" s="125"/>
      <c r="AC128" s="125"/>
      <c r="AD128" s="125"/>
      <c r="AE128" s="125"/>
      <c r="AF128" s="125"/>
      <c r="AG128" s="125"/>
      <c r="AH128" s="125"/>
      <c r="AI128" s="125"/>
      <c r="AJ128" s="125"/>
      <c r="DS128" s="132"/>
      <c r="DT128" s="132"/>
      <c r="DU128" s="132"/>
      <c r="DV128" s="132"/>
      <c r="DW128" s="132"/>
    </row>
    <row r="129" spans="1:127" ht="15" x14ac:dyDescent="0.2">
      <c r="A129" s="110"/>
      <c r="B129" s="174" t="s">
        <v>636</v>
      </c>
      <c r="C129" s="146">
        <v>29</v>
      </c>
      <c r="D129" s="177" t="s">
        <v>117</v>
      </c>
      <c r="E129" s="159"/>
      <c r="F129" s="120" t="str">
        <f t="shared" si="9"/>
        <v/>
      </c>
      <c r="G129" s="120" t="str">
        <f t="shared" si="10"/>
        <v/>
      </c>
      <c r="H129" s="120" t="str">
        <f t="shared" si="11"/>
        <v/>
      </c>
      <c r="I129" s="126"/>
      <c r="J129" s="126"/>
      <c r="K129" s="126"/>
      <c r="L129" s="94"/>
      <c r="M129" s="135"/>
      <c r="N129" s="134"/>
      <c r="O129" s="134"/>
      <c r="P129" s="134"/>
      <c r="Q129" s="134"/>
      <c r="R129" s="134"/>
      <c r="S129" s="134"/>
      <c r="T129" s="133"/>
      <c r="U129" s="125"/>
      <c r="V129" s="125"/>
      <c r="W129" s="125"/>
      <c r="X129" s="125"/>
      <c r="Y129" s="125"/>
      <c r="Z129" s="125"/>
      <c r="AA129" s="125"/>
      <c r="AB129" s="125"/>
      <c r="AC129" s="125"/>
      <c r="AD129" s="125"/>
      <c r="AE129" s="125"/>
      <c r="AF129" s="125"/>
      <c r="AG129" s="125"/>
      <c r="AH129" s="125"/>
      <c r="AI129" s="125"/>
      <c r="AJ129" s="125"/>
      <c r="DS129" s="132"/>
      <c r="DT129" s="132"/>
      <c r="DU129" s="132"/>
      <c r="DV129" s="132"/>
      <c r="DW129" s="132"/>
    </row>
    <row r="130" spans="1:127" ht="15" x14ac:dyDescent="0.2">
      <c r="A130" s="110"/>
      <c r="B130" s="174" t="s">
        <v>619</v>
      </c>
      <c r="C130" s="146">
        <v>32</v>
      </c>
      <c r="D130" s="177" t="s">
        <v>114</v>
      </c>
      <c r="E130" s="159"/>
      <c r="F130" s="120">
        <f t="shared" si="9"/>
        <v>0.66666666666666663</v>
      </c>
      <c r="G130" s="120">
        <f t="shared" si="10"/>
        <v>0</v>
      </c>
      <c r="H130" s="120">
        <f t="shared" si="11"/>
        <v>0.33333333333333331</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x14ac:dyDescent="0.2">
      <c r="A131" s="110"/>
      <c r="B131" s="174" t="s">
        <v>637</v>
      </c>
      <c r="C131" s="146">
        <v>34</v>
      </c>
      <c r="D131" s="177" t="s">
        <v>114</v>
      </c>
      <c r="E131" s="159"/>
      <c r="F131" s="120" t="str">
        <f t="shared" si="9"/>
        <v/>
      </c>
      <c r="G131" s="120" t="str">
        <f t="shared" si="10"/>
        <v/>
      </c>
      <c r="H131" s="120" t="str">
        <f t="shared" si="11"/>
        <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c r="B132" s="174" t="s">
        <v>638</v>
      </c>
      <c r="C132" s="146">
        <v>35</v>
      </c>
      <c r="D132" s="177" t="s">
        <v>117</v>
      </c>
      <c r="E132" s="159"/>
      <c r="F132" s="120" t="str">
        <f t="shared" si="9"/>
        <v/>
      </c>
      <c r="G132" s="120" t="str">
        <f t="shared" si="10"/>
        <v/>
      </c>
      <c r="H132" s="120" t="str">
        <f t="shared" si="11"/>
        <v/>
      </c>
      <c r="I132" s="126"/>
      <c r="J132" s="126"/>
      <c r="K132" s="126"/>
      <c r="L132" s="94"/>
      <c r="M132" s="135"/>
      <c r="N132" s="134"/>
      <c r="O132" s="134"/>
      <c r="P132" s="134"/>
      <c r="Q132" s="134"/>
      <c r="R132" s="126"/>
      <c r="S132" s="126"/>
      <c r="T132" s="133"/>
      <c r="U132" s="133"/>
      <c r="V132" s="133"/>
      <c r="W132" s="133"/>
      <c r="X132" s="133"/>
      <c r="Y132" s="133"/>
      <c r="Z132" s="133"/>
      <c r="AA132" s="133"/>
      <c r="AB132" s="133"/>
      <c r="AC132" s="133"/>
      <c r="AD132" s="133"/>
      <c r="AE132" s="133"/>
      <c r="AF132" s="133"/>
      <c r="AG132" s="133"/>
      <c r="AH132" s="133"/>
      <c r="AI132" s="133"/>
      <c r="AJ132" s="133"/>
      <c r="DS132" s="132"/>
      <c r="DT132" s="132"/>
      <c r="DU132" s="132"/>
      <c r="DV132" s="132"/>
      <c r="DW132" s="132"/>
    </row>
    <row r="133" spans="1:127" ht="15" x14ac:dyDescent="0.2">
      <c r="A133" s="110"/>
      <c r="B133" s="174" t="s">
        <v>639</v>
      </c>
      <c r="C133" s="146">
        <v>36</v>
      </c>
      <c r="D133" s="177" t="s">
        <v>116</v>
      </c>
      <c r="E133" s="159"/>
      <c r="F133" s="120" t="str">
        <f t="shared" si="9"/>
        <v/>
      </c>
      <c r="G133" s="120" t="str">
        <f t="shared" si="10"/>
        <v/>
      </c>
      <c r="H133" s="120" t="str">
        <f t="shared" si="11"/>
        <v/>
      </c>
      <c r="I133" s="126"/>
      <c r="J133" s="126"/>
      <c r="K133" s="126"/>
      <c r="L133" s="94"/>
      <c r="M133" s="135"/>
      <c r="N133" s="134"/>
      <c r="O133" s="134"/>
      <c r="P133" s="134"/>
      <c r="Q133" s="134"/>
      <c r="R133" s="126"/>
      <c r="S133" s="126"/>
      <c r="T133" s="133"/>
      <c r="U133" s="133"/>
      <c r="V133" s="133"/>
      <c r="W133" s="133"/>
      <c r="X133" s="133"/>
      <c r="Y133" s="133"/>
      <c r="Z133" s="133"/>
      <c r="AA133" s="133"/>
      <c r="AB133" s="133"/>
      <c r="AC133" s="133"/>
      <c r="AD133" s="133"/>
      <c r="AE133" s="133"/>
      <c r="AF133" s="133"/>
      <c r="AG133" s="133"/>
      <c r="AH133" s="133"/>
      <c r="AI133" s="133"/>
      <c r="AJ133" s="133"/>
      <c r="DS133" s="132"/>
      <c r="DT133" s="132"/>
      <c r="DU133" s="132"/>
      <c r="DV133" s="132"/>
      <c r="DW133" s="132"/>
    </row>
    <row r="134" spans="1:127" ht="15" x14ac:dyDescent="0.2">
      <c r="A134" s="110"/>
      <c r="B134" s="174" t="s">
        <v>640</v>
      </c>
      <c r="C134" s="146">
        <v>40</v>
      </c>
      <c r="D134" s="177" t="s">
        <v>113</v>
      </c>
      <c r="E134" s="159"/>
      <c r="F134" s="120" t="str">
        <f t="shared" si="9"/>
        <v/>
      </c>
      <c r="G134" s="120" t="str">
        <f t="shared" si="10"/>
        <v/>
      </c>
      <c r="H134" s="120" t="str">
        <f t="shared" si="11"/>
        <v/>
      </c>
      <c r="I134" s="126"/>
      <c r="J134" s="126"/>
      <c r="K134" s="126"/>
      <c r="L134" s="94"/>
      <c r="M134" s="135"/>
      <c r="N134" s="134"/>
      <c r="O134" s="134"/>
      <c r="P134" s="134"/>
      <c r="Q134" s="134"/>
      <c r="R134" s="126"/>
      <c r="S134" s="126"/>
      <c r="DS134" s="132"/>
      <c r="DT134" s="132"/>
      <c r="DU134" s="132"/>
      <c r="DV134" s="132"/>
      <c r="DW134" s="132"/>
    </row>
    <row r="135" spans="1:127" ht="15" x14ac:dyDescent="0.2">
      <c r="A135" s="110"/>
      <c r="B135" s="183" t="s">
        <v>641</v>
      </c>
      <c r="C135" s="146">
        <v>41</v>
      </c>
      <c r="D135" s="177" t="s">
        <v>116</v>
      </c>
      <c r="E135" s="159"/>
      <c r="F135" s="120" t="str">
        <f t="shared" si="9"/>
        <v/>
      </c>
      <c r="G135" s="120" t="str">
        <f t="shared" si="10"/>
        <v/>
      </c>
      <c r="H135" s="120" t="str">
        <f t="shared" si="11"/>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50"/>
      <c r="C136" s="146"/>
      <c r="D136" s="153"/>
      <c r="E136" s="159"/>
      <c r="F136" s="120" t="str">
        <f t="shared" ref="F136:F148" si="12">IF((SUMIFS($E$5:$E$105,$B$5:$B$105,$B136))=0,"",(SUMIFS($G$5:$G$105,$B$5:$B$105,$B136))/(SUMIFS($E$5:$E$105,$B$5:$B$105,$B136)))</f>
        <v/>
      </c>
      <c r="G136" s="120" t="str">
        <f t="shared" ref="G136:G148" si="13">IF((SUMIFS($E$5:$E$105,$B$5:$B$105,$B136))=0,"",(SUMIFS($H$5:$H$105,$B$5:$B$105,$B136))/(SUMIFS($E$5:$E$105,$B$5:$B$105,$B136)))</f>
        <v/>
      </c>
      <c r="H136" s="120" t="str">
        <f t="shared" ref="H136:H148" si="14">IF((SUMIFS($E$5:$E$105,$B$5:$B$105,$B136))=0,"",(SUMIFS($I$5:$I$105,$B$5:$B$105,$B136))/(SUMIFS($E$5:$E$105,$B$5:$B$105,$B136)))</f>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50"/>
      <c r="C137" s="146"/>
      <c r="D137" s="153"/>
      <c r="E137" s="159"/>
      <c r="F137" s="120" t="str">
        <f t="shared" si="12"/>
        <v/>
      </c>
      <c r="G137" s="120" t="str">
        <f t="shared" si="13"/>
        <v/>
      </c>
      <c r="H137" s="120" t="str">
        <f t="shared" si="14"/>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50"/>
      <c r="C138" s="146"/>
      <c r="D138" s="153"/>
      <c r="E138" s="159"/>
      <c r="F138" s="120" t="str">
        <f t="shared" si="12"/>
        <v/>
      </c>
      <c r="G138" s="120" t="str">
        <f t="shared" si="13"/>
        <v/>
      </c>
      <c r="H138" s="120" t="str">
        <f t="shared" si="14"/>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12"/>
        <v/>
      </c>
      <c r="G139" s="120" t="str">
        <f t="shared" si="13"/>
        <v/>
      </c>
      <c r="H139" s="120" t="str">
        <f t="shared" si="14"/>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12"/>
        <v/>
      </c>
      <c r="G140" s="120" t="str">
        <f t="shared" si="13"/>
        <v/>
      </c>
      <c r="H140" s="120" t="str">
        <f t="shared" si="14"/>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2"/>
        <v/>
      </c>
      <c r="G141" s="120" t="str">
        <f t="shared" si="13"/>
        <v/>
      </c>
      <c r="H141" s="120" t="str">
        <f t="shared" si="14"/>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2"/>
        <v/>
      </c>
      <c r="G142" s="120" t="str">
        <f t="shared" si="13"/>
        <v/>
      </c>
      <c r="H142" s="120" t="str">
        <f t="shared" si="14"/>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2"/>
        <v/>
      </c>
      <c r="G143" s="120" t="str">
        <f t="shared" si="13"/>
        <v/>
      </c>
      <c r="H143" s="120" t="str">
        <f t="shared" si="14"/>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2"/>
        <v/>
      </c>
      <c r="G144" s="120" t="str">
        <f t="shared" si="13"/>
        <v/>
      </c>
      <c r="H144" s="120" t="str">
        <f t="shared" si="14"/>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2"/>
        <v/>
      </c>
      <c r="G145" s="120" t="str">
        <f t="shared" si="13"/>
        <v/>
      </c>
      <c r="H145" s="120" t="str">
        <f t="shared" si="14"/>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2"/>
        <v/>
      </c>
      <c r="G146" s="120" t="str">
        <f t="shared" si="13"/>
        <v/>
      </c>
      <c r="H146" s="120" t="str">
        <f t="shared" si="14"/>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2"/>
        <v/>
      </c>
      <c r="G147" s="120" t="str">
        <f t="shared" si="13"/>
        <v/>
      </c>
      <c r="H147" s="120" t="str">
        <f t="shared" si="14"/>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2"/>
        <v/>
      </c>
      <c r="G148" s="120" t="str">
        <f t="shared" si="13"/>
        <v/>
      </c>
      <c r="H148" s="120" t="str">
        <f t="shared" si="14"/>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11</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f>IF(A342=0,"",((SUMIFS(F108:F341,$A$108:$A$341,"X"))+(($A$342-$C$417)*$C$418))/$A$342)</f>
        <v>0.27272727272727271</v>
      </c>
      <c r="D414" s="498"/>
      <c r="E414" s="92"/>
      <c r="F414" s="125"/>
      <c r="G414" s="125"/>
      <c r="H414" s="125"/>
      <c r="I414" s="125"/>
      <c r="J414" s="125"/>
      <c r="K414" s="126"/>
      <c r="L414" s="126"/>
      <c r="M414" s="126"/>
      <c r="N414" s="126"/>
      <c r="O414" s="126"/>
    </row>
    <row r="415" spans="1:123" ht="30" customHeight="1" x14ac:dyDescent="0.2">
      <c r="B415" s="167" t="s">
        <v>28</v>
      </c>
      <c r="C415" s="497">
        <f>IF(A342=0,"",((SUMIFS(G108:G341,$A$108:$A$341,"X"))+(($A$342-$C$417)*$C$418))/$A$342)</f>
        <v>0.56818181818181823</v>
      </c>
      <c r="D415" s="498"/>
      <c r="E415" s="92"/>
      <c r="F415" s="125"/>
      <c r="G415" s="125"/>
      <c r="H415" s="125"/>
      <c r="I415" s="126"/>
      <c r="J415" s="126"/>
      <c r="K415" s="126"/>
      <c r="L415" s="126"/>
      <c r="M415" s="126"/>
      <c r="N415" s="126"/>
      <c r="O415" s="126"/>
    </row>
    <row r="416" spans="1:123" ht="30" customHeight="1" x14ac:dyDescent="0.2">
      <c r="B416" s="168" t="s">
        <v>29</v>
      </c>
      <c r="C416" s="497">
        <f>IF(A342=0,"",((SUMIFS(H108:H341,$A$108:$A$341,"X"))+(($A$342-$C$417)*$C$418))/$A$342)</f>
        <v>0.15909090909090909</v>
      </c>
      <c r="D416" s="498"/>
      <c r="E416" s="92"/>
      <c r="F416" s="125"/>
      <c r="G416" s="125"/>
      <c r="H416" s="125"/>
      <c r="I416" s="126"/>
      <c r="J416" s="126"/>
      <c r="K416" s="126"/>
      <c r="L416" s="126"/>
      <c r="M416" s="126"/>
      <c r="N416" s="126"/>
      <c r="O416" s="126"/>
    </row>
    <row r="417" spans="2:15" ht="30" customHeight="1" x14ac:dyDescent="0.2">
      <c r="B417" s="171" t="s">
        <v>232</v>
      </c>
      <c r="C417" s="490">
        <f>COUNTIFS(F107:F341,"&gt;=0",A107:A341,"X")</f>
        <v>11</v>
      </c>
      <c r="D417" s="492"/>
      <c r="E417" s="125"/>
      <c r="F417" s="125"/>
      <c r="G417" s="125"/>
      <c r="H417" s="125"/>
      <c r="I417" s="126"/>
      <c r="J417" s="126"/>
      <c r="K417" s="126"/>
      <c r="L417" s="126"/>
      <c r="M417" s="126"/>
      <c r="N417" s="126"/>
      <c r="O417" s="126"/>
    </row>
    <row r="418" spans="2:15" ht="30" customHeight="1" x14ac:dyDescent="0.2">
      <c r="B418" s="139" t="s">
        <v>233</v>
      </c>
      <c r="C418" s="493">
        <v>0.33</v>
      </c>
      <c r="D418" s="494"/>
      <c r="E418" s="125"/>
      <c r="F418" s="125"/>
      <c r="G418" s="125"/>
      <c r="H418" s="125"/>
      <c r="I418" s="126"/>
      <c r="J418" s="127"/>
      <c r="K418" s="126"/>
    </row>
    <row r="419" spans="2:15" ht="12.75" customHeight="1" x14ac:dyDescent="0.2">
      <c r="B419" s="125"/>
      <c r="C419" s="133"/>
      <c r="D419" s="133"/>
      <c r="E419" s="125"/>
      <c r="F419" s="125"/>
      <c r="G419" s="125"/>
      <c r="H419" s="125"/>
      <c r="I419" s="126"/>
      <c r="J419" s="127"/>
      <c r="K419" s="126"/>
    </row>
    <row r="420" spans="2:15" ht="12.75" customHeight="1" x14ac:dyDescent="0.2">
      <c r="B420" s="125"/>
      <c r="C420" s="133"/>
      <c r="D420" s="133"/>
      <c r="E420" s="125"/>
      <c r="F420" s="125"/>
      <c r="G420" s="125"/>
      <c r="H420" s="125"/>
      <c r="I420" s="126"/>
      <c r="J420" s="126"/>
      <c r="K420" s="126"/>
    </row>
  </sheetData>
  <autoFilter ref="A4:DX4">
    <sortState ref="A5:DX44">
      <sortCondition ref="C4"/>
    </sortState>
  </autoFilter>
  <mergeCells count="8">
    <mergeCell ref="C417:D417"/>
    <mergeCell ref="C418:D418"/>
    <mergeCell ref="J2:J3"/>
    <mergeCell ref="F106:H106"/>
    <mergeCell ref="C413:D413"/>
    <mergeCell ref="C414:D414"/>
    <mergeCell ref="C415:D415"/>
    <mergeCell ref="C416:D416"/>
  </mergeCells>
  <conditionalFormatting sqref="B414 N421:XFD1048576">
    <cfRule type="cellIs" dxfId="2567" priority="335" operator="equal">
      <formula>"Remplaçant"</formula>
    </cfRule>
    <cfRule type="cellIs" dxfId="2566" priority="336"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H105:XFD105 B50:XFD104 I106:XFD106 B417:B420 I415:XFD420 A149:H341 I107:K116 B342:XFD410 K412:XFD414 F412:J413 B411 D411:XFD411 B412:D412 E412:E416 B421:M1048576 J31:O31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I122:K129 F122:F129 M122:T129 O135:T138 M135:N341 F135:F148 I135:K341 J14:K14 M14:N14 J6:K6 M6:O6 J20:K20 J33:O48 J32:N32 J12:N13 J4:O5 M20:O20 J7:O11 J15:O19 R2:R5 R31:R48 R14 R7:R12 R16:R20">
    <cfRule type="cellIs" dxfId="2565" priority="677" operator="equal">
      <formula>"Remplaçant"</formula>
    </cfRule>
    <cfRule type="cellIs" dxfId="2564" priority="678" operator="equal">
      <formula>"Titulaire"</formula>
    </cfRule>
  </conditionalFormatting>
  <conditionalFormatting sqref="J5:K20 J31:K44">
    <cfRule type="cellIs" dxfId="2563" priority="676" operator="equal">
      <formula>0</formula>
    </cfRule>
  </conditionalFormatting>
  <conditionalFormatting sqref="L1">
    <cfRule type="cellIs" dxfId="2562" priority="674" operator="equal">
      <formula>"Remplaçant"</formula>
    </cfRule>
    <cfRule type="cellIs" dxfId="2561" priority="675" operator="equal">
      <formula>"Titulaire"</formula>
    </cfRule>
  </conditionalFormatting>
  <conditionalFormatting sqref="O1">
    <cfRule type="cellIs" dxfId="2560" priority="672" operator="equal">
      <formula>"Remplaçant"</formula>
    </cfRule>
    <cfRule type="cellIs" dxfId="2559" priority="673" operator="equal">
      <formula>"Titulaire"</formula>
    </cfRule>
  </conditionalFormatting>
  <conditionalFormatting sqref="R1">
    <cfRule type="cellIs" dxfId="2558" priority="670" operator="equal">
      <formula>"Remplaçant"</formula>
    </cfRule>
    <cfRule type="cellIs" dxfId="2557" priority="671" operator="equal">
      <formula>"Titulaire"</formula>
    </cfRule>
  </conditionalFormatting>
  <conditionalFormatting sqref="P5:Q20 P31:Q47">
    <cfRule type="cellIs" dxfId="2556" priority="668" operator="equal">
      <formula>"Remplaçant"</formula>
    </cfRule>
    <cfRule type="cellIs" dxfId="2555" priority="669" operator="equal">
      <formula>"Titulaire"</formula>
    </cfRule>
  </conditionalFormatting>
  <conditionalFormatting sqref="S5:T20 S31:T47">
    <cfRule type="cellIs" dxfId="2554" priority="666" operator="equal">
      <formula>"Remplaçant"</formula>
    </cfRule>
    <cfRule type="cellIs" dxfId="2553" priority="667" operator="equal">
      <formula>"Titulaire"</formula>
    </cfRule>
  </conditionalFormatting>
  <conditionalFormatting sqref="P4:Q4">
    <cfRule type="cellIs" dxfId="2552" priority="664" operator="equal">
      <formula>"Remplaçant"</formula>
    </cfRule>
    <cfRule type="cellIs" dxfId="2551" priority="665" operator="equal">
      <formula>"Titulaire"</formula>
    </cfRule>
  </conditionalFormatting>
  <conditionalFormatting sqref="S4:T4">
    <cfRule type="cellIs" dxfId="2550" priority="662" operator="equal">
      <formula>"Remplaçant"</formula>
    </cfRule>
    <cfRule type="cellIs" dxfId="2549" priority="663" operator="equal">
      <formula>"Titulaire"</formula>
    </cfRule>
  </conditionalFormatting>
  <conditionalFormatting sqref="J5:J20 J31:J44">
    <cfRule type="top10" dxfId="2548" priority="679" rank="11"/>
  </conditionalFormatting>
  <conditionalFormatting sqref="P48:Q48">
    <cfRule type="cellIs" dxfId="2547" priority="660" operator="equal">
      <formula>"Remplaçant"</formula>
    </cfRule>
    <cfRule type="cellIs" dxfId="2546" priority="661" operator="equal">
      <formula>"Titulaire"</formula>
    </cfRule>
  </conditionalFormatting>
  <conditionalFormatting sqref="S48:T48">
    <cfRule type="cellIs" dxfId="2545" priority="658" operator="equal">
      <formula>"Remplaçant"</formula>
    </cfRule>
    <cfRule type="cellIs" dxfId="2544" priority="659" operator="equal">
      <formula>"Titulaire"</formula>
    </cfRule>
  </conditionalFormatting>
  <conditionalFormatting sqref="U2:U4 U18:U19 U31:U48">
    <cfRule type="cellIs" dxfId="2543" priority="656" operator="equal">
      <formula>"Remplaçant"</formula>
    </cfRule>
    <cfRule type="cellIs" dxfId="2542" priority="657" operator="equal">
      <formula>"Titulaire"</formula>
    </cfRule>
  </conditionalFormatting>
  <conditionalFormatting sqref="U1">
    <cfRule type="cellIs" dxfId="2541" priority="654" operator="equal">
      <formula>"Remplaçant"</formula>
    </cfRule>
    <cfRule type="cellIs" dxfId="2540" priority="655" operator="equal">
      <formula>"Titulaire"</formula>
    </cfRule>
  </conditionalFormatting>
  <conditionalFormatting sqref="V5:W20 V31:W47">
    <cfRule type="cellIs" dxfId="2539" priority="652" operator="equal">
      <formula>"Remplaçant"</formula>
    </cfRule>
    <cfRule type="cellIs" dxfId="2538" priority="653" operator="equal">
      <formula>"Titulaire"</formula>
    </cfRule>
  </conditionalFormatting>
  <conditionalFormatting sqref="V4:W4">
    <cfRule type="cellIs" dxfId="2537" priority="650" operator="equal">
      <formula>"Remplaçant"</formula>
    </cfRule>
    <cfRule type="cellIs" dxfId="2536" priority="651" operator="equal">
      <formula>"Titulaire"</formula>
    </cfRule>
  </conditionalFormatting>
  <conditionalFormatting sqref="V48:W48">
    <cfRule type="cellIs" dxfId="2535" priority="648" operator="equal">
      <formula>"Remplaçant"</formula>
    </cfRule>
    <cfRule type="cellIs" dxfId="2534" priority="649" operator="equal">
      <formula>"Titulaire"</formula>
    </cfRule>
  </conditionalFormatting>
  <conditionalFormatting sqref="R49">
    <cfRule type="cellIs" dxfId="2533" priority="646" operator="equal">
      <formula>"Remplaçant"</formula>
    </cfRule>
    <cfRule type="cellIs" dxfId="2532" priority="647" operator="equal">
      <formula>"Titulaire"</formula>
    </cfRule>
  </conditionalFormatting>
  <conditionalFormatting sqref="O49">
    <cfRule type="cellIs" dxfId="2531" priority="644" operator="equal">
      <formula>"Remplaçant"</formula>
    </cfRule>
    <cfRule type="cellIs" dxfId="2530" priority="645" operator="equal">
      <formula>"Titulaire"</formula>
    </cfRule>
  </conditionalFormatting>
  <conditionalFormatting sqref="L49">
    <cfRule type="cellIs" dxfId="2529" priority="642" operator="equal">
      <formula>"Remplaçant"</formula>
    </cfRule>
    <cfRule type="cellIs" dxfId="2528" priority="643" operator="equal">
      <formula>"Titulaire"</formula>
    </cfRule>
  </conditionalFormatting>
  <conditionalFormatting sqref="X1">
    <cfRule type="cellIs" dxfId="2527" priority="640" operator="equal">
      <formula>"Remplaçant"</formula>
    </cfRule>
    <cfRule type="cellIs" dxfId="2526" priority="641" operator="equal">
      <formula>"Titulaire"</formula>
    </cfRule>
  </conditionalFormatting>
  <conditionalFormatting sqref="Y5:Z20 Y31:Z47">
    <cfRule type="cellIs" dxfId="2525" priority="638" operator="equal">
      <formula>"Remplaçant"</formula>
    </cfRule>
    <cfRule type="cellIs" dxfId="2524" priority="639" operator="equal">
      <formula>"Titulaire"</formula>
    </cfRule>
  </conditionalFormatting>
  <conditionalFormatting sqref="Y4:Z4">
    <cfRule type="cellIs" dxfId="2523" priority="636" operator="equal">
      <formula>"Remplaçant"</formula>
    </cfRule>
    <cfRule type="cellIs" dxfId="2522" priority="637" operator="equal">
      <formula>"Titulaire"</formula>
    </cfRule>
  </conditionalFormatting>
  <conditionalFormatting sqref="Y48:Z48">
    <cfRule type="cellIs" dxfId="2521" priority="634" operator="equal">
      <formula>"Remplaçant"</formula>
    </cfRule>
    <cfRule type="cellIs" dxfId="2520" priority="635" operator="equal">
      <formula>"Titulaire"</formula>
    </cfRule>
  </conditionalFormatting>
  <conditionalFormatting sqref="AA1">
    <cfRule type="cellIs" dxfId="2519" priority="632" operator="equal">
      <formula>"Remplaçant"</formula>
    </cfRule>
    <cfRule type="cellIs" dxfId="2518" priority="633" operator="equal">
      <formula>"Titulaire"</formula>
    </cfRule>
  </conditionalFormatting>
  <conditionalFormatting sqref="AB5:AC20 AB31:AC47">
    <cfRule type="cellIs" dxfId="2517" priority="630" operator="equal">
      <formula>"Remplaçant"</formula>
    </cfRule>
    <cfRule type="cellIs" dxfId="2516" priority="631" operator="equal">
      <formula>"Titulaire"</formula>
    </cfRule>
  </conditionalFormatting>
  <conditionalFormatting sqref="AB4:AC4">
    <cfRule type="cellIs" dxfId="2515" priority="628" operator="equal">
      <formula>"Remplaçant"</formula>
    </cfRule>
    <cfRule type="cellIs" dxfId="2514" priority="629" operator="equal">
      <formula>"Titulaire"</formula>
    </cfRule>
  </conditionalFormatting>
  <conditionalFormatting sqref="AB48:AC48">
    <cfRule type="cellIs" dxfId="2513" priority="626" operator="equal">
      <formula>"Remplaçant"</formula>
    </cfRule>
    <cfRule type="cellIs" dxfId="2512" priority="627" operator="equal">
      <formula>"Titulaire"</formula>
    </cfRule>
  </conditionalFormatting>
  <conditionalFormatting sqref="AD1">
    <cfRule type="cellIs" dxfId="2511" priority="624" operator="equal">
      <formula>"Remplaçant"</formula>
    </cfRule>
    <cfRule type="cellIs" dxfId="2510" priority="625" operator="equal">
      <formula>"Titulaire"</formula>
    </cfRule>
  </conditionalFormatting>
  <conditionalFormatting sqref="AE5:AF20 AE31:AF47">
    <cfRule type="cellIs" dxfId="2509" priority="622" operator="equal">
      <formula>"Remplaçant"</formula>
    </cfRule>
    <cfRule type="cellIs" dxfId="2508" priority="623" operator="equal">
      <formula>"Titulaire"</formula>
    </cfRule>
  </conditionalFormatting>
  <conditionalFormatting sqref="AE4:AF4">
    <cfRule type="cellIs" dxfId="2507" priority="620" operator="equal">
      <formula>"Remplaçant"</formula>
    </cfRule>
    <cfRule type="cellIs" dxfId="2506" priority="621" operator="equal">
      <formula>"Titulaire"</formula>
    </cfRule>
  </conditionalFormatting>
  <conditionalFormatting sqref="AE48:AF48">
    <cfRule type="cellIs" dxfId="2505" priority="618" operator="equal">
      <formula>"Remplaçant"</formula>
    </cfRule>
    <cfRule type="cellIs" dxfId="2504" priority="619" operator="equal">
      <formula>"Titulaire"</formula>
    </cfRule>
  </conditionalFormatting>
  <conditionalFormatting sqref="AG1">
    <cfRule type="cellIs" dxfId="2503" priority="616" operator="equal">
      <formula>"Remplaçant"</formula>
    </cfRule>
    <cfRule type="cellIs" dxfId="2502" priority="617" operator="equal">
      <formula>"Titulaire"</formula>
    </cfRule>
  </conditionalFormatting>
  <conditionalFormatting sqref="AH5:AI20 AH31:AI47">
    <cfRule type="cellIs" dxfId="2501" priority="614" operator="equal">
      <formula>"Remplaçant"</formula>
    </cfRule>
    <cfRule type="cellIs" dxfId="2500" priority="615" operator="equal">
      <formula>"Titulaire"</formula>
    </cfRule>
  </conditionalFormatting>
  <conditionalFormatting sqref="AH4:AI4">
    <cfRule type="cellIs" dxfId="2499" priority="612" operator="equal">
      <formula>"Remplaçant"</formula>
    </cfRule>
    <cfRule type="cellIs" dxfId="2498" priority="613" operator="equal">
      <formula>"Titulaire"</formula>
    </cfRule>
  </conditionalFormatting>
  <conditionalFormatting sqref="AH48:AI48">
    <cfRule type="cellIs" dxfId="2497" priority="610" operator="equal">
      <formula>"Remplaçant"</formula>
    </cfRule>
    <cfRule type="cellIs" dxfId="2496" priority="611" operator="equal">
      <formula>"Titulaire"</formula>
    </cfRule>
  </conditionalFormatting>
  <conditionalFormatting sqref="AJ1">
    <cfRule type="cellIs" dxfId="2495" priority="608" operator="equal">
      <formula>"Remplaçant"</formula>
    </cfRule>
    <cfRule type="cellIs" dxfId="2494" priority="609" operator="equal">
      <formula>"Titulaire"</formula>
    </cfRule>
  </conditionalFormatting>
  <conditionalFormatting sqref="AK5:AL20 AK31:AL47">
    <cfRule type="cellIs" dxfId="2493" priority="606" operator="equal">
      <formula>"Remplaçant"</formula>
    </cfRule>
    <cfRule type="cellIs" dxfId="2492" priority="607" operator="equal">
      <formula>"Titulaire"</formula>
    </cfRule>
  </conditionalFormatting>
  <conditionalFormatting sqref="AK4:AL4">
    <cfRule type="cellIs" dxfId="2491" priority="604" operator="equal">
      <formula>"Remplaçant"</formula>
    </cfRule>
    <cfRule type="cellIs" dxfId="2490" priority="605" operator="equal">
      <formula>"Titulaire"</formula>
    </cfRule>
  </conditionalFormatting>
  <conditionalFormatting sqref="AK48:AL48">
    <cfRule type="cellIs" dxfId="2489" priority="602" operator="equal">
      <formula>"Remplaçant"</formula>
    </cfRule>
    <cfRule type="cellIs" dxfId="2488" priority="603" operator="equal">
      <formula>"Titulaire"</formula>
    </cfRule>
  </conditionalFormatting>
  <conditionalFormatting sqref="AM1">
    <cfRule type="cellIs" dxfId="2487" priority="600" operator="equal">
      <formula>"Remplaçant"</formula>
    </cfRule>
    <cfRule type="cellIs" dxfId="2486" priority="601" operator="equal">
      <formula>"Titulaire"</formula>
    </cfRule>
  </conditionalFormatting>
  <conditionalFormatting sqref="AN5:AO20 AN31:AO47">
    <cfRule type="cellIs" dxfId="2485" priority="598" operator="equal">
      <formula>"Remplaçant"</formula>
    </cfRule>
    <cfRule type="cellIs" dxfId="2484" priority="599" operator="equal">
      <formula>"Titulaire"</formula>
    </cfRule>
  </conditionalFormatting>
  <conditionalFormatting sqref="AN4:AO4">
    <cfRule type="cellIs" dxfId="2483" priority="596" operator="equal">
      <formula>"Remplaçant"</formula>
    </cfRule>
    <cfRule type="cellIs" dxfId="2482" priority="597" operator="equal">
      <formula>"Titulaire"</formula>
    </cfRule>
  </conditionalFormatting>
  <conditionalFormatting sqref="AN48:AO48">
    <cfRule type="cellIs" dxfId="2481" priority="594" operator="equal">
      <formula>"Remplaçant"</formula>
    </cfRule>
    <cfRule type="cellIs" dxfId="2480" priority="595" operator="equal">
      <formula>"Titulaire"</formula>
    </cfRule>
  </conditionalFormatting>
  <conditionalFormatting sqref="AP1">
    <cfRule type="cellIs" dxfId="2479" priority="592" operator="equal">
      <formula>"Remplaçant"</formula>
    </cfRule>
    <cfRule type="cellIs" dxfId="2478" priority="593" operator="equal">
      <formula>"Titulaire"</formula>
    </cfRule>
  </conditionalFormatting>
  <conditionalFormatting sqref="AQ5:AR20 AQ31:AR47">
    <cfRule type="cellIs" dxfId="2477" priority="590" operator="equal">
      <formula>"Remplaçant"</formula>
    </cfRule>
    <cfRule type="cellIs" dxfId="2476" priority="591" operator="equal">
      <formula>"Titulaire"</formula>
    </cfRule>
  </conditionalFormatting>
  <conditionalFormatting sqref="AQ4:AR4">
    <cfRule type="cellIs" dxfId="2475" priority="588" operator="equal">
      <formula>"Remplaçant"</formula>
    </cfRule>
    <cfRule type="cellIs" dxfId="2474" priority="589" operator="equal">
      <formula>"Titulaire"</formula>
    </cfRule>
  </conditionalFormatting>
  <conditionalFormatting sqref="AQ48:AR48">
    <cfRule type="cellIs" dxfId="2473" priority="586" operator="equal">
      <formula>"Remplaçant"</formula>
    </cfRule>
    <cfRule type="cellIs" dxfId="2472" priority="587" operator="equal">
      <formula>"Titulaire"</formula>
    </cfRule>
  </conditionalFormatting>
  <conditionalFormatting sqref="AS1">
    <cfRule type="cellIs" dxfId="2471" priority="584" operator="equal">
      <formula>"Remplaçant"</formula>
    </cfRule>
    <cfRule type="cellIs" dxfId="2470" priority="585" operator="equal">
      <formula>"Titulaire"</formula>
    </cfRule>
  </conditionalFormatting>
  <conditionalFormatting sqref="AT5:AU20 AT31:AU47">
    <cfRule type="cellIs" dxfId="2469" priority="582" operator="equal">
      <formula>"Remplaçant"</formula>
    </cfRule>
    <cfRule type="cellIs" dxfId="2468" priority="583" operator="equal">
      <formula>"Titulaire"</formula>
    </cfRule>
  </conditionalFormatting>
  <conditionalFormatting sqref="AT4:AU4">
    <cfRule type="cellIs" dxfId="2467" priority="580" operator="equal">
      <formula>"Remplaçant"</formula>
    </cfRule>
    <cfRule type="cellIs" dxfId="2466" priority="581" operator="equal">
      <formula>"Titulaire"</formula>
    </cfRule>
  </conditionalFormatting>
  <conditionalFormatting sqref="AT48:AU48">
    <cfRule type="cellIs" dxfId="2465" priority="578" operator="equal">
      <formula>"Remplaçant"</formula>
    </cfRule>
    <cfRule type="cellIs" dxfId="2464" priority="579" operator="equal">
      <formula>"Titulaire"</formula>
    </cfRule>
  </conditionalFormatting>
  <conditionalFormatting sqref="AV1">
    <cfRule type="cellIs" dxfId="2463" priority="576" operator="equal">
      <formula>"Remplaçant"</formula>
    </cfRule>
    <cfRule type="cellIs" dxfId="2462" priority="577" operator="equal">
      <formula>"Titulaire"</formula>
    </cfRule>
  </conditionalFormatting>
  <conditionalFormatting sqref="AW5:AX20 AW31:AX47">
    <cfRule type="cellIs" dxfId="2461" priority="574" operator="equal">
      <formula>"Remplaçant"</formula>
    </cfRule>
    <cfRule type="cellIs" dxfId="2460" priority="575" operator="equal">
      <formula>"Titulaire"</formula>
    </cfRule>
  </conditionalFormatting>
  <conditionalFormatting sqref="AW4:AX4">
    <cfRule type="cellIs" dxfId="2459" priority="572" operator="equal">
      <formula>"Remplaçant"</formula>
    </cfRule>
    <cfRule type="cellIs" dxfId="2458" priority="573" operator="equal">
      <formula>"Titulaire"</formula>
    </cfRule>
  </conditionalFormatting>
  <conditionalFormatting sqref="AW48:AX48">
    <cfRule type="cellIs" dxfId="2457" priority="570" operator="equal">
      <formula>"Remplaçant"</formula>
    </cfRule>
    <cfRule type="cellIs" dxfId="2456" priority="571" operator="equal">
      <formula>"Titulaire"</formula>
    </cfRule>
  </conditionalFormatting>
  <conditionalFormatting sqref="AY1">
    <cfRule type="cellIs" dxfId="2455" priority="568" operator="equal">
      <formula>"Remplaçant"</formula>
    </cfRule>
    <cfRule type="cellIs" dxfId="2454" priority="569" operator="equal">
      <formula>"Titulaire"</formula>
    </cfRule>
  </conditionalFormatting>
  <conditionalFormatting sqref="AZ5:BA20 AZ31:BA47">
    <cfRule type="cellIs" dxfId="2453" priority="566" operator="equal">
      <formula>"Remplaçant"</formula>
    </cfRule>
    <cfRule type="cellIs" dxfId="2452" priority="567" operator="equal">
      <formula>"Titulaire"</formula>
    </cfRule>
  </conditionalFormatting>
  <conditionalFormatting sqref="AZ4:BA4">
    <cfRule type="cellIs" dxfId="2451" priority="564" operator="equal">
      <formula>"Remplaçant"</formula>
    </cfRule>
    <cfRule type="cellIs" dxfId="2450" priority="565" operator="equal">
      <formula>"Titulaire"</formula>
    </cfRule>
  </conditionalFormatting>
  <conditionalFormatting sqref="AZ48:BA48">
    <cfRule type="cellIs" dxfId="2449" priority="562" operator="equal">
      <formula>"Remplaçant"</formula>
    </cfRule>
    <cfRule type="cellIs" dxfId="2448" priority="563" operator="equal">
      <formula>"Titulaire"</formula>
    </cfRule>
  </conditionalFormatting>
  <conditionalFormatting sqref="BB1">
    <cfRule type="cellIs" dxfId="2447" priority="560" operator="equal">
      <formula>"Remplaçant"</formula>
    </cfRule>
    <cfRule type="cellIs" dxfId="2446" priority="561" operator="equal">
      <formula>"Titulaire"</formula>
    </cfRule>
  </conditionalFormatting>
  <conditionalFormatting sqref="BC5:BD20 BC31:BD47">
    <cfRule type="cellIs" dxfId="2445" priority="558" operator="equal">
      <formula>"Remplaçant"</formula>
    </cfRule>
    <cfRule type="cellIs" dxfId="2444" priority="559" operator="equal">
      <formula>"Titulaire"</formula>
    </cfRule>
  </conditionalFormatting>
  <conditionalFormatting sqref="BC4:BD4">
    <cfRule type="cellIs" dxfId="2443" priority="556" operator="equal">
      <formula>"Remplaçant"</formula>
    </cfRule>
    <cfRule type="cellIs" dxfId="2442" priority="557" operator="equal">
      <formula>"Titulaire"</formula>
    </cfRule>
  </conditionalFormatting>
  <conditionalFormatting sqref="BC48:BD48">
    <cfRule type="cellIs" dxfId="2441" priority="554" operator="equal">
      <formula>"Remplaçant"</formula>
    </cfRule>
    <cfRule type="cellIs" dxfId="2440" priority="555" operator="equal">
      <formula>"Titulaire"</formula>
    </cfRule>
  </conditionalFormatting>
  <conditionalFormatting sqref="BE1">
    <cfRule type="cellIs" dxfId="2439" priority="552" operator="equal">
      <formula>"Remplaçant"</formula>
    </cfRule>
    <cfRule type="cellIs" dxfId="2438" priority="553" operator="equal">
      <formula>"Titulaire"</formula>
    </cfRule>
  </conditionalFormatting>
  <conditionalFormatting sqref="BF5:BG20 BF31:BG47">
    <cfRule type="cellIs" dxfId="2437" priority="550" operator="equal">
      <formula>"Remplaçant"</formula>
    </cfRule>
    <cfRule type="cellIs" dxfId="2436" priority="551" operator="equal">
      <formula>"Titulaire"</formula>
    </cfRule>
  </conditionalFormatting>
  <conditionalFormatting sqref="BF4:BG4">
    <cfRule type="cellIs" dxfId="2435" priority="548" operator="equal">
      <formula>"Remplaçant"</formula>
    </cfRule>
    <cfRule type="cellIs" dxfId="2434" priority="549" operator="equal">
      <formula>"Titulaire"</formula>
    </cfRule>
  </conditionalFormatting>
  <conditionalFormatting sqref="BF48:BG48">
    <cfRule type="cellIs" dxfId="2433" priority="546" operator="equal">
      <formula>"Remplaçant"</formula>
    </cfRule>
    <cfRule type="cellIs" dxfId="2432" priority="547" operator="equal">
      <formula>"Titulaire"</formula>
    </cfRule>
  </conditionalFormatting>
  <conditionalFormatting sqref="BH1">
    <cfRule type="cellIs" dxfId="2431" priority="544" operator="equal">
      <formula>"Remplaçant"</formula>
    </cfRule>
    <cfRule type="cellIs" dxfId="2430" priority="545" operator="equal">
      <formula>"Titulaire"</formula>
    </cfRule>
  </conditionalFormatting>
  <conditionalFormatting sqref="BI5:BJ20 BI31:BJ47">
    <cfRule type="cellIs" dxfId="2429" priority="542" operator="equal">
      <formula>"Remplaçant"</formula>
    </cfRule>
    <cfRule type="cellIs" dxfId="2428" priority="543" operator="equal">
      <formula>"Titulaire"</formula>
    </cfRule>
  </conditionalFormatting>
  <conditionalFormatting sqref="BI4:BJ4">
    <cfRule type="cellIs" dxfId="2427" priority="540" operator="equal">
      <formula>"Remplaçant"</formula>
    </cfRule>
    <cfRule type="cellIs" dxfId="2426" priority="541" operator="equal">
      <formula>"Titulaire"</formula>
    </cfRule>
  </conditionalFormatting>
  <conditionalFormatting sqref="BI48:BJ48">
    <cfRule type="cellIs" dxfId="2425" priority="538" operator="equal">
      <formula>"Remplaçant"</formula>
    </cfRule>
    <cfRule type="cellIs" dxfId="2424" priority="539" operator="equal">
      <formula>"Titulaire"</formula>
    </cfRule>
  </conditionalFormatting>
  <conditionalFormatting sqref="BK1">
    <cfRule type="cellIs" dxfId="2423" priority="536" operator="equal">
      <formula>"Remplaçant"</formula>
    </cfRule>
    <cfRule type="cellIs" dxfId="2422" priority="537" operator="equal">
      <formula>"Titulaire"</formula>
    </cfRule>
  </conditionalFormatting>
  <conditionalFormatting sqref="BL5:BM20 BL31:BM47">
    <cfRule type="cellIs" dxfId="2421" priority="534" operator="equal">
      <formula>"Remplaçant"</formula>
    </cfRule>
    <cfRule type="cellIs" dxfId="2420" priority="535" operator="equal">
      <formula>"Titulaire"</formula>
    </cfRule>
  </conditionalFormatting>
  <conditionalFormatting sqref="BL4:BM4">
    <cfRule type="cellIs" dxfId="2419" priority="532" operator="equal">
      <formula>"Remplaçant"</formula>
    </cfRule>
    <cfRule type="cellIs" dxfId="2418" priority="533" operator="equal">
      <formula>"Titulaire"</formula>
    </cfRule>
  </conditionalFormatting>
  <conditionalFormatting sqref="BL48:BM48">
    <cfRule type="cellIs" dxfId="2417" priority="530" operator="equal">
      <formula>"Remplaçant"</formula>
    </cfRule>
    <cfRule type="cellIs" dxfId="2416" priority="531" operator="equal">
      <formula>"Titulaire"</formula>
    </cfRule>
  </conditionalFormatting>
  <conditionalFormatting sqref="BN1">
    <cfRule type="cellIs" dxfId="2415" priority="528" operator="equal">
      <formula>"Remplaçant"</formula>
    </cfRule>
    <cfRule type="cellIs" dxfId="2414" priority="529" operator="equal">
      <formula>"Titulaire"</formula>
    </cfRule>
  </conditionalFormatting>
  <conditionalFormatting sqref="BO5:BP20 BO31:BP47">
    <cfRule type="cellIs" dxfId="2413" priority="526" operator="equal">
      <formula>"Remplaçant"</formula>
    </cfRule>
    <cfRule type="cellIs" dxfId="2412" priority="527" operator="equal">
      <formula>"Titulaire"</formula>
    </cfRule>
  </conditionalFormatting>
  <conditionalFormatting sqref="BO4:BP4">
    <cfRule type="cellIs" dxfId="2411" priority="524" operator="equal">
      <formula>"Remplaçant"</formula>
    </cfRule>
    <cfRule type="cellIs" dxfId="2410" priority="525" operator="equal">
      <formula>"Titulaire"</formula>
    </cfRule>
  </conditionalFormatting>
  <conditionalFormatting sqref="BO48:BP48">
    <cfRule type="cellIs" dxfId="2409" priority="522" operator="equal">
      <formula>"Remplaçant"</formula>
    </cfRule>
    <cfRule type="cellIs" dxfId="2408" priority="523" operator="equal">
      <formula>"Titulaire"</formula>
    </cfRule>
  </conditionalFormatting>
  <conditionalFormatting sqref="BQ1">
    <cfRule type="cellIs" dxfId="2407" priority="520" operator="equal">
      <formula>"Remplaçant"</formula>
    </cfRule>
    <cfRule type="cellIs" dxfId="2406" priority="521" operator="equal">
      <formula>"Titulaire"</formula>
    </cfRule>
  </conditionalFormatting>
  <conditionalFormatting sqref="BR5:BS20 BR31:BS47">
    <cfRule type="cellIs" dxfId="2405" priority="518" operator="equal">
      <formula>"Remplaçant"</formula>
    </cfRule>
    <cfRule type="cellIs" dxfId="2404" priority="519" operator="equal">
      <formula>"Titulaire"</formula>
    </cfRule>
  </conditionalFormatting>
  <conditionalFormatting sqref="BR4:BS4">
    <cfRule type="cellIs" dxfId="2403" priority="516" operator="equal">
      <formula>"Remplaçant"</formula>
    </cfRule>
    <cfRule type="cellIs" dxfId="2402" priority="517" operator="equal">
      <formula>"Titulaire"</formula>
    </cfRule>
  </conditionalFormatting>
  <conditionalFormatting sqref="BR48:BS48">
    <cfRule type="cellIs" dxfId="2401" priority="514" operator="equal">
      <formula>"Remplaçant"</formula>
    </cfRule>
    <cfRule type="cellIs" dxfId="2400" priority="515" operator="equal">
      <formula>"Titulaire"</formula>
    </cfRule>
  </conditionalFormatting>
  <conditionalFormatting sqref="BT1">
    <cfRule type="cellIs" dxfId="2399" priority="512" operator="equal">
      <formula>"Remplaçant"</formula>
    </cfRule>
    <cfRule type="cellIs" dxfId="2398" priority="513" operator="equal">
      <formula>"Titulaire"</formula>
    </cfRule>
  </conditionalFormatting>
  <conditionalFormatting sqref="BU5:BV20 BU31:BV47">
    <cfRule type="cellIs" dxfId="2397" priority="510" operator="equal">
      <formula>"Remplaçant"</formula>
    </cfRule>
    <cfRule type="cellIs" dxfId="2396" priority="511" operator="equal">
      <formula>"Titulaire"</formula>
    </cfRule>
  </conditionalFormatting>
  <conditionalFormatting sqref="BU4:BV4">
    <cfRule type="cellIs" dxfId="2395" priority="508" operator="equal">
      <formula>"Remplaçant"</formula>
    </cfRule>
    <cfRule type="cellIs" dxfId="2394" priority="509" operator="equal">
      <formula>"Titulaire"</formula>
    </cfRule>
  </conditionalFormatting>
  <conditionalFormatting sqref="BU48:BV48">
    <cfRule type="cellIs" dxfId="2393" priority="506" operator="equal">
      <formula>"Remplaçant"</formula>
    </cfRule>
    <cfRule type="cellIs" dxfId="2392" priority="507" operator="equal">
      <formula>"Titulaire"</formula>
    </cfRule>
  </conditionalFormatting>
  <conditionalFormatting sqref="BW1">
    <cfRule type="cellIs" dxfId="2391" priority="504" operator="equal">
      <formula>"Remplaçant"</formula>
    </cfRule>
    <cfRule type="cellIs" dxfId="2390" priority="505" operator="equal">
      <formula>"Titulaire"</formula>
    </cfRule>
  </conditionalFormatting>
  <conditionalFormatting sqref="BX5:BY20 BX31:BY47">
    <cfRule type="cellIs" dxfId="2389" priority="502" operator="equal">
      <formula>"Remplaçant"</formula>
    </cfRule>
    <cfRule type="cellIs" dxfId="2388" priority="503" operator="equal">
      <formula>"Titulaire"</formula>
    </cfRule>
  </conditionalFormatting>
  <conditionalFormatting sqref="BX4:BY4">
    <cfRule type="cellIs" dxfId="2387" priority="500" operator="equal">
      <formula>"Remplaçant"</formula>
    </cfRule>
    <cfRule type="cellIs" dxfId="2386" priority="501" operator="equal">
      <formula>"Titulaire"</formula>
    </cfRule>
  </conditionalFormatting>
  <conditionalFormatting sqref="BX48:BY48">
    <cfRule type="cellIs" dxfId="2385" priority="498" operator="equal">
      <formula>"Remplaçant"</formula>
    </cfRule>
    <cfRule type="cellIs" dxfId="2384" priority="499" operator="equal">
      <formula>"Titulaire"</formula>
    </cfRule>
  </conditionalFormatting>
  <conditionalFormatting sqref="BZ1">
    <cfRule type="cellIs" dxfId="2383" priority="496" operator="equal">
      <formula>"Remplaçant"</formula>
    </cfRule>
    <cfRule type="cellIs" dxfId="2382" priority="497" operator="equal">
      <formula>"Titulaire"</formula>
    </cfRule>
  </conditionalFormatting>
  <conditionalFormatting sqref="CA5:CB20 CA31:CB47">
    <cfRule type="cellIs" dxfId="2381" priority="494" operator="equal">
      <formula>"Remplaçant"</formula>
    </cfRule>
    <cfRule type="cellIs" dxfId="2380" priority="495" operator="equal">
      <formula>"Titulaire"</formula>
    </cfRule>
  </conditionalFormatting>
  <conditionalFormatting sqref="CA4:CB4">
    <cfRule type="cellIs" dxfId="2379" priority="492" operator="equal">
      <formula>"Remplaçant"</formula>
    </cfRule>
    <cfRule type="cellIs" dxfId="2378" priority="493" operator="equal">
      <formula>"Titulaire"</formula>
    </cfRule>
  </conditionalFormatting>
  <conditionalFormatting sqref="CA48:CB48">
    <cfRule type="cellIs" dxfId="2377" priority="490" operator="equal">
      <formula>"Remplaçant"</formula>
    </cfRule>
    <cfRule type="cellIs" dxfId="2376" priority="491" operator="equal">
      <formula>"Titulaire"</formula>
    </cfRule>
  </conditionalFormatting>
  <conditionalFormatting sqref="CC1">
    <cfRule type="cellIs" dxfId="2375" priority="488" operator="equal">
      <formula>"Remplaçant"</formula>
    </cfRule>
    <cfRule type="cellIs" dxfId="2374" priority="489" operator="equal">
      <formula>"Titulaire"</formula>
    </cfRule>
  </conditionalFormatting>
  <conditionalFormatting sqref="CD5:CE20 CD31:CE47">
    <cfRule type="cellIs" dxfId="2373" priority="486" operator="equal">
      <formula>"Remplaçant"</formula>
    </cfRule>
    <cfRule type="cellIs" dxfId="2372" priority="487" operator="equal">
      <formula>"Titulaire"</formula>
    </cfRule>
  </conditionalFormatting>
  <conditionalFormatting sqref="CD4:CE4">
    <cfRule type="cellIs" dxfId="2371" priority="484" operator="equal">
      <formula>"Remplaçant"</formula>
    </cfRule>
    <cfRule type="cellIs" dxfId="2370" priority="485" operator="equal">
      <formula>"Titulaire"</formula>
    </cfRule>
  </conditionalFormatting>
  <conditionalFormatting sqref="CD48:CE48">
    <cfRule type="cellIs" dxfId="2369" priority="482" operator="equal">
      <formula>"Remplaçant"</formula>
    </cfRule>
    <cfRule type="cellIs" dxfId="2368" priority="483" operator="equal">
      <formula>"Titulaire"</formula>
    </cfRule>
  </conditionalFormatting>
  <conditionalFormatting sqref="CF1">
    <cfRule type="cellIs" dxfId="2367" priority="480" operator="equal">
      <formula>"Remplaçant"</formula>
    </cfRule>
    <cfRule type="cellIs" dxfId="2366" priority="481" operator="equal">
      <formula>"Titulaire"</formula>
    </cfRule>
  </conditionalFormatting>
  <conditionalFormatting sqref="CG5:CH20 CG31:CH47">
    <cfRule type="cellIs" dxfId="2365" priority="478" operator="equal">
      <formula>"Remplaçant"</formula>
    </cfRule>
    <cfRule type="cellIs" dxfId="2364" priority="479" operator="equal">
      <formula>"Titulaire"</formula>
    </cfRule>
  </conditionalFormatting>
  <conditionalFormatting sqref="CG4:CH4">
    <cfRule type="cellIs" dxfId="2363" priority="476" operator="equal">
      <formula>"Remplaçant"</formula>
    </cfRule>
    <cfRule type="cellIs" dxfId="2362" priority="477" operator="equal">
      <formula>"Titulaire"</formula>
    </cfRule>
  </conditionalFormatting>
  <conditionalFormatting sqref="CG48:CH48">
    <cfRule type="cellIs" dxfId="2361" priority="474" operator="equal">
      <formula>"Remplaçant"</formula>
    </cfRule>
    <cfRule type="cellIs" dxfId="2360" priority="475" operator="equal">
      <formula>"Titulaire"</formula>
    </cfRule>
  </conditionalFormatting>
  <conditionalFormatting sqref="CI1">
    <cfRule type="cellIs" dxfId="2359" priority="472" operator="equal">
      <formula>"Remplaçant"</formula>
    </cfRule>
    <cfRule type="cellIs" dxfId="2358" priority="473" operator="equal">
      <formula>"Titulaire"</formula>
    </cfRule>
  </conditionalFormatting>
  <conditionalFormatting sqref="CJ5:CK20 CJ31:CK47">
    <cfRule type="cellIs" dxfId="2357" priority="470" operator="equal">
      <formula>"Remplaçant"</formula>
    </cfRule>
    <cfRule type="cellIs" dxfId="2356" priority="471" operator="equal">
      <formula>"Titulaire"</formula>
    </cfRule>
  </conditionalFormatting>
  <conditionalFormatting sqref="CJ4:CK4">
    <cfRule type="cellIs" dxfId="2355" priority="468" operator="equal">
      <formula>"Remplaçant"</formula>
    </cfRule>
    <cfRule type="cellIs" dxfId="2354" priority="469" operator="equal">
      <formula>"Titulaire"</formula>
    </cfRule>
  </conditionalFormatting>
  <conditionalFormatting sqref="CJ48:CK48">
    <cfRule type="cellIs" dxfId="2353" priority="466" operator="equal">
      <formula>"Remplaçant"</formula>
    </cfRule>
    <cfRule type="cellIs" dxfId="2352" priority="467" operator="equal">
      <formula>"Titulaire"</formula>
    </cfRule>
  </conditionalFormatting>
  <conditionalFormatting sqref="CL1">
    <cfRule type="cellIs" dxfId="2351" priority="464" operator="equal">
      <formula>"Remplaçant"</formula>
    </cfRule>
    <cfRule type="cellIs" dxfId="2350" priority="465" operator="equal">
      <formula>"Titulaire"</formula>
    </cfRule>
  </conditionalFormatting>
  <conditionalFormatting sqref="CM5:CN20 CM31:CN47">
    <cfRule type="cellIs" dxfId="2349" priority="462" operator="equal">
      <formula>"Remplaçant"</formula>
    </cfRule>
    <cfRule type="cellIs" dxfId="2348" priority="463" operator="equal">
      <formula>"Titulaire"</formula>
    </cfRule>
  </conditionalFormatting>
  <conditionalFormatting sqref="CM4:CN4">
    <cfRule type="cellIs" dxfId="2347" priority="460" operator="equal">
      <formula>"Remplaçant"</formula>
    </cfRule>
    <cfRule type="cellIs" dxfId="2346" priority="461" operator="equal">
      <formula>"Titulaire"</formula>
    </cfRule>
  </conditionalFormatting>
  <conditionalFormatting sqref="CM48:CN48">
    <cfRule type="cellIs" dxfId="2345" priority="458" operator="equal">
      <formula>"Remplaçant"</formula>
    </cfRule>
    <cfRule type="cellIs" dxfId="2344" priority="459" operator="equal">
      <formula>"Titulaire"</formula>
    </cfRule>
  </conditionalFormatting>
  <conditionalFormatting sqref="CO1">
    <cfRule type="cellIs" dxfId="2343" priority="456" operator="equal">
      <formula>"Remplaçant"</formula>
    </cfRule>
    <cfRule type="cellIs" dxfId="2342" priority="457" operator="equal">
      <formula>"Titulaire"</formula>
    </cfRule>
  </conditionalFormatting>
  <conditionalFormatting sqref="CP5:CQ20 CP31:CQ47">
    <cfRule type="cellIs" dxfId="2341" priority="454" operator="equal">
      <formula>"Remplaçant"</formula>
    </cfRule>
    <cfRule type="cellIs" dxfId="2340" priority="455" operator="equal">
      <formula>"Titulaire"</formula>
    </cfRule>
  </conditionalFormatting>
  <conditionalFormatting sqref="CP4:CQ4">
    <cfRule type="cellIs" dxfId="2339" priority="452" operator="equal">
      <formula>"Remplaçant"</formula>
    </cfRule>
    <cfRule type="cellIs" dxfId="2338" priority="453" operator="equal">
      <formula>"Titulaire"</formula>
    </cfRule>
  </conditionalFormatting>
  <conditionalFormatting sqref="CP48:CQ48">
    <cfRule type="cellIs" dxfId="2337" priority="450" operator="equal">
      <formula>"Remplaçant"</formula>
    </cfRule>
    <cfRule type="cellIs" dxfId="2336" priority="451" operator="equal">
      <formula>"Titulaire"</formula>
    </cfRule>
  </conditionalFormatting>
  <conditionalFormatting sqref="CR1">
    <cfRule type="cellIs" dxfId="2335" priority="448" operator="equal">
      <formula>"Remplaçant"</formula>
    </cfRule>
    <cfRule type="cellIs" dxfId="2334" priority="449" operator="equal">
      <formula>"Titulaire"</formula>
    </cfRule>
  </conditionalFormatting>
  <conditionalFormatting sqref="CS5:CT20 CS31:CT47">
    <cfRule type="cellIs" dxfId="2333" priority="446" operator="equal">
      <formula>"Remplaçant"</formula>
    </cfRule>
    <cfRule type="cellIs" dxfId="2332" priority="447" operator="equal">
      <formula>"Titulaire"</formula>
    </cfRule>
  </conditionalFormatting>
  <conditionalFormatting sqref="CS4:CT4">
    <cfRule type="cellIs" dxfId="2331" priority="444" operator="equal">
      <formula>"Remplaçant"</formula>
    </cfRule>
    <cfRule type="cellIs" dxfId="2330" priority="445" operator="equal">
      <formula>"Titulaire"</formula>
    </cfRule>
  </conditionalFormatting>
  <conditionalFormatting sqref="CS48:CT48">
    <cfRule type="cellIs" dxfId="2329" priority="442" operator="equal">
      <formula>"Remplaçant"</formula>
    </cfRule>
    <cfRule type="cellIs" dxfId="2328" priority="443" operator="equal">
      <formula>"Titulaire"</formula>
    </cfRule>
  </conditionalFormatting>
  <conditionalFormatting sqref="CU1">
    <cfRule type="cellIs" dxfId="2327" priority="440" operator="equal">
      <formula>"Remplaçant"</formula>
    </cfRule>
    <cfRule type="cellIs" dxfId="2326" priority="441" operator="equal">
      <formula>"Titulaire"</formula>
    </cfRule>
  </conditionalFormatting>
  <conditionalFormatting sqref="CV5:CW20 CV31:CW47">
    <cfRule type="cellIs" dxfId="2325" priority="438" operator="equal">
      <formula>"Remplaçant"</formula>
    </cfRule>
    <cfRule type="cellIs" dxfId="2324" priority="439" operator="equal">
      <formula>"Titulaire"</formula>
    </cfRule>
  </conditionalFormatting>
  <conditionalFormatting sqref="CV4:CW4">
    <cfRule type="cellIs" dxfId="2323" priority="436" operator="equal">
      <formula>"Remplaçant"</formula>
    </cfRule>
    <cfRule type="cellIs" dxfId="2322" priority="437" operator="equal">
      <formula>"Titulaire"</formula>
    </cfRule>
  </conditionalFormatting>
  <conditionalFormatting sqref="CV48:CW48">
    <cfRule type="cellIs" dxfId="2321" priority="434" operator="equal">
      <formula>"Remplaçant"</formula>
    </cfRule>
    <cfRule type="cellIs" dxfId="2320" priority="435" operator="equal">
      <formula>"Titulaire"</formula>
    </cfRule>
  </conditionalFormatting>
  <conditionalFormatting sqref="CX1">
    <cfRule type="cellIs" dxfId="2319" priority="432" operator="equal">
      <formula>"Remplaçant"</formula>
    </cfRule>
    <cfRule type="cellIs" dxfId="2318" priority="433" operator="equal">
      <formula>"Titulaire"</formula>
    </cfRule>
  </conditionalFormatting>
  <conditionalFormatting sqref="CY5:CZ20 CY31:CZ47">
    <cfRule type="cellIs" dxfId="2317" priority="430" operator="equal">
      <formula>"Remplaçant"</formula>
    </cfRule>
    <cfRule type="cellIs" dxfId="2316" priority="431" operator="equal">
      <formula>"Titulaire"</formula>
    </cfRule>
  </conditionalFormatting>
  <conditionalFormatting sqref="CY4:CZ4">
    <cfRule type="cellIs" dxfId="2315" priority="428" operator="equal">
      <formula>"Remplaçant"</formula>
    </cfRule>
    <cfRule type="cellIs" dxfId="2314" priority="429" operator="equal">
      <formula>"Titulaire"</formula>
    </cfRule>
  </conditionalFormatting>
  <conditionalFormatting sqref="CY48:CZ48">
    <cfRule type="cellIs" dxfId="2313" priority="426" operator="equal">
      <formula>"Remplaçant"</formula>
    </cfRule>
    <cfRule type="cellIs" dxfId="2312" priority="427" operator="equal">
      <formula>"Titulaire"</formula>
    </cfRule>
  </conditionalFormatting>
  <conditionalFormatting sqref="DA1">
    <cfRule type="cellIs" dxfId="2311" priority="424" operator="equal">
      <formula>"Remplaçant"</formula>
    </cfRule>
    <cfRule type="cellIs" dxfId="2310" priority="425" operator="equal">
      <formula>"Titulaire"</formula>
    </cfRule>
  </conditionalFormatting>
  <conditionalFormatting sqref="DB5:DC20 DB31:DC47">
    <cfRule type="cellIs" dxfId="2309" priority="422" operator="equal">
      <formula>"Remplaçant"</formula>
    </cfRule>
    <cfRule type="cellIs" dxfId="2308" priority="423" operator="equal">
      <formula>"Titulaire"</formula>
    </cfRule>
  </conditionalFormatting>
  <conditionalFormatting sqref="DB4:DC4">
    <cfRule type="cellIs" dxfId="2307" priority="420" operator="equal">
      <formula>"Remplaçant"</formula>
    </cfRule>
    <cfRule type="cellIs" dxfId="2306" priority="421" operator="equal">
      <formula>"Titulaire"</formula>
    </cfRule>
  </conditionalFormatting>
  <conditionalFormatting sqref="DB48:DC48">
    <cfRule type="cellIs" dxfId="2305" priority="418" operator="equal">
      <formula>"Remplaçant"</formula>
    </cfRule>
    <cfRule type="cellIs" dxfId="2304" priority="419" operator="equal">
      <formula>"Titulaire"</formula>
    </cfRule>
  </conditionalFormatting>
  <conditionalFormatting sqref="DD1">
    <cfRule type="cellIs" dxfId="2303" priority="416" operator="equal">
      <formula>"Remplaçant"</formula>
    </cfRule>
    <cfRule type="cellIs" dxfId="2302" priority="417" operator="equal">
      <formula>"Titulaire"</formula>
    </cfRule>
  </conditionalFormatting>
  <conditionalFormatting sqref="DE5:DF20 DE31:DF47">
    <cfRule type="cellIs" dxfId="2301" priority="414" operator="equal">
      <formula>"Remplaçant"</formula>
    </cfRule>
    <cfRule type="cellIs" dxfId="2300" priority="415" operator="equal">
      <formula>"Titulaire"</formula>
    </cfRule>
  </conditionalFormatting>
  <conditionalFormatting sqref="DE4:DF4">
    <cfRule type="cellIs" dxfId="2299" priority="412" operator="equal">
      <formula>"Remplaçant"</formula>
    </cfRule>
    <cfRule type="cellIs" dxfId="2298" priority="413" operator="equal">
      <formula>"Titulaire"</formula>
    </cfRule>
  </conditionalFormatting>
  <conditionalFormatting sqref="DE48:DF48">
    <cfRule type="cellIs" dxfId="2297" priority="410" operator="equal">
      <formula>"Remplaçant"</formula>
    </cfRule>
    <cfRule type="cellIs" dxfId="2296" priority="411" operator="equal">
      <formula>"Titulaire"</formula>
    </cfRule>
  </conditionalFormatting>
  <conditionalFormatting sqref="DG1">
    <cfRule type="cellIs" dxfId="2295" priority="408" operator="equal">
      <formula>"Remplaçant"</formula>
    </cfRule>
    <cfRule type="cellIs" dxfId="2294" priority="409" operator="equal">
      <formula>"Titulaire"</formula>
    </cfRule>
  </conditionalFormatting>
  <conditionalFormatting sqref="DH5:DI20 DH31:DI47">
    <cfRule type="cellIs" dxfId="2293" priority="406" operator="equal">
      <formula>"Remplaçant"</formula>
    </cfRule>
    <cfRule type="cellIs" dxfId="2292" priority="407" operator="equal">
      <formula>"Titulaire"</formula>
    </cfRule>
  </conditionalFormatting>
  <conditionalFormatting sqref="DH4:DI4">
    <cfRule type="cellIs" dxfId="2291" priority="404" operator="equal">
      <formula>"Remplaçant"</formula>
    </cfRule>
    <cfRule type="cellIs" dxfId="2290" priority="405" operator="equal">
      <formula>"Titulaire"</formula>
    </cfRule>
  </conditionalFormatting>
  <conditionalFormatting sqref="DH48:DI48">
    <cfRule type="cellIs" dxfId="2289" priority="402" operator="equal">
      <formula>"Remplaçant"</formula>
    </cfRule>
    <cfRule type="cellIs" dxfId="2288" priority="403" operator="equal">
      <formula>"Titulaire"</formula>
    </cfRule>
  </conditionalFormatting>
  <conditionalFormatting sqref="DJ1">
    <cfRule type="cellIs" dxfId="2287" priority="400" operator="equal">
      <formula>"Remplaçant"</formula>
    </cfRule>
    <cfRule type="cellIs" dxfId="2286" priority="401" operator="equal">
      <formula>"Titulaire"</formula>
    </cfRule>
  </conditionalFormatting>
  <conditionalFormatting sqref="DK5:DL20 DK31:DL47">
    <cfRule type="cellIs" dxfId="2285" priority="398" operator="equal">
      <formula>"Remplaçant"</formula>
    </cfRule>
    <cfRule type="cellIs" dxfId="2284" priority="399" operator="equal">
      <formula>"Titulaire"</formula>
    </cfRule>
  </conditionalFormatting>
  <conditionalFormatting sqref="DK4:DL4">
    <cfRule type="cellIs" dxfId="2283" priority="396" operator="equal">
      <formula>"Remplaçant"</formula>
    </cfRule>
    <cfRule type="cellIs" dxfId="2282" priority="397" operator="equal">
      <formula>"Titulaire"</formula>
    </cfRule>
  </conditionalFormatting>
  <conditionalFormatting sqref="DK48:DL48">
    <cfRule type="cellIs" dxfId="2281" priority="394" operator="equal">
      <formula>"Remplaçant"</formula>
    </cfRule>
    <cfRule type="cellIs" dxfId="2280" priority="395" operator="equal">
      <formula>"Titulaire"</formula>
    </cfRule>
  </conditionalFormatting>
  <conditionalFormatting sqref="DM1">
    <cfRule type="cellIs" dxfId="2279" priority="392" operator="equal">
      <formula>"Remplaçant"</formula>
    </cfRule>
    <cfRule type="cellIs" dxfId="2278" priority="393" operator="equal">
      <formula>"Titulaire"</formula>
    </cfRule>
  </conditionalFormatting>
  <conditionalFormatting sqref="DN5:DO20 DN31:DO47">
    <cfRule type="cellIs" dxfId="2277" priority="390" operator="equal">
      <formula>"Remplaçant"</formula>
    </cfRule>
    <cfRule type="cellIs" dxfId="2276" priority="391" operator="equal">
      <formula>"Titulaire"</formula>
    </cfRule>
  </conditionalFormatting>
  <conditionalFormatting sqref="DN4:DO4">
    <cfRule type="cellIs" dxfId="2275" priority="388" operator="equal">
      <formula>"Remplaçant"</formula>
    </cfRule>
    <cfRule type="cellIs" dxfId="2274" priority="389" operator="equal">
      <formula>"Titulaire"</formula>
    </cfRule>
  </conditionalFormatting>
  <conditionalFormatting sqref="DN48:DO48">
    <cfRule type="cellIs" dxfId="2273" priority="386" operator="equal">
      <formula>"Remplaçant"</formula>
    </cfRule>
    <cfRule type="cellIs" dxfId="2272" priority="387" operator="equal">
      <formula>"Titulaire"</formula>
    </cfRule>
  </conditionalFormatting>
  <conditionalFormatting sqref="DP1">
    <cfRule type="cellIs" dxfId="2271" priority="384" operator="equal">
      <formula>"Remplaçant"</formula>
    </cfRule>
    <cfRule type="cellIs" dxfId="2270" priority="385" operator="equal">
      <formula>"Titulaire"</formula>
    </cfRule>
  </conditionalFormatting>
  <conditionalFormatting sqref="DQ5:DR20 DQ31:DR47">
    <cfRule type="cellIs" dxfId="2269" priority="382" operator="equal">
      <formula>"Remplaçant"</formula>
    </cfRule>
    <cfRule type="cellIs" dxfId="2268" priority="383" operator="equal">
      <formula>"Titulaire"</formula>
    </cfRule>
  </conditionalFormatting>
  <conditionalFormatting sqref="DQ4:DR4">
    <cfRule type="cellIs" dxfId="2267" priority="380" operator="equal">
      <formula>"Remplaçant"</formula>
    </cfRule>
    <cfRule type="cellIs" dxfId="2266" priority="381" operator="equal">
      <formula>"Titulaire"</formula>
    </cfRule>
  </conditionalFormatting>
  <conditionalFormatting sqref="DQ48:DR48">
    <cfRule type="cellIs" dxfId="2265" priority="378" operator="equal">
      <formula>"Remplaçant"</formula>
    </cfRule>
    <cfRule type="cellIs" dxfId="2264" priority="379" operator="equal">
      <formula>"Titulaire"</formula>
    </cfRule>
  </conditionalFormatting>
  <conditionalFormatting sqref="DS1">
    <cfRule type="cellIs" dxfId="2263" priority="376" operator="equal">
      <formula>"Remplaçant"</formula>
    </cfRule>
    <cfRule type="cellIs" dxfId="2262" priority="377" operator="equal">
      <formula>"Titulaire"</formula>
    </cfRule>
  </conditionalFormatting>
  <conditionalFormatting sqref="DT5:DU20 DT31:DU47">
    <cfRule type="cellIs" dxfId="2261" priority="374" operator="equal">
      <formula>"Remplaçant"</formula>
    </cfRule>
    <cfRule type="cellIs" dxfId="2260" priority="375" operator="equal">
      <formula>"Titulaire"</formula>
    </cfRule>
  </conditionalFormatting>
  <conditionalFormatting sqref="DT4:DU4">
    <cfRule type="cellIs" dxfId="2259" priority="372" operator="equal">
      <formula>"Remplaçant"</formula>
    </cfRule>
    <cfRule type="cellIs" dxfId="2258" priority="373" operator="equal">
      <formula>"Titulaire"</formula>
    </cfRule>
  </conditionalFormatting>
  <conditionalFormatting sqref="DT48:DU48">
    <cfRule type="cellIs" dxfId="2257" priority="370" operator="equal">
      <formula>"Remplaçant"</formula>
    </cfRule>
    <cfRule type="cellIs" dxfId="2256" priority="371" operator="equal">
      <formula>"Titulaire"</formula>
    </cfRule>
  </conditionalFormatting>
  <conditionalFormatting sqref="F108:F116 F342:F410 F122:F129 F135:F148">
    <cfRule type="colorScale" priority="369">
      <colorScale>
        <cfvo type="min"/>
        <cfvo type="percentile" val="50"/>
        <cfvo type="max"/>
        <color rgb="FFF8696B"/>
        <color rgb="FFFFEB84"/>
        <color rgb="FF63BE7B"/>
      </colorScale>
    </cfRule>
  </conditionalFormatting>
  <conditionalFormatting sqref="U49">
    <cfRule type="cellIs" dxfId="2255" priority="367" operator="equal">
      <formula>"Remplaçant"</formula>
    </cfRule>
    <cfRule type="cellIs" dxfId="2254" priority="368" operator="equal">
      <formula>"Titulaire"</formula>
    </cfRule>
  </conditionalFormatting>
  <conditionalFormatting sqref="U6 U13">
    <cfRule type="cellIs" dxfId="2253" priority="365" operator="equal">
      <formula>"Remplaçant"</formula>
    </cfRule>
    <cfRule type="cellIs" dxfId="2252" priority="366" operator="equal">
      <formula>"Titulaire"</formula>
    </cfRule>
  </conditionalFormatting>
  <conditionalFormatting sqref="AC128">
    <cfRule type="cellIs" dxfId="2251" priority="359" operator="equal">
      <formula>"Remplaçant"</formula>
    </cfRule>
    <cfRule type="cellIs" dxfId="2250" priority="360" operator="equal">
      <formula>"Titulaire"</formula>
    </cfRule>
  </conditionalFormatting>
  <conditionalFormatting sqref="AC115">
    <cfRule type="cellIs" dxfId="2249" priority="363" operator="equal">
      <formula>"Remplaçant"</formula>
    </cfRule>
    <cfRule type="cellIs" dxfId="2248" priority="364" operator="equal">
      <formula>"Titulaire"</formula>
    </cfRule>
  </conditionalFormatting>
  <conditionalFormatting sqref="AC124">
    <cfRule type="cellIs" dxfId="2247" priority="361" operator="equal">
      <formula>"Remplaçant"</formula>
    </cfRule>
    <cfRule type="cellIs" dxfId="2246" priority="362" operator="equal">
      <formula>"Titulaire"</formula>
    </cfRule>
  </conditionalFormatting>
  <conditionalFormatting sqref="B148 D148">
    <cfRule type="cellIs" dxfId="2245" priority="357" operator="equal">
      <formula>"Remplaçant"</formula>
    </cfRule>
    <cfRule type="cellIs" dxfId="2244" priority="358" operator="equal">
      <formula>"Titulaire"</formula>
    </cfRule>
  </conditionalFormatting>
  <conditionalFormatting sqref="E107">
    <cfRule type="cellIs" dxfId="2243" priority="355" operator="equal">
      <formula>"Remplaçant"</formula>
    </cfRule>
    <cfRule type="cellIs" dxfId="2242" priority="356" operator="equal">
      <formula>"Titulaire"</formula>
    </cfRule>
  </conditionalFormatting>
  <conditionalFormatting sqref="E107 A3:XFD4">
    <cfRule type="cellIs" dxfId="2241" priority="680" operator="equal">
      <formula>$A$1</formula>
    </cfRule>
  </conditionalFormatting>
  <conditionalFormatting sqref="E5:F20 E31:F44">
    <cfRule type="cellIs" dxfId="2240" priority="354" operator="equal">
      <formula>0</formula>
    </cfRule>
  </conditionalFormatting>
  <conditionalFormatting sqref="G5:I20 G31:I44">
    <cfRule type="cellIs" dxfId="2239" priority="353" operator="equal">
      <formula>0</formula>
    </cfRule>
  </conditionalFormatting>
  <conditionalFormatting sqref="B107">
    <cfRule type="cellIs" dxfId="2238" priority="350" operator="equal">
      <formula>"Remplaçant"</formula>
    </cfRule>
    <cfRule type="cellIs" dxfId="2237" priority="351" operator="equal">
      <formula>"Titulaire"</formula>
    </cfRule>
  </conditionalFormatting>
  <conditionalFormatting sqref="B107">
    <cfRule type="cellIs" dxfId="2236" priority="352" operator="equal">
      <formula>$A$1</formula>
    </cfRule>
  </conditionalFormatting>
  <conditionalFormatting sqref="H108:H116 H122:H129 H135:H148">
    <cfRule type="cellIs" dxfId="2235" priority="348" operator="equal">
      <formula>"Remplaçant"</formula>
    </cfRule>
    <cfRule type="cellIs" dxfId="2234" priority="349" operator="equal">
      <formula>"Titulaire"</formula>
    </cfRule>
  </conditionalFormatting>
  <conditionalFormatting sqref="H108:H116 H122:H129 H135:H148">
    <cfRule type="colorScale" priority="347">
      <colorScale>
        <cfvo type="min"/>
        <cfvo type="percentile" val="50"/>
        <cfvo type="max"/>
        <color rgb="FFF8696B"/>
        <color rgb="FFFFEB84"/>
        <color rgb="FF63BE7B"/>
      </colorScale>
    </cfRule>
  </conditionalFormatting>
  <conditionalFormatting sqref="G108:G116 G122:G129 G135:G148">
    <cfRule type="cellIs" dxfId="2233" priority="345" operator="equal">
      <formula>"Remplaçant"</formula>
    </cfRule>
    <cfRule type="cellIs" dxfId="2232" priority="346" operator="equal">
      <formula>"Titulaire"</formula>
    </cfRule>
  </conditionalFormatting>
  <conditionalFormatting sqref="G108:G116 G122:G129 G135:G148">
    <cfRule type="colorScale" priority="344">
      <colorScale>
        <cfvo type="min"/>
        <cfvo type="percentile" val="50"/>
        <cfvo type="max"/>
        <color rgb="FFF8696B"/>
        <color rgb="FFFFEB84"/>
        <color rgb="FF63BE7B"/>
      </colorScale>
    </cfRule>
  </conditionalFormatting>
  <conditionalFormatting sqref="C107">
    <cfRule type="cellIs" dxfId="2231" priority="341" operator="equal">
      <formula>"Remplaçant"</formula>
    </cfRule>
    <cfRule type="cellIs" dxfId="2230" priority="342" operator="equal">
      <formula>"Titulaire"</formula>
    </cfRule>
  </conditionalFormatting>
  <conditionalFormatting sqref="C107">
    <cfRule type="cellIs" dxfId="2229" priority="343" operator="equal">
      <formula>$A$1</formula>
    </cfRule>
  </conditionalFormatting>
  <conditionalFormatting sqref="D107">
    <cfRule type="cellIs" dxfId="2228" priority="338" operator="equal">
      <formula>"Remplaçant"</formula>
    </cfRule>
    <cfRule type="cellIs" dxfId="2227" priority="339" operator="equal">
      <formula>"Titulaire"</formula>
    </cfRule>
  </conditionalFormatting>
  <conditionalFormatting sqref="D107">
    <cfRule type="cellIs" dxfId="2226" priority="340" operator="equal">
      <formula>$A$1</formula>
    </cfRule>
  </conditionalFormatting>
  <conditionalFormatting sqref="A342:A410">
    <cfRule type="cellIs" dxfId="2225" priority="337" operator="equal">
      <formula>11</formula>
    </cfRule>
  </conditionalFormatting>
  <conditionalFormatting sqref="B415">
    <cfRule type="cellIs" dxfId="2224" priority="333" operator="equal">
      <formula>"Remplaçant"</formula>
    </cfRule>
    <cfRule type="cellIs" dxfId="2223" priority="334" operator="equal">
      <formula>"Titulaire"</formula>
    </cfRule>
  </conditionalFormatting>
  <conditionalFormatting sqref="A342">
    <cfRule type="cellIs" dxfId="2222" priority="332" operator="notEqual">
      <formula>11</formula>
    </cfRule>
  </conditionalFormatting>
  <conditionalFormatting sqref="C414:D416">
    <cfRule type="top10" priority="331" rank="1"/>
  </conditionalFormatting>
  <conditionalFormatting sqref="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J21:K25 M21:N25">
    <cfRule type="cellIs" dxfId="2221" priority="328" operator="equal">
      <formula>"Remplaçant"</formula>
    </cfRule>
    <cfRule type="cellIs" dxfId="2220" priority="329" operator="equal">
      <formula>"Titulaire"</formula>
    </cfRule>
  </conditionalFormatting>
  <conditionalFormatting sqref="J21:K25">
    <cfRule type="cellIs" dxfId="2219" priority="327" operator="equal">
      <formula>0</formula>
    </cfRule>
  </conditionalFormatting>
  <conditionalFormatting sqref="P21:Q25">
    <cfRule type="cellIs" dxfId="2218" priority="325" operator="equal">
      <formula>"Remplaçant"</formula>
    </cfRule>
    <cfRule type="cellIs" dxfId="2217" priority="326" operator="equal">
      <formula>"Titulaire"</formula>
    </cfRule>
  </conditionalFormatting>
  <conditionalFormatting sqref="S21:T25">
    <cfRule type="cellIs" dxfId="2216" priority="323" operator="equal">
      <formula>"Remplaçant"</formula>
    </cfRule>
    <cfRule type="cellIs" dxfId="2215" priority="324" operator="equal">
      <formula>"Titulaire"</formula>
    </cfRule>
  </conditionalFormatting>
  <conditionalFormatting sqref="J21:J25">
    <cfRule type="top10" dxfId="2214" priority="330" rank="11"/>
  </conditionalFormatting>
  <conditionalFormatting sqref="AE21:AF25">
    <cfRule type="cellIs" dxfId="2213" priority="313" operator="equal">
      <formula>"Remplaçant"</formula>
    </cfRule>
    <cfRule type="cellIs" dxfId="2212" priority="314" operator="equal">
      <formula>"Titulaire"</formula>
    </cfRule>
  </conditionalFormatting>
  <conditionalFormatting sqref="V21:W25">
    <cfRule type="cellIs" dxfId="2211" priority="319" operator="equal">
      <formula>"Remplaçant"</formula>
    </cfRule>
    <cfRule type="cellIs" dxfId="2210" priority="320" operator="equal">
      <formula>"Titulaire"</formula>
    </cfRule>
  </conditionalFormatting>
  <conditionalFormatting sqref="Y21:Z25">
    <cfRule type="cellIs" dxfId="2209" priority="317" operator="equal">
      <formula>"Remplaçant"</formula>
    </cfRule>
    <cfRule type="cellIs" dxfId="2208" priority="318" operator="equal">
      <formula>"Titulaire"</formula>
    </cfRule>
  </conditionalFormatting>
  <conditionalFormatting sqref="AB21:AC25">
    <cfRule type="cellIs" dxfId="2207" priority="315" operator="equal">
      <formula>"Remplaçant"</formula>
    </cfRule>
    <cfRule type="cellIs" dxfId="2206" priority="316" operator="equal">
      <formula>"Titulaire"</formula>
    </cfRule>
  </conditionalFormatting>
  <conditionalFormatting sqref="AH21:AI25">
    <cfRule type="cellIs" dxfId="2205" priority="311" operator="equal">
      <formula>"Remplaçant"</formula>
    </cfRule>
    <cfRule type="cellIs" dxfId="2204" priority="312" operator="equal">
      <formula>"Titulaire"</formula>
    </cfRule>
  </conditionalFormatting>
  <conditionalFormatting sqref="AK21:AL25">
    <cfRule type="cellIs" dxfId="2203" priority="309" operator="equal">
      <formula>"Remplaçant"</formula>
    </cfRule>
    <cfRule type="cellIs" dxfId="2202" priority="310" operator="equal">
      <formula>"Titulaire"</formula>
    </cfRule>
  </conditionalFormatting>
  <conditionalFormatting sqref="AN21:AO25">
    <cfRule type="cellIs" dxfId="2201" priority="307" operator="equal">
      <formula>"Remplaçant"</formula>
    </cfRule>
    <cfRule type="cellIs" dxfId="2200" priority="308" operator="equal">
      <formula>"Titulaire"</formula>
    </cfRule>
  </conditionalFormatting>
  <conditionalFormatting sqref="AQ21:AR25">
    <cfRule type="cellIs" dxfId="2199" priority="305" operator="equal">
      <formula>"Remplaçant"</formula>
    </cfRule>
    <cfRule type="cellIs" dxfId="2198" priority="306" operator="equal">
      <formula>"Titulaire"</formula>
    </cfRule>
  </conditionalFormatting>
  <conditionalFormatting sqref="AT21:AU25">
    <cfRule type="cellIs" dxfId="2197" priority="303" operator="equal">
      <formula>"Remplaçant"</formula>
    </cfRule>
    <cfRule type="cellIs" dxfId="2196" priority="304" operator="equal">
      <formula>"Titulaire"</formula>
    </cfRule>
  </conditionalFormatting>
  <conditionalFormatting sqref="AW21:AX25">
    <cfRule type="cellIs" dxfId="2195" priority="301" operator="equal">
      <formula>"Remplaçant"</formula>
    </cfRule>
    <cfRule type="cellIs" dxfId="2194" priority="302" operator="equal">
      <formula>"Titulaire"</formula>
    </cfRule>
  </conditionalFormatting>
  <conditionalFormatting sqref="AZ21:BA25">
    <cfRule type="cellIs" dxfId="2193" priority="299" operator="equal">
      <formula>"Remplaçant"</formula>
    </cfRule>
    <cfRule type="cellIs" dxfId="2192" priority="300" operator="equal">
      <formula>"Titulaire"</formula>
    </cfRule>
  </conditionalFormatting>
  <conditionalFormatting sqref="BC21:BD25">
    <cfRule type="cellIs" dxfId="2191" priority="297" operator="equal">
      <formula>"Remplaçant"</formula>
    </cfRule>
    <cfRule type="cellIs" dxfId="2190" priority="298" operator="equal">
      <formula>"Titulaire"</formula>
    </cfRule>
  </conditionalFormatting>
  <conditionalFormatting sqref="BF21:BG25">
    <cfRule type="cellIs" dxfId="2189" priority="295" operator="equal">
      <formula>"Remplaçant"</formula>
    </cfRule>
    <cfRule type="cellIs" dxfId="2188" priority="296" operator="equal">
      <formula>"Titulaire"</formula>
    </cfRule>
  </conditionalFormatting>
  <conditionalFormatting sqref="BI21:BJ25">
    <cfRule type="cellIs" dxfId="2187" priority="293" operator="equal">
      <formula>"Remplaçant"</formula>
    </cfRule>
    <cfRule type="cellIs" dxfId="2186" priority="294" operator="equal">
      <formula>"Titulaire"</formula>
    </cfRule>
  </conditionalFormatting>
  <conditionalFormatting sqref="BL21:BM25">
    <cfRule type="cellIs" dxfId="2185" priority="291" operator="equal">
      <formula>"Remplaçant"</formula>
    </cfRule>
    <cfRule type="cellIs" dxfId="2184" priority="292" operator="equal">
      <formula>"Titulaire"</formula>
    </cfRule>
  </conditionalFormatting>
  <conditionalFormatting sqref="BO21:BP25">
    <cfRule type="cellIs" dxfId="2183" priority="289" operator="equal">
      <formula>"Remplaçant"</formula>
    </cfRule>
    <cfRule type="cellIs" dxfId="2182" priority="290" operator="equal">
      <formula>"Titulaire"</formula>
    </cfRule>
  </conditionalFormatting>
  <conditionalFormatting sqref="BR21:BS25">
    <cfRule type="cellIs" dxfId="2181" priority="287" operator="equal">
      <formula>"Remplaçant"</formula>
    </cfRule>
    <cfRule type="cellIs" dxfId="2180" priority="288" operator="equal">
      <formula>"Titulaire"</formula>
    </cfRule>
  </conditionalFormatting>
  <conditionalFormatting sqref="BU21:BV25">
    <cfRule type="cellIs" dxfId="2179" priority="285" operator="equal">
      <formula>"Remplaçant"</formula>
    </cfRule>
    <cfRule type="cellIs" dxfId="2178" priority="286" operator="equal">
      <formula>"Titulaire"</formula>
    </cfRule>
  </conditionalFormatting>
  <conditionalFormatting sqref="BX21:BY25">
    <cfRule type="cellIs" dxfId="2177" priority="283" operator="equal">
      <formula>"Remplaçant"</formula>
    </cfRule>
    <cfRule type="cellIs" dxfId="2176" priority="284" operator="equal">
      <formula>"Titulaire"</formula>
    </cfRule>
  </conditionalFormatting>
  <conditionalFormatting sqref="CA21:CB25">
    <cfRule type="cellIs" dxfId="2175" priority="281" operator="equal">
      <formula>"Remplaçant"</formula>
    </cfRule>
    <cfRule type="cellIs" dxfId="2174" priority="282" operator="equal">
      <formula>"Titulaire"</formula>
    </cfRule>
  </conditionalFormatting>
  <conditionalFormatting sqref="CD21:CE25">
    <cfRule type="cellIs" dxfId="2173" priority="279" operator="equal">
      <formula>"Remplaçant"</formula>
    </cfRule>
    <cfRule type="cellIs" dxfId="2172" priority="280" operator="equal">
      <formula>"Titulaire"</formula>
    </cfRule>
  </conditionalFormatting>
  <conditionalFormatting sqref="CG21:CH25">
    <cfRule type="cellIs" dxfId="2171" priority="277" operator="equal">
      <formula>"Remplaçant"</formula>
    </cfRule>
    <cfRule type="cellIs" dxfId="2170" priority="278" operator="equal">
      <formula>"Titulaire"</formula>
    </cfRule>
  </conditionalFormatting>
  <conditionalFormatting sqref="CJ21:CK25">
    <cfRule type="cellIs" dxfId="2169" priority="275" operator="equal">
      <formula>"Remplaçant"</formula>
    </cfRule>
    <cfRule type="cellIs" dxfId="2168" priority="276" operator="equal">
      <formula>"Titulaire"</formula>
    </cfRule>
  </conditionalFormatting>
  <conditionalFormatting sqref="CM21:CN25">
    <cfRule type="cellIs" dxfId="2167" priority="273" operator="equal">
      <formula>"Remplaçant"</formula>
    </cfRule>
    <cfRule type="cellIs" dxfId="2166" priority="274" operator="equal">
      <formula>"Titulaire"</formula>
    </cfRule>
  </conditionalFormatting>
  <conditionalFormatting sqref="CP21:CQ25">
    <cfRule type="cellIs" dxfId="2165" priority="271" operator="equal">
      <formula>"Remplaçant"</formula>
    </cfRule>
    <cfRule type="cellIs" dxfId="2164" priority="272" operator="equal">
      <formula>"Titulaire"</formula>
    </cfRule>
  </conditionalFormatting>
  <conditionalFormatting sqref="CS21:CT25">
    <cfRule type="cellIs" dxfId="2163" priority="269" operator="equal">
      <formula>"Remplaçant"</formula>
    </cfRule>
    <cfRule type="cellIs" dxfId="2162" priority="270" operator="equal">
      <formula>"Titulaire"</formula>
    </cfRule>
  </conditionalFormatting>
  <conditionalFormatting sqref="CV21:CW25">
    <cfRule type="cellIs" dxfId="2161" priority="267" operator="equal">
      <formula>"Remplaçant"</formula>
    </cfRule>
    <cfRule type="cellIs" dxfId="2160" priority="268" operator="equal">
      <formula>"Titulaire"</formula>
    </cfRule>
  </conditionalFormatting>
  <conditionalFormatting sqref="CY21:CZ25">
    <cfRule type="cellIs" dxfId="2159" priority="265" operator="equal">
      <formula>"Remplaçant"</formula>
    </cfRule>
    <cfRule type="cellIs" dxfId="2158" priority="266" operator="equal">
      <formula>"Titulaire"</formula>
    </cfRule>
  </conditionalFormatting>
  <conditionalFormatting sqref="DB21:DC25">
    <cfRule type="cellIs" dxfId="2157" priority="263" operator="equal">
      <formula>"Remplaçant"</formula>
    </cfRule>
    <cfRule type="cellIs" dxfId="2156" priority="264" operator="equal">
      <formula>"Titulaire"</formula>
    </cfRule>
  </conditionalFormatting>
  <conditionalFormatting sqref="DE21:DF25">
    <cfRule type="cellIs" dxfId="2155" priority="261" operator="equal">
      <formula>"Remplaçant"</formula>
    </cfRule>
    <cfRule type="cellIs" dxfId="2154" priority="262" operator="equal">
      <formula>"Titulaire"</formula>
    </cfRule>
  </conditionalFormatting>
  <conditionalFormatting sqref="DH21:DI25">
    <cfRule type="cellIs" dxfId="2153" priority="259" operator="equal">
      <formula>"Remplaçant"</formula>
    </cfRule>
    <cfRule type="cellIs" dxfId="2152" priority="260" operator="equal">
      <formula>"Titulaire"</formula>
    </cfRule>
  </conditionalFormatting>
  <conditionalFormatting sqref="DK21:DL25">
    <cfRule type="cellIs" dxfId="2151" priority="257" operator="equal">
      <formula>"Remplaçant"</formula>
    </cfRule>
    <cfRule type="cellIs" dxfId="2150" priority="258" operator="equal">
      <formula>"Titulaire"</formula>
    </cfRule>
  </conditionalFormatting>
  <conditionalFormatting sqref="DN21:DO25">
    <cfRule type="cellIs" dxfId="2149" priority="255" operator="equal">
      <formula>"Remplaçant"</formula>
    </cfRule>
    <cfRule type="cellIs" dxfId="2148" priority="256" operator="equal">
      <formula>"Titulaire"</formula>
    </cfRule>
  </conditionalFormatting>
  <conditionalFormatting sqref="DQ21:DR25">
    <cfRule type="cellIs" dxfId="2147" priority="253" operator="equal">
      <formula>"Remplaçant"</formula>
    </cfRule>
    <cfRule type="cellIs" dxfId="2146" priority="254" operator="equal">
      <formula>"Titulaire"</formula>
    </cfRule>
  </conditionalFormatting>
  <conditionalFormatting sqref="DT21:DU25">
    <cfRule type="cellIs" dxfId="2145" priority="251" operator="equal">
      <formula>"Remplaçant"</formula>
    </cfRule>
    <cfRule type="cellIs" dxfId="2144" priority="252" operator="equal">
      <formula>"Titulaire"</formula>
    </cfRule>
  </conditionalFormatting>
  <conditionalFormatting sqref="E24:F25 E21:E23">
    <cfRule type="cellIs" dxfId="2143" priority="250" operator="equal">
      <formula>0</formula>
    </cfRule>
  </conditionalFormatting>
  <conditionalFormatting sqref="G21:I25">
    <cfRule type="cellIs" dxfId="2142" priority="249" operator="equal">
      <formula>0</formula>
    </cfRule>
  </conditionalFormatting>
  <conditionalFormatting sqref="U118 U120 AC118:XFD119 AK117:XFD117 AK120:XFD121 I117:K121 F117:F121 M117:T121">
    <cfRule type="cellIs" dxfId="2141" priority="247" operator="equal">
      <formula>"Remplaçant"</formula>
    </cfRule>
    <cfRule type="cellIs" dxfId="2140" priority="248" operator="equal">
      <formula>"Titulaire"</formula>
    </cfRule>
  </conditionalFormatting>
  <conditionalFormatting sqref="F117:F121">
    <cfRule type="colorScale" priority="246">
      <colorScale>
        <cfvo type="min"/>
        <cfvo type="percentile" val="50"/>
        <cfvo type="max"/>
        <color rgb="FFF8696B"/>
        <color rgb="FFFFEB84"/>
        <color rgb="FF63BE7B"/>
      </colorScale>
    </cfRule>
  </conditionalFormatting>
  <conditionalFormatting sqref="AC120">
    <cfRule type="cellIs" dxfId="2139" priority="244" operator="equal">
      <formula>"Remplaçant"</formula>
    </cfRule>
    <cfRule type="cellIs" dxfId="2138" priority="245" operator="equal">
      <formula>"Titulaire"</formula>
    </cfRule>
  </conditionalFormatting>
  <conditionalFormatting sqref="H117:H121">
    <cfRule type="cellIs" dxfId="2137" priority="242" operator="equal">
      <formula>"Remplaçant"</formula>
    </cfRule>
    <cfRule type="cellIs" dxfId="2136" priority="243" operator="equal">
      <formula>"Titulaire"</formula>
    </cfRule>
  </conditionalFormatting>
  <conditionalFormatting sqref="H117:H121">
    <cfRule type="colorScale" priority="241">
      <colorScale>
        <cfvo type="min"/>
        <cfvo type="percentile" val="50"/>
        <cfvo type="max"/>
        <color rgb="FFF8696B"/>
        <color rgb="FFFFEB84"/>
        <color rgb="FF63BE7B"/>
      </colorScale>
    </cfRule>
  </conditionalFormatting>
  <conditionalFormatting sqref="G117:G121">
    <cfRule type="cellIs" dxfId="2135" priority="239" operator="equal">
      <formula>"Remplaçant"</formula>
    </cfRule>
    <cfRule type="cellIs" dxfId="2134" priority="240" operator="equal">
      <formula>"Titulaire"</formula>
    </cfRule>
  </conditionalFormatting>
  <conditionalFormatting sqref="G117:G121">
    <cfRule type="colorScale" priority="238">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29:R30 J26:K26 M26:N26 J27:O30">
    <cfRule type="cellIs" dxfId="2133" priority="235" operator="equal">
      <formula>"Remplaçant"</formula>
    </cfRule>
    <cfRule type="cellIs" dxfId="2132" priority="236" operator="equal">
      <formula>"Titulaire"</formula>
    </cfRule>
  </conditionalFormatting>
  <conditionalFormatting sqref="J26:K30">
    <cfRule type="cellIs" dxfId="2131" priority="234" operator="equal">
      <formula>0</formula>
    </cfRule>
  </conditionalFormatting>
  <conditionalFormatting sqref="P26:Q30">
    <cfRule type="cellIs" dxfId="2130" priority="232" operator="equal">
      <formula>"Remplaçant"</formula>
    </cfRule>
    <cfRule type="cellIs" dxfId="2129" priority="233" operator="equal">
      <formula>"Titulaire"</formula>
    </cfRule>
  </conditionalFormatting>
  <conditionalFormatting sqref="S26:T30">
    <cfRule type="cellIs" dxfId="2128" priority="230" operator="equal">
      <formula>"Remplaçant"</formula>
    </cfRule>
    <cfRule type="cellIs" dxfId="2127" priority="231" operator="equal">
      <formula>"Titulaire"</formula>
    </cfRule>
  </conditionalFormatting>
  <conditionalFormatting sqref="J26:J30">
    <cfRule type="top10" dxfId="2126" priority="237" rank="11"/>
  </conditionalFormatting>
  <conditionalFormatting sqref="U27:U30">
    <cfRule type="cellIs" dxfId="2125" priority="228" operator="equal">
      <formula>"Remplaçant"</formula>
    </cfRule>
    <cfRule type="cellIs" dxfId="2124" priority="229" operator="equal">
      <formula>"Titulaire"</formula>
    </cfRule>
  </conditionalFormatting>
  <conditionalFormatting sqref="V26:W30">
    <cfRule type="cellIs" dxfId="2123" priority="226" operator="equal">
      <formula>"Remplaçant"</formula>
    </cfRule>
    <cfRule type="cellIs" dxfId="2122" priority="227" operator="equal">
      <formula>"Titulaire"</formula>
    </cfRule>
  </conditionalFormatting>
  <conditionalFormatting sqref="Y26:Z30">
    <cfRule type="cellIs" dxfId="2121" priority="224" operator="equal">
      <formula>"Remplaçant"</formula>
    </cfRule>
    <cfRule type="cellIs" dxfId="2120" priority="225" operator="equal">
      <formula>"Titulaire"</formula>
    </cfRule>
  </conditionalFormatting>
  <conditionalFormatting sqref="AB26:AC30">
    <cfRule type="cellIs" dxfId="2119" priority="222" operator="equal">
      <formula>"Remplaçant"</formula>
    </cfRule>
    <cfRule type="cellIs" dxfId="2118" priority="223" operator="equal">
      <formula>"Titulaire"</formula>
    </cfRule>
  </conditionalFormatting>
  <conditionalFormatting sqref="AE26:AF30">
    <cfRule type="cellIs" dxfId="2117" priority="220" operator="equal">
      <formula>"Remplaçant"</formula>
    </cfRule>
    <cfRule type="cellIs" dxfId="2116" priority="221" operator="equal">
      <formula>"Titulaire"</formula>
    </cfRule>
  </conditionalFormatting>
  <conditionalFormatting sqref="AH26:AI30">
    <cfRule type="cellIs" dxfId="2115" priority="218" operator="equal">
      <formula>"Remplaçant"</formula>
    </cfRule>
    <cfRule type="cellIs" dxfId="2114" priority="219" operator="equal">
      <formula>"Titulaire"</formula>
    </cfRule>
  </conditionalFormatting>
  <conditionalFormatting sqref="AK26:AL30">
    <cfRule type="cellIs" dxfId="2113" priority="216" operator="equal">
      <formula>"Remplaçant"</formula>
    </cfRule>
    <cfRule type="cellIs" dxfId="2112" priority="217" operator="equal">
      <formula>"Titulaire"</formula>
    </cfRule>
  </conditionalFormatting>
  <conditionalFormatting sqref="AN26:AO30">
    <cfRule type="cellIs" dxfId="2111" priority="214" operator="equal">
      <formula>"Remplaçant"</formula>
    </cfRule>
    <cfRule type="cellIs" dxfId="2110" priority="215" operator="equal">
      <formula>"Titulaire"</formula>
    </cfRule>
  </conditionalFormatting>
  <conditionalFormatting sqref="AQ26:AR30">
    <cfRule type="cellIs" dxfId="2109" priority="212" operator="equal">
      <formula>"Remplaçant"</formula>
    </cfRule>
    <cfRule type="cellIs" dxfId="2108" priority="213" operator="equal">
      <formula>"Titulaire"</formula>
    </cfRule>
  </conditionalFormatting>
  <conditionalFormatting sqref="AT26:AU30">
    <cfRule type="cellIs" dxfId="2107" priority="210" operator="equal">
      <formula>"Remplaçant"</formula>
    </cfRule>
    <cfRule type="cellIs" dxfId="2106" priority="211" operator="equal">
      <formula>"Titulaire"</formula>
    </cfRule>
  </conditionalFormatting>
  <conditionalFormatting sqref="AW26:AX30">
    <cfRule type="cellIs" dxfId="2105" priority="208" operator="equal">
      <formula>"Remplaçant"</formula>
    </cfRule>
    <cfRule type="cellIs" dxfId="2104" priority="209" operator="equal">
      <formula>"Titulaire"</formula>
    </cfRule>
  </conditionalFormatting>
  <conditionalFormatting sqref="AZ26:BA30">
    <cfRule type="cellIs" dxfId="2103" priority="206" operator="equal">
      <formula>"Remplaçant"</formula>
    </cfRule>
    <cfRule type="cellIs" dxfId="2102" priority="207" operator="equal">
      <formula>"Titulaire"</formula>
    </cfRule>
  </conditionalFormatting>
  <conditionalFormatting sqref="BC26:BD30">
    <cfRule type="cellIs" dxfId="2101" priority="204" operator="equal">
      <formula>"Remplaçant"</formula>
    </cfRule>
    <cfRule type="cellIs" dxfId="2100" priority="205" operator="equal">
      <formula>"Titulaire"</formula>
    </cfRule>
  </conditionalFormatting>
  <conditionalFormatting sqref="BF26:BG30">
    <cfRule type="cellIs" dxfId="2099" priority="202" operator="equal">
      <formula>"Remplaçant"</formula>
    </cfRule>
    <cfRule type="cellIs" dxfId="2098" priority="203" operator="equal">
      <formula>"Titulaire"</formula>
    </cfRule>
  </conditionalFormatting>
  <conditionalFormatting sqref="BI26:BJ30">
    <cfRule type="cellIs" dxfId="2097" priority="200" operator="equal">
      <formula>"Remplaçant"</formula>
    </cfRule>
    <cfRule type="cellIs" dxfId="2096" priority="201" operator="equal">
      <formula>"Titulaire"</formula>
    </cfRule>
  </conditionalFormatting>
  <conditionalFormatting sqref="BL26:BM30">
    <cfRule type="cellIs" dxfId="2095" priority="198" operator="equal">
      <formula>"Remplaçant"</formula>
    </cfRule>
    <cfRule type="cellIs" dxfId="2094" priority="199" operator="equal">
      <formula>"Titulaire"</formula>
    </cfRule>
  </conditionalFormatting>
  <conditionalFormatting sqref="BO26:BP30">
    <cfRule type="cellIs" dxfId="2093" priority="196" operator="equal">
      <formula>"Remplaçant"</formula>
    </cfRule>
    <cfRule type="cellIs" dxfId="2092" priority="197" operator="equal">
      <formula>"Titulaire"</formula>
    </cfRule>
  </conditionalFormatting>
  <conditionalFormatting sqref="BR26:BS30">
    <cfRule type="cellIs" dxfId="2091" priority="194" operator="equal">
      <formula>"Remplaçant"</formula>
    </cfRule>
    <cfRule type="cellIs" dxfId="2090" priority="195" operator="equal">
      <formula>"Titulaire"</formula>
    </cfRule>
  </conditionalFormatting>
  <conditionalFormatting sqref="BU26:BV30">
    <cfRule type="cellIs" dxfId="2089" priority="192" operator="equal">
      <formula>"Remplaçant"</formula>
    </cfRule>
    <cfRule type="cellIs" dxfId="2088" priority="193" operator="equal">
      <formula>"Titulaire"</formula>
    </cfRule>
  </conditionalFormatting>
  <conditionalFormatting sqref="BX26:BY30">
    <cfRule type="cellIs" dxfId="2087" priority="190" operator="equal">
      <formula>"Remplaçant"</formula>
    </cfRule>
    <cfRule type="cellIs" dxfId="2086" priority="191" operator="equal">
      <formula>"Titulaire"</formula>
    </cfRule>
  </conditionalFormatting>
  <conditionalFormatting sqref="CA26:CB30">
    <cfRule type="cellIs" dxfId="2085" priority="188" operator="equal">
      <formula>"Remplaçant"</formula>
    </cfRule>
    <cfRule type="cellIs" dxfId="2084" priority="189" operator="equal">
      <formula>"Titulaire"</formula>
    </cfRule>
  </conditionalFormatting>
  <conditionalFormatting sqref="CD26:CE30">
    <cfRule type="cellIs" dxfId="2083" priority="186" operator="equal">
      <formula>"Remplaçant"</formula>
    </cfRule>
    <cfRule type="cellIs" dxfId="2082" priority="187" operator="equal">
      <formula>"Titulaire"</formula>
    </cfRule>
  </conditionalFormatting>
  <conditionalFormatting sqref="CG26:CH30">
    <cfRule type="cellIs" dxfId="2081" priority="184" operator="equal">
      <formula>"Remplaçant"</formula>
    </cfRule>
    <cfRule type="cellIs" dxfId="2080" priority="185" operator="equal">
      <formula>"Titulaire"</formula>
    </cfRule>
  </conditionalFormatting>
  <conditionalFormatting sqref="CJ26:CK30">
    <cfRule type="cellIs" dxfId="2079" priority="182" operator="equal">
      <formula>"Remplaçant"</formula>
    </cfRule>
    <cfRule type="cellIs" dxfId="2078" priority="183" operator="equal">
      <formula>"Titulaire"</formula>
    </cfRule>
  </conditionalFormatting>
  <conditionalFormatting sqref="CM26:CN30">
    <cfRule type="cellIs" dxfId="2077" priority="180" operator="equal">
      <formula>"Remplaçant"</formula>
    </cfRule>
    <cfRule type="cellIs" dxfId="2076" priority="181" operator="equal">
      <formula>"Titulaire"</formula>
    </cfRule>
  </conditionalFormatting>
  <conditionalFormatting sqref="CP26:CQ30">
    <cfRule type="cellIs" dxfId="2075" priority="178" operator="equal">
      <formula>"Remplaçant"</formula>
    </cfRule>
    <cfRule type="cellIs" dxfId="2074" priority="179" operator="equal">
      <formula>"Titulaire"</formula>
    </cfRule>
  </conditionalFormatting>
  <conditionalFormatting sqref="CS26:CT30">
    <cfRule type="cellIs" dxfId="2073" priority="176" operator="equal">
      <formula>"Remplaçant"</formula>
    </cfRule>
    <cfRule type="cellIs" dxfId="2072" priority="177" operator="equal">
      <formula>"Titulaire"</formula>
    </cfRule>
  </conditionalFormatting>
  <conditionalFormatting sqref="CV26:CW30">
    <cfRule type="cellIs" dxfId="2071" priority="174" operator="equal">
      <formula>"Remplaçant"</formula>
    </cfRule>
    <cfRule type="cellIs" dxfId="2070" priority="175" operator="equal">
      <formula>"Titulaire"</formula>
    </cfRule>
  </conditionalFormatting>
  <conditionalFormatting sqref="CY26:CZ30">
    <cfRule type="cellIs" dxfId="2069" priority="172" operator="equal">
      <formula>"Remplaçant"</formula>
    </cfRule>
    <cfRule type="cellIs" dxfId="2068" priority="173" operator="equal">
      <formula>"Titulaire"</formula>
    </cfRule>
  </conditionalFormatting>
  <conditionalFormatting sqref="DB26:DC30">
    <cfRule type="cellIs" dxfId="2067" priority="170" operator="equal">
      <formula>"Remplaçant"</formula>
    </cfRule>
    <cfRule type="cellIs" dxfId="2066" priority="171" operator="equal">
      <formula>"Titulaire"</formula>
    </cfRule>
  </conditionalFormatting>
  <conditionalFormatting sqref="DE26:DF30">
    <cfRule type="cellIs" dxfId="2065" priority="168" operator="equal">
      <formula>"Remplaçant"</formula>
    </cfRule>
    <cfRule type="cellIs" dxfId="2064" priority="169" operator="equal">
      <formula>"Titulaire"</formula>
    </cfRule>
  </conditionalFormatting>
  <conditionalFormatting sqref="DH26:DI30">
    <cfRule type="cellIs" dxfId="2063" priority="166" operator="equal">
      <formula>"Remplaçant"</formula>
    </cfRule>
    <cfRule type="cellIs" dxfId="2062" priority="167" operator="equal">
      <formula>"Titulaire"</formula>
    </cfRule>
  </conditionalFormatting>
  <conditionalFormatting sqref="DK26:DL30">
    <cfRule type="cellIs" dxfId="2061" priority="164" operator="equal">
      <formula>"Remplaçant"</formula>
    </cfRule>
    <cfRule type="cellIs" dxfId="2060" priority="165" operator="equal">
      <formula>"Titulaire"</formula>
    </cfRule>
  </conditionalFormatting>
  <conditionalFormatting sqref="DN26:DO30">
    <cfRule type="cellIs" dxfId="2059" priority="162" operator="equal">
      <formula>"Remplaçant"</formula>
    </cfRule>
    <cfRule type="cellIs" dxfId="2058" priority="163" operator="equal">
      <formula>"Titulaire"</formula>
    </cfRule>
  </conditionalFormatting>
  <conditionalFormatting sqref="DQ26:DR30">
    <cfRule type="cellIs" dxfId="2057" priority="160" operator="equal">
      <formula>"Remplaçant"</formula>
    </cfRule>
    <cfRule type="cellIs" dxfId="2056" priority="161" operator="equal">
      <formula>"Titulaire"</formula>
    </cfRule>
  </conditionalFormatting>
  <conditionalFormatting sqref="DT26:DU30">
    <cfRule type="cellIs" dxfId="2055" priority="158" operator="equal">
      <formula>"Remplaçant"</formula>
    </cfRule>
    <cfRule type="cellIs" dxfId="2054" priority="159" operator="equal">
      <formula>"Titulaire"</formula>
    </cfRule>
  </conditionalFormatting>
  <conditionalFormatting sqref="E26:F30">
    <cfRule type="cellIs" dxfId="2053" priority="157" operator="equal">
      <formula>0</formula>
    </cfRule>
  </conditionalFormatting>
  <conditionalFormatting sqref="G26:I30">
    <cfRule type="cellIs" dxfId="2052" priority="156" operator="equal">
      <formula>0</formula>
    </cfRule>
  </conditionalFormatting>
  <conditionalFormatting sqref="O132:XFD134 U130 AC130:XFD131 O130:T131 M130:N134 F130:F134 I130:K134">
    <cfRule type="cellIs" dxfId="2051" priority="154" operator="equal">
      <formula>"Remplaçant"</formula>
    </cfRule>
    <cfRule type="cellIs" dxfId="2050" priority="155" operator="equal">
      <formula>"Titulaire"</formula>
    </cfRule>
  </conditionalFormatting>
  <conditionalFormatting sqref="F130:F134">
    <cfRule type="colorScale" priority="153">
      <colorScale>
        <cfvo type="min"/>
        <cfvo type="percentile" val="50"/>
        <cfvo type="max"/>
        <color rgb="FFF8696B"/>
        <color rgb="FFFFEB84"/>
        <color rgb="FF63BE7B"/>
      </colorScale>
    </cfRule>
  </conditionalFormatting>
  <conditionalFormatting sqref="H130:H134">
    <cfRule type="cellIs" dxfId="2049" priority="151" operator="equal">
      <formula>"Remplaçant"</formula>
    </cfRule>
    <cfRule type="cellIs" dxfId="2048" priority="152" operator="equal">
      <formula>"Titulaire"</formula>
    </cfRule>
  </conditionalFormatting>
  <conditionalFormatting sqref="H130:H134">
    <cfRule type="colorScale" priority="150">
      <colorScale>
        <cfvo type="min"/>
        <cfvo type="percentile" val="50"/>
        <cfvo type="max"/>
        <color rgb="FFF8696B"/>
        <color rgb="FFFFEB84"/>
        <color rgb="FF63BE7B"/>
      </colorScale>
    </cfRule>
  </conditionalFormatting>
  <conditionalFormatting sqref="G130:G134">
    <cfRule type="cellIs" dxfId="2047" priority="148" operator="equal">
      <formula>"Remplaçant"</formula>
    </cfRule>
    <cfRule type="cellIs" dxfId="2046" priority="149" operator="equal">
      <formula>"Titulaire"</formula>
    </cfRule>
  </conditionalFormatting>
  <conditionalFormatting sqref="G130:G134">
    <cfRule type="colorScale" priority="147">
      <colorScale>
        <cfvo type="min"/>
        <cfvo type="percentile" val="50"/>
        <cfvo type="max"/>
        <color rgb="FFF8696B"/>
        <color rgb="FFFFEB84"/>
        <color rgb="FF63BE7B"/>
      </colorScale>
    </cfRule>
  </conditionalFormatting>
  <conditionalFormatting sqref="L26">
    <cfRule type="cellIs" dxfId="2045" priority="143" operator="equal">
      <formula>"Remplaçant"</formula>
    </cfRule>
    <cfRule type="cellIs" dxfId="2044" priority="144" operator="equal">
      <formula>"Titulaire"</formula>
    </cfRule>
  </conditionalFormatting>
  <conditionalFormatting sqref="O22">
    <cfRule type="cellIs" dxfId="2043" priority="111" operator="equal">
      <formula>"Remplaçant"</formula>
    </cfRule>
    <cfRule type="cellIs" dxfId="2042" priority="112" operator="equal">
      <formula>"Titulaire"</formula>
    </cfRule>
  </conditionalFormatting>
  <conditionalFormatting sqref="L23">
    <cfRule type="cellIs" dxfId="2041" priority="137" operator="equal">
      <formula>"Remplaçant"</formula>
    </cfRule>
    <cfRule type="cellIs" dxfId="2040" priority="138" operator="equal">
      <formula>"Titulaire"</formula>
    </cfRule>
  </conditionalFormatting>
  <conditionalFormatting sqref="L24">
    <cfRule type="cellIs" dxfId="2039" priority="135" operator="equal">
      <formula>"Remplaçant"</formula>
    </cfRule>
    <cfRule type="cellIs" dxfId="2038" priority="136" operator="equal">
      <formula>"Titulaire"</formula>
    </cfRule>
  </conditionalFormatting>
  <conditionalFormatting sqref="L6">
    <cfRule type="cellIs" dxfId="2037" priority="131" operator="equal">
      <formula>"Remplaçant"</formula>
    </cfRule>
    <cfRule type="cellIs" dxfId="2036" priority="132" operator="equal">
      <formula>"Titulaire"</formula>
    </cfRule>
  </conditionalFormatting>
  <conditionalFormatting sqref="O26">
    <cfRule type="cellIs" dxfId="2035" priority="125" operator="equal">
      <formula>"Remplaçant"</formula>
    </cfRule>
    <cfRule type="cellIs" dxfId="2034" priority="126" operator="equal">
      <formula>"Titulaire"</formula>
    </cfRule>
  </conditionalFormatting>
  <conditionalFormatting sqref="O24">
    <cfRule type="cellIs" dxfId="2033" priority="115" operator="equal">
      <formula>"Remplaçant"</formula>
    </cfRule>
    <cfRule type="cellIs" dxfId="2032" priority="116" operator="equal">
      <formula>"Titulaire"</formula>
    </cfRule>
  </conditionalFormatting>
  <conditionalFormatting sqref="F23">
    <cfRule type="cellIs" dxfId="2031" priority="106" operator="equal">
      <formula>0</formula>
    </cfRule>
  </conditionalFormatting>
  <conditionalFormatting sqref="R22">
    <cfRule type="cellIs" dxfId="2030" priority="100" operator="equal">
      <formula>"Remplaçant"</formula>
    </cfRule>
    <cfRule type="cellIs" dxfId="2029" priority="101" operator="equal">
      <formula>"Titulaire"</formula>
    </cfRule>
  </conditionalFormatting>
  <conditionalFormatting sqref="R27">
    <cfRule type="cellIs" dxfId="2028" priority="102" operator="equal">
      <formula>"Remplaçant"</formula>
    </cfRule>
    <cfRule type="cellIs" dxfId="2027" priority="103" operator="equal">
      <formula>"Titulaire"</formula>
    </cfRule>
  </conditionalFormatting>
  <conditionalFormatting sqref="R28">
    <cfRule type="cellIs" dxfId="2026" priority="98" operator="equal">
      <formula>"Remplaçant"</formula>
    </cfRule>
    <cfRule type="cellIs" dxfId="2025" priority="99" operator="equal">
      <formula>"Titulaire"</formula>
    </cfRule>
  </conditionalFormatting>
  <conditionalFormatting sqref="R13">
    <cfRule type="cellIs" dxfId="2024" priority="86" operator="equal">
      <formula>"Remplaçant"</formula>
    </cfRule>
    <cfRule type="cellIs" dxfId="2023" priority="87" operator="equal">
      <formula>"Titulaire"</formula>
    </cfRule>
  </conditionalFormatting>
  <conditionalFormatting sqref="R24">
    <cfRule type="cellIs" dxfId="2022" priority="94" operator="equal">
      <formula>"Remplaçant"</formula>
    </cfRule>
    <cfRule type="cellIs" dxfId="2021" priority="95" operator="equal">
      <formula>"Titulaire"</formula>
    </cfRule>
  </conditionalFormatting>
  <conditionalFormatting sqref="R6">
    <cfRule type="cellIs" dxfId="2020" priority="88" operator="equal">
      <formula>"Remplaçant"</formula>
    </cfRule>
    <cfRule type="cellIs" dxfId="2019" priority="89" operator="equal">
      <formula>"Titulaire"</formula>
    </cfRule>
  </conditionalFormatting>
  <conditionalFormatting sqref="L20">
    <cfRule type="cellIs" dxfId="2018" priority="71" operator="equal">
      <formula>"Remplaçant"</formula>
    </cfRule>
    <cfRule type="cellIs" dxfId="2017" priority="72" operator="equal">
      <formula>"Titulaire"</formula>
    </cfRule>
  </conditionalFormatting>
  <conditionalFormatting sqref="L14">
    <cfRule type="cellIs" dxfId="2016" priority="69" operator="equal">
      <formula>"Remplaçant"</formula>
    </cfRule>
    <cfRule type="cellIs" dxfId="2015" priority="70" operator="equal">
      <formula>"Titulaire"</formula>
    </cfRule>
  </conditionalFormatting>
  <conditionalFormatting sqref="L25">
    <cfRule type="cellIs" dxfId="2014" priority="67" operator="equal">
      <formula>"Remplaçant"</formula>
    </cfRule>
    <cfRule type="cellIs" dxfId="2013" priority="68" operator="equal">
      <formula>"Titulaire"</formula>
    </cfRule>
  </conditionalFormatting>
  <conditionalFormatting sqref="L21">
    <cfRule type="cellIs" dxfId="2012" priority="65" operator="equal">
      <formula>"Remplaçant"</formula>
    </cfRule>
    <cfRule type="cellIs" dxfId="2011" priority="66" operator="equal">
      <formula>"Titulaire"</formula>
    </cfRule>
  </conditionalFormatting>
  <conditionalFormatting sqref="L22">
    <cfRule type="cellIs" dxfId="2010" priority="63" operator="equal">
      <formula>"Remplaçant"</formula>
    </cfRule>
    <cfRule type="cellIs" dxfId="2009" priority="64" operator="equal">
      <formula>"Titulaire"</formula>
    </cfRule>
  </conditionalFormatting>
  <conditionalFormatting sqref="O32">
    <cfRule type="cellIs" dxfId="2008" priority="61" operator="equal">
      <formula>"Remplaçant"</formula>
    </cfRule>
    <cfRule type="cellIs" dxfId="2007" priority="62" operator="equal">
      <formula>"Titulaire"</formula>
    </cfRule>
  </conditionalFormatting>
  <conditionalFormatting sqref="O13">
    <cfRule type="cellIs" dxfId="2006" priority="59" operator="equal">
      <formula>"Remplaçant"</formula>
    </cfRule>
    <cfRule type="cellIs" dxfId="2005" priority="60" operator="equal">
      <formula>"Titulaire"</formula>
    </cfRule>
  </conditionalFormatting>
  <conditionalFormatting sqref="O25">
    <cfRule type="cellIs" dxfId="2004" priority="57" operator="equal">
      <formula>"Remplaçant"</formula>
    </cfRule>
    <cfRule type="cellIs" dxfId="2003" priority="58" operator="equal">
      <formula>"Titulaire"</formula>
    </cfRule>
  </conditionalFormatting>
  <conditionalFormatting sqref="O14">
    <cfRule type="cellIs" dxfId="2002" priority="55" operator="equal">
      <formula>"Remplaçant"</formula>
    </cfRule>
    <cfRule type="cellIs" dxfId="2001" priority="56" operator="equal">
      <formula>"Titulaire"</formula>
    </cfRule>
  </conditionalFormatting>
  <conditionalFormatting sqref="O12">
    <cfRule type="cellIs" dxfId="2000" priority="53" operator="equal">
      <formula>"Remplaçant"</formula>
    </cfRule>
    <cfRule type="cellIs" dxfId="1999" priority="54" operator="equal">
      <formula>"Titulaire"</formula>
    </cfRule>
  </conditionalFormatting>
  <conditionalFormatting sqref="O21">
    <cfRule type="cellIs" dxfId="1998" priority="51" operator="equal">
      <formula>"Remplaçant"</formula>
    </cfRule>
    <cfRule type="cellIs" dxfId="1997" priority="52" operator="equal">
      <formula>"Titulaire"</formula>
    </cfRule>
  </conditionalFormatting>
  <conditionalFormatting sqref="O23">
    <cfRule type="cellIs" dxfId="1996" priority="49" operator="equal">
      <formula>"Remplaçant"</formula>
    </cfRule>
    <cfRule type="cellIs" dxfId="1995" priority="50" operator="equal">
      <formula>"Titulaire"</formula>
    </cfRule>
  </conditionalFormatting>
  <conditionalFormatting sqref="R25">
    <cfRule type="cellIs" dxfId="1994" priority="47" operator="equal">
      <formula>"Remplaçant"</formula>
    </cfRule>
    <cfRule type="cellIs" dxfId="1993" priority="48" operator="equal">
      <formula>"Titulaire"</formula>
    </cfRule>
  </conditionalFormatting>
  <conditionalFormatting sqref="R15">
    <cfRule type="cellIs" dxfId="1992" priority="45" operator="equal">
      <formula>"Remplaçant"</formula>
    </cfRule>
    <cfRule type="cellIs" dxfId="1991" priority="46" operator="equal">
      <formula>"Titulaire"</formula>
    </cfRule>
  </conditionalFormatting>
  <conditionalFormatting sqref="R21">
    <cfRule type="cellIs" dxfId="1990" priority="43" operator="equal">
      <formula>"Remplaçant"</formula>
    </cfRule>
    <cfRule type="cellIs" dxfId="1989" priority="44" operator="equal">
      <formula>"Titulaire"</formula>
    </cfRule>
  </conditionalFormatting>
  <conditionalFormatting sqref="R23">
    <cfRule type="cellIs" dxfId="1988" priority="41" operator="equal">
      <formula>"Remplaçant"</formula>
    </cfRule>
    <cfRule type="cellIs" dxfId="1987" priority="42" operator="equal">
      <formula>"Titulaire"</formula>
    </cfRule>
  </conditionalFormatting>
  <conditionalFormatting sqref="R26">
    <cfRule type="cellIs" dxfId="1986" priority="39" operator="equal">
      <formula>"Remplaçant"</formula>
    </cfRule>
    <cfRule type="cellIs" dxfId="1985" priority="40" operator="equal">
      <formula>"Titulaire"</formula>
    </cfRule>
  </conditionalFormatting>
  <conditionalFormatting sqref="F21">
    <cfRule type="cellIs" dxfId="1984" priority="38" operator="equal">
      <formula>0</formula>
    </cfRule>
  </conditionalFormatting>
  <conditionalFormatting sqref="F22">
    <cfRule type="cellIs" dxfId="1983" priority="37" operator="equal">
      <formula>0</formula>
    </cfRule>
  </conditionalFormatting>
  <conditionalFormatting sqref="U5">
    <cfRule type="cellIs" dxfId="1982" priority="35" operator="equal">
      <formula>"Remplaçant"</formula>
    </cfRule>
    <cfRule type="cellIs" dxfId="1981" priority="36" operator="equal">
      <formula>"Titulaire"</formula>
    </cfRule>
  </conditionalFormatting>
  <conditionalFormatting sqref="U15">
    <cfRule type="cellIs" dxfId="1980" priority="33" operator="equal">
      <formula>"Remplaçant"</formula>
    </cfRule>
    <cfRule type="cellIs" dxfId="1979" priority="34" operator="equal">
      <formula>"Titulaire"</formula>
    </cfRule>
  </conditionalFormatting>
  <conditionalFormatting sqref="U20">
    <cfRule type="cellIs" dxfId="1978" priority="31" operator="equal">
      <formula>"Remplaçant"</formula>
    </cfRule>
    <cfRule type="cellIs" dxfId="1977" priority="32" operator="equal">
      <formula>"Titulaire"</formula>
    </cfRule>
  </conditionalFormatting>
  <conditionalFormatting sqref="U8">
    <cfRule type="cellIs" dxfId="1976" priority="29" operator="equal">
      <formula>"Remplaçant"</formula>
    </cfRule>
    <cfRule type="cellIs" dxfId="1975" priority="30" operator="equal">
      <formula>"Titulaire"</formula>
    </cfRule>
  </conditionalFormatting>
  <conditionalFormatting sqref="U7">
    <cfRule type="cellIs" dxfId="1974" priority="27" operator="equal">
      <formula>"Remplaçant"</formula>
    </cfRule>
    <cfRule type="cellIs" dxfId="1973" priority="28" operator="equal">
      <formula>"Titulaire"</formula>
    </cfRule>
  </conditionalFormatting>
  <conditionalFormatting sqref="U11">
    <cfRule type="cellIs" dxfId="1972" priority="25" operator="equal">
      <formula>"Remplaçant"</formula>
    </cfRule>
    <cfRule type="cellIs" dxfId="1971" priority="26" operator="equal">
      <formula>"Titulaire"</formula>
    </cfRule>
  </conditionalFormatting>
  <conditionalFormatting sqref="U9">
    <cfRule type="cellIs" dxfId="1970" priority="23" operator="equal">
      <formula>"Remplaçant"</formula>
    </cfRule>
    <cfRule type="cellIs" dxfId="1969" priority="24" operator="equal">
      <formula>"Titulaire"</formula>
    </cfRule>
  </conditionalFormatting>
  <conditionalFormatting sqref="U16">
    <cfRule type="cellIs" dxfId="1968" priority="21" operator="equal">
      <formula>"Remplaçant"</formula>
    </cfRule>
    <cfRule type="cellIs" dxfId="1967" priority="22" operator="equal">
      <formula>"Titulaire"</formula>
    </cfRule>
  </conditionalFormatting>
  <conditionalFormatting sqref="U21">
    <cfRule type="cellIs" dxfId="1966" priority="19" operator="equal">
      <formula>"Remplaçant"</formula>
    </cfRule>
    <cfRule type="cellIs" dxfId="1965" priority="20" operator="equal">
      <formula>"Titulaire"</formula>
    </cfRule>
  </conditionalFormatting>
  <conditionalFormatting sqref="U10">
    <cfRule type="cellIs" dxfId="1964" priority="17" operator="equal">
      <formula>"Remplaçant"</formula>
    </cfRule>
    <cfRule type="cellIs" dxfId="1963" priority="18" operator="equal">
      <formula>"Titulaire"</formula>
    </cfRule>
  </conditionalFormatting>
  <conditionalFormatting sqref="U22">
    <cfRule type="cellIs" dxfId="1962" priority="15" operator="equal">
      <formula>"Remplaçant"</formula>
    </cfRule>
    <cfRule type="cellIs" dxfId="1961" priority="16" operator="equal">
      <formula>"Titulaire"</formula>
    </cfRule>
  </conditionalFormatting>
  <conditionalFormatting sqref="U17">
    <cfRule type="cellIs" dxfId="1960" priority="13" operator="equal">
      <formula>"Remplaçant"</formula>
    </cfRule>
    <cfRule type="cellIs" dxfId="1959" priority="14" operator="equal">
      <formula>"Titulaire"</formula>
    </cfRule>
  </conditionalFormatting>
  <conditionalFormatting sqref="U23">
    <cfRule type="cellIs" dxfId="1958" priority="11" operator="equal">
      <formula>"Remplaçant"</formula>
    </cfRule>
    <cfRule type="cellIs" dxfId="1957" priority="12" operator="equal">
      <formula>"Titulaire"</formula>
    </cfRule>
  </conditionalFormatting>
  <conditionalFormatting sqref="U24">
    <cfRule type="cellIs" dxfId="1956" priority="9" operator="equal">
      <formula>"Remplaçant"</formula>
    </cfRule>
    <cfRule type="cellIs" dxfId="1955" priority="10" operator="equal">
      <formula>"Titulaire"</formula>
    </cfRule>
  </conditionalFormatting>
  <conditionalFormatting sqref="U25">
    <cfRule type="cellIs" dxfId="1954" priority="7" operator="equal">
      <formula>"Remplaçant"</formula>
    </cfRule>
    <cfRule type="cellIs" dxfId="1953" priority="8" operator="equal">
      <formula>"Titulaire"</formula>
    </cfRule>
  </conditionalFormatting>
  <conditionalFormatting sqref="U14">
    <cfRule type="cellIs" dxfId="1952" priority="5" operator="equal">
      <formula>"Remplaçant"</formula>
    </cfRule>
    <cfRule type="cellIs" dxfId="1951" priority="6" operator="equal">
      <formula>"Titulaire"</formula>
    </cfRule>
  </conditionalFormatting>
  <conditionalFormatting sqref="U12">
    <cfRule type="cellIs" dxfId="1950" priority="3" operator="equal">
      <formula>"Remplaçant"</formula>
    </cfRule>
    <cfRule type="cellIs" dxfId="1949" priority="4" operator="equal">
      <formula>"Titulaire"</formula>
    </cfRule>
  </conditionalFormatting>
  <conditionalFormatting sqref="U26">
    <cfRule type="cellIs" dxfId="1948" priority="1" operator="equal">
      <formula>"Remplaçant"</formula>
    </cfRule>
    <cfRule type="cellIs" dxfId="1947" priority="2" operator="equal">
      <formula>"Titulaire"</formula>
    </cfRule>
  </conditionalFormatting>
  <hyperlinks>
    <hyperlink ref="B17" r:id="rId1" tooltip="Alphonse Areola" display="http://www.lequipe.fr/Football/FootballFicheJoueur35846.html"/>
    <hyperlink ref="B31" r:id="rId2" tooltip="Remy Descamps" display="http://www.lequipe.fr/Football/FootballFicheJoueur50741.html"/>
    <hyperlink ref="B5" r:id="rId3" tooltip="Kevin Trapp" display="http://www.lequipe.fr/Football/FootballFicheJoueur36500.html"/>
    <hyperlink ref="B19" r:id="rId4" tooltip="Serge Aurier" display="http://www.lequipe.fr/Football/FootballFicheJoueur35553.html"/>
    <hyperlink ref="B29" r:id="rId5" tooltip="Alec Georgen" display="http://www.lequipe.fr/Football/FootballFicheJoueur58056.html"/>
    <hyperlink ref="B7" r:id="rId6" tooltip="Presnel Kimpembe" display="http://www.lequipe.fr/Football/FootballFicheJoueur50744.html"/>
    <hyperlink ref="B20" r:id="rId7" tooltip="Layvin Kurzawa" display="http://www.lequipe.fr/Football/FootballFicheJoueur36660.html"/>
    <hyperlink ref="B8" r:id="rId8" tooltip="Marquinhos" display="http://www.lequipe.fr/Football/FootballFicheJoueur46961.html"/>
    <hyperlink ref="B18" r:id="rId9" tooltip="Maxwell" display="http://www.lequipe.fr/Football/FootballFicheJoueur17268.html"/>
    <hyperlink ref="B15" r:id="rId10" tooltip="Thomas Meunier" display="http://www.lequipe.fr/Football/FootballFicheJoueur41933.html"/>
    <hyperlink ref="B6" r:id="rId11" tooltip="Thiago Silva" display="http://www.lequipe.fr/Football/FootballFicheJoueur29652.html"/>
    <hyperlink ref="B32" r:id="rId12" tooltip="Lorenzo Callegari" display="http://www.lequipe.fr/Football/FootballFicheJoueur58317.html"/>
    <hyperlink ref="B28" r:id="rId13" tooltip="Jonathan Ikoné" display="http://www.lequipe.fr/Football/FootballFicheJoueur56234.html"/>
    <hyperlink ref="B23" r:id="rId14" tooltip="Grzegorz Krychowiak" display="http://www.lequipe.fr/Football/FootballFicheJoueur32943.html"/>
    <hyperlink ref="B10" r:id="rId15" tooltip="Lucas" display="http://www.lequipe.fr/Football/FootballFicheJoueur40953.html"/>
    <hyperlink ref="B16" r:id="rId16" tooltip="Blaise Matuidi" display="http://www.lequipe.fr/Football/FootballFicheJoueur21898.html"/>
    <hyperlink ref="B11" r:id="rId17" tooltip="Thiago Motta" display="http://www.lequipe.fr/Football/FootballFicheJoueur60000000000000000000020534.html"/>
    <hyperlink ref="B24" r:id="rId18" tooltip="Christophe Nkunku" display="http://www.lequipe.fr/Football/FootballFicheJoueur57102.html"/>
    <hyperlink ref="B13" r:id="rId19" tooltip="Javier Pastore" display="http://www.lequipe.fr/Football/FootballFicheJoueur33326.html"/>
    <hyperlink ref="B25" r:id="rId20" tooltip="Adrien Rabiot" display="http://www.lequipe.fr/Football/FootballFicheJoueur45461.html"/>
    <hyperlink ref="B9" r:id="rId21" tooltip="Marco Verratti" display="http://www.lequipe.fr/Football/FootballFicheJoueur45183.html"/>
    <hyperlink ref="B26" r:id="rId22" tooltip="Jean-Kévi Augustin" display="http://www.lequipe.fr/Football/FootballFicheJoueur53360.html"/>
    <hyperlink ref="B21" r:id="rId23" tooltip="Hatem Ben Arfa" display="http://www.lequipe.fr/Football/FootballFicheJoueur20671.html"/>
    <hyperlink ref="B12" r:id="rId24" tooltip="Edinson Cavani" display="http://www.lequipe.fr/Football/FootballFicheJoueur26337.html"/>
    <hyperlink ref="B14" r:id="rId25" tooltip="Angel Di Maria" display="http://www.lequipe.fr/Football/FootballFicheJoueur27703.html"/>
    <hyperlink ref="B22" r:id="rId26" tooltip="Jesé" display="http://www.lequipe.fr/Football/FootballFicheJoueur44413.html"/>
    <hyperlink ref="B30" r:id="rId27" tooltip="Hervin Ongenda" display="http://www.lequipe.fr/Football/FootballFicheJoueur46819.html"/>
    <hyperlink ref="B120" r:id="rId28" tooltip="Alphonse Areola" display="http://www.lequipe.fr/Football/FootballFicheJoueur35846.html"/>
    <hyperlink ref="B134" r:id="rId29" tooltip="Remy Descamps" display="http://www.lequipe.fr/Football/FootballFicheJoueur50741.html"/>
    <hyperlink ref="B108" r:id="rId30" tooltip="Kevin Trapp" display="http://www.lequipe.fr/Football/FootballFicheJoueur36500.html"/>
    <hyperlink ref="B122" r:id="rId31" tooltip="Serge Aurier" display="http://www.lequipe.fr/Football/FootballFicheJoueur35553.html"/>
    <hyperlink ref="B131" r:id="rId32" tooltip="Alec Georgen" display="http://www.lequipe.fr/Football/FootballFicheJoueur58056.html"/>
    <hyperlink ref="B110" r:id="rId33" tooltip="Presnel Kimpembe" display="http://www.lequipe.fr/Football/FootballFicheJoueur50744.html"/>
    <hyperlink ref="B123" r:id="rId34" tooltip="Layvin Kurzawa" display="http://www.lequipe.fr/Football/FootballFicheJoueur36660.html"/>
    <hyperlink ref="B111" r:id="rId35" tooltip="Marquinhos" display="http://www.lequipe.fr/Football/FootballFicheJoueur46961.html"/>
    <hyperlink ref="B121" r:id="rId36" tooltip="Maxwell" display="http://www.lequipe.fr/Football/FootballFicheJoueur17268.html"/>
    <hyperlink ref="B118" r:id="rId37" tooltip="Thomas Meunier" display="http://www.lequipe.fr/Football/FootballFicheJoueur41933.html"/>
    <hyperlink ref="B109" r:id="rId38" tooltip="Thiago Silva" display="http://www.lequipe.fr/Football/FootballFicheJoueur29652.html"/>
    <hyperlink ref="B135" r:id="rId39" tooltip="Lorenzo Callegari" display="http://www.lequipe.fr/Football/FootballFicheJoueur58317.html"/>
    <hyperlink ref="B133" r:id="rId40" tooltip="Jonathan Ikoné" display="http://www.lequipe.fr/Football/FootballFicheJoueur56234.html"/>
    <hyperlink ref="B126" r:id="rId41" tooltip="Grzegorz Krychowiak" display="http://www.lequipe.fr/Football/FootballFicheJoueur32943.html"/>
    <hyperlink ref="B113" r:id="rId42" tooltip="Lucas" display="http://www.lequipe.fr/Football/FootballFicheJoueur40953.html"/>
    <hyperlink ref="B119" r:id="rId43" tooltip="Blaise Matuidi" display="http://www.lequipe.fr/Football/FootballFicheJoueur21898.html"/>
    <hyperlink ref="B114" r:id="rId44" tooltip="Thiago Motta" display="http://www.lequipe.fr/Football/FootballFicheJoueur60000000000000000000020534.html"/>
    <hyperlink ref="B127" r:id="rId45" tooltip="Christophe Nkunku" display="http://www.lequipe.fr/Football/FootballFicheJoueur57102.html"/>
    <hyperlink ref="B116" r:id="rId46" tooltip="Javier Pastore" display="http://www.lequipe.fr/Football/FootballFicheJoueur33326.html"/>
    <hyperlink ref="B128" r:id="rId47" tooltip="Adrien Rabiot" display="http://www.lequipe.fr/Football/FootballFicheJoueur45461.html"/>
    <hyperlink ref="B112" r:id="rId48" tooltip="Marco Verratti" display="http://www.lequipe.fr/Football/FootballFicheJoueur45183.html"/>
    <hyperlink ref="B129" r:id="rId49" tooltip="Jean-Kévi Augustin" display="http://www.lequipe.fr/Football/FootballFicheJoueur53360.html"/>
    <hyperlink ref="B124" r:id="rId50" tooltip="Hatem Ben Arfa" display="http://www.lequipe.fr/Football/FootballFicheJoueur20671.html"/>
    <hyperlink ref="B115" r:id="rId51" tooltip="Edinson Cavani" display="http://www.lequipe.fr/Football/FootballFicheJoueur26337.html"/>
    <hyperlink ref="B117" r:id="rId52" tooltip="Angel Di Maria" display="http://www.lequipe.fr/Football/FootballFicheJoueur27703.html"/>
    <hyperlink ref="B125" r:id="rId53" tooltip="Jesé" display="http://www.lequipe.fr/Football/FootballFicheJoueur44413.html"/>
    <hyperlink ref="B132" r:id="rId54" tooltip="Hervin Ongenda" display="http://www.lequipe.fr/Football/FootballFicheJoueur46819.html"/>
  </hyperlinks>
  <pageMargins left="0.7" right="0.7" top="0.75" bottom="0.75" header="0.3" footer="0.3"/>
  <drawing r:id="rId55"/>
  <legacyDrawing r:id="rId5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3">
    <tabColor theme="0"/>
  </sheetPr>
  <dimension ref="A1:DX420"/>
  <sheetViews>
    <sheetView showGridLines="0" topLeftCell="A13" zoomScale="85" zoomScaleNormal="85" workbookViewId="0">
      <selection activeCell="U34" sqref="U34"/>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24</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42596</v>
      </c>
      <c r="O2" s="113">
        <v>42602</v>
      </c>
      <c r="R2" s="113">
        <v>42609</v>
      </c>
      <c r="U2" s="113">
        <v>42624</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16</v>
      </c>
      <c r="O3" s="115" t="s">
        <v>24</v>
      </c>
      <c r="R3" s="115" t="s">
        <v>14</v>
      </c>
      <c r="U3" s="115" t="s">
        <v>24</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24</v>
      </c>
      <c r="M4" s="112" t="s">
        <v>155</v>
      </c>
      <c r="N4" s="111" t="s">
        <v>156</v>
      </c>
      <c r="O4" s="114" t="s">
        <v>15</v>
      </c>
      <c r="P4" s="112" t="s">
        <v>155</v>
      </c>
      <c r="Q4" s="111" t="s">
        <v>156</v>
      </c>
      <c r="R4" s="114" t="s">
        <v>24</v>
      </c>
      <c r="S4" s="112" t="s">
        <v>155</v>
      </c>
      <c r="T4" s="108" t="s">
        <v>156</v>
      </c>
      <c r="U4" s="114" t="s">
        <v>11</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1</v>
      </c>
      <c r="B5" s="174" t="s">
        <v>644</v>
      </c>
      <c r="C5" s="146">
        <v>1</v>
      </c>
      <c r="D5" s="177" t="s">
        <v>113</v>
      </c>
      <c r="E5" s="147">
        <f t="shared" ref="E5:E44" si="0">COUNTIF(L5:XFD5,"Titulaire")</f>
        <v>4</v>
      </c>
      <c r="F5" s="175">
        <f>SUM(L5:XFD5)*-1</f>
        <v>-2</v>
      </c>
      <c r="G5" s="147">
        <f t="shared" ref="G5:G44" si="1">COUNTIFS($49:$49,"Victoire",5:5,"Titulaire")</f>
        <v>1</v>
      </c>
      <c r="H5" s="147">
        <f t="shared" ref="H5:H44" si="2">COUNTIFS($49:$49,"Nul",5:5,"Titulaire")</f>
        <v>2</v>
      </c>
      <c r="I5" s="147">
        <f t="shared" ref="I5:I44" si="3">COUNTIFS($49:$49,"Défaite",5:5,"Titulaire")</f>
        <v>1</v>
      </c>
      <c r="J5" s="106">
        <f t="shared" ref="J5:J44" si="4">COUNTIF($L5:$XFD5,"Titulaire")/$J$2</f>
        <v>1</v>
      </c>
      <c r="K5" s="106">
        <f t="shared" ref="K5:K44" si="5">COUNTIF($L5:$XFD5,"Remplaçant")/$J$2</f>
        <v>0</v>
      </c>
      <c r="L5" s="107" t="s">
        <v>121</v>
      </c>
      <c r="M5" s="110"/>
      <c r="N5" s="110">
        <v>1</v>
      </c>
      <c r="O5" s="107" t="s">
        <v>121</v>
      </c>
      <c r="P5" s="110"/>
      <c r="Q5" s="110"/>
      <c r="R5" s="107" t="s">
        <v>121</v>
      </c>
      <c r="S5" s="110"/>
      <c r="T5" s="110">
        <v>1</v>
      </c>
      <c r="U5" s="107" t="s">
        <v>121</v>
      </c>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2</v>
      </c>
      <c r="B6" s="174" t="s">
        <v>645</v>
      </c>
      <c r="C6" s="146">
        <v>2</v>
      </c>
      <c r="D6" s="177" t="s">
        <v>114</v>
      </c>
      <c r="E6" s="147">
        <f t="shared" si="0"/>
        <v>0</v>
      </c>
      <c r="F6" s="145">
        <f t="shared" ref="F6:F18" si="6">SUM(L6:XFD6)</f>
        <v>0</v>
      </c>
      <c r="G6" s="147">
        <f t="shared" si="1"/>
        <v>0</v>
      </c>
      <c r="H6" s="147">
        <f t="shared" si="2"/>
        <v>0</v>
      </c>
      <c r="I6" s="147">
        <f t="shared" si="3"/>
        <v>0</v>
      </c>
      <c r="J6" s="106">
        <f t="shared" si="4"/>
        <v>0</v>
      </c>
      <c r="K6" s="106">
        <f t="shared" si="5"/>
        <v>0.5</v>
      </c>
      <c r="L6" s="96"/>
      <c r="M6" s="110"/>
      <c r="N6" s="110"/>
      <c r="O6" s="96"/>
      <c r="P6" s="110"/>
      <c r="Q6" s="110"/>
      <c r="R6" s="96" t="s">
        <v>122</v>
      </c>
      <c r="S6" s="110"/>
      <c r="T6" s="110"/>
      <c r="U6" s="96" t="s">
        <v>122</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3</v>
      </c>
      <c r="B7" s="174" t="s">
        <v>643</v>
      </c>
      <c r="C7" s="146">
        <v>4</v>
      </c>
      <c r="D7" s="177" t="s">
        <v>114</v>
      </c>
      <c r="E7" s="147">
        <f t="shared" si="0"/>
        <v>2</v>
      </c>
      <c r="F7" s="145">
        <f t="shared" si="6"/>
        <v>0</v>
      </c>
      <c r="G7" s="147">
        <f t="shared" si="1"/>
        <v>0</v>
      </c>
      <c r="H7" s="147">
        <f t="shared" si="2"/>
        <v>2</v>
      </c>
      <c r="I7" s="147">
        <f t="shared" si="3"/>
        <v>0</v>
      </c>
      <c r="J7" s="106">
        <f t="shared" si="4"/>
        <v>0.5</v>
      </c>
      <c r="K7" s="106">
        <f t="shared" si="5"/>
        <v>0.25</v>
      </c>
      <c r="L7" s="107"/>
      <c r="M7" s="110"/>
      <c r="N7" s="110"/>
      <c r="O7" s="96" t="s">
        <v>122</v>
      </c>
      <c r="P7" s="110"/>
      <c r="Q7" s="110"/>
      <c r="R7" s="107" t="s">
        <v>121</v>
      </c>
      <c r="S7" s="110"/>
      <c r="T7" s="110"/>
      <c r="U7" s="107" t="s">
        <v>121</v>
      </c>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4</v>
      </c>
      <c r="B8" s="174" t="s">
        <v>646</v>
      </c>
      <c r="C8" s="146">
        <v>5</v>
      </c>
      <c r="D8" s="177" t="s">
        <v>114</v>
      </c>
      <c r="E8" s="147">
        <f t="shared" si="0"/>
        <v>4</v>
      </c>
      <c r="F8" s="145">
        <f t="shared" si="6"/>
        <v>0</v>
      </c>
      <c r="G8" s="147">
        <f t="shared" si="1"/>
        <v>1</v>
      </c>
      <c r="H8" s="147">
        <f t="shared" si="2"/>
        <v>2</v>
      </c>
      <c r="I8" s="147">
        <f t="shared" si="3"/>
        <v>1</v>
      </c>
      <c r="J8" s="106">
        <f t="shared" si="4"/>
        <v>1</v>
      </c>
      <c r="K8" s="106">
        <f t="shared" si="5"/>
        <v>0</v>
      </c>
      <c r="L8" s="107" t="s">
        <v>121</v>
      </c>
      <c r="M8" s="110"/>
      <c r="N8" s="110"/>
      <c r="O8" s="107" t="s">
        <v>121</v>
      </c>
      <c r="P8" s="110"/>
      <c r="Q8" s="110"/>
      <c r="R8" s="107" t="s">
        <v>121</v>
      </c>
      <c r="S8" s="110"/>
      <c r="T8" s="110"/>
      <c r="U8" s="107" t="s">
        <v>121</v>
      </c>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5</v>
      </c>
      <c r="B9" s="174" t="s">
        <v>647</v>
      </c>
      <c r="C9" s="146">
        <v>6</v>
      </c>
      <c r="D9" s="177" t="s">
        <v>116</v>
      </c>
      <c r="E9" s="147">
        <f t="shared" si="0"/>
        <v>3</v>
      </c>
      <c r="F9" s="145">
        <f t="shared" si="6"/>
        <v>0</v>
      </c>
      <c r="G9" s="147">
        <f t="shared" si="1"/>
        <v>1</v>
      </c>
      <c r="H9" s="147">
        <f t="shared" si="2"/>
        <v>1</v>
      </c>
      <c r="I9" s="147">
        <f t="shared" si="3"/>
        <v>1</v>
      </c>
      <c r="J9" s="106">
        <f t="shared" si="4"/>
        <v>0.75</v>
      </c>
      <c r="K9" s="106">
        <f t="shared" si="5"/>
        <v>0.25</v>
      </c>
      <c r="L9" s="107" t="s">
        <v>121</v>
      </c>
      <c r="M9" s="110"/>
      <c r="N9" s="110"/>
      <c r="O9" s="107" t="s">
        <v>121</v>
      </c>
      <c r="P9" s="110"/>
      <c r="Q9" s="110"/>
      <c r="R9" s="96" t="s">
        <v>122</v>
      </c>
      <c r="S9" s="110"/>
      <c r="T9" s="110"/>
      <c r="U9" s="107" t="s">
        <v>121</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6</v>
      </c>
      <c r="B10" s="174" t="s">
        <v>648</v>
      </c>
      <c r="C10" s="146">
        <v>7</v>
      </c>
      <c r="D10" s="177" t="s">
        <v>116</v>
      </c>
      <c r="E10" s="147">
        <f t="shared" si="0"/>
        <v>0</v>
      </c>
      <c r="F10" s="145">
        <f t="shared" si="6"/>
        <v>0</v>
      </c>
      <c r="G10" s="147">
        <f t="shared" si="1"/>
        <v>0</v>
      </c>
      <c r="H10" s="147">
        <f t="shared" si="2"/>
        <v>0</v>
      </c>
      <c r="I10" s="147">
        <f t="shared" si="3"/>
        <v>0</v>
      </c>
      <c r="J10" s="106">
        <f t="shared" si="4"/>
        <v>0</v>
      </c>
      <c r="K10" s="106">
        <f t="shared" si="5"/>
        <v>0.25</v>
      </c>
      <c r="L10" s="107"/>
      <c r="M10" s="110"/>
      <c r="N10" s="110"/>
      <c r="O10" s="107"/>
      <c r="P10" s="110"/>
      <c r="Q10" s="110"/>
      <c r="R10" s="96"/>
      <c r="S10" s="110"/>
      <c r="T10" s="110"/>
      <c r="U10" s="96" t="s">
        <v>122</v>
      </c>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7</v>
      </c>
      <c r="B11" s="174" t="s">
        <v>649</v>
      </c>
      <c r="C11" s="146">
        <v>8</v>
      </c>
      <c r="D11" s="177" t="s">
        <v>116</v>
      </c>
      <c r="E11" s="147">
        <f t="shared" si="0"/>
        <v>1</v>
      </c>
      <c r="F11" s="145">
        <f t="shared" si="6"/>
        <v>0</v>
      </c>
      <c r="G11" s="147">
        <f t="shared" si="1"/>
        <v>0</v>
      </c>
      <c r="H11" s="147">
        <f t="shared" si="2"/>
        <v>0</v>
      </c>
      <c r="I11" s="147">
        <f t="shared" si="3"/>
        <v>1</v>
      </c>
      <c r="J11" s="106">
        <f t="shared" si="4"/>
        <v>0.25</v>
      </c>
      <c r="K11" s="106">
        <f t="shared" si="5"/>
        <v>0</v>
      </c>
      <c r="L11" s="107" t="s">
        <v>121</v>
      </c>
      <c r="M11" s="110"/>
      <c r="N11" s="110"/>
      <c r="O11" s="96"/>
      <c r="P11" s="110"/>
      <c r="Q11" s="110"/>
      <c r="R11" s="96"/>
      <c r="S11" s="110"/>
      <c r="T11" s="110"/>
      <c r="U11" s="96"/>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28</v>
      </c>
      <c r="B12" s="174" t="s">
        <v>650</v>
      </c>
      <c r="C12" s="146">
        <v>9</v>
      </c>
      <c r="D12" s="177" t="s">
        <v>117</v>
      </c>
      <c r="E12" s="147">
        <f t="shared" si="0"/>
        <v>0</v>
      </c>
      <c r="F12" s="145">
        <f t="shared" si="6"/>
        <v>0</v>
      </c>
      <c r="G12" s="147">
        <f t="shared" si="1"/>
        <v>0</v>
      </c>
      <c r="H12" s="147">
        <f t="shared" si="2"/>
        <v>0</v>
      </c>
      <c r="I12" s="147">
        <f t="shared" si="3"/>
        <v>0</v>
      </c>
      <c r="J12" s="106">
        <f t="shared" si="4"/>
        <v>0</v>
      </c>
      <c r="K12" s="106">
        <f t="shared" si="5"/>
        <v>1</v>
      </c>
      <c r="L12" s="96" t="s">
        <v>122</v>
      </c>
      <c r="M12" s="110"/>
      <c r="N12" s="110"/>
      <c r="O12" s="96" t="s">
        <v>122</v>
      </c>
      <c r="P12" s="110"/>
      <c r="Q12" s="110"/>
      <c r="R12" s="96" t="s">
        <v>122</v>
      </c>
      <c r="S12" s="110"/>
      <c r="T12" s="110"/>
      <c r="U12" s="96" t="s">
        <v>122</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8</v>
      </c>
      <c r="B13" s="174" t="s">
        <v>651</v>
      </c>
      <c r="C13" s="146">
        <v>10</v>
      </c>
      <c r="D13" s="177" t="s">
        <v>116</v>
      </c>
      <c r="E13" s="147">
        <f t="shared" si="0"/>
        <v>0</v>
      </c>
      <c r="F13" s="145">
        <f t="shared" si="6"/>
        <v>0</v>
      </c>
      <c r="G13" s="147">
        <f t="shared" si="1"/>
        <v>0</v>
      </c>
      <c r="H13" s="147">
        <f t="shared" si="2"/>
        <v>0</v>
      </c>
      <c r="I13" s="147">
        <f t="shared" si="3"/>
        <v>0</v>
      </c>
      <c r="J13" s="106">
        <f t="shared" si="4"/>
        <v>0</v>
      </c>
      <c r="K13" s="106">
        <f t="shared" si="5"/>
        <v>0.5</v>
      </c>
      <c r="L13" s="96" t="s">
        <v>122</v>
      </c>
      <c r="M13" s="110"/>
      <c r="N13" s="110"/>
      <c r="O13" s="96" t="s">
        <v>122</v>
      </c>
      <c r="P13" s="110"/>
      <c r="Q13" s="110"/>
      <c r="R13" s="96"/>
      <c r="S13" s="110"/>
      <c r="T13" s="110"/>
      <c r="U13" s="96"/>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9</v>
      </c>
      <c r="B14" s="174" t="s">
        <v>133</v>
      </c>
      <c r="C14" s="146">
        <v>11</v>
      </c>
      <c r="D14" s="177" t="s">
        <v>117</v>
      </c>
      <c r="E14" s="147">
        <f t="shared" si="0"/>
        <v>4</v>
      </c>
      <c r="F14" s="145">
        <f t="shared" si="6"/>
        <v>0</v>
      </c>
      <c r="G14" s="147">
        <f t="shared" si="1"/>
        <v>1</v>
      </c>
      <c r="H14" s="147">
        <f t="shared" si="2"/>
        <v>2</v>
      </c>
      <c r="I14" s="147">
        <f t="shared" si="3"/>
        <v>1</v>
      </c>
      <c r="J14" s="106">
        <f t="shared" si="4"/>
        <v>1</v>
      </c>
      <c r="K14" s="106">
        <f t="shared" si="5"/>
        <v>0</v>
      </c>
      <c r="L14" s="107" t="s">
        <v>121</v>
      </c>
      <c r="M14" s="110"/>
      <c r="N14" s="110"/>
      <c r="O14" s="107" t="s">
        <v>121</v>
      </c>
      <c r="P14" s="110"/>
      <c r="Q14" s="110"/>
      <c r="R14" s="107" t="s">
        <v>121</v>
      </c>
      <c r="S14" s="110"/>
      <c r="T14" s="110"/>
      <c r="U14" s="107" t="s">
        <v>121</v>
      </c>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34</v>
      </c>
      <c r="B15" s="182" t="s">
        <v>675</v>
      </c>
      <c r="C15" s="146">
        <v>12</v>
      </c>
      <c r="D15" s="153" t="s">
        <v>114</v>
      </c>
      <c r="E15" s="147">
        <f t="shared" si="0"/>
        <v>1</v>
      </c>
      <c r="F15" s="145">
        <f t="shared" si="6"/>
        <v>0</v>
      </c>
      <c r="G15" s="147">
        <f t="shared" si="1"/>
        <v>0</v>
      </c>
      <c r="H15" s="147">
        <f t="shared" si="2"/>
        <v>0</v>
      </c>
      <c r="I15" s="147">
        <f t="shared" si="3"/>
        <v>1</v>
      </c>
      <c r="J15" s="106">
        <f t="shared" si="4"/>
        <v>0.25</v>
      </c>
      <c r="K15" s="106">
        <f t="shared" si="5"/>
        <v>0.25</v>
      </c>
      <c r="L15" s="107" t="s">
        <v>121</v>
      </c>
      <c r="M15" s="110"/>
      <c r="N15" s="110"/>
      <c r="O15" s="96" t="s">
        <v>122</v>
      </c>
      <c r="P15" s="110"/>
      <c r="Q15" s="110"/>
      <c r="R15" s="96"/>
      <c r="S15" s="110"/>
      <c r="T15" s="110"/>
      <c r="U15" s="96"/>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10</v>
      </c>
      <c r="B16" s="174" t="s">
        <v>652</v>
      </c>
      <c r="C16" s="146">
        <v>13</v>
      </c>
      <c r="D16" s="177" t="s">
        <v>117</v>
      </c>
      <c r="E16" s="147">
        <f t="shared" si="0"/>
        <v>4</v>
      </c>
      <c r="F16" s="145">
        <f t="shared" si="6"/>
        <v>1</v>
      </c>
      <c r="G16" s="147">
        <f t="shared" si="1"/>
        <v>1</v>
      </c>
      <c r="H16" s="147">
        <f t="shared" si="2"/>
        <v>2</v>
      </c>
      <c r="I16" s="147">
        <f t="shared" si="3"/>
        <v>1</v>
      </c>
      <c r="J16" s="106">
        <f t="shared" si="4"/>
        <v>1</v>
      </c>
      <c r="K16" s="106">
        <f t="shared" si="5"/>
        <v>0</v>
      </c>
      <c r="L16" s="107" t="s">
        <v>121</v>
      </c>
      <c r="M16" s="110"/>
      <c r="N16" s="110"/>
      <c r="O16" s="107" t="s">
        <v>121</v>
      </c>
      <c r="P16" s="110">
        <v>1</v>
      </c>
      <c r="Q16" s="110"/>
      <c r="R16" s="107" t="s">
        <v>121</v>
      </c>
      <c r="S16" s="110"/>
      <c r="T16" s="110"/>
      <c r="U16" s="107" t="s">
        <v>121</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11</v>
      </c>
      <c r="B17" s="174" t="s">
        <v>653</v>
      </c>
      <c r="C17" s="146">
        <v>15</v>
      </c>
      <c r="D17" s="177" t="s">
        <v>114</v>
      </c>
      <c r="E17" s="147">
        <f t="shared" si="0"/>
        <v>4</v>
      </c>
      <c r="F17" s="145">
        <f t="shared" si="6"/>
        <v>0</v>
      </c>
      <c r="G17" s="147">
        <f t="shared" si="1"/>
        <v>1</v>
      </c>
      <c r="H17" s="147">
        <f t="shared" si="2"/>
        <v>2</v>
      </c>
      <c r="I17" s="147">
        <f t="shared" si="3"/>
        <v>1</v>
      </c>
      <c r="J17" s="106">
        <f t="shared" si="4"/>
        <v>1</v>
      </c>
      <c r="K17" s="106">
        <f t="shared" si="5"/>
        <v>0</v>
      </c>
      <c r="L17" s="96" t="s">
        <v>121</v>
      </c>
      <c r="M17" s="110"/>
      <c r="N17" s="110"/>
      <c r="O17" s="107" t="s">
        <v>121</v>
      </c>
      <c r="P17" s="110"/>
      <c r="Q17" s="110"/>
      <c r="R17" s="107" t="s">
        <v>121</v>
      </c>
      <c r="S17" s="110"/>
      <c r="T17" s="110"/>
      <c r="U17" s="107" t="s">
        <v>121</v>
      </c>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12</v>
      </c>
      <c r="B18" s="174" t="s">
        <v>654</v>
      </c>
      <c r="C18" s="146">
        <v>15</v>
      </c>
      <c r="D18" s="177" t="s">
        <v>116</v>
      </c>
      <c r="E18" s="147">
        <f t="shared" si="0"/>
        <v>0</v>
      </c>
      <c r="F18" s="145">
        <f t="shared" si="6"/>
        <v>0</v>
      </c>
      <c r="G18" s="147">
        <f t="shared" si="1"/>
        <v>0</v>
      </c>
      <c r="H18" s="147">
        <f t="shared" si="2"/>
        <v>0</v>
      </c>
      <c r="I18" s="147">
        <f t="shared" si="3"/>
        <v>0</v>
      </c>
      <c r="J18" s="106">
        <f t="shared" si="4"/>
        <v>0</v>
      </c>
      <c r="K18" s="106">
        <f t="shared" si="5"/>
        <v>0</v>
      </c>
      <c r="L18" s="96"/>
      <c r="M18" s="110"/>
      <c r="N18" s="110"/>
      <c r="O18" s="96"/>
      <c r="P18" s="110"/>
      <c r="Q18" s="110"/>
      <c r="R18" s="96"/>
      <c r="S18" s="110"/>
      <c r="T18" s="110"/>
      <c r="U18" s="96"/>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13</v>
      </c>
      <c r="B19" s="174" t="s">
        <v>655</v>
      </c>
      <c r="C19" s="146">
        <v>16</v>
      </c>
      <c r="D19" s="177" t="s">
        <v>113</v>
      </c>
      <c r="E19" s="147">
        <f t="shared" si="0"/>
        <v>0</v>
      </c>
      <c r="F19" s="175">
        <f>SUM(L19:XFD19)*-1</f>
        <v>0</v>
      </c>
      <c r="G19" s="147">
        <f t="shared" si="1"/>
        <v>0</v>
      </c>
      <c r="H19" s="147">
        <f t="shared" si="2"/>
        <v>0</v>
      </c>
      <c r="I19" s="147">
        <f t="shared" si="3"/>
        <v>0</v>
      </c>
      <c r="J19" s="106">
        <f t="shared" si="4"/>
        <v>0</v>
      </c>
      <c r="K19" s="106">
        <f t="shared" si="5"/>
        <v>0.75</v>
      </c>
      <c r="L19" s="96"/>
      <c r="M19" s="110"/>
      <c r="N19" s="110"/>
      <c r="O19" s="96" t="s">
        <v>122</v>
      </c>
      <c r="P19" s="110"/>
      <c r="Q19" s="110"/>
      <c r="R19" s="96" t="s">
        <v>122</v>
      </c>
      <c r="S19" s="110"/>
      <c r="T19" s="110"/>
      <c r="U19" s="96" t="s">
        <v>122</v>
      </c>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14</v>
      </c>
      <c r="B20" s="174" t="s">
        <v>656</v>
      </c>
      <c r="C20" s="146">
        <v>17</v>
      </c>
      <c r="D20" s="177" t="s">
        <v>116</v>
      </c>
      <c r="E20" s="147">
        <f t="shared" si="0"/>
        <v>0</v>
      </c>
      <c r="F20" s="145">
        <f t="shared" ref="F20:F32" si="7">SUM(L20:XFD20)</f>
        <v>0</v>
      </c>
      <c r="G20" s="147">
        <f t="shared" si="1"/>
        <v>0</v>
      </c>
      <c r="H20" s="147">
        <f t="shared" si="2"/>
        <v>0</v>
      </c>
      <c r="I20" s="147">
        <f t="shared" si="3"/>
        <v>0</v>
      </c>
      <c r="J20" s="106">
        <f t="shared" si="4"/>
        <v>0</v>
      </c>
      <c r="K20" s="106">
        <f t="shared" si="5"/>
        <v>0</v>
      </c>
      <c r="L20" s="96"/>
      <c r="M20" s="110"/>
      <c r="N20" s="110"/>
      <c r="O20" s="96"/>
      <c r="P20" s="110"/>
      <c r="Q20" s="110"/>
      <c r="R20" s="96"/>
      <c r="S20" s="110"/>
      <c r="T20" s="110"/>
      <c r="U20" s="96"/>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15</v>
      </c>
      <c r="B21" s="174" t="s">
        <v>657</v>
      </c>
      <c r="C21" s="146">
        <v>17</v>
      </c>
      <c r="D21" s="177" t="s">
        <v>116</v>
      </c>
      <c r="E21" s="147">
        <f t="shared" si="0"/>
        <v>0</v>
      </c>
      <c r="F21" s="145">
        <f t="shared" si="7"/>
        <v>0</v>
      </c>
      <c r="G21" s="147">
        <f t="shared" si="1"/>
        <v>0</v>
      </c>
      <c r="H21" s="147">
        <f t="shared" si="2"/>
        <v>0</v>
      </c>
      <c r="I21" s="147">
        <f t="shared" si="3"/>
        <v>0</v>
      </c>
      <c r="J21" s="106">
        <f t="shared" si="4"/>
        <v>0</v>
      </c>
      <c r="K21" s="106">
        <f t="shared" si="5"/>
        <v>0.5</v>
      </c>
      <c r="L21" s="107"/>
      <c r="M21" s="110"/>
      <c r="N21" s="110"/>
      <c r="O21" s="96" t="s">
        <v>122</v>
      </c>
      <c r="P21" s="110"/>
      <c r="Q21" s="110"/>
      <c r="R21" s="96" t="s">
        <v>122</v>
      </c>
      <c r="S21" s="110"/>
      <c r="T21" s="110"/>
      <c r="U21" s="107"/>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16</v>
      </c>
      <c r="B22" s="174" t="s">
        <v>658</v>
      </c>
      <c r="C22" s="146">
        <v>18</v>
      </c>
      <c r="D22" s="177" t="s">
        <v>117</v>
      </c>
      <c r="E22" s="147">
        <f t="shared" si="0"/>
        <v>2</v>
      </c>
      <c r="F22" s="181">
        <f t="shared" si="7"/>
        <v>0</v>
      </c>
      <c r="G22" s="147">
        <f t="shared" si="1"/>
        <v>1</v>
      </c>
      <c r="H22" s="147">
        <f t="shared" si="2"/>
        <v>1</v>
      </c>
      <c r="I22" s="147">
        <f t="shared" si="3"/>
        <v>0</v>
      </c>
      <c r="J22" s="106">
        <f t="shared" si="4"/>
        <v>0.5</v>
      </c>
      <c r="K22" s="106">
        <f t="shared" si="5"/>
        <v>0.25</v>
      </c>
      <c r="L22" s="96"/>
      <c r="M22" s="110"/>
      <c r="N22" s="110"/>
      <c r="O22" s="107" t="s">
        <v>121</v>
      </c>
      <c r="P22" s="110"/>
      <c r="Q22" s="110"/>
      <c r="R22" s="107" t="s">
        <v>121</v>
      </c>
      <c r="S22" s="110"/>
      <c r="T22" s="110"/>
      <c r="U22" s="96" t="s">
        <v>122</v>
      </c>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17</v>
      </c>
      <c r="B23" s="174" t="s">
        <v>659</v>
      </c>
      <c r="C23" s="146">
        <v>19</v>
      </c>
      <c r="D23" s="177" t="s">
        <v>114</v>
      </c>
      <c r="E23" s="147">
        <f t="shared" si="0"/>
        <v>0</v>
      </c>
      <c r="F23" s="145">
        <f t="shared" si="7"/>
        <v>0</v>
      </c>
      <c r="G23" s="147">
        <f t="shared" si="1"/>
        <v>0</v>
      </c>
      <c r="H23" s="147">
        <f t="shared" si="2"/>
        <v>0</v>
      </c>
      <c r="I23" s="147">
        <f t="shared" si="3"/>
        <v>0</v>
      </c>
      <c r="J23" s="106">
        <f t="shared" si="4"/>
        <v>0</v>
      </c>
      <c r="K23" s="106">
        <f t="shared" si="5"/>
        <v>0</v>
      </c>
      <c r="L23" s="96"/>
      <c r="M23" s="110"/>
      <c r="N23" s="110"/>
      <c r="O23" s="96"/>
      <c r="P23" s="110"/>
      <c r="Q23" s="110"/>
      <c r="R23" s="96"/>
      <c r="S23" s="110"/>
      <c r="T23" s="110"/>
      <c r="U23" s="96"/>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18</v>
      </c>
      <c r="B24" s="174" t="s">
        <v>660</v>
      </c>
      <c r="C24" s="146">
        <v>20</v>
      </c>
      <c r="D24" s="177" t="s">
        <v>116</v>
      </c>
      <c r="E24" s="147">
        <f t="shared" si="0"/>
        <v>0</v>
      </c>
      <c r="F24" s="145">
        <f t="shared" si="7"/>
        <v>0</v>
      </c>
      <c r="G24" s="147">
        <f t="shared" si="1"/>
        <v>0</v>
      </c>
      <c r="H24" s="147">
        <f t="shared" si="2"/>
        <v>0</v>
      </c>
      <c r="I24" s="147">
        <f t="shared" si="3"/>
        <v>0</v>
      </c>
      <c r="J24" s="106">
        <f t="shared" si="4"/>
        <v>0</v>
      </c>
      <c r="K24" s="106">
        <f t="shared" si="5"/>
        <v>0.25</v>
      </c>
      <c r="L24" s="96" t="s">
        <v>122</v>
      </c>
      <c r="M24" s="110"/>
      <c r="N24" s="110"/>
      <c r="O24" s="96"/>
      <c r="P24" s="110"/>
      <c r="Q24" s="110"/>
      <c r="R24" s="96"/>
      <c r="S24" s="110"/>
      <c r="T24" s="110"/>
      <c r="U24" s="96"/>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19</v>
      </c>
      <c r="B25" s="174" t="s">
        <v>661</v>
      </c>
      <c r="C25" s="146">
        <v>21</v>
      </c>
      <c r="D25" s="177" t="s">
        <v>114</v>
      </c>
      <c r="E25" s="147">
        <f t="shared" si="0"/>
        <v>4</v>
      </c>
      <c r="F25" s="145">
        <f t="shared" si="7"/>
        <v>0</v>
      </c>
      <c r="G25" s="147">
        <f t="shared" si="1"/>
        <v>1</v>
      </c>
      <c r="H25" s="147">
        <f t="shared" si="2"/>
        <v>2</v>
      </c>
      <c r="I25" s="147">
        <f t="shared" si="3"/>
        <v>1</v>
      </c>
      <c r="J25" s="106">
        <f t="shared" si="4"/>
        <v>1</v>
      </c>
      <c r="K25" s="106">
        <f t="shared" si="5"/>
        <v>0</v>
      </c>
      <c r="L25" s="107" t="s">
        <v>121</v>
      </c>
      <c r="M25" s="110"/>
      <c r="N25" s="110"/>
      <c r="O25" s="107" t="s">
        <v>121</v>
      </c>
      <c r="P25" s="110"/>
      <c r="Q25" s="110"/>
      <c r="R25" s="107" t="s">
        <v>121</v>
      </c>
      <c r="S25" s="110"/>
      <c r="T25" s="110"/>
      <c r="U25" s="107" t="s">
        <v>121</v>
      </c>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20</v>
      </c>
      <c r="B26" s="174" t="s">
        <v>662</v>
      </c>
      <c r="C26" s="146">
        <v>22</v>
      </c>
      <c r="D26" s="177" t="s">
        <v>114</v>
      </c>
      <c r="E26" s="147">
        <f t="shared" si="0"/>
        <v>0</v>
      </c>
      <c r="F26" s="145">
        <f t="shared" si="7"/>
        <v>0</v>
      </c>
      <c r="G26" s="147">
        <f t="shared" si="1"/>
        <v>0</v>
      </c>
      <c r="H26" s="147">
        <f t="shared" si="2"/>
        <v>0</v>
      </c>
      <c r="I26" s="147">
        <f t="shared" si="3"/>
        <v>0</v>
      </c>
      <c r="J26" s="106">
        <f t="shared" si="4"/>
        <v>0</v>
      </c>
      <c r="K26" s="106">
        <f t="shared" si="5"/>
        <v>0.25</v>
      </c>
      <c r="L26" s="96" t="s">
        <v>122</v>
      </c>
      <c r="M26" s="110"/>
      <c r="N26" s="110"/>
      <c r="O26" s="107"/>
      <c r="P26" s="110"/>
      <c r="Q26" s="110"/>
      <c r="R26" s="107"/>
      <c r="S26" s="110"/>
      <c r="T26" s="110"/>
      <c r="U26" s="107"/>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21</v>
      </c>
      <c r="B27" s="174" t="s">
        <v>663</v>
      </c>
      <c r="C27" s="146">
        <v>24</v>
      </c>
      <c r="D27" s="177" t="s">
        <v>114</v>
      </c>
      <c r="E27" s="147">
        <f t="shared" si="0"/>
        <v>4</v>
      </c>
      <c r="F27" s="145">
        <f t="shared" si="7"/>
        <v>0</v>
      </c>
      <c r="G27" s="147">
        <f t="shared" si="1"/>
        <v>1</v>
      </c>
      <c r="H27" s="147">
        <f t="shared" si="2"/>
        <v>2</v>
      </c>
      <c r="I27" s="147">
        <f t="shared" si="3"/>
        <v>1</v>
      </c>
      <c r="J27" s="106">
        <f t="shared" si="4"/>
        <v>1</v>
      </c>
      <c r="K27" s="106">
        <f t="shared" si="5"/>
        <v>0</v>
      </c>
      <c r="L27" s="96" t="s">
        <v>121</v>
      </c>
      <c r="M27" s="110"/>
      <c r="N27" s="110"/>
      <c r="O27" s="107" t="s">
        <v>121</v>
      </c>
      <c r="P27" s="110"/>
      <c r="Q27" s="110"/>
      <c r="R27" s="107" t="s">
        <v>121</v>
      </c>
      <c r="S27" s="110"/>
      <c r="T27" s="110"/>
      <c r="U27" s="107" t="s">
        <v>121</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22</v>
      </c>
      <c r="B28" s="174" t="s">
        <v>664</v>
      </c>
      <c r="C28" s="146">
        <v>25</v>
      </c>
      <c r="D28" s="177" t="s">
        <v>114</v>
      </c>
      <c r="E28" s="147">
        <f t="shared" si="0"/>
        <v>0</v>
      </c>
      <c r="F28" s="145">
        <f t="shared" si="7"/>
        <v>0</v>
      </c>
      <c r="G28" s="147">
        <f t="shared" si="1"/>
        <v>0</v>
      </c>
      <c r="H28" s="147">
        <f t="shared" si="2"/>
        <v>0</v>
      </c>
      <c r="I28" s="147">
        <f t="shared" si="3"/>
        <v>0</v>
      </c>
      <c r="J28" s="106">
        <f t="shared" si="4"/>
        <v>0</v>
      </c>
      <c r="K28" s="106">
        <f t="shared" si="5"/>
        <v>0</v>
      </c>
      <c r="L28" s="96"/>
      <c r="M28" s="110"/>
      <c r="N28" s="110"/>
      <c r="O28" s="96"/>
      <c r="P28" s="110"/>
      <c r="Q28" s="110"/>
      <c r="R28" s="96"/>
      <c r="S28" s="110"/>
      <c r="T28" s="110"/>
      <c r="U28" s="96"/>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23</v>
      </c>
      <c r="B29" s="174" t="s">
        <v>665</v>
      </c>
      <c r="C29" s="146">
        <v>26</v>
      </c>
      <c r="D29" s="177" t="s">
        <v>116</v>
      </c>
      <c r="E29" s="147">
        <f t="shared" si="0"/>
        <v>0</v>
      </c>
      <c r="F29" s="181">
        <f t="shared" si="7"/>
        <v>0</v>
      </c>
      <c r="G29" s="147">
        <f t="shared" si="1"/>
        <v>0</v>
      </c>
      <c r="H29" s="147">
        <f t="shared" si="2"/>
        <v>0</v>
      </c>
      <c r="I29" s="147">
        <f t="shared" si="3"/>
        <v>0</v>
      </c>
      <c r="J29" s="106">
        <f t="shared" si="4"/>
        <v>0</v>
      </c>
      <c r="K29" s="106">
        <f t="shared" si="5"/>
        <v>0.5</v>
      </c>
      <c r="L29" s="96"/>
      <c r="M29" s="110"/>
      <c r="N29" s="110"/>
      <c r="O29" s="96"/>
      <c r="P29" s="110"/>
      <c r="Q29" s="110"/>
      <c r="R29" s="96" t="s">
        <v>122</v>
      </c>
      <c r="S29" s="110"/>
      <c r="T29" s="110"/>
      <c r="U29" s="96" t="s">
        <v>122</v>
      </c>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24</v>
      </c>
      <c r="B30" s="174" t="s">
        <v>666</v>
      </c>
      <c r="C30" s="146">
        <v>27</v>
      </c>
      <c r="D30" s="177" t="s">
        <v>117</v>
      </c>
      <c r="E30" s="147">
        <f t="shared" si="0"/>
        <v>0</v>
      </c>
      <c r="F30" s="181">
        <f t="shared" si="7"/>
        <v>0</v>
      </c>
      <c r="G30" s="147">
        <f t="shared" si="1"/>
        <v>0</v>
      </c>
      <c r="H30" s="147">
        <f t="shared" si="2"/>
        <v>0</v>
      </c>
      <c r="I30" s="147">
        <f t="shared" si="3"/>
        <v>0</v>
      </c>
      <c r="J30" s="106">
        <f t="shared" si="4"/>
        <v>0</v>
      </c>
      <c r="K30" s="106">
        <f t="shared" si="5"/>
        <v>0</v>
      </c>
      <c r="L30" s="96"/>
      <c r="M30" s="110"/>
      <c r="N30" s="110"/>
      <c r="O30" s="96"/>
      <c r="P30" s="110"/>
      <c r="Q30" s="110"/>
      <c r="R30" s="96"/>
      <c r="S30" s="110"/>
      <c r="T30" s="110"/>
      <c r="U30" s="96"/>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26</v>
      </c>
      <c r="B31" s="174" t="s">
        <v>667</v>
      </c>
      <c r="C31" s="146">
        <v>28</v>
      </c>
      <c r="D31" s="177" t="s">
        <v>116</v>
      </c>
      <c r="E31" s="147">
        <f t="shared" si="0"/>
        <v>4</v>
      </c>
      <c r="F31" s="145">
        <f t="shared" si="7"/>
        <v>1</v>
      </c>
      <c r="G31" s="147">
        <f t="shared" si="1"/>
        <v>1</v>
      </c>
      <c r="H31" s="147">
        <f t="shared" si="2"/>
        <v>2</v>
      </c>
      <c r="I31" s="147">
        <f t="shared" si="3"/>
        <v>1</v>
      </c>
      <c r="J31" s="106">
        <f t="shared" si="4"/>
        <v>1</v>
      </c>
      <c r="K31" s="106">
        <f t="shared" si="5"/>
        <v>0</v>
      </c>
      <c r="L31" s="107" t="s">
        <v>121</v>
      </c>
      <c r="M31" s="110"/>
      <c r="N31" s="110"/>
      <c r="O31" s="107" t="s">
        <v>121</v>
      </c>
      <c r="P31" s="110">
        <v>1</v>
      </c>
      <c r="Q31" s="110"/>
      <c r="R31" s="107" t="s">
        <v>121</v>
      </c>
      <c r="S31" s="110"/>
      <c r="T31" s="110"/>
      <c r="U31" s="107" t="s">
        <v>121</v>
      </c>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27</v>
      </c>
      <c r="B32" s="174" t="s">
        <v>668</v>
      </c>
      <c r="C32" s="146">
        <v>29</v>
      </c>
      <c r="D32" s="177" t="s">
        <v>114</v>
      </c>
      <c r="E32" s="147">
        <f t="shared" si="0"/>
        <v>3</v>
      </c>
      <c r="F32" s="145">
        <f t="shared" si="7"/>
        <v>0</v>
      </c>
      <c r="G32" s="147">
        <f t="shared" si="1"/>
        <v>1</v>
      </c>
      <c r="H32" s="147">
        <f t="shared" si="2"/>
        <v>2</v>
      </c>
      <c r="I32" s="147">
        <f t="shared" si="3"/>
        <v>0</v>
      </c>
      <c r="J32" s="106">
        <f t="shared" si="4"/>
        <v>0.75</v>
      </c>
      <c r="K32" s="106">
        <f t="shared" si="5"/>
        <v>0.25</v>
      </c>
      <c r="L32" s="96" t="s">
        <v>122</v>
      </c>
      <c r="M32" s="110"/>
      <c r="N32" s="110"/>
      <c r="O32" s="107" t="s">
        <v>121</v>
      </c>
      <c r="P32" s="110"/>
      <c r="Q32" s="110"/>
      <c r="R32" s="107" t="s">
        <v>121</v>
      </c>
      <c r="S32" s="110"/>
      <c r="T32" s="110"/>
      <c r="U32" s="107" t="s">
        <v>121</v>
      </c>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25</v>
      </c>
      <c r="B33" s="174" t="s">
        <v>669</v>
      </c>
      <c r="C33" s="146">
        <v>30</v>
      </c>
      <c r="D33" s="177" t="s">
        <v>113</v>
      </c>
      <c r="E33" s="147">
        <f t="shared" si="0"/>
        <v>0</v>
      </c>
      <c r="F33" s="175">
        <f>SUM(L33:XFD33)*-1</f>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33</v>
      </c>
      <c r="B34" s="174" t="s">
        <v>674</v>
      </c>
      <c r="C34" s="146">
        <v>31</v>
      </c>
      <c r="D34" s="177" t="s">
        <v>117</v>
      </c>
      <c r="E34" s="147">
        <f t="shared" si="0"/>
        <v>0</v>
      </c>
      <c r="F34" s="145">
        <f>SUM(L34:XFD34)</f>
        <v>1</v>
      </c>
      <c r="G34" s="147">
        <f t="shared" si="1"/>
        <v>0</v>
      </c>
      <c r="H34" s="147">
        <f t="shared" si="2"/>
        <v>0</v>
      </c>
      <c r="I34" s="147">
        <f t="shared" si="3"/>
        <v>0</v>
      </c>
      <c r="J34" s="106">
        <f t="shared" si="4"/>
        <v>0</v>
      </c>
      <c r="K34" s="106">
        <f t="shared" si="5"/>
        <v>1</v>
      </c>
      <c r="L34" s="96" t="s">
        <v>122</v>
      </c>
      <c r="M34" s="110"/>
      <c r="N34" s="110"/>
      <c r="O34" s="96" t="s">
        <v>122</v>
      </c>
      <c r="P34" s="110"/>
      <c r="Q34" s="110"/>
      <c r="R34" s="96" t="s">
        <v>122</v>
      </c>
      <c r="S34" s="110">
        <v>1</v>
      </c>
      <c r="T34" s="110"/>
      <c r="U34" s="96" t="s">
        <v>122</v>
      </c>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35</v>
      </c>
      <c r="B35" s="182" t="s">
        <v>171</v>
      </c>
      <c r="C35" s="146">
        <v>40</v>
      </c>
      <c r="D35" s="153" t="s">
        <v>113</v>
      </c>
      <c r="E35" s="147">
        <f t="shared" si="0"/>
        <v>0</v>
      </c>
      <c r="F35" s="175">
        <f>SUM(L35:XFD35)*-1</f>
        <v>0</v>
      </c>
      <c r="G35" s="147">
        <f t="shared" si="1"/>
        <v>0</v>
      </c>
      <c r="H35" s="147">
        <f t="shared" si="2"/>
        <v>0</v>
      </c>
      <c r="I35" s="147">
        <f t="shared" si="3"/>
        <v>0</v>
      </c>
      <c r="J35" s="106">
        <f t="shared" si="4"/>
        <v>0</v>
      </c>
      <c r="K35" s="106">
        <f t="shared" si="5"/>
        <v>0.25</v>
      </c>
      <c r="L35" s="96" t="s">
        <v>122</v>
      </c>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29</v>
      </c>
      <c r="B36" s="174" t="s">
        <v>670</v>
      </c>
      <c r="C36" s="146"/>
      <c r="D36" s="177" t="s">
        <v>114</v>
      </c>
      <c r="E36" s="147">
        <f t="shared" si="0"/>
        <v>0</v>
      </c>
      <c r="F36" s="145">
        <f t="shared" ref="F36:F44" si="8">SUM(L36:XFD36)</f>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30</v>
      </c>
      <c r="B37" s="174" t="s">
        <v>671</v>
      </c>
      <c r="C37" s="146"/>
      <c r="D37" s="177" t="s">
        <v>114</v>
      </c>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31</v>
      </c>
      <c r="B38" s="183" t="s">
        <v>672</v>
      </c>
      <c r="C38" s="146"/>
      <c r="D38" s="177" t="s">
        <v>116</v>
      </c>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32</v>
      </c>
      <c r="B39" s="183" t="s">
        <v>673</v>
      </c>
      <c r="C39" s="146"/>
      <c r="D39" s="177" t="s">
        <v>116</v>
      </c>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0</v>
      </c>
      <c r="N48" s="119">
        <f>SUM(N5:N45)</f>
        <v>1</v>
      </c>
      <c r="O48" s="117">
        <f>O47+O46</f>
        <v>18</v>
      </c>
      <c r="P48" s="119">
        <f>SUM(P5:P45)</f>
        <v>2</v>
      </c>
      <c r="Q48" s="119">
        <f>SUM(Q5:Q45)</f>
        <v>0</v>
      </c>
      <c r="R48" s="117">
        <f>R47+R46</f>
        <v>18</v>
      </c>
      <c r="S48" s="119">
        <f>SUM(S5:S45)</f>
        <v>1</v>
      </c>
      <c r="T48" s="119">
        <f>SUM(T5:T45)</f>
        <v>1</v>
      </c>
      <c r="U48" s="117">
        <f>U47+U46</f>
        <v>18</v>
      </c>
      <c r="V48" s="119">
        <f>SUM(V5:V45)</f>
        <v>0</v>
      </c>
      <c r="W48" s="119">
        <f>SUM(W5:W45)</f>
        <v>0</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Défaite</v>
      </c>
      <c r="O49" s="110" t="str">
        <f>IF(O48&lt;18,"",IF(P48&lt;Q48,"Défaite",IF(P48=Q48,"Nul",IF(P48&gt;Q48,"Victoire",""))))</f>
        <v>Victoire</v>
      </c>
      <c r="R49" s="110" t="str">
        <f>IF(R48&lt;18,"",IF(S48&lt;T48,"Défaite",IF(S48=T48,"Nul",IF(S48&gt;T48,"Victoire",""))))</f>
        <v>Nul</v>
      </c>
      <c r="U49" s="110" t="str">
        <f>IF(U48&lt;18,"",IF(V48&lt;W48,"Défaite",IF(V48=W48,"Nul",IF(V48&gt;W48,"Victoire",""))))</f>
        <v>Nul</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644</v>
      </c>
      <c r="C108" s="146">
        <v>1</v>
      </c>
      <c r="D108" s="177" t="s">
        <v>113</v>
      </c>
      <c r="E108" s="159"/>
      <c r="F108" s="120">
        <f t="shared" ref="F108:F148" si="9">IF((SUMIFS($E$5:$E$105,$B$5:$B$105,$B108))=0,"",(SUMIFS($G$5:$G$105,$B$5:$B$105,$B108))/(SUMIFS($E$5:$E$105,$B$5:$B$105,$B108)))</f>
        <v>0.25</v>
      </c>
      <c r="G108" s="120">
        <f t="shared" ref="G108:G148" si="10">IF((SUMIFS($E$5:$E$105,$B$5:$B$105,$B108))=0,"",(SUMIFS($H$5:$H$105,$B$5:$B$105,$B108))/(SUMIFS($E$5:$E$105,$B$5:$B$105,$B108)))</f>
        <v>0.5</v>
      </c>
      <c r="H108" s="120">
        <f t="shared" ref="H108:H148" si="11">IF((SUMIFS($E$5:$E$105,$B$5:$B$105,$B108))=0,"",(SUMIFS($I$5:$I$105,$B$5:$B$105,$B108))/(SUMIFS($E$5:$E$105,$B$5:$B$105,$B108)))</f>
        <v>0.25</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645</v>
      </c>
      <c r="C109" s="146">
        <v>2</v>
      </c>
      <c r="D109" s="177" t="s">
        <v>114</v>
      </c>
      <c r="E109" s="159"/>
      <c r="F109" s="120" t="str">
        <f t="shared" si="9"/>
        <v/>
      </c>
      <c r="G109" s="120" t="str">
        <f t="shared" si="10"/>
        <v/>
      </c>
      <c r="H109" s="120" t="str">
        <f t="shared" si="11"/>
        <v/>
      </c>
      <c r="I109" s="126"/>
      <c r="J109" s="126"/>
      <c r="K109" s="126"/>
      <c r="L109" s="94"/>
      <c r="M109" s="135"/>
      <c r="N109" s="134"/>
      <c r="O109" s="134"/>
      <c r="P109" s="134"/>
      <c r="Q109" s="134"/>
      <c r="R109" s="134"/>
      <c r="S109" s="134"/>
      <c r="T109" s="133"/>
      <c r="U109" s="133"/>
      <c r="V109" s="133"/>
      <c r="W109" s="133"/>
      <c r="X109" s="133"/>
      <c r="Y109" s="133"/>
      <c r="Z109" s="133"/>
      <c r="AA109" s="133"/>
      <c r="AB109" s="133"/>
      <c r="AC109" s="133"/>
      <c r="AD109" s="133"/>
      <c r="AE109" s="133"/>
      <c r="AF109" s="133"/>
      <c r="AG109" s="133"/>
      <c r="AH109" s="133"/>
      <c r="AI109" s="133"/>
      <c r="AJ109" s="133"/>
      <c r="DS109" s="132"/>
      <c r="DT109" s="132"/>
      <c r="DU109" s="132"/>
      <c r="DV109" s="132"/>
      <c r="DW109" s="132"/>
    </row>
    <row r="110" spans="1:127" ht="15" x14ac:dyDescent="0.25">
      <c r="A110" s="110"/>
      <c r="B110" s="174" t="s">
        <v>643</v>
      </c>
      <c r="C110" s="146">
        <v>4</v>
      </c>
      <c r="D110" s="177" t="s">
        <v>114</v>
      </c>
      <c r="E110" s="159"/>
      <c r="F110" s="120">
        <f t="shared" si="9"/>
        <v>0</v>
      </c>
      <c r="G110" s="120">
        <f t="shared" si="10"/>
        <v>1</v>
      </c>
      <c r="H110" s="120">
        <f t="shared" si="11"/>
        <v>0</v>
      </c>
      <c r="I110" s="126"/>
      <c r="J110" s="126"/>
      <c r="K110" s="126"/>
      <c r="L110" s="94"/>
      <c r="M110" s="41"/>
      <c r="N110" s="134"/>
      <c r="O110" s="134"/>
      <c r="P110" s="134"/>
      <c r="Q110" s="134"/>
      <c r="R110" s="134"/>
      <c r="S110" s="134"/>
      <c r="T110" s="133"/>
      <c r="U110" s="133"/>
      <c r="V110" s="133"/>
      <c r="W110" s="133"/>
      <c r="X110" s="133"/>
      <c r="Y110" s="133"/>
      <c r="Z110" s="133"/>
      <c r="AA110" s="133"/>
      <c r="AB110" s="133"/>
      <c r="AC110" s="133"/>
      <c r="AD110" s="133"/>
      <c r="AE110" s="133"/>
      <c r="AF110" s="133"/>
      <c r="AG110" s="133"/>
      <c r="AH110" s="133"/>
      <c r="AI110" s="133"/>
      <c r="AJ110" s="133"/>
      <c r="DS110" s="132"/>
      <c r="DT110" s="132"/>
      <c r="DU110" s="132"/>
      <c r="DV110" s="132"/>
      <c r="DW110" s="132"/>
    </row>
    <row r="111" spans="1:127" ht="15" x14ac:dyDescent="0.2">
      <c r="A111" s="110"/>
      <c r="B111" s="174" t="s">
        <v>646</v>
      </c>
      <c r="C111" s="146">
        <v>5</v>
      </c>
      <c r="D111" s="177" t="s">
        <v>114</v>
      </c>
      <c r="E111" s="159"/>
      <c r="F111" s="120">
        <f t="shared" si="9"/>
        <v>0.25</v>
      </c>
      <c r="G111" s="120">
        <f t="shared" si="10"/>
        <v>0.5</v>
      </c>
      <c r="H111" s="120">
        <f t="shared" si="11"/>
        <v>0.25</v>
      </c>
      <c r="I111" s="126"/>
      <c r="J111" s="126"/>
      <c r="K111" s="126"/>
      <c r="L111" s="94"/>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c r="B112" s="174" t="s">
        <v>647</v>
      </c>
      <c r="C112" s="146">
        <v>6</v>
      </c>
      <c r="D112" s="177" t="s">
        <v>116</v>
      </c>
      <c r="E112" s="159"/>
      <c r="F112" s="120">
        <f t="shared" si="9"/>
        <v>0.33333333333333331</v>
      </c>
      <c r="G112" s="120">
        <f t="shared" si="10"/>
        <v>0.33333333333333331</v>
      </c>
      <c r="H112" s="120">
        <f t="shared" si="11"/>
        <v>0.33333333333333331</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c r="B113" s="174" t="s">
        <v>648</v>
      </c>
      <c r="C113" s="146">
        <v>7</v>
      </c>
      <c r="D113" s="177" t="s">
        <v>116</v>
      </c>
      <c r="E113" s="159"/>
      <c r="F113" s="120" t="str">
        <f t="shared" si="9"/>
        <v/>
      </c>
      <c r="G113" s="120" t="str">
        <f t="shared" si="10"/>
        <v/>
      </c>
      <c r="H113" s="120" t="str">
        <f t="shared" si="11"/>
        <v/>
      </c>
      <c r="I113" s="126"/>
      <c r="J113" s="126"/>
      <c r="K113" s="126"/>
      <c r="L113" s="94"/>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c r="B114" s="174" t="s">
        <v>649</v>
      </c>
      <c r="C114" s="146">
        <v>8</v>
      </c>
      <c r="D114" s="177" t="s">
        <v>116</v>
      </c>
      <c r="E114" s="159"/>
      <c r="F114" s="120">
        <f t="shared" si="9"/>
        <v>0</v>
      </c>
      <c r="G114" s="120">
        <f t="shared" si="10"/>
        <v>0</v>
      </c>
      <c r="H114" s="120">
        <f t="shared" si="11"/>
        <v>1</v>
      </c>
      <c r="I114" s="126"/>
      <c r="J114" s="126"/>
      <c r="K114" s="126"/>
      <c r="L114" s="94"/>
      <c r="M114" s="135"/>
      <c r="N114" s="134"/>
      <c r="O114" s="134"/>
      <c r="P114" s="134"/>
      <c r="Q114" s="134"/>
      <c r="R114" s="134"/>
      <c r="S114" s="134"/>
      <c r="T114" s="133"/>
      <c r="U114" s="125"/>
      <c r="V114" s="125"/>
      <c r="W114" s="125"/>
      <c r="X114" s="125"/>
      <c r="Y114" s="125"/>
      <c r="Z114" s="125"/>
      <c r="AA114" s="125"/>
      <c r="AB114" s="125"/>
      <c r="AC114" s="133"/>
      <c r="AD114" s="133"/>
      <c r="AE114" s="133"/>
      <c r="AF114" s="133"/>
      <c r="AG114" s="133"/>
      <c r="AH114" s="133"/>
      <c r="AI114" s="133"/>
      <c r="AJ114" s="133"/>
      <c r="DS114" s="132"/>
      <c r="DT114" s="132"/>
      <c r="DU114" s="132"/>
      <c r="DV114" s="132"/>
      <c r="DW114" s="132"/>
    </row>
    <row r="115" spans="1:127" ht="15" x14ac:dyDescent="0.2">
      <c r="A115" s="110"/>
      <c r="B115" s="174" t="s">
        <v>650</v>
      </c>
      <c r="C115" s="146">
        <v>9</v>
      </c>
      <c r="D115" s="177" t="s">
        <v>117</v>
      </c>
      <c r="E115" s="159"/>
      <c r="F115" s="120" t="str">
        <f t="shared" si="9"/>
        <v/>
      </c>
      <c r="G115" s="120" t="str">
        <f t="shared" si="10"/>
        <v/>
      </c>
      <c r="H115" s="120" t="str">
        <f t="shared" si="11"/>
        <v/>
      </c>
      <c r="I115" s="126"/>
      <c r="J115" s="126"/>
      <c r="K115" s="126"/>
      <c r="L115" s="94"/>
      <c r="M115" s="135"/>
      <c r="N115" s="134"/>
      <c r="O115" s="134"/>
      <c r="P115" s="134"/>
      <c r="Q115" s="134"/>
      <c r="R115" s="134"/>
      <c r="S115" s="134"/>
      <c r="T115" s="133"/>
      <c r="U115" s="125"/>
      <c r="V115" s="125"/>
      <c r="W115" s="125"/>
      <c r="X115" s="125"/>
      <c r="Y115" s="125"/>
      <c r="Z115" s="125"/>
      <c r="AA115" s="125"/>
      <c r="AB115" s="125"/>
      <c r="AC115" s="125"/>
      <c r="AD115" s="125"/>
      <c r="AE115" s="125"/>
      <c r="AF115" s="125"/>
      <c r="AG115" s="125"/>
      <c r="AH115" s="125"/>
      <c r="AI115" s="125"/>
      <c r="AJ115" s="125"/>
      <c r="DS115" s="132"/>
      <c r="DT115" s="132"/>
      <c r="DU115" s="132"/>
      <c r="DV115" s="132"/>
      <c r="DW115" s="132"/>
    </row>
    <row r="116" spans="1:127" ht="15" x14ac:dyDescent="0.2">
      <c r="A116" s="110"/>
      <c r="B116" s="174" t="s">
        <v>651</v>
      </c>
      <c r="C116" s="146">
        <v>10</v>
      </c>
      <c r="D116" s="177" t="s">
        <v>116</v>
      </c>
      <c r="E116" s="159"/>
      <c r="F116" s="120" t="str">
        <f t="shared" si="9"/>
        <v/>
      </c>
      <c r="G116" s="120" t="str">
        <f t="shared" si="10"/>
        <v/>
      </c>
      <c r="H116" s="120" t="str">
        <f t="shared" si="11"/>
        <v/>
      </c>
      <c r="I116" s="126"/>
      <c r="J116" s="126"/>
      <c r="K116" s="126"/>
      <c r="L116" s="94"/>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132"/>
      <c r="DT116" s="132"/>
      <c r="DU116" s="132"/>
      <c r="DV116" s="132"/>
      <c r="DW116" s="132"/>
    </row>
    <row r="117" spans="1:127" ht="15" x14ac:dyDescent="0.2">
      <c r="A117" s="110"/>
      <c r="B117" s="174" t="s">
        <v>133</v>
      </c>
      <c r="C117" s="146">
        <v>11</v>
      </c>
      <c r="D117" s="177" t="s">
        <v>117</v>
      </c>
      <c r="E117" s="159"/>
      <c r="F117" s="120">
        <f t="shared" si="9"/>
        <v>0.25</v>
      </c>
      <c r="G117" s="120">
        <f t="shared" si="10"/>
        <v>0.5</v>
      </c>
      <c r="H117" s="120">
        <f t="shared" si="11"/>
        <v>0.25</v>
      </c>
      <c r="I117" s="126"/>
      <c r="J117" s="126"/>
      <c r="K117" s="126"/>
      <c r="L117" s="94"/>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c r="B118" s="174" t="s">
        <v>652</v>
      </c>
      <c r="C118" s="146">
        <v>13</v>
      </c>
      <c r="D118" s="177" t="s">
        <v>117</v>
      </c>
      <c r="E118" s="159"/>
      <c r="F118" s="120">
        <f t="shared" si="9"/>
        <v>0.25</v>
      </c>
      <c r="G118" s="120">
        <f t="shared" si="10"/>
        <v>0.5</v>
      </c>
      <c r="H118" s="120">
        <f t="shared" si="11"/>
        <v>0.25</v>
      </c>
      <c r="I118" s="126"/>
      <c r="J118" s="126"/>
      <c r="K118" s="126"/>
      <c r="L118" s="173"/>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653</v>
      </c>
      <c r="C119" s="146">
        <v>15</v>
      </c>
      <c r="D119" s="177" t="s">
        <v>114</v>
      </c>
      <c r="E119" s="159"/>
      <c r="F119" s="120">
        <f t="shared" si="9"/>
        <v>0.25</v>
      </c>
      <c r="G119" s="120">
        <f t="shared" si="10"/>
        <v>0.5</v>
      </c>
      <c r="H119" s="120">
        <f t="shared" si="11"/>
        <v>0.25</v>
      </c>
      <c r="I119" s="126"/>
      <c r="J119" s="126"/>
      <c r="K119" s="126"/>
      <c r="L119" s="94"/>
      <c r="M119" s="135"/>
      <c r="N119" s="134"/>
      <c r="O119" s="134"/>
      <c r="P119" s="134"/>
      <c r="Q119" s="134"/>
      <c r="R119" s="134"/>
      <c r="S119" s="134"/>
      <c r="T119" s="133"/>
      <c r="U119" s="125"/>
      <c r="V119" s="125"/>
      <c r="W119" s="125"/>
      <c r="X119" s="125"/>
      <c r="Y119" s="125"/>
      <c r="Z119" s="125"/>
      <c r="AA119" s="125"/>
      <c r="AB119" s="125"/>
      <c r="AC119" s="133"/>
      <c r="AD119" s="133"/>
      <c r="AE119" s="133"/>
      <c r="AF119" s="133"/>
      <c r="AG119" s="133"/>
      <c r="AH119" s="133"/>
      <c r="AI119" s="133"/>
      <c r="AJ119" s="133"/>
      <c r="DS119" s="132"/>
      <c r="DT119" s="132"/>
      <c r="DU119" s="132"/>
      <c r="DV119" s="132"/>
      <c r="DW119" s="132"/>
    </row>
    <row r="120" spans="1:127" ht="15" x14ac:dyDescent="0.2">
      <c r="A120" s="110"/>
      <c r="B120" s="174" t="s">
        <v>654</v>
      </c>
      <c r="C120" s="146">
        <v>15</v>
      </c>
      <c r="D120" s="177" t="s">
        <v>116</v>
      </c>
      <c r="E120" s="159"/>
      <c r="F120" s="120" t="str">
        <f t="shared" si="9"/>
        <v/>
      </c>
      <c r="G120" s="120" t="str">
        <f t="shared" si="10"/>
        <v/>
      </c>
      <c r="H120" s="120" t="str">
        <f t="shared" si="11"/>
        <v/>
      </c>
      <c r="I120" s="126"/>
      <c r="J120" s="126"/>
      <c r="K120" s="126"/>
      <c r="L120" s="173"/>
      <c r="M120" s="135"/>
      <c r="N120" s="134"/>
      <c r="O120" s="134"/>
      <c r="P120" s="134"/>
      <c r="Q120" s="134"/>
      <c r="R120" s="134"/>
      <c r="S120" s="134"/>
      <c r="T120" s="133"/>
      <c r="U120" s="125"/>
      <c r="V120" s="125"/>
      <c r="W120" s="125"/>
      <c r="X120" s="125"/>
      <c r="Y120" s="125"/>
      <c r="Z120" s="125"/>
      <c r="AA120" s="125"/>
      <c r="AB120" s="125"/>
      <c r="AC120" s="125"/>
      <c r="AD120" s="125"/>
      <c r="AE120" s="125"/>
      <c r="AF120" s="125"/>
      <c r="AG120" s="125"/>
      <c r="AH120" s="125"/>
      <c r="AI120" s="125"/>
      <c r="AJ120" s="125"/>
      <c r="DS120" s="132"/>
      <c r="DT120" s="132"/>
      <c r="DU120" s="132"/>
      <c r="DV120" s="132"/>
      <c r="DW120" s="132"/>
    </row>
    <row r="121" spans="1:127" ht="15" x14ac:dyDescent="0.2">
      <c r="A121" s="110"/>
      <c r="B121" s="174" t="s">
        <v>655</v>
      </c>
      <c r="C121" s="146">
        <v>16</v>
      </c>
      <c r="D121" s="177" t="s">
        <v>113</v>
      </c>
      <c r="E121" s="159"/>
      <c r="F121" s="120" t="str">
        <f t="shared" si="9"/>
        <v/>
      </c>
      <c r="G121" s="120" t="str">
        <f t="shared" si="10"/>
        <v/>
      </c>
      <c r="H121" s="120" t="str">
        <f t="shared" si="11"/>
        <v/>
      </c>
      <c r="I121" s="126"/>
      <c r="J121" s="126"/>
      <c r="K121" s="126"/>
      <c r="L121" s="94"/>
      <c r="M121" s="135"/>
      <c r="N121" s="134"/>
      <c r="O121" s="134"/>
      <c r="P121" s="134"/>
      <c r="Q121" s="134"/>
      <c r="R121" s="134"/>
      <c r="S121" s="134"/>
      <c r="T121" s="133"/>
      <c r="U121" s="125"/>
      <c r="V121" s="125"/>
      <c r="W121" s="125"/>
      <c r="X121" s="125"/>
      <c r="Y121" s="125"/>
      <c r="Z121" s="125"/>
      <c r="AA121" s="125"/>
      <c r="AB121" s="125"/>
      <c r="AC121" s="125"/>
      <c r="AD121" s="125"/>
      <c r="AE121" s="125"/>
      <c r="AF121" s="125"/>
      <c r="AG121" s="125"/>
      <c r="AH121" s="125"/>
      <c r="AI121" s="125"/>
      <c r="AJ121" s="125"/>
      <c r="DS121" s="132"/>
      <c r="DT121" s="132"/>
      <c r="DU121" s="132"/>
      <c r="DV121" s="132"/>
      <c r="DW121" s="132"/>
    </row>
    <row r="122" spans="1:127" ht="15" x14ac:dyDescent="0.2">
      <c r="A122" s="110"/>
      <c r="B122" s="174" t="s">
        <v>656</v>
      </c>
      <c r="C122" s="146">
        <v>17</v>
      </c>
      <c r="D122" s="177" t="s">
        <v>116</v>
      </c>
      <c r="E122" s="159"/>
      <c r="F122" s="120" t="str">
        <f t="shared" si="9"/>
        <v/>
      </c>
      <c r="G122" s="120" t="str">
        <f t="shared" si="10"/>
        <v/>
      </c>
      <c r="H122" s="120" t="str">
        <f t="shared" si="11"/>
        <v/>
      </c>
      <c r="I122" s="126"/>
      <c r="J122" s="126"/>
      <c r="K122" s="126"/>
      <c r="L122" s="94"/>
      <c r="M122" s="135"/>
      <c r="N122" s="134"/>
      <c r="O122" s="134"/>
      <c r="P122" s="134"/>
      <c r="Q122" s="134"/>
      <c r="R122" s="134"/>
      <c r="S122" s="134"/>
      <c r="T122" s="133"/>
      <c r="U122" s="125"/>
      <c r="V122" s="125"/>
      <c r="W122" s="125"/>
      <c r="X122" s="125"/>
      <c r="Y122" s="125"/>
      <c r="Z122" s="125"/>
      <c r="AA122" s="125"/>
      <c r="AB122" s="125"/>
      <c r="AC122" s="133"/>
      <c r="AD122" s="133"/>
      <c r="AE122" s="133"/>
      <c r="AF122" s="133"/>
      <c r="AG122" s="133"/>
      <c r="AH122" s="133"/>
      <c r="AI122" s="133"/>
      <c r="AJ122" s="133"/>
      <c r="DS122" s="132"/>
      <c r="DT122" s="132"/>
      <c r="DU122" s="132"/>
      <c r="DV122" s="132"/>
      <c r="DW122" s="132"/>
    </row>
    <row r="123" spans="1:127" ht="15" x14ac:dyDescent="0.2">
      <c r="A123" s="110"/>
      <c r="B123" s="174" t="s">
        <v>657</v>
      </c>
      <c r="C123" s="146">
        <v>17</v>
      </c>
      <c r="D123" s="177" t="s">
        <v>116</v>
      </c>
      <c r="E123" s="159"/>
      <c r="F123" s="120" t="str">
        <f t="shared" si="9"/>
        <v/>
      </c>
      <c r="G123" s="120" t="str">
        <f t="shared" si="10"/>
        <v/>
      </c>
      <c r="H123" s="120" t="str">
        <f t="shared" si="11"/>
        <v/>
      </c>
      <c r="I123" s="126"/>
      <c r="J123" s="126"/>
      <c r="K123" s="126"/>
      <c r="L123" s="172"/>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74" t="s">
        <v>658</v>
      </c>
      <c r="C124" s="146">
        <v>18</v>
      </c>
      <c r="D124" s="177" t="s">
        <v>117</v>
      </c>
      <c r="E124" s="159"/>
      <c r="F124" s="120">
        <f t="shared" si="9"/>
        <v>0.5</v>
      </c>
      <c r="G124" s="120">
        <f t="shared" si="10"/>
        <v>0.5</v>
      </c>
      <c r="H124" s="120">
        <f t="shared" si="11"/>
        <v>0</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c r="B125" s="174" t="s">
        <v>659</v>
      </c>
      <c r="C125" s="146">
        <v>19</v>
      </c>
      <c r="D125" s="177" t="s">
        <v>114</v>
      </c>
      <c r="E125" s="159"/>
      <c r="F125" s="120" t="str">
        <f t="shared" si="9"/>
        <v/>
      </c>
      <c r="G125" s="120" t="str">
        <f t="shared" si="10"/>
        <v/>
      </c>
      <c r="H125" s="120" t="str">
        <f t="shared" si="11"/>
        <v/>
      </c>
      <c r="I125" s="126"/>
      <c r="J125" s="126"/>
      <c r="K125" s="126"/>
      <c r="L125" s="94"/>
      <c r="M125" s="135"/>
      <c r="N125" s="134"/>
      <c r="O125" s="134"/>
      <c r="P125" s="134"/>
      <c r="Q125" s="134"/>
      <c r="R125" s="134"/>
      <c r="S125" s="134"/>
      <c r="T125" s="133"/>
      <c r="U125" s="125"/>
      <c r="V125" s="125"/>
      <c r="W125" s="125"/>
      <c r="X125" s="125"/>
      <c r="Y125" s="125"/>
      <c r="Z125" s="125"/>
      <c r="AA125" s="125"/>
      <c r="AB125" s="125"/>
      <c r="AC125" s="125"/>
      <c r="AD125" s="125"/>
      <c r="AE125" s="125"/>
      <c r="AF125" s="125"/>
      <c r="AG125" s="125"/>
      <c r="AH125" s="125"/>
      <c r="AI125" s="125"/>
      <c r="AJ125" s="125"/>
      <c r="DS125" s="132"/>
      <c r="DT125" s="132"/>
      <c r="DU125" s="132"/>
      <c r="DV125" s="132"/>
      <c r="DW125" s="132"/>
    </row>
    <row r="126" spans="1:127" ht="15" x14ac:dyDescent="0.2">
      <c r="A126" s="110"/>
      <c r="B126" s="174" t="s">
        <v>660</v>
      </c>
      <c r="C126" s="146">
        <v>20</v>
      </c>
      <c r="D126" s="177" t="s">
        <v>116</v>
      </c>
      <c r="E126" s="159"/>
      <c r="F126" s="120" t="str">
        <f t="shared" si="9"/>
        <v/>
      </c>
      <c r="G126" s="120" t="str">
        <f t="shared" si="10"/>
        <v/>
      </c>
      <c r="H126" s="120" t="str">
        <f t="shared" si="11"/>
        <v/>
      </c>
      <c r="I126" s="126"/>
      <c r="J126" s="126"/>
      <c r="K126" s="126"/>
      <c r="L126" s="173"/>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74" t="s">
        <v>661</v>
      </c>
      <c r="C127" s="146">
        <v>21</v>
      </c>
      <c r="D127" s="177" t="s">
        <v>114</v>
      </c>
      <c r="E127" s="159"/>
      <c r="F127" s="120">
        <f t="shared" si="9"/>
        <v>0.25</v>
      </c>
      <c r="G127" s="120">
        <f t="shared" si="10"/>
        <v>0.5</v>
      </c>
      <c r="H127" s="120">
        <f t="shared" si="11"/>
        <v>0.25</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662</v>
      </c>
      <c r="C128" s="146">
        <v>22</v>
      </c>
      <c r="D128" s="177" t="s">
        <v>114</v>
      </c>
      <c r="E128" s="159"/>
      <c r="F128" s="120" t="str">
        <f t="shared" si="9"/>
        <v/>
      </c>
      <c r="G128" s="120" t="str">
        <f t="shared" si="10"/>
        <v/>
      </c>
      <c r="H128" s="120" t="str">
        <f t="shared" si="11"/>
        <v/>
      </c>
      <c r="I128" s="126"/>
      <c r="J128" s="126"/>
      <c r="K128" s="126"/>
      <c r="L128" s="173"/>
      <c r="M128" s="135"/>
      <c r="N128" s="134"/>
      <c r="O128" s="134"/>
      <c r="P128" s="134"/>
      <c r="Q128" s="134"/>
      <c r="R128" s="134"/>
      <c r="S128" s="134"/>
      <c r="T128" s="133"/>
      <c r="U128" s="125"/>
      <c r="V128" s="125"/>
      <c r="W128" s="125"/>
      <c r="X128" s="125"/>
      <c r="Y128" s="125"/>
      <c r="Z128" s="125"/>
      <c r="AA128" s="125"/>
      <c r="AB128" s="125"/>
      <c r="AC128" s="125"/>
      <c r="AD128" s="125"/>
      <c r="AE128" s="125"/>
      <c r="AF128" s="125"/>
      <c r="AG128" s="125"/>
      <c r="AH128" s="125"/>
      <c r="AI128" s="125"/>
      <c r="AJ128" s="125"/>
      <c r="DS128" s="132"/>
      <c r="DT128" s="132"/>
      <c r="DU128" s="132"/>
      <c r="DV128" s="132"/>
      <c r="DW128" s="132"/>
    </row>
    <row r="129" spans="1:127" ht="15" x14ac:dyDescent="0.2">
      <c r="A129" s="110"/>
      <c r="B129" s="174" t="s">
        <v>663</v>
      </c>
      <c r="C129" s="146">
        <v>24</v>
      </c>
      <c r="D129" s="177" t="s">
        <v>114</v>
      </c>
      <c r="E129" s="159"/>
      <c r="F129" s="120">
        <f t="shared" si="9"/>
        <v>0.25</v>
      </c>
      <c r="G129" s="120">
        <f t="shared" si="10"/>
        <v>0.5</v>
      </c>
      <c r="H129" s="120">
        <f t="shared" si="11"/>
        <v>0.25</v>
      </c>
      <c r="I129" s="126"/>
      <c r="J129" s="126"/>
      <c r="K129" s="126"/>
      <c r="L129" s="94"/>
      <c r="M129" s="135"/>
      <c r="N129" s="134"/>
      <c r="O129" s="134"/>
      <c r="P129" s="134"/>
      <c r="Q129" s="134"/>
      <c r="R129" s="134"/>
      <c r="S129" s="134"/>
      <c r="T129" s="133"/>
      <c r="U129" s="125"/>
      <c r="V129" s="125"/>
      <c r="W129" s="125"/>
      <c r="X129" s="125"/>
      <c r="Y129" s="125"/>
      <c r="Z129" s="125"/>
      <c r="AA129" s="125"/>
      <c r="AB129" s="125"/>
      <c r="AC129" s="125"/>
      <c r="AD129" s="125"/>
      <c r="AE129" s="125"/>
      <c r="AF129" s="125"/>
      <c r="AG129" s="125"/>
      <c r="AH129" s="125"/>
      <c r="AI129" s="125"/>
      <c r="AJ129" s="125"/>
      <c r="DS129" s="132"/>
      <c r="DT129" s="132"/>
      <c r="DU129" s="132"/>
      <c r="DV129" s="132"/>
      <c r="DW129" s="132"/>
    </row>
    <row r="130" spans="1:127" ht="15" x14ac:dyDescent="0.2">
      <c r="A130" s="110"/>
      <c r="B130" s="174" t="s">
        <v>664</v>
      </c>
      <c r="C130" s="146">
        <v>25</v>
      </c>
      <c r="D130" s="177" t="s">
        <v>114</v>
      </c>
      <c r="E130" s="159"/>
      <c r="F130" s="120" t="str">
        <f t="shared" si="9"/>
        <v/>
      </c>
      <c r="G130" s="120" t="str">
        <f t="shared" si="10"/>
        <v/>
      </c>
      <c r="H130" s="120" t="str">
        <f t="shared" si="11"/>
        <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x14ac:dyDescent="0.2">
      <c r="A131" s="110"/>
      <c r="B131" s="174" t="s">
        <v>665</v>
      </c>
      <c r="C131" s="146">
        <v>26</v>
      </c>
      <c r="D131" s="177" t="s">
        <v>116</v>
      </c>
      <c r="E131" s="159"/>
      <c r="F131" s="120" t="str">
        <f t="shared" si="9"/>
        <v/>
      </c>
      <c r="G131" s="120" t="str">
        <f t="shared" si="10"/>
        <v/>
      </c>
      <c r="H131" s="120" t="str">
        <f t="shared" si="11"/>
        <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c r="B132" s="174" t="s">
        <v>666</v>
      </c>
      <c r="C132" s="146">
        <v>27</v>
      </c>
      <c r="D132" s="177" t="s">
        <v>117</v>
      </c>
      <c r="E132" s="159"/>
      <c r="F132" s="120" t="str">
        <f t="shared" si="9"/>
        <v/>
      </c>
      <c r="G132" s="120" t="str">
        <f t="shared" si="10"/>
        <v/>
      </c>
      <c r="H132" s="120" t="str">
        <f t="shared" si="11"/>
        <v/>
      </c>
      <c r="I132" s="126"/>
      <c r="J132" s="126"/>
      <c r="K132" s="126"/>
      <c r="L132" s="94"/>
      <c r="M132" s="135"/>
      <c r="N132" s="134"/>
      <c r="O132" s="134"/>
      <c r="P132" s="134"/>
      <c r="Q132" s="134"/>
      <c r="R132" s="126"/>
      <c r="S132" s="126"/>
      <c r="T132" s="133"/>
      <c r="U132" s="133"/>
      <c r="V132" s="133"/>
      <c r="W132" s="133"/>
      <c r="X132" s="133"/>
      <c r="Y132" s="133"/>
      <c r="Z132" s="133"/>
      <c r="AA132" s="133"/>
      <c r="AB132" s="133"/>
      <c r="AC132" s="133"/>
      <c r="AD132" s="133"/>
      <c r="AE132" s="133"/>
      <c r="AF132" s="133"/>
      <c r="AG132" s="133"/>
      <c r="AH132" s="133"/>
      <c r="AI132" s="133"/>
      <c r="AJ132" s="133"/>
      <c r="DS132" s="132"/>
      <c r="DT132" s="132"/>
      <c r="DU132" s="132"/>
      <c r="DV132" s="132"/>
      <c r="DW132" s="132"/>
    </row>
    <row r="133" spans="1:127" ht="15" x14ac:dyDescent="0.2">
      <c r="A133" s="110"/>
      <c r="B133" s="174" t="s">
        <v>667</v>
      </c>
      <c r="C133" s="146">
        <v>28</v>
      </c>
      <c r="D133" s="177" t="s">
        <v>116</v>
      </c>
      <c r="E133" s="159"/>
      <c r="F133" s="120">
        <f t="shared" si="9"/>
        <v>0.25</v>
      </c>
      <c r="G133" s="120">
        <f t="shared" si="10"/>
        <v>0.5</v>
      </c>
      <c r="H133" s="120">
        <f t="shared" si="11"/>
        <v>0.25</v>
      </c>
      <c r="I133" s="126"/>
      <c r="J133" s="126"/>
      <c r="K133" s="126"/>
      <c r="L133" s="94"/>
      <c r="M133" s="135"/>
      <c r="N133" s="134"/>
      <c r="O133" s="134"/>
      <c r="P133" s="134"/>
      <c r="Q133" s="134"/>
      <c r="R133" s="126"/>
      <c r="S133" s="126"/>
      <c r="T133" s="133"/>
      <c r="U133" s="133"/>
      <c r="V133" s="133"/>
      <c r="W133" s="133"/>
      <c r="X133" s="133"/>
      <c r="Y133" s="133"/>
      <c r="Z133" s="133"/>
      <c r="AA133" s="133"/>
      <c r="AB133" s="133"/>
      <c r="AC133" s="133"/>
      <c r="AD133" s="133"/>
      <c r="AE133" s="133"/>
      <c r="AF133" s="133"/>
      <c r="AG133" s="133"/>
      <c r="AH133" s="133"/>
      <c r="AI133" s="133"/>
      <c r="AJ133" s="133"/>
      <c r="DS133" s="132"/>
      <c r="DT133" s="132"/>
      <c r="DU133" s="132"/>
      <c r="DV133" s="132"/>
      <c r="DW133" s="132"/>
    </row>
    <row r="134" spans="1:127" ht="15" x14ac:dyDescent="0.2">
      <c r="A134" s="110"/>
      <c r="B134" s="174" t="s">
        <v>668</v>
      </c>
      <c r="C134" s="146">
        <v>29</v>
      </c>
      <c r="D134" s="177" t="s">
        <v>114</v>
      </c>
      <c r="E134" s="159"/>
      <c r="F134" s="120">
        <f t="shared" si="9"/>
        <v>0.33333333333333331</v>
      </c>
      <c r="G134" s="120">
        <f t="shared" si="10"/>
        <v>0.66666666666666663</v>
      </c>
      <c r="H134" s="120">
        <f t="shared" si="11"/>
        <v>0</v>
      </c>
      <c r="I134" s="126"/>
      <c r="J134" s="126"/>
      <c r="K134" s="126"/>
      <c r="L134" s="94"/>
      <c r="M134" s="135"/>
      <c r="N134" s="134"/>
      <c r="O134" s="134"/>
      <c r="P134" s="134"/>
      <c r="Q134" s="134"/>
      <c r="R134" s="126"/>
      <c r="S134" s="126"/>
      <c r="DS134" s="132"/>
      <c r="DT134" s="132"/>
      <c r="DU134" s="132"/>
      <c r="DV134" s="132"/>
      <c r="DW134" s="132"/>
    </row>
    <row r="135" spans="1:127" ht="15" x14ac:dyDescent="0.2">
      <c r="A135" s="110"/>
      <c r="B135" s="174" t="s">
        <v>669</v>
      </c>
      <c r="C135" s="146">
        <v>30</v>
      </c>
      <c r="D135" s="177" t="s">
        <v>113</v>
      </c>
      <c r="E135" s="159"/>
      <c r="F135" s="120" t="str">
        <f t="shared" si="9"/>
        <v/>
      </c>
      <c r="G135" s="120" t="str">
        <f t="shared" si="10"/>
        <v/>
      </c>
      <c r="H135" s="120" t="str">
        <f t="shared" si="11"/>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74" t="s">
        <v>670</v>
      </c>
      <c r="C136" s="146"/>
      <c r="D136" s="177" t="s">
        <v>114</v>
      </c>
      <c r="E136" s="159"/>
      <c r="F136" s="120" t="str">
        <f t="shared" si="9"/>
        <v/>
      </c>
      <c r="G136" s="120" t="str">
        <f t="shared" si="10"/>
        <v/>
      </c>
      <c r="H136" s="120" t="str">
        <f t="shared" si="11"/>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74" t="s">
        <v>671</v>
      </c>
      <c r="C137" s="146"/>
      <c r="D137" s="177" t="s">
        <v>114</v>
      </c>
      <c r="E137" s="159"/>
      <c r="F137" s="120" t="str">
        <f t="shared" si="9"/>
        <v/>
      </c>
      <c r="G137" s="120" t="str">
        <f t="shared" si="10"/>
        <v/>
      </c>
      <c r="H137" s="120" t="str">
        <f t="shared" si="11"/>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74" t="s">
        <v>672</v>
      </c>
      <c r="C138" s="146"/>
      <c r="D138" s="177" t="s">
        <v>116</v>
      </c>
      <c r="E138" s="159"/>
      <c r="F138" s="120" t="str">
        <f t="shared" si="9"/>
        <v/>
      </c>
      <c r="G138" s="120" t="str">
        <f t="shared" si="10"/>
        <v/>
      </c>
      <c r="H138" s="120" t="str">
        <f t="shared" si="11"/>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74" t="s">
        <v>673</v>
      </c>
      <c r="C139" s="146"/>
      <c r="D139" s="177" t="s">
        <v>116</v>
      </c>
      <c r="E139" s="159"/>
      <c r="F139" s="120" t="str">
        <f t="shared" si="9"/>
        <v/>
      </c>
      <c r="G139" s="120" t="str">
        <f t="shared" si="10"/>
        <v/>
      </c>
      <c r="H139" s="120" t="str">
        <f t="shared" si="11"/>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74" t="s">
        <v>674</v>
      </c>
      <c r="C140" s="146"/>
      <c r="D140" s="177" t="s">
        <v>117</v>
      </c>
      <c r="E140" s="159"/>
      <c r="F140" s="120" t="str">
        <f t="shared" si="9"/>
        <v/>
      </c>
      <c r="G140" s="120" t="str">
        <f t="shared" si="10"/>
        <v/>
      </c>
      <c r="H140" s="120" t="str">
        <f t="shared" si="11"/>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t="s">
        <v>675</v>
      </c>
      <c r="C141" s="146">
        <v>12</v>
      </c>
      <c r="D141" s="153" t="s">
        <v>114</v>
      </c>
      <c r="E141" s="159"/>
      <c r="F141" s="120">
        <f t="shared" si="9"/>
        <v>0</v>
      </c>
      <c r="G141" s="120">
        <f t="shared" si="10"/>
        <v>0</v>
      </c>
      <c r="H141" s="120">
        <f t="shared" si="11"/>
        <v>1</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t="s">
        <v>171</v>
      </c>
      <c r="C142" s="146">
        <v>40</v>
      </c>
      <c r="D142" s="153" t="s">
        <v>113</v>
      </c>
      <c r="E142" s="159"/>
      <c r="F142" s="120" t="str">
        <f t="shared" si="9"/>
        <v/>
      </c>
      <c r="G142" s="120" t="str">
        <f t="shared" si="10"/>
        <v/>
      </c>
      <c r="H142" s="120" t="str">
        <f t="shared" si="11"/>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9"/>
        <v/>
      </c>
      <c r="G143" s="120" t="str">
        <f t="shared" si="10"/>
        <v/>
      </c>
      <c r="H143" s="120" t="str">
        <f t="shared" si="11"/>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9"/>
        <v/>
      </c>
      <c r="G144" s="120" t="str">
        <f t="shared" si="10"/>
        <v/>
      </c>
      <c r="H144" s="120" t="str">
        <f t="shared" si="11"/>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9"/>
        <v/>
      </c>
      <c r="G145" s="120" t="str">
        <f t="shared" si="10"/>
        <v/>
      </c>
      <c r="H145" s="120" t="str">
        <f t="shared" si="11"/>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9"/>
        <v/>
      </c>
      <c r="G146" s="120" t="str">
        <f t="shared" si="10"/>
        <v/>
      </c>
      <c r="H146" s="120" t="str">
        <f t="shared" si="11"/>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9"/>
        <v/>
      </c>
      <c r="G147" s="120" t="str">
        <f t="shared" si="10"/>
        <v/>
      </c>
      <c r="H147" s="120" t="str">
        <f t="shared" si="11"/>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9"/>
        <v/>
      </c>
      <c r="G148" s="120" t="str">
        <f t="shared" si="10"/>
        <v/>
      </c>
      <c r="H148" s="120" t="str">
        <f t="shared" si="11"/>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2:15"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2:15" ht="30" customHeight="1" x14ac:dyDescent="0.2">
      <c r="B418" s="139" t="s">
        <v>233</v>
      </c>
      <c r="C418" s="493">
        <v>0.33</v>
      </c>
      <c r="D418" s="494"/>
      <c r="E418" s="125"/>
      <c r="F418" s="125"/>
      <c r="G418" s="125"/>
      <c r="H418" s="125"/>
      <c r="I418" s="126"/>
      <c r="J418" s="127"/>
      <c r="K418" s="126"/>
    </row>
    <row r="419" spans="2:15" ht="12.75" customHeight="1" x14ac:dyDescent="0.2">
      <c r="B419" s="125"/>
      <c r="C419" s="133"/>
      <c r="D419" s="133"/>
      <c r="E419" s="125"/>
      <c r="F419" s="125"/>
      <c r="G419" s="125"/>
      <c r="H419" s="125"/>
      <c r="I419" s="126"/>
      <c r="J419" s="127"/>
      <c r="K419" s="126"/>
    </row>
    <row r="420" spans="2:15" ht="12.75" customHeight="1" x14ac:dyDescent="0.2">
      <c r="B420" s="125"/>
      <c r="C420" s="133"/>
      <c r="D420" s="133"/>
      <c r="E420" s="125"/>
      <c r="F420" s="125"/>
      <c r="G420" s="125"/>
      <c r="H420" s="125"/>
      <c r="I420" s="126"/>
      <c r="J420" s="126"/>
      <c r="K420" s="126"/>
    </row>
  </sheetData>
  <autoFilter ref="A4:DX4">
    <sortState ref="A5:DX44">
      <sortCondition ref="C4"/>
    </sortState>
  </autoFilter>
  <mergeCells count="8">
    <mergeCell ref="C417:D417"/>
    <mergeCell ref="C418:D418"/>
    <mergeCell ref="J2:J3"/>
    <mergeCell ref="F106:H106"/>
    <mergeCell ref="C413:D413"/>
    <mergeCell ref="C414:D414"/>
    <mergeCell ref="C415:D415"/>
    <mergeCell ref="C416:D416"/>
  </mergeCells>
  <conditionalFormatting sqref="B414 B422:XFD1048576">
    <cfRule type="cellIs" dxfId="1946" priority="328" operator="equal">
      <formula>"Remplaçant"</formula>
    </cfRule>
    <cfRule type="cellIs" dxfId="1945" priority="329"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H105:XFD105 B421:XFD421 B50:XFD104 I106:XFD106 B417:B420 I415:XFD420 A149:H341 I107:K116 B342:XFD410 K412:XFD414 F412:J413 B411 D411:XFD411 B412:D412 E412:E416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I122:K129 F122:F129 M122:T129 O135:T138 M135:N341 F135:F148 I135:K341 J14:K14 M14 J6:K6 M6 J20:K20 M20 J4:O4 J46:O48 J38:K38 M38 J15:M19 J31:M37 J7:M13 J5:M5 J39:M45 O31 O5:O11 O15:O20 O33:O45 R2:R5 R14 R16:R20 R31:R48 R7:R12">
    <cfRule type="cellIs" dxfId="1944" priority="670" operator="equal">
      <formula>"Remplaçant"</formula>
    </cfRule>
    <cfRule type="cellIs" dxfId="1943" priority="671" operator="equal">
      <formula>"Titulaire"</formula>
    </cfRule>
  </conditionalFormatting>
  <conditionalFormatting sqref="J5:K20 J31:K44">
    <cfRule type="cellIs" dxfId="1942" priority="669" operator="equal">
      <formula>0</formula>
    </cfRule>
  </conditionalFormatting>
  <conditionalFormatting sqref="L1">
    <cfRule type="cellIs" dxfId="1941" priority="667" operator="equal">
      <formula>"Remplaçant"</formula>
    </cfRule>
    <cfRule type="cellIs" dxfId="1940" priority="668" operator="equal">
      <formula>"Titulaire"</formula>
    </cfRule>
  </conditionalFormatting>
  <conditionalFormatting sqref="O1">
    <cfRule type="cellIs" dxfId="1939" priority="665" operator="equal">
      <formula>"Remplaçant"</formula>
    </cfRule>
    <cfRule type="cellIs" dxfId="1938" priority="666" operator="equal">
      <formula>"Titulaire"</formula>
    </cfRule>
  </conditionalFormatting>
  <conditionalFormatting sqref="R1">
    <cfRule type="cellIs" dxfId="1937" priority="663" operator="equal">
      <formula>"Remplaçant"</formula>
    </cfRule>
    <cfRule type="cellIs" dxfId="1936" priority="664" operator="equal">
      <formula>"Titulaire"</formula>
    </cfRule>
  </conditionalFormatting>
  <conditionalFormatting sqref="P5:Q20 P31:Q47">
    <cfRule type="cellIs" dxfId="1935" priority="661" operator="equal">
      <formula>"Remplaçant"</formula>
    </cfRule>
    <cfRule type="cellIs" dxfId="1934" priority="662" operator="equal">
      <formula>"Titulaire"</formula>
    </cfRule>
  </conditionalFormatting>
  <conditionalFormatting sqref="S5:T20 S31:T47">
    <cfRule type="cellIs" dxfId="1933" priority="659" operator="equal">
      <formula>"Remplaçant"</formula>
    </cfRule>
    <cfRule type="cellIs" dxfId="1932" priority="660" operator="equal">
      <formula>"Titulaire"</formula>
    </cfRule>
  </conditionalFormatting>
  <conditionalFormatting sqref="P4:Q4">
    <cfRule type="cellIs" dxfId="1931" priority="657" operator="equal">
      <formula>"Remplaçant"</formula>
    </cfRule>
    <cfRule type="cellIs" dxfId="1930" priority="658" operator="equal">
      <formula>"Titulaire"</formula>
    </cfRule>
  </conditionalFormatting>
  <conditionalFormatting sqref="S4:T4">
    <cfRule type="cellIs" dxfId="1929" priority="655" operator="equal">
      <formula>"Remplaçant"</formula>
    </cfRule>
    <cfRule type="cellIs" dxfId="1928" priority="656" operator="equal">
      <formula>"Titulaire"</formula>
    </cfRule>
  </conditionalFormatting>
  <conditionalFormatting sqref="J5:J20 J31:J44">
    <cfRule type="top10" dxfId="1927" priority="672" rank="11"/>
  </conditionalFormatting>
  <conditionalFormatting sqref="P48:Q48">
    <cfRule type="cellIs" dxfId="1926" priority="653" operator="equal">
      <formula>"Remplaçant"</formula>
    </cfRule>
    <cfRule type="cellIs" dxfId="1925" priority="654" operator="equal">
      <formula>"Titulaire"</formula>
    </cfRule>
  </conditionalFormatting>
  <conditionalFormatting sqref="S48:T48">
    <cfRule type="cellIs" dxfId="1924" priority="651" operator="equal">
      <formula>"Remplaçant"</formula>
    </cfRule>
    <cfRule type="cellIs" dxfId="1923" priority="652" operator="equal">
      <formula>"Titulaire"</formula>
    </cfRule>
  </conditionalFormatting>
  <conditionalFormatting sqref="U2:U4 U18 U33 U20 U35:U48">
    <cfRule type="cellIs" dxfId="1922" priority="649" operator="equal">
      <formula>"Remplaçant"</formula>
    </cfRule>
    <cfRule type="cellIs" dxfId="1921" priority="650" operator="equal">
      <formula>"Titulaire"</formula>
    </cfRule>
  </conditionalFormatting>
  <conditionalFormatting sqref="U1">
    <cfRule type="cellIs" dxfId="1920" priority="647" operator="equal">
      <formula>"Remplaçant"</formula>
    </cfRule>
    <cfRule type="cellIs" dxfId="1919" priority="648" operator="equal">
      <formula>"Titulaire"</formula>
    </cfRule>
  </conditionalFormatting>
  <conditionalFormatting sqref="V5:W20 V31:W47">
    <cfRule type="cellIs" dxfId="1918" priority="645" operator="equal">
      <formula>"Remplaçant"</formula>
    </cfRule>
    <cfRule type="cellIs" dxfId="1917" priority="646" operator="equal">
      <formula>"Titulaire"</formula>
    </cfRule>
  </conditionalFormatting>
  <conditionalFormatting sqref="V4:W4">
    <cfRule type="cellIs" dxfId="1916" priority="643" operator="equal">
      <formula>"Remplaçant"</formula>
    </cfRule>
    <cfRule type="cellIs" dxfId="1915" priority="644" operator="equal">
      <formula>"Titulaire"</formula>
    </cfRule>
  </conditionalFormatting>
  <conditionalFormatting sqref="V48:W48">
    <cfRule type="cellIs" dxfId="1914" priority="641" operator="equal">
      <formula>"Remplaçant"</formula>
    </cfRule>
    <cfRule type="cellIs" dxfId="1913" priority="642" operator="equal">
      <formula>"Titulaire"</formula>
    </cfRule>
  </conditionalFormatting>
  <conditionalFormatting sqref="R49">
    <cfRule type="cellIs" dxfId="1912" priority="639" operator="equal">
      <formula>"Remplaçant"</formula>
    </cfRule>
    <cfRule type="cellIs" dxfId="1911" priority="640" operator="equal">
      <formula>"Titulaire"</formula>
    </cfRule>
  </conditionalFormatting>
  <conditionalFormatting sqref="O49">
    <cfRule type="cellIs" dxfId="1910" priority="637" operator="equal">
      <formula>"Remplaçant"</formula>
    </cfRule>
    <cfRule type="cellIs" dxfId="1909" priority="638" operator="equal">
      <formula>"Titulaire"</formula>
    </cfRule>
  </conditionalFormatting>
  <conditionalFormatting sqref="L49">
    <cfRule type="cellIs" dxfId="1908" priority="635" operator="equal">
      <formula>"Remplaçant"</formula>
    </cfRule>
    <cfRule type="cellIs" dxfId="1907" priority="636" operator="equal">
      <formula>"Titulaire"</formula>
    </cfRule>
  </conditionalFormatting>
  <conditionalFormatting sqref="X1">
    <cfRule type="cellIs" dxfId="1906" priority="633" operator="equal">
      <formula>"Remplaçant"</formula>
    </cfRule>
    <cfRule type="cellIs" dxfId="1905" priority="634" operator="equal">
      <formula>"Titulaire"</formula>
    </cfRule>
  </conditionalFormatting>
  <conditionalFormatting sqref="Y5:Z20 Y31:Z47">
    <cfRule type="cellIs" dxfId="1904" priority="631" operator="equal">
      <formula>"Remplaçant"</formula>
    </cfRule>
    <cfRule type="cellIs" dxfId="1903" priority="632" operator="equal">
      <formula>"Titulaire"</formula>
    </cfRule>
  </conditionalFormatting>
  <conditionalFormatting sqref="Y4:Z4">
    <cfRule type="cellIs" dxfId="1902" priority="629" operator="equal">
      <formula>"Remplaçant"</formula>
    </cfRule>
    <cfRule type="cellIs" dxfId="1901" priority="630" operator="equal">
      <formula>"Titulaire"</formula>
    </cfRule>
  </conditionalFormatting>
  <conditionalFormatting sqref="Y48:Z48">
    <cfRule type="cellIs" dxfId="1900" priority="627" operator="equal">
      <formula>"Remplaçant"</formula>
    </cfRule>
    <cfRule type="cellIs" dxfId="1899" priority="628" operator="equal">
      <formula>"Titulaire"</formula>
    </cfRule>
  </conditionalFormatting>
  <conditionalFormatting sqref="AA1">
    <cfRule type="cellIs" dxfId="1898" priority="625" operator="equal">
      <formula>"Remplaçant"</formula>
    </cfRule>
    <cfRule type="cellIs" dxfId="1897" priority="626" operator="equal">
      <formula>"Titulaire"</formula>
    </cfRule>
  </conditionalFormatting>
  <conditionalFormatting sqref="AB5:AC20 AB31:AC47">
    <cfRule type="cellIs" dxfId="1896" priority="623" operator="equal">
      <formula>"Remplaçant"</formula>
    </cfRule>
    <cfRule type="cellIs" dxfId="1895" priority="624" operator="equal">
      <formula>"Titulaire"</formula>
    </cfRule>
  </conditionalFormatting>
  <conditionalFormatting sqref="AB4:AC4">
    <cfRule type="cellIs" dxfId="1894" priority="621" operator="equal">
      <formula>"Remplaçant"</formula>
    </cfRule>
    <cfRule type="cellIs" dxfId="1893" priority="622" operator="equal">
      <formula>"Titulaire"</formula>
    </cfRule>
  </conditionalFormatting>
  <conditionalFormatting sqref="AB48:AC48">
    <cfRule type="cellIs" dxfId="1892" priority="619" operator="equal">
      <formula>"Remplaçant"</formula>
    </cfRule>
    <cfRule type="cellIs" dxfId="1891" priority="620" operator="equal">
      <formula>"Titulaire"</formula>
    </cfRule>
  </conditionalFormatting>
  <conditionalFormatting sqref="AD1">
    <cfRule type="cellIs" dxfId="1890" priority="617" operator="equal">
      <formula>"Remplaçant"</formula>
    </cfRule>
    <cfRule type="cellIs" dxfId="1889" priority="618" operator="equal">
      <formula>"Titulaire"</formula>
    </cfRule>
  </conditionalFormatting>
  <conditionalFormatting sqref="AE5:AF20 AE31:AF47">
    <cfRule type="cellIs" dxfId="1888" priority="615" operator="equal">
      <formula>"Remplaçant"</formula>
    </cfRule>
    <cfRule type="cellIs" dxfId="1887" priority="616" operator="equal">
      <formula>"Titulaire"</formula>
    </cfRule>
  </conditionalFormatting>
  <conditionalFormatting sqref="AE4:AF4">
    <cfRule type="cellIs" dxfId="1886" priority="613" operator="equal">
      <formula>"Remplaçant"</formula>
    </cfRule>
    <cfRule type="cellIs" dxfId="1885" priority="614" operator="equal">
      <formula>"Titulaire"</formula>
    </cfRule>
  </conditionalFormatting>
  <conditionalFormatting sqref="AE48:AF48">
    <cfRule type="cellIs" dxfId="1884" priority="611" operator="equal">
      <formula>"Remplaçant"</formula>
    </cfRule>
    <cfRule type="cellIs" dxfId="1883" priority="612" operator="equal">
      <formula>"Titulaire"</formula>
    </cfRule>
  </conditionalFormatting>
  <conditionalFormatting sqref="AG1">
    <cfRule type="cellIs" dxfId="1882" priority="609" operator="equal">
      <formula>"Remplaçant"</formula>
    </cfRule>
    <cfRule type="cellIs" dxfId="1881" priority="610" operator="equal">
      <formula>"Titulaire"</formula>
    </cfRule>
  </conditionalFormatting>
  <conditionalFormatting sqref="AH5:AI20 AH31:AI47">
    <cfRule type="cellIs" dxfId="1880" priority="607" operator="equal">
      <formula>"Remplaçant"</formula>
    </cfRule>
    <cfRule type="cellIs" dxfId="1879" priority="608" operator="equal">
      <formula>"Titulaire"</formula>
    </cfRule>
  </conditionalFormatting>
  <conditionalFormatting sqref="AH4:AI4">
    <cfRule type="cellIs" dxfId="1878" priority="605" operator="equal">
      <formula>"Remplaçant"</formula>
    </cfRule>
    <cfRule type="cellIs" dxfId="1877" priority="606" operator="equal">
      <formula>"Titulaire"</formula>
    </cfRule>
  </conditionalFormatting>
  <conditionalFormatting sqref="AH48:AI48">
    <cfRule type="cellIs" dxfId="1876" priority="603" operator="equal">
      <formula>"Remplaçant"</formula>
    </cfRule>
    <cfRule type="cellIs" dxfId="1875" priority="604" operator="equal">
      <formula>"Titulaire"</formula>
    </cfRule>
  </conditionalFormatting>
  <conditionalFormatting sqref="AJ1">
    <cfRule type="cellIs" dxfId="1874" priority="601" operator="equal">
      <formula>"Remplaçant"</formula>
    </cfRule>
    <cfRule type="cellIs" dxfId="1873" priority="602" operator="equal">
      <formula>"Titulaire"</formula>
    </cfRule>
  </conditionalFormatting>
  <conditionalFormatting sqref="AK5:AL20 AK31:AL47">
    <cfRule type="cellIs" dxfId="1872" priority="599" operator="equal">
      <formula>"Remplaçant"</formula>
    </cfRule>
    <cfRule type="cellIs" dxfId="1871" priority="600" operator="equal">
      <formula>"Titulaire"</formula>
    </cfRule>
  </conditionalFormatting>
  <conditionalFormatting sqref="AK4:AL4">
    <cfRule type="cellIs" dxfId="1870" priority="597" operator="equal">
      <formula>"Remplaçant"</formula>
    </cfRule>
    <cfRule type="cellIs" dxfId="1869" priority="598" operator="equal">
      <formula>"Titulaire"</formula>
    </cfRule>
  </conditionalFormatting>
  <conditionalFormatting sqref="AK48:AL48">
    <cfRule type="cellIs" dxfId="1868" priority="595" operator="equal">
      <formula>"Remplaçant"</formula>
    </cfRule>
    <cfRule type="cellIs" dxfId="1867" priority="596" operator="equal">
      <formula>"Titulaire"</formula>
    </cfRule>
  </conditionalFormatting>
  <conditionalFormatting sqref="AM1">
    <cfRule type="cellIs" dxfId="1866" priority="593" operator="equal">
      <formula>"Remplaçant"</formula>
    </cfRule>
    <cfRule type="cellIs" dxfId="1865" priority="594" operator="equal">
      <formula>"Titulaire"</formula>
    </cfRule>
  </conditionalFormatting>
  <conditionalFormatting sqref="AN5:AO20 AN31:AO47">
    <cfRule type="cellIs" dxfId="1864" priority="591" operator="equal">
      <formula>"Remplaçant"</formula>
    </cfRule>
    <cfRule type="cellIs" dxfId="1863" priority="592" operator="equal">
      <formula>"Titulaire"</formula>
    </cfRule>
  </conditionalFormatting>
  <conditionalFormatting sqref="AN4:AO4">
    <cfRule type="cellIs" dxfId="1862" priority="589" operator="equal">
      <formula>"Remplaçant"</formula>
    </cfRule>
    <cfRule type="cellIs" dxfId="1861" priority="590" operator="equal">
      <formula>"Titulaire"</formula>
    </cfRule>
  </conditionalFormatting>
  <conditionalFormatting sqref="AN48:AO48">
    <cfRule type="cellIs" dxfId="1860" priority="587" operator="equal">
      <formula>"Remplaçant"</formula>
    </cfRule>
    <cfRule type="cellIs" dxfId="1859" priority="588" operator="equal">
      <formula>"Titulaire"</formula>
    </cfRule>
  </conditionalFormatting>
  <conditionalFormatting sqref="AP1">
    <cfRule type="cellIs" dxfId="1858" priority="585" operator="equal">
      <formula>"Remplaçant"</formula>
    </cfRule>
    <cfRule type="cellIs" dxfId="1857" priority="586" operator="equal">
      <formula>"Titulaire"</formula>
    </cfRule>
  </conditionalFormatting>
  <conditionalFormatting sqref="AQ5:AR20 AQ31:AR47">
    <cfRule type="cellIs" dxfId="1856" priority="583" operator="equal">
      <formula>"Remplaçant"</formula>
    </cfRule>
    <cfRule type="cellIs" dxfId="1855" priority="584" operator="equal">
      <formula>"Titulaire"</formula>
    </cfRule>
  </conditionalFormatting>
  <conditionalFormatting sqref="AQ4:AR4">
    <cfRule type="cellIs" dxfId="1854" priority="581" operator="equal">
      <formula>"Remplaçant"</formula>
    </cfRule>
    <cfRule type="cellIs" dxfId="1853" priority="582" operator="equal">
      <formula>"Titulaire"</formula>
    </cfRule>
  </conditionalFormatting>
  <conditionalFormatting sqref="AQ48:AR48">
    <cfRule type="cellIs" dxfId="1852" priority="579" operator="equal">
      <formula>"Remplaçant"</formula>
    </cfRule>
    <cfRule type="cellIs" dxfId="1851" priority="580" operator="equal">
      <formula>"Titulaire"</formula>
    </cfRule>
  </conditionalFormatting>
  <conditionalFormatting sqref="AS1">
    <cfRule type="cellIs" dxfId="1850" priority="577" operator="equal">
      <formula>"Remplaçant"</formula>
    </cfRule>
    <cfRule type="cellIs" dxfId="1849" priority="578" operator="equal">
      <formula>"Titulaire"</formula>
    </cfRule>
  </conditionalFormatting>
  <conditionalFormatting sqref="AT5:AU20 AT31:AU47">
    <cfRule type="cellIs" dxfId="1848" priority="575" operator="equal">
      <formula>"Remplaçant"</formula>
    </cfRule>
    <cfRule type="cellIs" dxfId="1847" priority="576" operator="equal">
      <formula>"Titulaire"</formula>
    </cfRule>
  </conditionalFormatting>
  <conditionalFormatting sqref="AT4:AU4">
    <cfRule type="cellIs" dxfId="1846" priority="573" operator="equal">
      <formula>"Remplaçant"</formula>
    </cfRule>
    <cfRule type="cellIs" dxfId="1845" priority="574" operator="equal">
      <formula>"Titulaire"</formula>
    </cfRule>
  </conditionalFormatting>
  <conditionalFormatting sqref="AT48:AU48">
    <cfRule type="cellIs" dxfId="1844" priority="571" operator="equal">
      <formula>"Remplaçant"</formula>
    </cfRule>
    <cfRule type="cellIs" dxfId="1843" priority="572" operator="equal">
      <formula>"Titulaire"</formula>
    </cfRule>
  </conditionalFormatting>
  <conditionalFormatting sqref="AV1">
    <cfRule type="cellIs" dxfId="1842" priority="569" operator="equal">
      <formula>"Remplaçant"</formula>
    </cfRule>
    <cfRule type="cellIs" dxfId="1841" priority="570" operator="equal">
      <formula>"Titulaire"</formula>
    </cfRule>
  </conditionalFormatting>
  <conditionalFormatting sqref="AW5:AX20 AW31:AX47">
    <cfRule type="cellIs" dxfId="1840" priority="567" operator="equal">
      <formula>"Remplaçant"</formula>
    </cfRule>
    <cfRule type="cellIs" dxfId="1839" priority="568" operator="equal">
      <formula>"Titulaire"</formula>
    </cfRule>
  </conditionalFormatting>
  <conditionalFormatting sqref="AW4:AX4">
    <cfRule type="cellIs" dxfId="1838" priority="565" operator="equal">
      <formula>"Remplaçant"</formula>
    </cfRule>
    <cfRule type="cellIs" dxfId="1837" priority="566" operator="equal">
      <formula>"Titulaire"</formula>
    </cfRule>
  </conditionalFormatting>
  <conditionalFormatting sqref="AW48:AX48">
    <cfRule type="cellIs" dxfId="1836" priority="563" operator="equal">
      <formula>"Remplaçant"</formula>
    </cfRule>
    <cfRule type="cellIs" dxfId="1835" priority="564" operator="equal">
      <formula>"Titulaire"</formula>
    </cfRule>
  </conditionalFormatting>
  <conditionalFormatting sqref="AY1">
    <cfRule type="cellIs" dxfId="1834" priority="561" operator="equal">
      <formula>"Remplaçant"</formula>
    </cfRule>
    <cfRule type="cellIs" dxfId="1833" priority="562" operator="equal">
      <formula>"Titulaire"</formula>
    </cfRule>
  </conditionalFormatting>
  <conditionalFormatting sqref="AZ5:BA20 AZ31:BA47">
    <cfRule type="cellIs" dxfId="1832" priority="559" operator="equal">
      <formula>"Remplaçant"</formula>
    </cfRule>
    <cfRule type="cellIs" dxfId="1831" priority="560" operator="equal">
      <formula>"Titulaire"</formula>
    </cfRule>
  </conditionalFormatting>
  <conditionalFormatting sqref="AZ4:BA4">
    <cfRule type="cellIs" dxfId="1830" priority="557" operator="equal">
      <formula>"Remplaçant"</formula>
    </cfRule>
    <cfRule type="cellIs" dxfId="1829" priority="558" operator="equal">
      <formula>"Titulaire"</formula>
    </cfRule>
  </conditionalFormatting>
  <conditionalFormatting sqref="AZ48:BA48">
    <cfRule type="cellIs" dxfId="1828" priority="555" operator="equal">
      <formula>"Remplaçant"</formula>
    </cfRule>
    <cfRule type="cellIs" dxfId="1827" priority="556" operator="equal">
      <formula>"Titulaire"</formula>
    </cfRule>
  </conditionalFormatting>
  <conditionalFormatting sqref="BB1">
    <cfRule type="cellIs" dxfId="1826" priority="553" operator="equal">
      <formula>"Remplaçant"</formula>
    </cfRule>
    <cfRule type="cellIs" dxfId="1825" priority="554" operator="equal">
      <formula>"Titulaire"</formula>
    </cfRule>
  </conditionalFormatting>
  <conditionalFormatting sqref="BC5:BD20 BC31:BD47">
    <cfRule type="cellIs" dxfId="1824" priority="551" operator="equal">
      <formula>"Remplaçant"</formula>
    </cfRule>
    <cfRule type="cellIs" dxfId="1823" priority="552" operator="equal">
      <formula>"Titulaire"</formula>
    </cfRule>
  </conditionalFormatting>
  <conditionalFormatting sqref="BC4:BD4">
    <cfRule type="cellIs" dxfId="1822" priority="549" operator="equal">
      <formula>"Remplaçant"</formula>
    </cfRule>
    <cfRule type="cellIs" dxfId="1821" priority="550" operator="equal">
      <formula>"Titulaire"</formula>
    </cfRule>
  </conditionalFormatting>
  <conditionalFormatting sqref="BC48:BD48">
    <cfRule type="cellIs" dxfId="1820" priority="547" operator="equal">
      <formula>"Remplaçant"</formula>
    </cfRule>
    <cfRule type="cellIs" dxfId="1819" priority="548" operator="equal">
      <formula>"Titulaire"</formula>
    </cfRule>
  </conditionalFormatting>
  <conditionalFormatting sqref="BE1">
    <cfRule type="cellIs" dxfId="1818" priority="545" operator="equal">
      <formula>"Remplaçant"</formula>
    </cfRule>
    <cfRule type="cellIs" dxfId="1817" priority="546" operator="equal">
      <formula>"Titulaire"</formula>
    </cfRule>
  </conditionalFormatting>
  <conditionalFormatting sqref="BF5:BG20 BF31:BG47">
    <cfRule type="cellIs" dxfId="1816" priority="543" operator="equal">
      <formula>"Remplaçant"</formula>
    </cfRule>
    <cfRule type="cellIs" dxfId="1815" priority="544" operator="equal">
      <formula>"Titulaire"</formula>
    </cfRule>
  </conditionalFormatting>
  <conditionalFormatting sqref="BF4:BG4">
    <cfRule type="cellIs" dxfId="1814" priority="541" operator="equal">
      <formula>"Remplaçant"</formula>
    </cfRule>
    <cfRule type="cellIs" dxfId="1813" priority="542" operator="equal">
      <formula>"Titulaire"</formula>
    </cfRule>
  </conditionalFormatting>
  <conditionalFormatting sqref="BF48:BG48">
    <cfRule type="cellIs" dxfId="1812" priority="539" operator="equal">
      <formula>"Remplaçant"</formula>
    </cfRule>
    <cfRule type="cellIs" dxfId="1811" priority="540" operator="equal">
      <formula>"Titulaire"</formula>
    </cfRule>
  </conditionalFormatting>
  <conditionalFormatting sqref="BH1">
    <cfRule type="cellIs" dxfId="1810" priority="537" operator="equal">
      <formula>"Remplaçant"</formula>
    </cfRule>
    <cfRule type="cellIs" dxfId="1809" priority="538" operator="equal">
      <formula>"Titulaire"</formula>
    </cfRule>
  </conditionalFormatting>
  <conditionalFormatting sqref="BI5:BJ20 BI31:BJ47">
    <cfRule type="cellIs" dxfId="1808" priority="535" operator="equal">
      <formula>"Remplaçant"</formula>
    </cfRule>
    <cfRule type="cellIs" dxfId="1807" priority="536" operator="equal">
      <formula>"Titulaire"</formula>
    </cfRule>
  </conditionalFormatting>
  <conditionalFormatting sqref="BI4:BJ4">
    <cfRule type="cellIs" dxfId="1806" priority="533" operator="equal">
      <formula>"Remplaçant"</formula>
    </cfRule>
    <cfRule type="cellIs" dxfId="1805" priority="534" operator="equal">
      <formula>"Titulaire"</formula>
    </cfRule>
  </conditionalFormatting>
  <conditionalFormatting sqref="BI48:BJ48">
    <cfRule type="cellIs" dxfId="1804" priority="531" operator="equal">
      <formula>"Remplaçant"</formula>
    </cfRule>
    <cfRule type="cellIs" dxfId="1803" priority="532" operator="equal">
      <formula>"Titulaire"</formula>
    </cfRule>
  </conditionalFormatting>
  <conditionalFormatting sqref="BK1">
    <cfRule type="cellIs" dxfId="1802" priority="529" operator="equal">
      <formula>"Remplaçant"</formula>
    </cfRule>
    <cfRule type="cellIs" dxfId="1801" priority="530" operator="equal">
      <formula>"Titulaire"</formula>
    </cfRule>
  </conditionalFormatting>
  <conditionalFormatting sqref="BL5:BM20 BL31:BM47">
    <cfRule type="cellIs" dxfId="1800" priority="527" operator="equal">
      <formula>"Remplaçant"</formula>
    </cfRule>
    <cfRule type="cellIs" dxfId="1799" priority="528" operator="equal">
      <formula>"Titulaire"</formula>
    </cfRule>
  </conditionalFormatting>
  <conditionalFormatting sqref="BL4:BM4">
    <cfRule type="cellIs" dxfId="1798" priority="525" operator="equal">
      <formula>"Remplaçant"</formula>
    </cfRule>
    <cfRule type="cellIs" dxfId="1797" priority="526" operator="equal">
      <formula>"Titulaire"</formula>
    </cfRule>
  </conditionalFormatting>
  <conditionalFormatting sqref="BL48:BM48">
    <cfRule type="cellIs" dxfId="1796" priority="523" operator="equal">
      <formula>"Remplaçant"</formula>
    </cfRule>
    <cfRule type="cellIs" dxfId="1795" priority="524" operator="equal">
      <formula>"Titulaire"</formula>
    </cfRule>
  </conditionalFormatting>
  <conditionalFormatting sqref="BN1">
    <cfRule type="cellIs" dxfId="1794" priority="521" operator="equal">
      <formula>"Remplaçant"</formula>
    </cfRule>
    <cfRule type="cellIs" dxfId="1793" priority="522" operator="equal">
      <formula>"Titulaire"</formula>
    </cfRule>
  </conditionalFormatting>
  <conditionalFormatting sqref="BO5:BP20 BO31:BP47">
    <cfRule type="cellIs" dxfId="1792" priority="519" operator="equal">
      <formula>"Remplaçant"</formula>
    </cfRule>
    <cfRule type="cellIs" dxfId="1791" priority="520" operator="equal">
      <formula>"Titulaire"</formula>
    </cfRule>
  </conditionalFormatting>
  <conditionalFormatting sqref="BO4:BP4">
    <cfRule type="cellIs" dxfId="1790" priority="517" operator="equal">
      <formula>"Remplaçant"</formula>
    </cfRule>
    <cfRule type="cellIs" dxfId="1789" priority="518" operator="equal">
      <formula>"Titulaire"</formula>
    </cfRule>
  </conditionalFormatting>
  <conditionalFormatting sqref="BO48:BP48">
    <cfRule type="cellIs" dxfId="1788" priority="515" operator="equal">
      <formula>"Remplaçant"</formula>
    </cfRule>
    <cfRule type="cellIs" dxfId="1787" priority="516" operator="equal">
      <formula>"Titulaire"</formula>
    </cfRule>
  </conditionalFormatting>
  <conditionalFormatting sqref="BQ1">
    <cfRule type="cellIs" dxfId="1786" priority="513" operator="equal">
      <formula>"Remplaçant"</formula>
    </cfRule>
    <cfRule type="cellIs" dxfId="1785" priority="514" operator="equal">
      <formula>"Titulaire"</formula>
    </cfRule>
  </conditionalFormatting>
  <conditionalFormatting sqref="BR5:BS20 BR31:BS47">
    <cfRule type="cellIs" dxfId="1784" priority="511" operator="equal">
      <formula>"Remplaçant"</formula>
    </cfRule>
    <cfRule type="cellIs" dxfId="1783" priority="512" operator="equal">
      <formula>"Titulaire"</formula>
    </cfRule>
  </conditionalFormatting>
  <conditionalFormatting sqref="BR4:BS4">
    <cfRule type="cellIs" dxfId="1782" priority="509" operator="equal">
      <formula>"Remplaçant"</formula>
    </cfRule>
    <cfRule type="cellIs" dxfId="1781" priority="510" operator="equal">
      <formula>"Titulaire"</formula>
    </cfRule>
  </conditionalFormatting>
  <conditionalFormatting sqref="BR48:BS48">
    <cfRule type="cellIs" dxfId="1780" priority="507" operator="equal">
      <formula>"Remplaçant"</formula>
    </cfRule>
    <cfRule type="cellIs" dxfId="1779" priority="508" operator="equal">
      <formula>"Titulaire"</formula>
    </cfRule>
  </conditionalFormatting>
  <conditionalFormatting sqref="BT1">
    <cfRule type="cellIs" dxfId="1778" priority="505" operator="equal">
      <formula>"Remplaçant"</formula>
    </cfRule>
    <cfRule type="cellIs" dxfId="1777" priority="506" operator="equal">
      <formula>"Titulaire"</formula>
    </cfRule>
  </conditionalFormatting>
  <conditionalFormatting sqref="BU5:BV20 BU31:BV47">
    <cfRule type="cellIs" dxfId="1776" priority="503" operator="equal">
      <formula>"Remplaçant"</formula>
    </cfRule>
    <cfRule type="cellIs" dxfId="1775" priority="504" operator="equal">
      <formula>"Titulaire"</formula>
    </cfRule>
  </conditionalFormatting>
  <conditionalFormatting sqref="BU4:BV4">
    <cfRule type="cellIs" dxfId="1774" priority="501" operator="equal">
      <formula>"Remplaçant"</formula>
    </cfRule>
    <cfRule type="cellIs" dxfId="1773" priority="502" operator="equal">
      <formula>"Titulaire"</formula>
    </cfRule>
  </conditionalFormatting>
  <conditionalFormatting sqref="BU48:BV48">
    <cfRule type="cellIs" dxfId="1772" priority="499" operator="equal">
      <formula>"Remplaçant"</formula>
    </cfRule>
    <cfRule type="cellIs" dxfId="1771" priority="500" operator="equal">
      <formula>"Titulaire"</formula>
    </cfRule>
  </conditionalFormatting>
  <conditionalFormatting sqref="BW1">
    <cfRule type="cellIs" dxfId="1770" priority="497" operator="equal">
      <formula>"Remplaçant"</formula>
    </cfRule>
    <cfRule type="cellIs" dxfId="1769" priority="498" operator="equal">
      <formula>"Titulaire"</formula>
    </cfRule>
  </conditionalFormatting>
  <conditionalFormatting sqref="BX5:BY20 BX31:BY47">
    <cfRule type="cellIs" dxfId="1768" priority="495" operator="equal">
      <formula>"Remplaçant"</formula>
    </cfRule>
    <cfRule type="cellIs" dxfId="1767" priority="496" operator="equal">
      <formula>"Titulaire"</formula>
    </cfRule>
  </conditionalFormatting>
  <conditionalFormatting sqref="BX4:BY4">
    <cfRule type="cellIs" dxfId="1766" priority="493" operator="equal">
      <formula>"Remplaçant"</formula>
    </cfRule>
    <cfRule type="cellIs" dxfId="1765" priority="494" operator="equal">
      <formula>"Titulaire"</formula>
    </cfRule>
  </conditionalFormatting>
  <conditionalFormatting sqref="BX48:BY48">
    <cfRule type="cellIs" dxfId="1764" priority="491" operator="equal">
      <formula>"Remplaçant"</formula>
    </cfRule>
    <cfRule type="cellIs" dxfId="1763" priority="492" operator="equal">
      <formula>"Titulaire"</formula>
    </cfRule>
  </conditionalFormatting>
  <conditionalFormatting sqref="BZ1">
    <cfRule type="cellIs" dxfId="1762" priority="489" operator="equal">
      <formula>"Remplaçant"</formula>
    </cfRule>
    <cfRule type="cellIs" dxfId="1761" priority="490" operator="equal">
      <formula>"Titulaire"</formula>
    </cfRule>
  </conditionalFormatting>
  <conditionalFormatting sqref="CA5:CB20 CA31:CB47">
    <cfRule type="cellIs" dxfId="1760" priority="487" operator="equal">
      <formula>"Remplaçant"</formula>
    </cfRule>
    <cfRule type="cellIs" dxfId="1759" priority="488" operator="equal">
      <formula>"Titulaire"</formula>
    </cfRule>
  </conditionalFormatting>
  <conditionalFormatting sqref="CA4:CB4">
    <cfRule type="cellIs" dxfId="1758" priority="485" operator="equal">
      <formula>"Remplaçant"</formula>
    </cfRule>
    <cfRule type="cellIs" dxfId="1757" priority="486" operator="equal">
      <formula>"Titulaire"</formula>
    </cfRule>
  </conditionalFormatting>
  <conditionalFormatting sqref="CA48:CB48">
    <cfRule type="cellIs" dxfId="1756" priority="483" operator="equal">
      <formula>"Remplaçant"</formula>
    </cfRule>
    <cfRule type="cellIs" dxfId="1755" priority="484" operator="equal">
      <formula>"Titulaire"</formula>
    </cfRule>
  </conditionalFormatting>
  <conditionalFormatting sqref="CC1">
    <cfRule type="cellIs" dxfId="1754" priority="481" operator="equal">
      <formula>"Remplaçant"</formula>
    </cfRule>
    <cfRule type="cellIs" dxfId="1753" priority="482" operator="equal">
      <formula>"Titulaire"</formula>
    </cfRule>
  </conditionalFormatting>
  <conditionalFormatting sqref="CD5:CE20 CD31:CE47">
    <cfRule type="cellIs" dxfId="1752" priority="479" operator="equal">
      <formula>"Remplaçant"</formula>
    </cfRule>
    <cfRule type="cellIs" dxfId="1751" priority="480" operator="equal">
      <formula>"Titulaire"</formula>
    </cfRule>
  </conditionalFormatting>
  <conditionalFormatting sqref="CD4:CE4">
    <cfRule type="cellIs" dxfId="1750" priority="477" operator="equal">
      <formula>"Remplaçant"</formula>
    </cfRule>
    <cfRule type="cellIs" dxfId="1749" priority="478" operator="equal">
      <formula>"Titulaire"</formula>
    </cfRule>
  </conditionalFormatting>
  <conditionalFormatting sqref="CD48:CE48">
    <cfRule type="cellIs" dxfId="1748" priority="475" operator="equal">
      <formula>"Remplaçant"</formula>
    </cfRule>
    <cfRule type="cellIs" dxfId="1747" priority="476" operator="equal">
      <formula>"Titulaire"</formula>
    </cfRule>
  </conditionalFormatting>
  <conditionalFormatting sqref="CF1">
    <cfRule type="cellIs" dxfId="1746" priority="473" operator="equal">
      <formula>"Remplaçant"</formula>
    </cfRule>
    <cfRule type="cellIs" dxfId="1745" priority="474" operator="equal">
      <formula>"Titulaire"</formula>
    </cfRule>
  </conditionalFormatting>
  <conditionalFormatting sqref="CG5:CH20 CG31:CH47">
    <cfRule type="cellIs" dxfId="1744" priority="471" operator="equal">
      <formula>"Remplaçant"</formula>
    </cfRule>
    <cfRule type="cellIs" dxfId="1743" priority="472" operator="equal">
      <formula>"Titulaire"</formula>
    </cfRule>
  </conditionalFormatting>
  <conditionalFormatting sqref="CG4:CH4">
    <cfRule type="cellIs" dxfId="1742" priority="469" operator="equal">
      <formula>"Remplaçant"</formula>
    </cfRule>
    <cfRule type="cellIs" dxfId="1741" priority="470" operator="equal">
      <formula>"Titulaire"</formula>
    </cfRule>
  </conditionalFormatting>
  <conditionalFormatting sqref="CG48:CH48">
    <cfRule type="cellIs" dxfId="1740" priority="467" operator="equal">
      <formula>"Remplaçant"</formula>
    </cfRule>
    <cfRule type="cellIs" dxfId="1739" priority="468" operator="equal">
      <formula>"Titulaire"</formula>
    </cfRule>
  </conditionalFormatting>
  <conditionalFormatting sqref="CI1">
    <cfRule type="cellIs" dxfId="1738" priority="465" operator="equal">
      <formula>"Remplaçant"</formula>
    </cfRule>
    <cfRule type="cellIs" dxfId="1737" priority="466" operator="equal">
      <formula>"Titulaire"</formula>
    </cfRule>
  </conditionalFormatting>
  <conditionalFormatting sqref="CJ5:CK20 CJ31:CK47">
    <cfRule type="cellIs" dxfId="1736" priority="463" operator="equal">
      <formula>"Remplaçant"</formula>
    </cfRule>
    <cfRule type="cellIs" dxfId="1735" priority="464" operator="equal">
      <formula>"Titulaire"</formula>
    </cfRule>
  </conditionalFormatting>
  <conditionalFormatting sqref="CJ4:CK4">
    <cfRule type="cellIs" dxfId="1734" priority="461" operator="equal">
      <formula>"Remplaçant"</formula>
    </cfRule>
    <cfRule type="cellIs" dxfId="1733" priority="462" operator="equal">
      <formula>"Titulaire"</formula>
    </cfRule>
  </conditionalFormatting>
  <conditionalFormatting sqref="CJ48:CK48">
    <cfRule type="cellIs" dxfId="1732" priority="459" operator="equal">
      <formula>"Remplaçant"</formula>
    </cfRule>
    <cfRule type="cellIs" dxfId="1731" priority="460" operator="equal">
      <formula>"Titulaire"</formula>
    </cfRule>
  </conditionalFormatting>
  <conditionalFormatting sqref="CL1">
    <cfRule type="cellIs" dxfId="1730" priority="457" operator="equal">
      <formula>"Remplaçant"</formula>
    </cfRule>
    <cfRule type="cellIs" dxfId="1729" priority="458" operator="equal">
      <formula>"Titulaire"</formula>
    </cfRule>
  </conditionalFormatting>
  <conditionalFormatting sqref="CM5:CN20 CM31:CN47">
    <cfRule type="cellIs" dxfId="1728" priority="455" operator="equal">
      <formula>"Remplaçant"</formula>
    </cfRule>
    <cfRule type="cellIs" dxfId="1727" priority="456" operator="equal">
      <formula>"Titulaire"</formula>
    </cfRule>
  </conditionalFormatting>
  <conditionalFormatting sqref="CM4:CN4">
    <cfRule type="cellIs" dxfId="1726" priority="453" operator="equal">
      <formula>"Remplaçant"</formula>
    </cfRule>
    <cfRule type="cellIs" dxfId="1725" priority="454" operator="equal">
      <formula>"Titulaire"</formula>
    </cfRule>
  </conditionalFormatting>
  <conditionalFormatting sqref="CM48:CN48">
    <cfRule type="cellIs" dxfId="1724" priority="451" operator="equal">
      <formula>"Remplaçant"</formula>
    </cfRule>
    <cfRule type="cellIs" dxfId="1723" priority="452" operator="equal">
      <formula>"Titulaire"</formula>
    </cfRule>
  </conditionalFormatting>
  <conditionalFormatting sqref="CO1">
    <cfRule type="cellIs" dxfId="1722" priority="449" operator="equal">
      <formula>"Remplaçant"</formula>
    </cfRule>
    <cfRule type="cellIs" dxfId="1721" priority="450" operator="equal">
      <formula>"Titulaire"</formula>
    </cfRule>
  </conditionalFormatting>
  <conditionalFormatting sqref="CP5:CQ20 CP31:CQ47">
    <cfRule type="cellIs" dxfId="1720" priority="447" operator="equal">
      <formula>"Remplaçant"</formula>
    </cfRule>
    <cfRule type="cellIs" dxfId="1719" priority="448" operator="equal">
      <formula>"Titulaire"</formula>
    </cfRule>
  </conditionalFormatting>
  <conditionalFormatting sqref="CP4:CQ4">
    <cfRule type="cellIs" dxfId="1718" priority="445" operator="equal">
      <formula>"Remplaçant"</formula>
    </cfRule>
    <cfRule type="cellIs" dxfId="1717" priority="446" operator="equal">
      <formula>"Titulaire"</formula>
    </cfRule>
  </conditionalFormatting>
  <conditionalFormatting sqref="CP48:CQ48">
    <cfRule type="cellIs" dxfId="1716" priority="443" operator="equal">
      <formula>"Remplaçant"</formula>
    </cfRule>
    <cfRule type="cellIs" dxfId="1715" priority="444" operator="equal">
      <formula>"Titulaire"</formula>
    </cfRule>
  </conditionalFormatting>
  <conditionalFormatting sqref="CR1">
    <cfRule type="cellIs" dxfId="1714" priority="441" operator="equal">
      <formula>"Remplaçant"</formula>
    </cfRule>
    <cfRule type="cellIs" dxfId="1713" priority="442" operator="equal">
      <formula>"Titulaire"</formula>
    </cfRule>
  </conditionalFormatting>
  <conditionalFormatting sqref="CS5:CT20 CS31:CT47">
    <cfRule type="cellIs" dxfId="1712" priority="439" operator="equal">
      <formula>"Remplaçant"</formula>
    </cfRule>
    <cfRule type="cellIs" dxfId="1711" priority="440" operator="equal">
      <formula>"Titulaire"</formula>
    </cfRule>
  </conditionalFormatting>
  <conditionalFormatting sqref="CS4:CT4">
    <cfRule type="cellIs" dxfId="1710" priority="437" operator="equal">
      <formula>"Remplaçant"</formula>
    </cfRule>
    <cfRule type="cellIs" dxfId="1709" priority="438" operator="equal">
      <formula>"Titulaire"</formula>
    </cfRule>
  </conditionalFormatting>
  <conditionalFormatting sqref="CS48:CT48">
    <cfRule type="cellIs" dxfId="1708" priority="435" operator="equal">
      <formula>"Remplaçant"</formula>
    </cfRule>
    <cfRule type="cellIs" dxfId="1707" priority="436" operator="equal">
      <formula>"Titulaire"</formula>
    </cfRule>
  </conditionalFormatting>
  <conditionalFormatting sqref="CU1">
    <cfRule type="cellIs" dxfId="1706" priority="433" operator="equal">
      <formula>"Remplaçant"</formula>
    </cfRule>
    <cfRule type="cellIs" dxfId="1705" priority="434" operator="equal">
      <formula>"Titulaire"</formula>
    </cfRule>
  </conditionalFormatting>
  <conditionalFormatting sqref="CV5:CW20 CV31:CW47">
    <cfRule type="cellIs" dxfId="1704" priority="431" operator="equal">
      <formula>"Remplaçant"</formula>
    </cfRule>
    <cfRule type="cellIs" dxfId="1703" priority="432" operator="equal">
      <formula>"Titulaire"</formula>
    </cfRule>
  </conditionalFormatting>
  <conditionalFormatting sqref="CV4:CW4">
    <cfRule type="cellIs" dxfId="1702" priority="429" operator="equal">
      <formula>"Remplaçant"</formula>
    </cfRule>
    <cfRule type="cellIs" dxfId="1701" priority="430" operator="equal">
      <formula>"Titulaire"</formula>
    </cfRule>
  </conditionalFormatting>
  <conditionalFormatting sqref="CV48:CW48">
    <cfRule type="cellIs" dxfId="1700" priority="427" operator="equal">
      <formula>"Remplaçant"</formula>
    </cfRule>
    <cfRule type="cellIs" dxfId="1699" priority="428" operator="equal">
      <formula>"Titulaire"</formula>
    </cfRule>
  </conditionalFormatting>
  <conditionalFormatting sqref="CX1">
    <cfRule type="cellIs" dxfId="1698" priority="425" operator="equal">
      <formula>"Remplaçant"</formula>
    </cfRule>
    <cfRule type="cellIs" dxfId="1697" priority="426" operator="equal">
      <formula>"Titulaire"</formula>
    </cfRule>
  </conditionalFormatting>
  <conditionalFormatting sqref="CY5:CZ20 CY31:CZ47">
    <cfRule type="cellIs" dxfId="1696" priority="423" operator="equal">
      <formula>"Remplaçant"</formula>
    </cfRule>
    <cfRule type="cellIs" dxfId="1695" priority="424" operator="equal">
      <formula>"Titulaire"</formula>
    </cfRule>
  </conditionalFormatting>
  <conditionalFormatting sqref="CY4:CZ4">
    <cfRule type="cellIs" dxfId="1694" priority="421" operator="equal">
      <formula>"Remplaçant"</formula>
    </cfRule>
    <cfRule type="cellIs" dxfId="1693" priority="422" operator="equal">
      <formula>"Titulaire"</formula>
    </cfRule>
  </conditionalFormatting>
  <conditionalFormatting sqref="CY48:CZ48">
    <cfRule type="cellIs" dxfId="1692" priority="419" operator="equal">
      <formula>"Remplaçant"</formula>
    </cfRule>
    <cfRule type="cellIs" dxfId="1691" priority="420" operator="equal">
      <formula>"Titulaire"</formula>
    </cfRule>
  </conditionalFormatting>
  <conditionalFormatting sqref="DA1">
    <cfRule type="cellIs" dxfId="1690" priority="417" operator="equal">
      <formula>"Remplaçant"</formula>
    </cfRule>
    <cfRule type="cellIs" dxfId="1689" priority="418" operator="equal">
      <formula>"Titulaire"</formula>
    </cfRule>
  </conditionalFormatting>
  <conditionalFormatting sqref="DB5:DC20 DB31:DC47">
    <cfRule type="cellIs" dxfId="1688" priority="415" operator="equal">
      <formula>"Remplaçant"</formula>
    </cfRule>
    <cfRule type="cellIs" dxfId="1687" priority="416" operator="equal">
      <formula>"Titulaire"</formula>
    </cfRule>
  </conditionalFormatting>
  <conditionalFormatting sqref="DB4:DC4">
    <cfRule type="cellIs" dxfId="1686" priority="413" operator="equal">
      <formula>"Remplaçant"</formula>
    </cfRule>
    <cfRule type="cellIs" dxfId="1685" priority="414" operator="equal">
      <formula>"Titulaire"</formula>
    </cfRule>
  </conditionalFormatting>
  <conditionalFormatting sqref="DB48:DC48">
    <cfRule type="cellIs" dxfId="1684" priority="411" operator="equal">
      <formula>"Remplaçant"</formula>
    </cfRule>
    <cfRule type="cellIs" dxfId="1683" priority="412" operator="equal">
      <formula>"Titulaire"</formula>
    </cfRule>
  </conditionalFormatting>
  <conditionalFormatting sqref="DD1">
    <cfRule type="cellIs" dxfId="1682" priority="409" operator="equal">
      <formula>"Remplaçant"</formula>
    </cfRule>
    <cfRule type="cellIs" dxfId="1681" priority="410" operator="equal">
      <formula>"Titulaire"</formula>
    </cfRule>
  </conditionalFormatting>
  <conditionalFormatting sqref="DE5:DF20 DE31:DF47">
    <cfRule type="cellIs" dxfId="1680" priority="407" operator="equal">
      <formula>"Remplaçant"</formula>
    </cfRule>
    <cfRule type="cellIs" dxfId="1679" priority="408" operator="equal">
      <formula>"Titulaire"</formula>
    </cfRule>
  </conditionalFormatting>
  <conditionalFormatting sqref="DE4:DF4">
    <cfRule type="cellIs" dxfId="1678" priority="405" operator="equal">
      <formula>"Remplaçant"</formula>
    </cfRule>
    <cfRule type="cellIs" dxfId="1677" priority="406" operator="equal">
      <formula>"Titulaire"</formula>
    </cfRule>
  </conditionalFormatting>
  <conditionalFormatting sqref="DE48:DF48">
    <cfRule type="cellIs" dxfId="1676" priority="403" operator="equal">
      <formula>"Remplaçant"</formula>
    </cfRule>
    <cfRule type="cellIs" dxfId="1675" priority="404" operator="equal">
      <formula>"Titulaire"</formula>
    </cfRule>
  </conditionalFormatting>
  <conditionalFormatting sqref="DG1">
    <cfRule type="cellIs" dxfId="1674" priority="401" operator="equal">
      <formula>"Remplaçant"</formula>
    </cfRule>
    <cfRule type="cellIs" dxfId="1673" priority="402" operator="equal">
      <formula>"Titulaire"</formula>
    </cfRule>
  </conditionalFormatting>
  <conditionalFormatting sqref="DH5:DI20 DH31:DI47">
    <cfRule type="cellIs" dxfId="1672" priority="399" operator="equal">
      <formula>"Remplaçant"</formula>
    </cfRule>
    <cfRule type="cellIs" dxfId="1671" priority="400" operator="equal">
      <formula>"Titulaire"</formula>
    </cfRule>
  </conditionalFormatting>
  <conditionalFormatting sqref="DH4:DI4">
    <cfRule type="cellIs" dxfId="1670" priority="397" operator="equal">
      <formula>"Remplaçant"</formula>
    </cfRule>
    <cfRule type="cellIs" dxfId="1669" priority="398" operator="equal">
      <formula>"Titulaire"</formula>
    </cfRule>
  </conditionalFormatting>
  <conditionalFormatting sqref="DH48:DI48">
    <cfRule type="cellIs" dxfId="1668" priority="395" operator="equal">
      <formula>"Remplaçant"</formula>
    </cfRule>
    <cfRule type="cellIs" dxfId="1667" priority="396" operator="equal">
      <formula>"Titulaire"</formula>
    </cfRule>
  </conditionalFormatting>
  <conditionalFormatting sqref="DJ1">
    <cfRule type="cellIs" dxfId="1666" priority="393" operator="equal">
      <formula>"Remplaçant"</formula>
    </cfRule>
    <cfRule type="cellIs" dxfId="1665" priority="394" operator="equal">
      <formula>"Titulaire"</formula>
    </cfRule>
  </conditionalFormatting>
  <conditionalFormatting sqref="DK5:DL20 DK31:DL47">
    <cfRule type="cellIs" dxfId="1664" priority="391" operator="equal">
      <formula>"Remplaçant"</formula>
    </cfRule>
    <cfRule type="cellIs" dxfId="1663" priority="392" operator="equal">
      <formula>"Titulaire"</formula>
    </cfRule>
  </conditionalFormatting>
  <conditionalFormatting sqref="DK4:DL4">
    <cfRule type="cellIs" dxfId="1662" priority="389" operator="equal">
      <formula>"Remplaçant"</formula>
    </cfRule>
    <cfRule type="cellIs" dxfId="1661" priority="390" operator="equal">
      <formula>"Titulaire"</formula>
    </cfRule>
  </conditionalFormatting>
  <conditionalFormatting sqref="DK48:DL48">
    <cfRule type="cellIs" dxfId="1660" priority="387" operator="equal">
      <formula>"Remplaçant"</formula>
    </cfRule>
    <cfRule type="cellIs" dxfId="1659" priority="388" operator="equal">
      <formula>"Titulaire"</formula>
    </cfRule>
  </conditionalFormatting>
  <conditionalFormatting sqref="DM1">
    <cfRule type="cellIs" dxfId="1658" priority="385" operator="equal">
      <formula>"Remplaçant"</formula>
    </cfRule>
    <cfRule type="cellIs" dxfId="1657" priority="386" operator="equal">
      <formula>"Titulaire"</formula>
    </cfRule>
  </conditionalFormatting>
  <conditionalFormatting sqref="DN5:DO20 DN31:DO47">
    <cfRule type="cellIs" dxfId="1656" priority="383" operator="equal">
      <formula>"Remplaçant"</formula>
    </cfRule>
    <cfRule type="cellIs" dxfId="1655" priority="384" operator="equal">
      <formula>"Titulaire"</formula>
    </cfRule>
  </conditionalFormatting>
  <conditionalFormatting sqref="DN4:DO4">
    <cfRule type="cellIs" dxfId="1654" priority="381" operator="equal">
      <formula>"Remplaçant"</formula>
    </cfRule>
    <cfRule type="cellIs" dxfId="1653" priority="382" operator="equal">
      <formula>"Titulaire"</formula>
    </cfRule>
  </conditionalFormatting>
  <conditionalFormatting sqref="DN48:DO48">
    <cfRule type="cellIs" dxfId="1652" priority="379" operator="equal">
      <formula>"Remplaçant"</formula>
    </cfRule>
    <cfRule type="cellIs" dxfId="1651" priority="380" operator="equal">
      <formula>"Titulaire"</formula>
    </cfRule>
  </conditionalFormatting>
  <conditionalFormatting sqref="DP1">
    <cfRule type="cellIs" dxfId="1650" priority="377" operator="equal">
      <formula>"Remplaçant"</formula>
    </cfRule>
    <cfRule type="cellIs" dxfId="1649" priority="378" operator="equal">
      <formula>"Titulaire"</formula>
    </cfRule>
  </conditionalFormatting>
  <conditionalFormatting sqref="DQ5:DR20 DQ31:DR47">
    <cfRule type="cellIs" dxfId="1648" priority="375" operator="equal">
      <formula>"Remplaçant"</formula>
    </cfRule>
    <cfRule type="cellIs" dxfId="1647" priority="376" operator="equal">
      <formula>"Titulaire"</formula>
    </cfRule>
  </conditionalFormatting>
  <conditionalFormatting sqref="DQ4:DR4">
    <cfRule type="cellIs" dxfId="1646" priority="373" operator="equal">
      <formula>"Remplaçant"</formula>
    </cfRule>
    <cfRule type="cellIs" dxfId="1645" priority="374" operator="equal">
      <formula>"Titulaire"</formula>
    </cfRule>
  </conditionalFormatting>
  <conditionalFormatting sqref="DQ48:DR48">
    <cfRule type="cellIs" dxfId="1644" priority="371" operator="equal">
      <formula>"Remplaçant"</formula>
    </cfRule>
    <cfRule type="cellIs" dxfId="1643" priority="372" operator="equal">
      <formula>"Titulaire"</formula>
    </cfRule>
  </conditionalFormatting>
  <conditionalFormatting sqref="DS1">
    <cfRule type="cellIs" dxfId="1642" priority="369" operator="equal">
      <formula>"Remplaçant"</formula>
    </cfRule>
    <cfRule type="cellIs" dxfId="1641" priority="370" operator="equal">
      <formula>"Titulaire"</formula>
    </cfRule>
  </conditionalFormatting>
  <conditionalFormatting sqref="DT5:DU20 DT31:DU47">
    <cfRule type="cellIs" dxfId="1640" priority="367" operator="equal">
      <formula>"Remplaçant"</formula>
    </cfRule>
    <cfRule type="cellIs" dxfId="1639" priority="368" operator="equal">
      <formula>"Titulaire"</formula>
    </cfRule>
  </conditionalFormatting>
  <conditionalFormatting sqref="DT4:DU4">
    <cfRule type="cellIs" dxfId="1638" priority="365" operator="equal">
      <formula>"Remplaçant"</formula>
    </cfRule>
    <cfRule type="cellIs" dxfId="1637" priority="366" operator="equal">
      <formula>"Titulaire"</formula>
    </cfRule>
  </conditionalFormatting>
  <conditionalFormatting sqref="DT48:DU48">
    <cfRule type="cellIs" dxfId="1636" priority="363" operator="equal">
      <formula>"Remplaçant"</formula>
    </cfRule>
    <cfRule type="cellIs" dxfId="1635" priority="364" operator="equal">
      <formula>"Titulaire"</formula>
    </cfRule>
  </conditionalFormatting>
  <conditionalFormatting sqref="F108:F116 F342:F410 F122:F129 F135:F148">
    <cfRule type="colorScale" priority="362">
      <colorScale>
        <cfvo type="min"/>
        <cfvo type="percentile" val="50"/>
        <cfvo type="max"/>
        <color rgb="FFF8696B"/>
        <color rgb="FFFFEB84"/>
        <color rgb="FF63BE7B"/>
      </colorScale>
    </cfRule>
  </conditionalFormatting>
  <conditionalFormatting sqref="U49">
    <cfRule type="cellIs" dxfId="1634" priority="360" operator="equal">
      <formula>"Remplaçant"</formula>
    </cfRule>
    <cfRule type="cellIs" dxfId="1633" priority="361" operator="equal">
      <formula>"Titulaire"</formula>
    </cfRule>
  </conditionalFormatting>
  <conditionalFormatting sqref="U11 U15 U13">
    <cfRule type="cellIs" dxfId="1632" priority="358" operator="equal">
      <formula>"Remplaçant"</formula>
    </cfRule>
    <cfRule type="cellIs" dxfId="1631" priority="359" operator="equal">
      <formula>"Titulaire"</formula>
    </cfRule>
  </conditionalFormatting>
  <conditionalFormatting sqref="AC128">
    <cfRule type="cellIs" dxfId="1630" priority="352" operator="equal">
      <formula>"Remplaçant"</formula>
    </cfRule>
    <cfRule type="cellIs" dxfId="1629" priority="353" operator="equal">
      <formula>"Titulaire"</formula>
    </cfRule>
  </conditionalFormatting>
  <conditionalFormatting sqref="AC115">
    <cfRule type="cellIs" dxfId="1628" priority="356" operator="equal">
      <formula>"Remplaçant"</formula>
    </cfRule>
    <cfRule type="cellIs" dxfId="1627" priority="357" operator="equal">
      <formula>"Titulaire"</formula>
    </cfRule>
  </conditionalFormatting>
  <conditionalFormatting sqref="AC124">
    <cfRule type="cellIs" dxfId="1626" priority="354" operator="equal">
      <formula>"Remplaçant"</formula>
    </cfRule>
    <cfRule type="cellIs" dxfId="1625" priority="355" operator="equal">
      <formula>"Titulaire"</formula>
    </cfRule>
  </conditionalFormatting>
  <conditionalFormatting sqref="B148 D148">
    <cfRule type="cellIs" dxfId="1624" priority="350" operator="equal">
      <formula>"Remplaçant"</formula>
    </cfRule>
    <cfRule type="cellIs" dxfId="1623" priority="351" operator="equal">
      <formula>"Titulaire"</formula>
    </cfRule>
  </conditionalFormatting>
  <conditionalFormatting sqref="E107">
    <cfRule type="cellIs" dxfId="1622" priority="348" operator="equal">
      <formula>"Remplaçant"</formula>
    </cfRule>
    <cfRule type="cellIs" dxfId="1621" priority="349" operator="equal">
      <formula>"Titulaire"</formula>
    </cfRule>
  </conditionalFormatting>
  <conditionalFormatting sqref="E107 A3:XFD4">
    <cfRule type="cellIs" dxfId="1620" priority="673" operator="equal">
      <formula>$A$1</formula>
    </cfRule>
  </conditionalFormatting>
  <conditionalFormatting sqref="E5:F20 E31:F44">
    <cfRule type="cellIs" dxfId="1619" priority="347" operator="equal">
      <formula>0</formula>
    </cfRule>
  </conditionalFormatting>
  <conditionalFormatting sqref="G5:I20 G31:I44">
    <cfRule type="cellIs" dxfId="1618" priority="346" operator="equal">
      <formula>0</formula>
    </cfRule>
  </conditionalFormatting>
  <conditionalFormatting sqref="B107">
    <cfRule type="cellIs" dxfId="1617" priority="343" operator="equal">
      <formula>"Remplaçant"</formula>
    </cfRule>
    <cfRule type="cellIs" dxfId="1616" priority="344" operator="equal">
      <formula>"Titulaire"</formula>
    </cfRule>
  </conditionalFormatting>
  <conditionalFormatting sqref="B107">
    <cfRule type="cellIs" dxfId="1615" priority="345" operator="equal">
      <formula>$A$1</formula>
    </cfRule>
  </conditionalFormatting>
  <conditionalFormatting sqref="H108:H116 H122:H129 H135:H148">
    <cfRule type="cellIs" dxfId="1614" priority="341" operator="equal">
      <formula>"Remplaçant"</formula>
    </cfRule>
    <cfRule type="cellIs" dxfId="1613" priority="342" operator="equal">
      <formula>"Titulaire"</formula>
    </cfRule>
  </conditionalFormatting>
  <conditionalFormatting sqref="H108:H116 H122:H129 H135:H148">
    <cfRule type="colorScale" priority="340">
      <colorScale>
        <cfvo type="min"/>
        <cfvo type="percentile" val="50"/>
        <cfvo type="max"/>
        <color rgb="FFF8696B"/>
        <color rgb="FFFFEB84"/>
        <color rgb="FF63BE7B"/>
      </colorScale>
    </cfRule>
  </conditionalFormatting>
  <conditionalFormatting sqref="G108:G116 G122:G129 G135:G148">
    <cfRule type="cellIs" dxfId="1612" priority="338" operator="equal">
      <formula>"Remplaçant"</formula>
    </cfRule>
    <cfRule type="cellIs" dxfId="1611" priority="339" operator="equal">
      <formula>"Titulaire"</formula>
    </cfRule>
  </conditionalFormatting>
  <conditionalFormatting sqref="G108:G116 G122:G129 G135:G148">
    <cfRule type="colorScale" priority="337">
      <colorScale>
        <cfvo type="min"/>
        <cfvo type="percentile" val="50"/>
        <cfvo type="max"/>
        <color rgb="FFF8696B"/>
        <color rgb="FFFFEB84"/>
        <color rgb="FF63BE7B"/>
      </colorScale>
    </cfRule>
  </conditionalFormatting>
  <conditionalFormatting sqref="C107">
    <cfRule type="cellIs" dxfId="1610" priority="334" operator="equal">
      <formula>"Remplaçant"</formula>
    </cfRule>
    <cfRule type="cellIs" dxfId="1609" priority="335" operator="equal">
      <formula>"Titulaire"</formula>
    </cfRule>
  </conditionalFormatting>
  <conditionalFormatting sqref="C107">
    <cfRule type="cellIs" dxfId="1608" priority="336" operator="equal">
      <formula>$A$1</formula>
    </cfRule>
  </conditionalFormatting>
  <conditionalFormatting sqref="D107">
    <cfRule type="cellIs" dxfId="1607" priority="331" operator="equal">
      <formula>"Remplaçant"</formula>
    </cfRule>
    <cfRule type="cellIs" dxfId="1606" priority="332" operator="equal">
      <formula>"Titulaire"</formula>
    </cfRule>
  </conditionalFormatting>
  <conditionalFormatting sqref="D107">
    <cfRule type="cellIs" dxfId="1605" priority="333" operator="equal">
      <formula>$A$1</formula>
    </cfRule>
  </conditionalFormatting>
  <conditionalFormatting sqref="A342:A410">
    <cfRule type="cellIs" dxfId="1604" priority="330" operator="equal">
      <formula>11</formula>
    </cfRule>
  </conditionalFormatting>
  <conditionalFormatting sqref="B415">
    <cfRule type="cellIs" dxfId="1603" priority="326" operator="equal">
      <formula>"Remplaçant"</formula>
    </cfRule>
    <cfRule type="cellIs" dxfId="1602" priority="327" operator="equal">
      <formula>"Titulaire"</formula>
    </cfRule>
  </conditionalFormatting>
  <conditionalFormatting sqref="A342">
    <cfRule type="cellIs" dxfId="1601" priority="325" operator="notEqual">
      <formula>11</formula>
    </cfRule>
  </conditionalFormatting>
  <conditionalFormatting sqref="C414:D416">
    <cfRule type="top10" priority="324" rank="1"/>
  </conditionalFormatting>
  <conditionalFormatting sqref="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J21:K25 M24:N24 M21:M23 N5:N23 M25 N25:N45">
    <cfRule type="cellIs" dxfId="1600" priority="321" operator="equal">
      <formula>"Remplaçant"</formula>
    </cfRule>
    <cfRule type="cellIs" dxfId="1599" priority="322" operator="equal">
      <formula>"Titulaire"</formula>
    </cfRule>
  </conditionalFormatting>
  <conditionalFormatting sqref="J21:K25">
    <cfRule type="cellIs" dxfId="1598" priority="320" operator="equal">
      <formula>0</formula>
    </cfRule>
  </conditionalFormatting>
  <conditionalFormatting sqref="P21:Q25">
    <cfRule type="cellIs" dxfId="1597" priority="318" operator="equal">
      <formula>"Remplaçant"</formula>
    </cfRule>
    <cfRule type="cellIs" dxfId="1596" priority="319" operator="equal">
      <formula>"Titulaire"</formula>
    </cfRule>
  </conditionalFormatting>
  <conditionalFormatting sqref="S21:T25">
    <cfRule type="cellIs" dxfId="1595" priority="316" operator="equal">
      <formula>"Remplaçant"</formula>
    </cfRule>
    <cfRule type="cellIs" dxfId="1594" priority="317" operator="equal">
      <formula>"Titulaire"</formula>
    </cfRule>
  </conditionalFormatting>
  <conditionalFormatting sqref="J21:J25">
    <cfRule type="top10" dxfId="1593" priority="323" rank="11"/>
  </conditionalFormatting>
  <conditionalFormatting sqref="U21 U23:U24">
    <cfRule type="cellIs" dxfId="1592" priority="314" operator="equal">
      <formula>"Remplaçant"</formula>
    </cfRule>
    <cfRule type="cellIs" dxfId="1591" priority="315" operator="equal">
      <formula>"Titulaire"</formula>
    </cfRule>
  </conditionalFormatting>
  <conditionalFormatting sqref="V21:W25">
    <cfRule type="cellIs" dxfId="1590" priority="312" operator="equal">
      <formula>"Remplaçant"</formula>
    </cfRule>
    <cfRule type="cellIs" dxfId="1589" priority="313" operator="equal">
      <formula>"Titulaire"</formula>
    </cfRule>
  </conditionalFormatting>
  <conditionalFormatting sqref="Y21:Z25">
    <cfRule type="cellIs" dxfId="1588" priority="310" operator="equal">
      <formula>"Remplaçant"</formula>
    </cfRule>
    <cfRule type="cellIs" dxfId="1587" priority="311" operator="equal">
      <formula>"Titulaire"</formula>
    </cfRule>
  </conditionalFormatting>
  <conditionalFormatting sqref="AB21:AC25">
    <cfRule type="cellIs" dxfId="1586" priority="308" operator="equal">
      <formula>"Remplaçant"</formula>
    </cfRule>
    <cfRule type="cellIs" dxfId="1585" priority="309" operator="equal">
      <formula>"Titulaire"</formula>
    </cfRule>
  </conditionalFormatting>
  <conditionalFormatting sqref="AE21:AF25">
    <cfRule type="cellIs" dxfId="1584" priority="306" operator="equal">
      <formula>"Remplaçant"</formula>
    </cfRule>
    <cfRule type="cellIs" dxfId="1583" priority="307" operator="equal">
      <formula>"Titulaire"</formula>
    </cfRule>
  </conditionalFormatting>
  <conditionalFormatting sqref="AH21:AI25">
    <cfRule type="cellIs" dxfId="1582" priority="304" operator="equal">
      <formula>"Remplaçant"</formula>
    </cfRule>
    <cfRule type="cellIs" dxfId="1581" priority="305" operator="equal">
      <formula>"Titulaire"</formula>
    </cfRule>
  </conditionalFormatting>
  <conditionalFormatting sqref="AK21:AL25">
    <cfRule type="cellIs" dxfId="1580" priority="302" operator="equal">
      <formula>"Remplaçant"</formula>
    </cfRule>
    <cfRule type="cellIs" dxfId="1579" priority="303" operator="equal">
      <formula>"Titulaire"</formula>
    </cfRule>
  </conditionalFormatting>
  <conditionalFormatting sqref="AN21:AO25">
    <cfRule type="cellIs" dxfId="1578" priority="300" operator="equal">
      <formula>"Remplaçant"</formula>
    </cfRule>
    <cfRule type="cellIs" dxfId="1577" priority="301" operator="equal">
      <formula>"Titulaire"</formula>
    </cfRule>
  </conditionalFormatting>
  <conditionalFormatting sqref="AQ21:AR25">
    <cfRule type="cellIs" dxfId="1576" priority="298" operator="equal">
      <formula>"Remplaçant"</formula>
    </cfRule>
    <cfRule type="cellIs" dxfId="1575" priority="299" operator="equal">
      <formula>"Titulaire"</formula>
    </cfRule>
  </conditionalFormatting>
  <conditionalFormatting sqref="AT21:AU25">
    <cfRule type="cellIs" dxfId="1574" priority="296" operator="equal">
      <formula>"Remplaçant"</formula>
    </cfRule>
    <cfRule type="cellIs" dxfId="1573" priority="297" operator="equal">
      <formula>"Titulaire"</formula>
    </cfRule>
  </conditionalFormatting>
  <conditionalFormatting sqref="AW21:AX25">
    <cfRule type="cellIs" dxfId="1572" priority="294" operator="equal">
      <formula>"Remplaçant"</formula>
    </cfRule>
    <cfRule type="cellIs" dxfId="1571" priority="295" operator="equal">
      <formula>"Titulaire"</formula>
    </cfRule>
  </conditionalFormatting>
  <conditionalFormatting sqref="AZ21:BA25">
    <cfRule type="cellIs" dxfId="1570" priority="292" operator="equal">
      <formula>"Remplaçant"</formula>
    </cfRule>
    <cfRule type="cellIs" dxfId="1569" priority="293" operator="equal">
      <formula>"Titulaire"</formula>
    </cfRule>
  </conditionalFormatting>
  <conditionalFormatting sqref="BC21:BD25">
    <cfRule type="cellIs" dxfId="1568" priority="290" operator="equal">
      <formula>"Remplaçant"</formula>
    </cfRule>
    <cfRule type="cellIs" dxfId="1567" priority="291" operator="equal">
      <formula>"Titulaire"</formula>
    </cfRule>
  </conditionalFormatting>
  <conditionalFormatting sqref="BF21:BG25">
    <cfRule type="cellIs" dxfId="1566" priority="288" operator="equal">
      <formula>"Remplaçant"</formula>
    </cfRule>
    <cfRule type="cellIs" dxfId="1565" priority="289" operator="equal">
      <formula>"Titulaire"</formula>
    </cfRule>
  </conditionalFormatting>
  <conditionalFormatting sqref="BI21:BJ25">
    <cfRule type="cellIs" dxfId="1564" priority="286" operator="equal">
      <formula>"Remplaçant"</formula>
    </cfRule>
    <cfRule type="cellIs" dxfId="1563" priority="287" operator="equal">
      <formula>"Titulaire"</formula>
    </cfRule>
  </conditionalFormatting>
  <conditionalFormatting sqref="BL21:BM25">
    <cfRule type="cellIs" dxfId="1562" priority="284" operator="equal">
      <formula>"Remplaçant"</formula>
    </cfRule>
    <cfRule type="cellIs" dxfId="1561" priority="285" operator="equal">
      <formula>"Titulaire"</formula>
    </cfRule>
  </conditionalFormatting>
  <conditionalFormatting sqref="BO21:BP25">
    <cfRule type="cellIs" dxfId="1560" priority="282" operator="equal">
      <formula>"Remplaçant"</formula>
    </cfRule>
    <cfRule type="cellIs" dxfId="1559" priority="283" operator="equal">
      <formula>"Titulaire"</formula>
    </cfRule>
  </conditionalFormatting>
  <conditionalFormatting sqref="BR21:BS25">
    <cfRule type="cellIs" dxfId="1558" priority="280" operator="equal">
      <formula>"Remplaçant"</formula>
    </cfRule>
    <cfRule type="cellIs" dxfId="1557" priority="281" operator="equal">
      <formula>"Titulaire"</formula>
    </cfRule>
  </conditionalFormatting>
  <conditionalFormatting sqref="BU21:BV25">
    <cfRule type="cellIs" dxfId="1556" priority="278" operator="equal">
      <formula>"Remplaçant"</formula>
    </cfRule>
    <cfRule type="cellIs" dxfId="1555" priority="279" operator="equal">
      <formula>"Titulaire"</formula>
    </cfRule>
  </conditionalFormatting>
  <conditionalFormatting sqref="BX21:BY25">
    <cfRule type="cellIs" dxfId="1554" priority="276" operator="equal">
      <formula>"Remplaçant"</formula>
    </cfRule>
    <cfRule type="cellIs" dxfId="1553" priority="277" operator="equal">
      <formula>"Titulaire"</formula>
    </cfRule>
  </conditionalFormatting>
  <conditionalFormatting sqref="CA21:CB25">
    <cfRule type="cellIs" dxfId="1552" priority="274" operator="equal">
      <formula>"Remplaçant"</formula>
    </cfRule>
    <cfRule type="cellIs" dxfId="1551" priority="275" operator="equal">
      <formula>"Titulaire"</formula>
    </cfRule>
  </conditionalFormatting>
  <conditionalFormatting sqref="CD21:CE25">
    <cfRule type="cellIs" dxfId="1550" priority="272" operator="equal">
      <formula>"Remplaçant"</formula>
    </cfRule>
    <cfRule type="cellIs" dxfId="1549" priority="273" operator="equal">
      <formula>"Titulaire"</formula>
    </cfRule>
  </conditionalFormatting>
  <conditionalFormatting sqref="CG21:CH25">
    <cfRule type="cellIs" dxfId="1548" priority="270" operator="equal">
      <formula>"Remplaçant"</formula>
    </cfRule>
    <cfRule type="cellIs" dxfId="1547" priority="271" operator="equal">
      <formula>"Titulaire"</formula>
    </cfRule>
  </conditionalFormatting>
  <conditionalFormatting sqref="CJ21:CK25">
    <cfRule type="cellIs" dxfId="1546" priority="268" operator="equal">
      <formula>"Remplaçant"</formula>
    </cfRule>
    <cfRule type="cellIs" dxfId="1545" priority="269" operator="equal">
      <formula>"Titulaire"</formula>
    </cfRule>
  </conditionalFormatting>
  <conditionalFormatting sqref="CM21:CN25">
    <cfRule type="cellIs" dxfId="1544" priority="266" operator="equal">
      <formula>"Remplaçant"</formula>
    </cfRule>
    <cfRule type="cellIs" dxfId="1543" priority="267" operator="equal">
      <formula>"Titulaire"</formula>
    </cfRule>
  </conditionalFormatting>
  <conditionalFormatting sqref="CP21:CQ25">
    <cfRule type="cellIs" dxfId="1542" priority="264" operator="equal">
      <formula>"Remplaçant"</formula>
    </cfRule>
    <cfRule type="cellIs" dxfId="1541" priority="265" operator="equal">
      <formula>"Titulaire"</formula>
    </cfRule>
  </conditionalFormatting>
  <conditionalFormatting sqref="CS21:CT25">
    <cfRule type="cellIs" dxfId="1540" priority="262" operator="equal">
      <formula>"Remplaçant"</formula>
    </cfRule>
    <cfRule type="cellIs" dxfId="1539" priority="263" operator="equal">
      <formula>"Titulaire"</formula>
    </cfRule>
  </conditionalFormatting>
  <conditionalFormatting sqref="CV21:CW25">
    <cfRule type="cellIs" dxfId="1538" priority="260" operator="equal">
      <formula>"Remplaçant"</formula>
    </cfRule>
    <cfRule type="cellIs" dxfId="1537" priority="261" operator="equal">
      <formula>"Titulaire"</formula>
    </cfRule>
  </conditionalFormatting>
  <conditionalFormatting sqref="CY21:CZ25">
    <cfRule type="cellIs" dxfId="1536" priority="258" operator="equal">
      <formula>"Remplaçant"</formula>
    </cfRule>
    <cfRule type="cellIs" dxfId="1535" priority="259" operator="equal">
      <formula>"Titulaire"</formula>
    </cfRule>
  </conditionalFormatting>
  <conditionalFormatting sqref="DB21:DC25">
    <cfRule type="cellIs" dxfId="1534" priority="256" operator="equal">
      <formula>"Remplaçant"</formula>
    </cfRule>
    <cfRule type="cellIs" dxfId="1533" priority="257" operator="equal">
      <formula>"Titulaire"</formula>
    </cfRule>
  </conditionalFormatting>
  <conditionalFormatting sqref="DE21:DF25">
    <cfRule type="cellIs" dxfId="1532" priority="254" operator="equal">
      <formula>"Remplaçant"</formula>
    </cfRule>
    <cfRule type="cellIs" dxfId="1531" priority="255" operator="equal">
      <formula>"Titulaire"</formula>
    </cfRule>
  </conditionalFormatting>
  <conditionalFormatting sqref="DH21:DI25">
    <cfRule type="cellIs" dxfId="1530" priority="252" operator="equal">
      <formula>"Remplaçant"</formula>
    </cfRule>
    <cfRule type="cellIs" dxfId="1529" priority="253" operator="equal">
      <formula>"Titulaire"</formula>
    </cfRule>
  </conditionalFormatting>
  <conditionalFormatting sqref="DK21:DL25">
    <cfRule type="cellIs" dxfId="1528" priority="250" operator="equal">
      <formula>"Remplaçant"</formula>
    </cfRule>
    <cfRule type="cellIs" dxfId="1527" priority="251" operator="equal">
      <formula>"Titulaire"</formula>
    </cfRule>
  </conditionalFormatting>
  <conditionalFormatting sqref="DN21:DO25">
    <cfRule type="cellIs" dxfId="1526" priority="248" operator="equal">
      <formula>"Remplaçant"</formula>
    </cfRule>
    <cfRule type="cellIs" dxfId="1525" priority="249" operator="equal">
      <formula>"Titulaire"</formula>
    </cfRule>
  </conditionalFormatting>
  <conditionalFormatting sqref="DQ21:DR25">
    <cfRule type="cellIs" dxfId="1524" priority="246" operator="equal">
      <formula>"Remplaçant"</formula>
    </cfRule>
    <cfRule type="cellIs" dxfId="1523" priority="247" operator="equal">
      <formula>"Titulaire"</formula>
    </cfRule>
  </conditionalFormatting>
  <conditionalFormatting sqref="DT21:DU25">
    <cfRule type="cellIs" dxfId="1522" priority="244" operator="equal">
      <formula>"Remplaçant"</formula>
    </cfRule>
    <cfRule type="cellIs" dxfId="1521" priority="245" operator="equal">
      <formula>"Titulaire"</formula>
    </cfRule>
  </conditionalFormatting>
  <conditionalFormatting sqref="E21:E23 E24:F25">
    <cfRule type="cellIs" dxfId="1520" priority="243" operator="equal">
      <formula>0</formula>
    </cfRule>
  </conditionalFormatting>
  <conditionalFormatting sqref="G21:I25">
    <cfRule type="cellIs" dxfId="1519" priority="242" operator="equal">
      <formula>0</formula>
    </cfRule>
  </conditionalFormatting>
  <conditionalFormatting sqref="U118 U120 AC118:XFD119 AK117:XFD117 AK120:XFD121 I117:K121 F117:F121 M117:T121">
    <cfRule type="cellIs" dxfId="1518" priority="240" operator="equal">
      <formula>"Remplaçant"</formula>
    </cfRule>
    <cfRule type="cellIs" dxfId="1517" priority="241" operator="equal">
      <formula>"Titulaire"</formula>
    </cfRule>
  </conditionalFormatting>
  <conditionalFormatting sqref="F117:F121">
    <cfRule type="colorScale" priority="239">
      <colorScale>
        <cfvo type="min"/>
        <cfvo type="percentile" val="50"/>
        <cfvo type="max"/>
        <color rgb="FFF8696B"/>
        <color rgb="FFFFEB84"/>
        <color rgb="FF63BE7B"/>
      </colorScale>
    </cfRule>
  </conditionalFormatting>
  <conditionalFormatting sqref="AC120">
    <cfRule type="cellIs" dxfId="1516" priority="237" operator="equal">
      <formula>"Remplaçant"</formula>
    </cfRule>
    <cfRule type="cellIs" dxfId="1515" priority="238" operator="equal">
      <formula>"Titulaire"</formula>
    </cfRule>
  </conditionalFormatting>
  <conditionalFormatting sqref="H117:H121">
    <cfRule type="cellIs" dxfId="1514" priority="235" operator="equal">
      <formula>"Remplaçant"</formula>
    </cfRule>
    <cfRule type="cellIs" dxfId="1513" priority="236" operator="equal">
      <formula>"Titulaire"</formula>
    </cfRule>
  </conditionalFormatting>
  <conditionalFormatting sqref="H117:H121">
    <cfRule type="colorScale" priority="234">
      <colorScale>
        <cfvo type="min"/>
        <cfvo type="percentile" val="50"/>
        <cfvo type="max"/>
        <color rgb="FFF8696B"/>
        <color rgb="FFFFEB84"/>
        <color rgb="FF63BE7B"/>
      </colorScale>
    </cfRule>
  </conditionalFormatting>
  <conditionalFormatting sqref="G117:G121">
    <cfRule type="cellIs" dxfId="1512" priority="232" operator="equal">
      <formula>"Remplaçant"</formula>
    </cfRule>
    <cfRule type="cellIs" dxfId="1511" priority="233" operator="equal">
      <formula>"Titulaire"</formula>
    </cfRule>
  </conditionalFormatting>
  <conditionalFormatting sqref="G117:G121">
    <cfRule type="colorScale" priority="231">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30 J26:K26 M26 J27:M30 O28:O30">
    <cfRule type="cellIs" dxfId="1510" priority="228" operator="equal">
      <formula>"Remplaçant"</formula>
    </cfRule>
    <cfRule type="cellIs" dxfId="1509" priority="229" operator="equal">
      <formula>"Titulaire"</formula>
    </cfRule>
  </conditionalFormatting>
  <conditionalFormatting sqref="J26:K30">
    <cfRule type="cellIs" dxfId="1508" priority="227" operator="equal">
      <formula>0</formula>
    </cfRule>
  </conditionalFormatting>
  <conditionalFormatting sqref="P26:Q30">
    <cfRule type="cellIs" dxfId="1507" priority="225" operator="equal">
      <formula>"Remplaçant"</formula>
    </cfRule>
    <cfRule type="cellIs" dxfId="1506" priority="226" operator="equal">
      <formula>"Titulaire"</formula>
    </cfRule>
  </conditionalFormatting>
  <conditionalFormatting sqref="S26:T30">
    <cfRule type="cellIs" dxfId="1505" priority="223" operator="equal">
      <formula>"Remplaçant"</formula>
    </cfRule>
    <cfRule type="cellIs" dxfId="1504" priority="224" operator="equal">
      <formula>"Titulaire"</formula>
    </cfRule>
  </conditionalFormatting>
  <conditionalFormatting sqref="J26:J30">
    <cfRule type="top10" dxfId="1503" priority="230" rank="11"/>
  </conditionalFormatting>
  <conditionalFormatting sqref="U26:U28 U30">
    <cfRule type="cellIs" dxfId="1502" priority="221" operator="equal">
      <formula>"Remplaçant"</formula>
    </cfRule>
    <cfRule type="cellIs" dxfId="1501" priority="222" operator="equal">
      <formula>"Titulaire"</formula>
    </cfRule>
  </conditionalFormatting>
  <conditionalFormatting sqref="V26:W30">
    <cfRule type="cellIs" dxfId="1500" priority="219" operator="equal">
      <formula>"Remplaçant"</formula>
    </cfRule>
    <cfRule type="cellIs" dxfId="1499" priority="220" operator="equal">
      <formula>"Titulaire"</formula>
    </cfRule>
  </conditionalFormatting>
  <conditionalFormatting sqref="Y26:Z30">
    <cfRule type="cellIs" dxfId="1498" priority="217" operator="equal">
      <formula>"Remplaçant"</formula>
    </cfRule>
    <cfRule type="cellIs" dxfId="1497" priority="218" operator="equal">
      <formula>"Titulaire"</formula>
    </cfRule>
  </conditionalFormatting>
  <conditionalFormatting sqref="AB26:AC30">
    <cfRule type="cellIs" dxfId="1496" priority="215" operator="equal">
      <formula>"Remplaçant"</formula>
    </cfRule>
    <cfRule type="cellIs" dxfId="1495" priority="216" operator="equal">
      <formula>"Titulaire"</formula>
    </cfRule>
  </conditionalFormatting>
  <conditionalFormatting sqref="AE26:AF30">
    <cfRule type="cellIs" dxfId="1494" priority="213" operator="equal">
      <formula>"Remplaçant"</formula>
    </cfRule>
    <cfRule type="cellIs" dxfId="1493" priority="214" operator="equal">
      <formula>"Titulaire"</formula>
    </cfRule>
  </conditionalFormatting>
  <conditionalFormatting sqref="AH26:AI30">
    <cfRule type="cellIs" dxfId="1492" priority="211" operator="equal">
      <formula>"Remplaçant"</formula>
    </cfRule>
    <cfRule type="cellIs" dxfId="1491" priority="212" operator="equal">
      <formula>"Titulaire"</formula>
    </cfRule>
  </conditionalFormatting>
  <conditionalFormatting sqref="AK26:AL30">
    <cfRule type="cellIs" dxfId="1490" priority="209" operator="equal">
      <formula>"Remplaçant"</formula>
    </cfRule>
    <cfRule type="cellIs" dxfId="1489" priority="210" operator="equal">
      <formula>"Titulaire"</formula>
    </cfRule>
  </conditionalFormatting>
  <conditionalFormatting sqref="AN26:AO30">
    <cfRule type="cellIs" dxfId="1488" priority="207" operator="equal">
      <formula>"Remplaçant"</formula>
    </cfRule>
    <cfRule type="cellIs" dxfId="1487" priority="208" operator="equal">
      <formula>"Titulaire"</formula>
    </cfRule>
  </conditionalFormatting>
  <conditionalFormatting sqref="AQ26:AR30">
    <cfRule type="cellIs" dxfId="1486" priority="205" operator="equal">
      <formula>"Remplaçant"</formula>
    </cfRule>
    <cfRule type="cellIs" dxfId="1485" priority="206" operator="equal">
      <formula>"Titulaire"</formula>
    </cfRule>
  </conditionalFormatting>
  <conditionalFormatting sqref="AT26:AU30">
    <cfRule type="cellIs" dxfId="1484" priority="203" operator="equal">
      <formula>"Remplaçant"</formula>
    </cfRule>
    <cfRule type="cellIs" dxfId="1483" priority="204" operator="equal">
      <formula>"Titulaire"</formula>
    </cfRule>
  </conditionalFormatting>
  <conditionalFormatting sqref="AW26:AX30">
    <cfRule type="cellIs" dxfId="1482" priority="201" operator="equal">
      <formula>"Remplaçant"</formula>
    </cfRule>
    <cfRule type="cellIs" dxfId="1481" priority="202" operator="equal">
      <formula>"Titulaire"</formula>
    </cfRule>
  </conditionalFormatting>
  <conditionalFormatting sqref="AZ26:BA30">
    <cfRule type="cellIs" dxfId="1480" priority="199" operator="equal">
      <formula>"Remplaçant"</formula>
    </cfRule>
    <cfRule type="cellIs" dxfId="1479" priority="200" operator="equal">
      <formula>"Titulaire"</formula>
    </cfRule>
  </conditionalFormatting>
  <conditionalFormatting sqref="BC26:BD30">
    <cfRule type="cellIs" dxfId="1478" priority="197" operator="equal">
      <formula>"Remplaçant"</formula>
    </cfRule>
    <cfRule type="cellIs" dxfId="1477" priority="198" operator="equal">
      <formula>"Titulaire"</formula>
    </cfRule>
  </conditionalFormatting>
  <conditionalFormatting sqref="BF26:BG30">
    <cfRule type="cellIs" dxfId="1476" priority="195" operator="equal">
      <formula>"Remplaçant"</formula>
    </cfRule>
    <cfRule type="cellIs" dxfId="1475" priority="196" operator="equal">
      <formula>"Titulaire"</formula>
    </cfRule>
  </conditionalFormatting>
  <conditionalFormatting sqref="BI26:BJ30">
    <cfRule type="cellIs" dxfId="1474" priority="193" operator="equal">
      <formula>"Remplaçant"</formula>
    </cfRule>
    <cfRule type="cellIs" dxfId="1473" priority="194" operator="equal">
      <formula>"Titulaire"</formula>
    </cfRule>
  </conditionalFormatting>
  <conditionalFormatting sqref="BL26:BM30">
    <cfRule type="cellIs" dxfId="1472" priority="191" operator="equal">
      <formula>"Remplaçant"</formula>
    </cfRule>
    <cfRule type="cellIs" dxfId="1471" priority="192" operator="equal">
      <formula>"Titulaire"</formula>
    </cfRule>
  </conditionalFormatting>
  <conditionalFormatting sqref="BO26:BP30">
    <cfRule type="cellIs" dxfId="1470" priority="189" operator="equal">
      <formula>"Remplaçant"</formula>
    </cfRule>
    <cfRule type="cellIs" dxfId="1469" priority="190" operator="equal">
      <formula>"Titulaire"</formula>
    </cfRule>
  </conditionalFormatting>
  <conditionalFormatting sqref="BR26:BS30">
    <cfRule type="cellIs" dxfId="1468" priority="187" operator="equal">
      <formula>"Remplaçant"</formula>
    </cfRule>
    <cfRule type="cellIs" dxfId="1467" priority="188" operator="equal">
      <formula>"Titulaire"</formula>
    </cfRule>
  </conditionalFormatting>
  <conditionalFormatting sqref="BU26:BV30">
    <cfRule type="cellIs" dxfId="1466" priority="185" operator="equal">
      <formula>"Remplaçant"</formula>
    </cfRule>
    <cfRule type="cellIs" dxfId="1465" priority="186" operator="equal">
      <formula>"Titulaire"</formula>
    </cfRule>
  </conditionalFormatting>
  <conditionalFormatting sqref="BX26:BY30">
    <cfRule type="cellIs" dxfId="1464" priority="183" operator="equal">
      <formula>"Remplaçant"</formula>
    </cfRule>
    <cfRule type="cellIs" dxfId="1463" priority="184" operator="equal">
      <formula>"Titulaire"</formula>
    </cfRule>
  </conditionalFormatting>
  <conditionalFormatting sqref="CA26:CB30">
    <cfRule type="cellIs" dxfId="1462" priority="181" operator="equal">
      <formula>"Remplaçant"</formula>
    </cfRule>
    <cfRule type="cellIs" dxfId="1461" priority="182" operator="equal">
      <formula>"Titulaire"</formula>
    </cfRule>
  </conditionalFormatting>
  <conditionalFormatting sqref="CD26:CE30">
    <cfRule type="cellIs" dxfId="1460" priority="179" operator="equal">
      <formula>"Remplaçant"</formula>
    </cfRule>
    <cfRule type="cellIs" dxfId="1459" priority="180" operator="equal">
      <formula>"Titulaire"</formula>
    </cfRule>
  </conditionalFormatting>
  <conditionalFormatting sqref="CG26:CH30">
    <cfRule type="cellIs" dxfId="1458" priority="177" operator="equal">
      <formula>"Remplaçant"</formula>
    </cfRule>
    <cfRule type="cellIs" dxfId="1457" priority="178" operator="equal">
      <formula>"Titulaire"</formula>
    </cfRule>
  </conditionalFormatting>
  <conditionalFormatting sqref="CJ26:CK30">
    <cfRule type="cellIs" dxfId="1456" priority="175" operator="equal">
      <formula>"Remplaçant"</formula>
    </cfRule>
    <cfRule type="cellIs" dxfId="1455" priority="176" operator="equal">
      <formula>"Titulaire"</formula>
    </cfRule>
  </conditionalFormatting>
  <conditionalFormatting sqref="CM26:CN30">
    <cfRule type="cellIs" dxfId="1454" priority="173" operator="equal">
      <formula>"Remplaçant"</formula>
    </cfRule>
    <cfRule type="cellIs" dxfId="1453" priority="174" operator="equal">
      <formula>"Titulaire"</formula>
    </cfRule>
  </conditionalFormatting>
  <conditionalFormatting sqref="CP26:CQ30">
    <cfRule type="cellIs" dxfId="1452" priority="171" operator="equal">
      <formula>"Remplaçant"</formula>
    </cfRule>
    <cfRule type="cellIs" dxfId="1451" priority="172" operator="equal">
      <formula>"Titulaire"</formula>
    </cfRule>
  </conditionalFormatting>
  <conditionalFormatting sqref="CS26:CT30">
    <cfRule type="cellIs" dxfId="1450" priority="169" operator="equal">
      <formula>"Remplaçant"</formula>
    </cfRule>
    <cfRule type="cellIs" dxfId="1449" priority="170" operator="equal">
      <formula>"Titulaire"</formula>
    </cfRule>
  </conditionalFormatting>
  <conditionalFormatting sqref="CV26:CW30">
    <cfRule type="cellIs" dxfId="1448" priority="167" operator="equal">
      <formula>"Remplaçant"</formula>
    </cfRule>
    <cfRule type="cellIs" dxfId="1447" priority="168" operator="equal">
      <formula>"Titulaire"</formula>
    </cfRule>
  </conditionalFormatting>
  <conditionalFormatting sqref="CY26:CZ30">
    <cfRule type="cellIs" dxfId="1446" priority="165" operator="equal">
      <formula>"Remplaçant"</formula>
    </cfRule>
    <cfRule type="cellIs" dxfId="1445" priority="166" operator="equal">
      <formula>"Titulaire"</formula>
    </cfRule>
  </conditionalFormatting>
  <conditionalFormatting sqref="DB26:DC30">
    <cfRule type="cellIs" dxfId="1444" priority="163" operator="equal">
      <formula>"Remplaçant"</formula>
    </cfRule>
    <cfRule type="cellIs" dxfId="1443" priority="164" operator="equal">
      <formula>"Titulaire"</formula>
    </cfRule>
  </conditionalFormatting>
  <conditionalFormatting sqref="DE26:DF30">
    <cfRule type="cellIs" dxfId="1442" priority="161" operator="equal">
      <formula>"Remplaçant"</formula>
    </cfRule>
    <cfRule type="cellIs" dxfId="1441" priority="162" operator="equal">
      <formula>"Titulaire"</formula>
    </cfRule>
  </conditionalFormatting>
  <conditionalFormatting sqref="DH26:DI30">
    <cfRule type="cellIs" dxfId="1440" priority="159" operator="equal">
      <formula>"Remplaçant"</formula>
    </cfRule>
    <cfRule type="cellIs" dxfId="1439" priority="160" operator="equal">
      <formula>"Titulaire"</formula>
    </cfRule>
  </conditionalFormatting>
  <conditionalFormatting sqref="DK26:DL30">
    <cfRule type="cellIs" dxfId="1438" priority="157" operator="equal">
      <formula>"Remplaçant"</formula>
    </cfRule>
    <cfRule type="cellIs" dxfId="1437" priority="158" operator="equal">
      <formula>"Titulaire"</formula>
    </cfRule>
  </conditionalFormatting>
  <conditionalFormatting sqref="DN26:DO30">
    <cfRule type="cellIs" dxfId="1436" priority="155" operator="equal">
      <formula>"Remplaçant"</formula>
    </cfRule>
    <cfRule type="cellIs" dxfId="1435" priority="156" operator="equal">
      <formula>"Titulaire"</formula>
    </cfRule>
  </conditionalFormatting>
  <conditionalFormatting sqref="DQ26:DR30">
    <cfRule type="cellIs" dxfId="1434" priority="153" operator="equal">
      <formula>"Remplaçant"</formula>
    </cfRule>
    <cfRule type="cellIs" dxfId="1433" priority="154" operator="equal">
      <formula>"Titulaire"</formula>
    </cfRule>
  </conditionalFormatting>
  <conditionalFormatting sqref="DT26:DU30">
    <cfRule type="cellIs" dxfId="1432" priority="151" operator="equal">
      <formula>"Remplaçant"</formula>
    </cfRule>
    <cfRule type="cellIs" dxfId="1431" priority="152" operator="equal">
      <formula>"Titulaire"</formula>
    </cfRule>
  </conditionalFormatting>
  <conditionalFormatting sqref="E28:F30 E26:E27">
    <cfRule type="cellIs" dxfId="1430" priority="150" operator="equal">
      <formula>0</formula>
    </cfRule>
  </conditionalFormatting>
  <conditionalFormatting sqref="G26:I30">
    <cfRule type="cellIs" dxfId="1429" priority="149" operator="equal">
      <formula>0</formula>
    </cfRule>
  </conditionalFormatting>
  <conditionalFormatting sqref="O132:XFD134 U130 AC130:XFD131 O130:T131 M130:N134 F130:F134 I130:K134">
    <cfRule type="cellIs" dxfId="1428" priority="147" operator="equal">
      <formula>"Remplaçant"</formula>
    </cfRule>
    <cfRule type="cellIs" dxfId="1427" priority="148" operator="equal">
      <formula>"Titulaire"</formula>
    </cfRule>
  </conditionalFormatting>
  <conditionalFormatting sqref="F130:F134">
    <cfRule type="colorScale" priority="146">
      <colorScale>
        <cfvo type="min"/>
        <cfvo type="percentile" val="50"/>
        <cfvo type="max"/>
        <color rgb="FFF8696B"/>
        <color rgb="FFFFEB84"/>
        <color rgb="FF63BE7B"/>
      </colorScale>
    </cfRule>
  </conditionalFormatting>
  <conditionalFormatting sqref="H130:H134">
    <cfRule type="cellIs" dxfId="1426" priority="144" operator="equal">
      <formula>"Remplaçant"</formula>
    </cfRule>
    <cfRule type="cellIs" dxfId="1425" priority="145" operator="equal">
      <formula>"Titulaire"</formula>
    </cfRule>
  </conditionalFormatting>
  <conditionalFormatting sqref="H130:H134">
    <cfRule type="colorScale" priority="143">
      <colorScale>
        <cfvo type="min"/>
        <cfvo type="percentile" val="50"/>
        <cfvo type="max"/>
        <color rgb="FFF8696B"/>
        <color rgb="FFFFEB84"/>
        <color rgb="FF63BE7B"/>
      </colorScale>
    </cfRule>
  </conditionalFormatting>
  <conditionalFormatting sqref="G130:G134">
    <cfRule type="cellIs" dxfId="1424" priority="141" operator="equal">
      <formula>"Remplaçant"</formula>
    </cfRule>
    <cfRule type="cellIs" dxfId="1423" priority="142" operator="equal">
      <formula>"Titulaire"</formula>
    </cfRule>
  </conditionalFormatting>
  <conditionalFormatting sqref="G130:G134">
    <cfRule type="colorScale" priority="140">
      <colorScale>
        <cfvo type="min"/>
        <cfvo type="percentile" val="50"/>
        <cfvo type="max"/>
        <color rgb="FFF8696B"/>
        <color rgb="FFFFEB84"/>
        <color rgb="FF63BE7B"/>
      </colorScale>
    </cfRule>
  </conditionalFormatting>
  <conditionalFormatting sqref="L21">
    <cfRule type="cellIs" dxfId="1422" priority="134" operator="equal">
      <formula>"Remplaçant"</formula>
    </cfRule>
    <cfRule type="cellIs" dxfId="1421" priority="135" operator="equal">
      <formula>"Titulaire"</formula>
    </cfRule>
  </conditionalFormatting>
  <conditionalFormatting sqref="L23">
    <cfRule type="cellIs" dxfId="1420" priority="130" operator="equal">
      <formula>"Remplaçant"</formula>
    </cfRule>
    <cfRule type="cellIs" dxfId="1419" priority="131" operator="equal">
      <formula>"Titulaire"</formula>
    </cfRule>
  </conditionalFormatting>
  <conditionalFormatting sqref="L22">
    <cfRule type="cellIs" dxfId="1418" priority="126" operator="equal">
      <formula>"Remplaçant"</formula>
    </cfRule>
    <cfRule type="cellIs" dxfId="1417" priority="127" operator="equal">
      <formula>"Titulaire"</formula>
    </cfRule>
  </conditionalFormatting>
  <conditionalFormatting sqref="L6">
    <cfRule type="cellIs" dxfId="1416" priority="124" operator="equal">
      <formula>"Remplaçant"</formula>
    </cfRule>
    <cfRule type="cellIs" dxfId="1415" priority="125" operator="equal">
      <formula>"Titulaire"</formula>
    </cfRule>
  </conditionalFormatting>
  <conditionalFormatting sqref="L20">
    <cfRule type="cellIs" dxfId="1414" priority="122" operator="equal">
      <formula>"Remplaçant"</formula>
    </cfRule>
    <cfRule type="cellIs" dxfId="1413" priority="123" operator="equal">
      <formula>"Titulaire"</formula>
    </cfRule>
  </conditionalFormatting>
  <conditionalFormatting sqref="O26">
    <cfRule type="cellIs" dxfId="1412" priority="118" operator="equal">
      <formula>"Remplaçant"</formula>
    </cfRule>
    <cfRule type="cellIs" dxfId="1411" priority="119" operator="equal">
      <formula>"Titulaire"</formula>
    </cfRule>
  </conditionalFormatting>
  <conditionalFormatting sqref="O23">
    <cfRule type="cellIs" dxfId="1410" priority="112" operator="equal">
      <formula>"Remplaçant"</formula>
    </cfRule>
    <cfRule type="cellIs" dxfId="1409" priority="113" operator="equal">
      <formula>"Titulaire"</formula>
    </cfRule>
  </conditionalFormatting>
  <conditionalFormatting sqref="O24">
    <cfRule type="cellIs" dxfId="1408" priority="108" operator="equal">
      <formula>"Remplaçant"</formula>
    </cfRule>
    <cfRule type="cellIs" dxfId="1407" priority="109" operator="equal">
      <formula>"Titulaire"</formula>
    </cfRule>
  </conditionalFormatting>
  <conditionalFormatting sqref="F21">
    <cfRule type="cellIs" dxfId="1406" priority="101" operator="equal">
      <formula>0</formula>
    </cfRule>
  </conditionalFormatting>
  <conditionalFormatting sqref="F22">
    <cfRule type="cellIs" dxfId="1405" priority="100" operator="equal">
      <formula>0</formula>
    </cfRule>
  </conditionalFormatting>
  <conditionalFormatting sqref="F23">
    <cfRule type="cellIs" dxfId="1404" priority="99" operator="equal">
      <formula>0</formula>
    </cfRule>
  </conditionalFormatting>
  <conditionalFormatting sqref="R26">
    <cfRule type="cellIs" dxfId="1403" priority="97" operator="equal">
      <formula>"Remplaçant"</formula>
    </cfRule>
    <cfRule type="cellIs" dxfId="1402" priority="98" operator="equal">
      <formula>"Titulaire"</formula>
    </cfRule>
  </conditionalFormatting>
  <conditionalFormatting sqref="R23">
    <cfRule type="cellIs" dxfId="1401" priority="83" operator="equal">
      <formula>"Remplaçant"</formula>
    </cfRule>
    <cfRule type="cellIs" dxfId="1400" priority="84" operator="equal">
      <formula>"Titulaire"</formula>
    </cfRule>
  </conditionalFormatting>
  <conditionalFormatting sqref="R28">
    <cfRule type="cellIs" dxfId="1399" priority="91" operator="equal">
      <formula>"Remplaçant"</formula>
    </cfRule>
    <cfRule type="cellIs" dxfId="1398" priority="92" operator="equal">
      <formula>"Titulaire"</formula>
    </cfRule>
  </conditionalFormatting>
  <conditionalFormatting sqref="R15">
    <cfRule type="cellIs" dxfId="1397" priority="89" operator="equal">
      <formula>"Remplaçant"</formula>
    </cfRule>
    <cfRule type="cellIs" dxfId="1396" priority="90" operator="equal">
      <formula>"Titulaire"</formula>
    </cfRule>
  </conditionalFormatting>
  <conditionalFormatting sqref="R24">
    <cfRule type="cellIs" dxfId="1395" priority="87" operator="equal">
      <formula>"Remplaçant"</formula>
    </cfRule>
    <cfRule type="cellIs" dxfId="1394" priority="88" operator="equal">
      <formula>"Titulaire"</formula>
    </cfRule>
  </conditionalFormatting>
  <conditionalFormatting sqref="L38">
    <cfRule type="cellIs" dxfId="1393" priority="75" operator="equal">
      <formula>"Remplaçant"</formula>
    </cfRule>
    <cfRule type="cellIs" dxfId="1392" priority="76" operator="equal">
      <formula>"Titulaire"</formula>
    </cfRule>
  </conditionalFormatting>
  <conditionalFormatting sqref="R13">
    <cfRule type="cellIs" dxfId="1391" priority="79" operator="equal">
      <formula>"Remplaçant"</formula>
    </cfRule>
    <cfRule type="cellIs" dxfId="1390" priority="80" operator="equal">
      <formula>"Titulaire"</formula>
    </cfRule>
  </conditionalFormatting>
  <conditionalFormatting sqref="R22">
    <cfRule type="cellIs" dxfId="1389" priority="43" operator="equal">
      <formula>"Remplaçant"</formula>
    </cfRule>
    <cfRule type="cellIs" dxfId="1388" priority="44" operator="equal">
      <formula>"Titulaire"</formula>
    </cfRule>
  </conditionalFormatting>
  <conditionalFormatting sqref="L25">
    <cfRule type="cellIs" dxfId="1387" priority="73" operator="equal">
      <formula>"Remplaçant"</formula>
    </cfRule>
    <cfRule type="cellIs" dxfId="1386" priority="74" operator="equal">
      <formula>"Titulaire"</formula>
    </cfRule>
  </conditionalFormatting>
  <conditionalFormatting sqref="L14">
    <cfRule type="cellIs" dxfId="1385" priority="71" operator="equal">
      <formula>"Remplaçant"</formula>
    </cfRule>
    <cfRule type="cellIs" dxfId="1384" priority="72" operator="equal">
      <formula>"Titulaire"</formula>
    </cfRule>
  </conditionalFormatting>
  <conditionalFormatting sqref="L26">
    <cfRule type="cellIs" dxfId="1383" priority="69" operator="equal">
      <formula>"Remplaçant"</formula>
    </cfRule>
    <cfRule type="cellIs" dxfId="1382" priority="70" operator="equal">
      <formula>"Titulaire"</formula>
    </cfRule>
  </conditionalFormatting>
  <conditionalFormatting sqref="L24">
    <cfRule type="cellIs" dxfId="1381" priority="67" operator="equal">
      <formula>"Remplaçant"</formula>
    </cfRule>
    <cfRule type="cellIs" dxfId="1380" priority="68" operator="equal">
      <formula>"Titulaire"</formula>
    </cfRule>
  </conditionalFormatting>
  <conditionalFormatting sqref="F26">
    <cfRule type="cellIs" dxfId="1379" priority="66" operator="equal">
      <formula>0</formula>
    </cfRule>
  </conditionalFormatting>
  <conditionalFormatting sqref="F27">
    <cfRule type="cellIs" dxfId="1378" priority="65" operator="equal">
      <formula>0</formula>
    </cfRule>
  </conditionalFormatting>
  <conditionalFormatting sqref="O32">
    <cfRule type="cellIs" dxfId="1377" priority="63" operator="equal">
      <formula>"Remplaçant"</formula>
    </cfRule>
    <cfRule type="cellIs" dxfId="1376" priority="64" operator="equal">
      <formula>"Titulaire"</formula>
    </cfRule>
  </conditionalFormatting>
  <conditionalFormatting sqref="O27">
    <cfRule type="cellIs" dxfId="1375" priority="61" operator="equal">
      <formula>"Remplaçant"</formula>
    </cfRule>
    <cfRule type="cellIs" dxfId="1374" priority="62" operator="equal">
      <formula>"Titulaire"</formula>
    </cfRule>
  </conditionalFormatting>
  <conditionalFormatting sqref="O25">
    <cfRule type="cellIs" dxfId="1373" priority="59" operator="equal">
      <formula>"Remplaçant"</formula>
    </cfRule>
    <cfRule type="cellIs" dxfId="1372" priority="60" operator="equal">
      <formula>"Titulaire"</formula>
    </cfRule>
  </conditionalFormatting>
  <conditionalFormatting sqref="O22">
    <cfRule type="cellIs" dxfId="1371" priority="57" operator="equal">
      <formula>"Remplaçant"</formula>
    </cfRule>
    <cfRule type="cellIs" dxfId="1370" priority="58" operator="equal">
      <formula>"Titulaire"</formula>
    </cfRule>
  </conditionalFormatting>
  <conditionalFormatting sqref="O14">
    <cfRule type="cellIs" dxfId="1369" priority="55" operator="equal">
      <formula>"Remplaçant"</formula>
    </cfRule>
    <cfRule type="cellIs" dxfId="1368" priority="56" operator="equal">
      <formula>"Titulaire"</formula>
    </cfRule>
  </conditionalFormatting>
  <conditionalFormatting sqref="O21">
    <cfRule type="cellIs" dxfId="1367" priority="53" operator="equal">
      <formula>"Remplaçant"</formula>
    </cfRule>
    <cfRule type="cellIs" dxfId="1366" priority="54" operator="equal">
      <formula>"Titulaire"</formula>
    </cfRule>
  </conditionalFormatting>
  <conditionalFormatting sqref="O12">
    <cfRule type="cellIs" dxfId="1365" priority="51" operator="equal">
      <formula>"Remplaçant"</formula>
    </cfRule>
    <cfRule type="cellIs" dxfId="1364" priority="52" operator="equal">
      <formula>"Titulaire"</formula>
    </cfRule>
  </conditionalFormatting>
  <conditionalFormatting sqref="O13">
    <cfRule type="cellIs" dxfId="1363" priority="49" operator="equal">
      <formula>"Remplaçant"</formula>
    </cfRule>
    <cfRule type="cellIs" dxfId="1362" priority="50" operator="equal">
      <formula>"Titulaire"</formula>
    </cfRule>
  </conditionalFormatting>
  <conditionalFormatting sqref="R27">
    <cfRule type="cellIs" dxfId="1361" priority="47" operator="equal">
      <formula>"Remplaçant"</formula>
    </cfRule>
    <cfRule type="cellIs" dxfId="1360" priority="48" operator="equal">
      <formula>"Titulaire"</formula>
    </cfRule>
  </conditionalFormatting>
  <conditionalFormatting sqref="R25">
    <cfRule type="cellIs" dxfId="1359" priority="45" operator="equal">
      <formula>"Remplaçant"</formula>
    </cfRule>
    <cfRule type="cellIs" dxfId="1358" priority="46" operator="equal">
      <formula>"Titulaire"</formula>
    </cfRule>
  </conditionalFormatting>
  <conditionalFormatting sqref="R6">
    <cfRule type="cellIs" dxfId="1357" priority="41" operator="equal">
      <formula>"Remplaçant"</formula>
    </cfRule>
    <cfRule type="cellIs" dxfId="1356" priority="42" operator="equal">
      <formula>"Titulaire"</formula>
    </cfRule>
  </conditionalFormatting>
  <conditionalFormatting sqref="R21">
    <cfRule type="cellIs" dxfId="1355" priority="39" operator="equal">
      <formula>"Remplaçant"</formula>
    </cfRule>
    <cfRule type="cellIs" dxfId="1354" priority="40" operator="equal">
      <formula>"Titulaire"</formula>
    </cfRule>
  </conditionalFormatting>
  <conditionalFormatting sqref="R29">
    <cfRule type="cellIs" dxfId="1353" priority="37" operator="equal">
      <formula>"Remplaçant"</formula>
    </cfRule>
    <cfRule type="cellIs" dxfId="1352" priority="38" operator="equal">
      <formula>"Titulaire"</formula>
    </cfRule>
  </conditionalFormatting>
  <conditionalFormatting sqref="U5">
    <cfRule type="cellIs" dxfId="1351" priority="35" operator="equal">
      <formula>"Remplaçant"</formula>
    </cfRule>
    <cfRule type="cellIs" dxfId="1350" priority="36" operator="equal">
      <formula>"Titulaire"</formula>
    </cfRule>
  </conditionalFormatting>
  <conditionalFormatting sqref="U12">
    <cfRule type="cellIs" dxfId="1349" priority="5" operator="equal">
      <formula>"Remplaçant"</formula>
    </cfRule>
    <cfRule type="cellIs" dxfId="1348" priority="6" operator="equal">
      <formula>"Titulaire"</formula>
    </cfRule>
  </conditionalFormatting>
  <conditionalFormatting sqref="U8">
    <cfRule type="cellIs" dxfId="1347" priority="31" operator="equal">
      <formula>"Remplaçant"</formula>
    </cfRule>
    <cfRule type="cellIs" dxfId="1346" priority="32" operator="equal">
      <formula>"Titulaire"</formula>
    </cfRule>
  </conditionalFormatting>
  <conditionalFormatting sqref="U17">
    <cfRule type="cellIs" dxfId="1345" priority="29" operator="equal">
      <formula>"Remplaçant"</formula>
    </cfRule>
    <cfRule type="cellIs" dxfId="1344" priority="30" operator="equal">
      <formula>"Titulaire"</formula>
    </cfRule>
  </conditionalFormatting>
  <conditionalFormatting sqref="U7">
    <cfRule type="cellIs" dxfId="1343" priority="27" operator="equal">
      <formula>"Remplaçant"</formula>
    </cfRule>
    <cfRule type="cellIs" dxfId="1342" priority="28" operator="equal">
      <formula>"Titulaire"</formula>
    </cfRule>
  </conditionalFormatting>
  <conditionalFormatting sqref="U32">
    <cfRule type="cellIs" dxfId="1341" priority="25" operator="equal">
      <formula>"Remplaçant"</formula>
    </cfRule>
    <cfRule type="cellIs" dxfId="1340" priority="26" operator="equal">
      <formula>"Titulaire"</formula>
    </cfRule>
  </conditionalFormatting>
  <conditionalFormatting sqref="U9">
    <cfRule type="cellIs" dxfId="1339" priority="23" operator="equal">
      <formula>"Remplaçant"</formula>
    </cfRule>
    <cfRule type="cellIs" dxfId="1338" priority="24" operator="equal">
      <formula>"Titulaire"</formula>
    </cfRule>
  </conditionalFormatting>
  <conditionalFormatting sqref="U25">
    <cfRule type="cellIs" dxfId="1337" priority="21" operator="equal">
      <formula>"Remplaçant"</formula>
    </cfRule>
    <cfRule type="cellIs" dxfId="1336" priority="22" operator="equal">
      <formula>"Titulaire"</formula>
    </cfRule>
  </conditionalFormatting>
  <conditionalFormatting sqref="U31">
    <cfRule type="cellIs" dxfId="1335" priority="19" operator="equal">
      <formula>"Remplaçant"</formula>
    </cfRule>
    <cfRule type="cellIs" dxfId="1334" priority="20" operator="equal">
      <formula>"Titulaire"</formula>
    </cfRule>
  </conditionalFormatting>
  <conditionalFormatting sqref="U14">
    <cfRule type="cellIs" dxfId="1333" priority="17" operator="equal">
      <formula>"Remplaçant"</formula>
    </cfRule>
    <cfRule type="cellIs" dxfId="1332" priority="18" operator="equal">
      <formula>"Titulaire"</formula>
    </cfRule>
  </conditionalFormatting>
  <conditionalFormatting sqref="U16">
    <cfRule type="cellIs" dxfId="1331" priority="15" operator="equal">
      <formula>"Remplaçant"</formula>
    </cfRule>
    <cfRule type="cellIs" dxfId="1330" priority="16" operator="equal">
      <formula>"Titulaire"</formula>
    </cfRule>
  </conditionalFormatting>
  <conditionalFormatting sqref="U19">
    <cfRule type="cellIs" dxfId="1329" priority="13" operator="equal">
      <formula>"Remplaçant"</formula>
    </cfRule>
    <cfRule type="cellIs" dxfId="1328" priority="14" operator="equal">
      <formula>"Titulaire"</formula>
    </cfRule>
  </conditionalFormatting>
  <conditionalFormatting sqref="U6">
    <cfRule type="cellIs" dxfId="1327" priority="11" operator="equal">
      <formula>"Remplaçant"</formula>
    </cfRule>
    <cfRule type="cellIs" dxfId="1326" priority="12" operator="equal">
      <formula>"Titulaire"</formula>
    </cfRule>
  </conditionalFormatting>
  <conditionalFormatting sqref="U29">
    <cfRule type="cellIs" dxfId="1325" priority="9" operator="equal">
      <formula>"Remplaçant"</formula>
    </cfRule>
    <cfRule type="cellIs" dxfId="1324" priority="10" operator="equal">
      <formula>"Titulaire"</formula>
    </cfRule>
  </conditionalFormatting>
  <conditionalFormatting sqref="U10">
    <cfRule type="cellIs" dxfId="1323" priority="7" operator="equal">
      <formula>"Remplaçant"</formula>
    </cfRule>
    <cfRule type="cellIs" dxfId="1322" priority="8" operator="equal">
      <formula>"Titulaire"</formula>
    </cfRule>
  </conditionalFormatting>
  <conditionalFormatting sqref="U22">
    <cfRule type="cellIs" dxfId="1321" priority="3" operator="equal">
      <formula>"Remplaçant"</formula>
    </cfRule>
    <cfRule type="cellIs" dxfId="1320" priority="4" operator="equal">
      <formula>"Titulaire"</formula>
    </cfRule>
  </conditionalFormatting>
  <conditionalFormatting sqref="U34">
    <cfRule type="cellIs" dxfId="1319" priority="1" operator="equal">
      <formula>"Remplaçant"</formula>
    </cfRule>
    <cfRule type="cellIs" dxfId="1318" priority="2" operator="equal">
      <formula>"Titulaire"</formula>
    </cfRule>
  </conditionalFormatting>
  <hyperlinks>
    <hyperlink ref="B108" r:id="rId1" tooltip="Benoît Costil" display="http://www.lequipe.fr/Football/FootballFicheJoueur20634.html"/>
    <hyperlink ref="B135" r:id="rId2" tooltip="Edvinas Gertmonas" display="http://www.lequipe.fr/Football/FootballFicheJoueur55881.html"/>
    <hyperlink ref="B121" r:id="rId3" tooltip="Paul Nardi" display="http://www.lequipe.fr/Football/FootballFicheJoueur40639.html"/>
    <hyperlink ref="B127" r:id="rId4" tooltip="Benjamin André" display="http://www.lequipe.fr/Football/FootballFicheJoueur29477.html"/>
    <hyperlink ref="B128" r:id="rId5" tooltip="Sylvain Armand" display="http://www.lequipe.fr/Football/FootballFicheJoueur7989.html"/>
    <hyperlink ref="B129" r:id="rId6" tooltip="Ludovic Baal" display="http://www.lequipe.fr/Football/FootballFicheJoueur25044.html"/>
    <hyperlink ref="B119" r:id="rId7" tooltip="Ramy Bensebaini" display="http://www.lequipe.fr/Football/FootballFicheJoueur53433.html"/>
    <hyperlink ref="B125" r:id="rId8" tooltip="Dimitri Cavaré" display="http://www.lequipe.fr/Football/FootballFicheJoueur50121.html"/>
    <hyperlink ref="B134" r:id="rId9" tooltip="Romain Danzé" display="http://www.lequipe.fr/Football/FootballFicheJoueur25107.html"/>
    <hyperlink ref="B130" r:id="rId10" tooltip="Afonso Figueiredo" display="http://www.lequipe.fr/Football/FootballFicheJoueur54680.html"/>
    <hyperlink ref="B136" r:id="rId11" tooltip="Jérémy Gelin" display="http://www.lequipe.fr/Football/FootballFicheJoueur58130.html"/>
    <hyperlink ref="B137" r:id="rId12" tooltip="Joris Gnagnon" display="http://www.lequipe.fr/Football/FootballFicheJoueur58224.html"/>
    <hyperlink ref="B111" r:id="rId13" tooltip="Pedro Mendes" display="http://www.lequipe.fr/Football/FootballFicheJoueur48186.html"/>
    <hyperlink ref="B110" r:id="rId14" tooltip="Mexer" display="http://www.lequipe.fr/Football/FootballFicheJoueur35518.html"/>
    <hyperlink ref="B109" r:id="rId15" tooltip="Mehdi Zeffane" display="http://www.lequipe.fr/Football/FootballFicheJoueur37666.html"/>
    <hyperlink ref="B120" r:id="rId16" tooltip="Christian Brüls" display="http://www.lequipe.fr/Football/FootballFicheJoueur38020.html"/>
    <hyperlink ref="B114" r:id="rId17" tooltip="Clément Chantôme" display="http://www.lequipe.fr/Football/FootballFicheJoueur25022.html"/>
    <hyperlink ref="B112" r:id="rId18" tooltip="Gelson Fernandes" display="http://www.lequipe.fr/Football/FootballFicheJoueur25696.html"/>
    <hyperlink ref="B133" r:id="rId19" tooltip="Yoann Gourcuff" display="http://www.lequipe.fr/Football/FootballFicheJoueur20231.html"/>
    <hyperlink ref="B116" r:id="rId20" tooltip="Kamil Grosicki" display="http://www.lequipe.fr/Football/FootballFicheJoueur255000000000000000000025257.html"/>
    <hyperlink ref="B122" r:id="rId21" tooltip="Adrien Hunou" display="http://www.lequipe.fr/Football/FootballFicheJoueur49299.html"/>
    <hyperlink ref="B138" r:id="rId22" tooltip="Nicolas Janvier" display="http://www.lequipe.fr/Football/FootballFicheJoueur58131.html"/>
    <hyperlink ref="B123" r:id="rId23" tooltip="Ermir Lenjani" display="http://www.lequipe.fr/Football/FootballFicheJoueur38445.html"/>
    <hyperlink ref="B113" r:id="rId24" tooltip="Paul Ntep" display="http://www.lequipe.fr/Football/FootballFicheJoueur36022.html"/>
    <hyperlink ref="B139" r:id="rId25" tooltip="Denis-Will Poha" display="http://www.lequipe.fr/Football/FootballFicheJoueur57719.html"/>
    <hyperlink ref="B131" r:id="rId26" tooltip="Sanjin Prcic" display="http://www.lequipe.fr/Football/FootballFicheJoueur36991.html"/>
    <hyperlink ref="B126" r:id="rId27" tooltip="Yacouba Sylla" display="http://www.lequipe.fr/Football/FootballFicheJoueur39650.html"/>
    <hyperlink ref="B140" r:id="rId28" tooltip="Adama Diakhaby" display="http://www.lequipe.fr/Football/FootballFicheJoueur60448.html"/>
    <hyperlink ref="B115" r:id="rId29" tooltip="Kermit Erasmus" display="http://www.lequipe.fr/Football/FootballFicheJoueur255000000000000000000025733.html"/>
    <hyperlink ref="B132" r:id="rId30" tooltip="Mouhamadou Habibou" display="http://www.lequipe.fr/Football/FootballFicheJoueur255000000000000000000026061.html"/>
    <hyperlink ref="B124" r:id="rId31" tooltip="Pedro Henrique" display="http://www.lequipe.fr/Football/FootballFicheJoueur45009.html"/>
    <hyperlink ref="B117" r:id="rId32" tooltip="Wesley Saïd" display="http://www.lequipe.fr/Football/FootballFicheJoueur48416.html"/>
    <hyperlink ref="B118" r:id="rId33" tooltip="Giovanni Sio" display="http://www.lequipe.fr/Football/FootballFicheJoueur26889.html"/>
    <hyperlink ref="B5" r:id="rId34" tooltip="Benoît Costil" display="http://www.lequipe.fr/Football/FootballFicheJoueur20634.html"/>
    <hyperlink ref="B33" r:id="rId35" tooltip="Edvinas Gertmonas" display="http://www.lequipe.fr/Football/FootballFicheJoueur55881.html"/>
    <hyperlink ref="B19" r:id="rId36" tooltip="Paul Nardi" display="http://www.lequipe.fr/Football/FootballFicheJoueur40639.html"/>
    <hyperlink ref="B25" r:id="rId37" tooltip="Benjamin André" display="http://www.lequipe.fr/Football/FootballFicheJoueur29477.html"/>
    <hyperlink ref="B26" r:id="rId38" tooltip="Sylvain Armand" display="http://www.lequipe.fr/Football/FootballFicheJoueur7989.html"/>
    <hyperlink ref="B27" r:id="rId39" tooltip="Ludovic Baal" display="http://www.lequipe.fr/Football/FootballFicheJoueur25044.html"/>
    <hyperlink ref="B17" r:id="rId40" tooltip="Ramy Bensebaini" display="http://www.lequipe.fr/Football/FootballFicheJoueur53433.html"/>
    <hyperlink ref="B23" r:id="rId41" tooltip="Dimitri Cavaré" display="http://www.lequipe.fr/Football/FootballFicheJoueur50121.html"/>
    <hyperlink ref="B32" r:id="rId42" tooltip="Romain Danzé" display="http://www.lequipe.fr/Football/FootballFicheJoueur25107.html"/>
    <hyperlink ref="B28" r:id="rId43" tooltip="Afonso Figueiredo" display="http://www.lequipe.fr/Football/FootballFicheJoueur54680.html"/>
    <hyperlink ref="B36" r:id="rId44" tooltip="Jérémy Gelin" display="http://www.lequipe.fr/Football/FootballFicheJoueur58130.html"/>
    <hyperlink ref="B37" r:id="rId45" tooltip="Joris Gnagnon" display="http://www.lequipe.fr/Football/FootballFicheJoueur58224.html"/>
    <hyperlink ref="B8" r:id="rId46" tooltip="Pedro Mendes" display="http://www.lequipe.fr/Football/FootballFicheJoueur48186.html"/>
    <hyperlink ref="B7" r:id="rId47" tooltip="Mexer" display="http://www.lequipe.fr/Football/FootballFicheJoueur35518.html"/>
    <hyperlink ref="B6" r:id="rId48" tooltip="Mehdi Zeffane" display="http://www.lequipe.fr/Football/FootballFicheJoueur37666.html"/>
    <hyperlink ref="B18" r:id="rId49" tooltip="Christian Brüls" display="http://www.lequipe.fr/Football/FootballFicheJoueur38020.html"/>
    <hyperlink ref="B11" r:id="rId50" tooltip="Clément Chantôme" display="http://www.lequipe.fr/Football/FootballFicheJoueur25022.html"/>
    <hyperlink ref="B9" r:id="rId51" tooltip="Gelson Fernandes" display="http://www.lequipe.fr/Football/FootballFicheJoueur25696.html"/>
    <hyperlink ref="B31" r:id="rId52" tooltip="Yoann Gourcuff" display="http://www.lequipe.fr/Football/FootballFicheJoueur20231.html"/>
    <hyperlink ref="B13" r:id="rId53" tooltip="Kamil Grosicki" display="http://www.lequipe.fr/Football/FootballFicheJoueur255000000000000000000025257.html"/>
    <hyperlink ref="B20" r:id="rId54" tooltip="Adrien Hunou" display="http://www.lequipe.fr/Football/FootballFicheJoueur49299.html"/>
    <hyperlink ref="B38" r:id="rId55" tooltip="Nicolas Janvier" display="http://www.lequipe.fr/Football/FootballFicheJoueur58131.html"/>
    <hyperlink ref="B21" r:id="rId56" tooltip="Ermir Lenjani" display="http://www.lequipe.fr/Football/FootballFicheJoueur38445.html"/>
    <hyperlink ref="B10" r:id="rId57" tooltip="Paul Ntep" display="http://www.lequipe.fr/Football/FootballFicheJoueur36022.html"/>
    <hyperlink ref="B39" r:id="rId58" tooltip="Denis-Will Poha" display="http://www.lequipe.fr/Football/FootballFicheJoueur57719.html"/>
    <hyperlink ref="B29" r:id="rId59" tooltip="Sanjin Prcic" display="http://www.lequipe.fr/Football/FootballFicheJoueur36991.html"/>
    <hyperlink ref="B24" r:id="rId60" tooltip="Yacouba Sylla" display="http://www.lequipe.fr/Football/FootballFicheJoueur39650.html"/>
    <hyperlink ref="B34" r:id="rId61" tooltip="Adama Diakhaby" display="http://www.lequipe.fr/Football/FootballFicheJoueur60448.html"/>
    <hyperlink ref="B12" r:id="rId62" tooltip="Kermit Erasmus" display="http://www.lequipe.fr/Football/FootballFicheJoueur255000000000000000000025733.html"/>
    <hyperlink ref="B30" r:id="rId63" tooltip="Mouhamadou Habibou" display="http://www.lequipe.fr/Football/FootballFicheJoueur255000000000000000000026061.html"/>
    <hyperlink ref="B22" r:id="rId64" tooltip="Pedro Henrique" display="http://www.lequipe.fr/Football/FootballFicheJoueur45009.html"/>
    <hyperlink ref="B14" r:id="rId65" tooltip="Wesley Saïd" display="http://www.lequipe.fr/Football/FootballFicheJoueur48416.html"/>
    <hyperlink ref="B16" r:id="rId66" tooltip="Giovanni Sio" display="http://www.lequipe.fr/Football/FootballFicheJoueur26889.html"/>
  </hyperlinks>
  <pageMargins left="0.7" right="0.7" top="0.75" bottom="0.75" header="0.3" footer="0.3"/>
  <drawing r:id="rId67"/>
  <legacyDrawing r:id="rId68"/>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dimension ref="A1:DX420"/>
  <sheetViews>
    <sheetView showGridLines="0" zoomScale="85" zoomScaleNormal="85" workbookViewId="0">
      <selection activeCell="A4" sqref="A4:XFD4"/>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18</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42595</v>
      </c>
      <c r="O2" s="113">
        <v>42603</v>
      </c>
      <c r="R2" s="113">
        <v>42610</v>
      </c>
      <c r="U2" s="113">
        <v>42622</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10</v>
      </c>
      <c r="O3" s="115" t="s">
        <v>18</v>
      </c>
      <c r="R3" s="115" t="s">
        <v>18</v>
      </c>
      <c r="U3" s="115" t="s">
        <v>7</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18</v>
      </c>
      <c r="M4" s="112" t="s">
        <v>155</v>
      </c>
      <c r="N4" s="111" t="s">
        <v>156</v>
      </c>
      <c r="O4" s="114" t="s">
        <v>14</v>
      </c>
      <c r="P4" s="112" t="s">
        <v>155</v>
      </c>
      <c r="Q4" s="111" t="s">
        <v>156</v>
      </c>
      <c r="R4" s="114" t="s">
        <v>25</v>
      </c>
      <c r="S4" s="112" t="s">
        <v>155</v>
      </c>
      <c r="T4" s="108" t="s">
        <v>156</v>
      </c>
      <c r="U4" s="114" t="s">
        <v>18</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1</v>
      </c>
      <c r="B5" s="174" t="s">
        <v>676</v>
      </c>
      <c r="C5" s="146">
        <v>1</v>
      </c>
      <c r="D5" s="177" t="s">
        <v>113</v>
      </c>
      <c r="E5" s="147">
        <f t="shared" ref="E5:E44" si="0">COUNTIF(L5:XFD5,"Titulaire")</f>
        <v>0</v>
      </c>
      <c r="F5" s="175">
        <f>SUM(L5:XFD5)*-1</f>
        <v>0</v>
      </c>
      <c r="G5" s="147">
        <f t="shared" ref="G5:G44" si="1">COUNTIFS($49:$49,"Victoire",5:5,"Titulaire")</f>
        <v>0</v>
      </c>
      <c r="H5" s="147">
        <f t="shared" ref="H5:H44" si="2">COUNTIFS($49:$49,"Nul",5:5,"Titulaire")</f>
        <v>0</v>
      </c>
      <c r="I5" s="147">
        <f t="shared" ref="I5:I44" si="3">COUNTIFS($49:$49,"Défaite",5:5,"Titulaire")</f>
        <v>0</v>
      </c>
      <c r="J5" s="106">
        <f t="shared" ref="J5:J44" si="4">COUNTIF($L5:$XFD5,"Titulaire")/$J$2</f>
        <v>0</v>
      </c>
      <c r="K5" s="106">
        <f t="shared" ref="K5:K44" si="5">COUNTIF($L5:$XFD5,"Remplaçant")/$J$2</f>
        <v>0</v>
      </c>
      <c r="L5" s="107"/>
      <c r="M5" s="110"/>
      <c r="N5" s="110"/>
      <c r="O5" s="107"/>
      <c r="P5" s="110"/>
      <c r="Q5" s="110"/>
      <c r="R5" s="107"/>
      <c r="S5" s="110"/>
      <c r="T5" s="110"/>
      <c r="U5" s="96"/>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2</v>
      </c>
      <c r="B6" s="174" t="s">
        <v>683</v>
      </c>
      <c r="C6" s="146">
        <v>2</v>
      </c>
      <c r="D6" s="177" t="s">
        <v>114</v>
      </c>
      <c r="E6" s="147">
        <f t="shared" si="0"/>
        <v>3</v>
      </c>
      <c r="F6" s="145">
        <f t="shared" ref="F6:F15" si="6">SUM(L6:XFD6)</f>
        <v>0</v>
      </c>
      <c r="G6" s="147">
        <f t="shared" si="1"/>
        <v>0</v>
      </c>
      <c r="H6" s="147">
        <f t="shared" si="2"/>
        <v>2</v>
      </c>
      <c r="I6" s="147">
        <f t="shared" si="3"/>
        <v>1</v>
      </c>
      <c r="J6" s="106">
        <f t="shared" si="4"/>
        <v>0.75</v>
      </c>
      <c r="K6" s="106">
        <f t="shared" si="5"/>
        <v>0.25</v>
      </c>
      <c r="L6" s="107" t="s">
        <v>121</v>
      </c>
      <c r="M6" s="110"/>
      <c r="N6" s="110"/>
      <c r="O6" s="96" t="s">
        <v>122</v>
      </c>
      <c r="P6" s="110"/>
      <c r="Q6" s="110"/>
      <c r="R6" s="107" t="s">
        <v>121</v>
      </c>
      <c r="S6" s="110"/>
      <c r="T6" s="110"/>
      <c r="U6" s="107" t="s">
        <v>121</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3</v>
      </c>
      <c r="B7" s="174" t="s">
        <v>682</v>
      </c>
      <c r="C7" s="146">
        <v>3</v>
      </c>
      <c r="D7" s="177" t="s">
        <v>114</v>
      </c>
      <c r="E7" s="147">
        <f t="shared" si="0"/>
        <v>0</v>
      </c>
      <c r="F7" s="145">
        <f t="shared" si="6"/>
        <v>0</v>
      </c>
      <c r="G7" s="147">
        <f t="shared" si="1"/>
        <v>0</v>
      </c>
      <c r="H7" s="147">
        <f t="shared" si="2"/>
        <v>0</v>
      </c>
      <c r="I7" s="147">
        <f t="shared" si="3"/>
        <v>0</v>
      </c>
      <c r="J7" s="106">
        <f t="shared" si="4"/>
        <v>0</v>
      </c>
      <c r="K7" s="106">
        <f t="shared" si="5"/>
        <v>0.25</v>
      </c>
      <c r="L7" s="96" t="s">
        <v>122</v>
      </c>
      <c r="M7" s="110"/>
      <c r="N7" s="110"/>
      <c r="O7" s="107"/>
      <c r="P7" s="110"/>
      <c r="Q7" s="110"/>
      <c r="R7" s="107"/>
      <c r="S7" s="110"/>
      <c r="T7" s="110"/>
      <c r="U7" s="96"/>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4</v>
      </c>
      <c r="B8" s="174" t="s">
        <v>692</v>
      </c>
      <c r="C8" s="146">
        <v>5</v>
      </c>
      <c r="D8" s="177" t="s">
        <v>116</v>
      </c>
      <c r="E8" s="147">
        <f t="shared" si="0"/>
        <v>2</v>
      </c>
      <c r="F8" s="145">
        <f t="shared" si="6"/>
        <v>0</v>
      </c>
      <c r="G8" s="147">
        <f t="shared" si="1"/>
        <v>0</v>
      </c>
      <c r="H8" s="147">
        <f t="shared" si="2"/>
        <v>1</v>
      </c>
      <c r="I8" s="147">
        <f t="shared" si="3"/>
        <v>1</v>
      </c>
      <c r="J8" s="106">
        <f t="shared" si="4"/>
        <v>0.5</v>
      </c>
      <c r="K8" s="106">
        <f t="shared" si="5"/>
        <v>0.5</v>
      </c>
      <c r="L8" s="107" t="s">
        <v>121</v>
      </c>
      <c r="M8" s="110"/>
      <c r="N8" s="110"/>
      <c r="O8" s="96" t="s">
        <v>122</v>
      </c>
      <c r="P8" s="110"/>
      <c r="Q8" s="110"/>
      <c r="R8" s="107" t="s">
        <v>121</v>
      </c>
      <c r="S8" s="110"/>
      <c r="T8" s="110"/>
      <c r="U8" s="96" t="s">
        <v>122</v>
      </c>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5</v>
      </c>
      <c r="B9" s="174" t="s">
        <v>684</v>
      </c>
      <c r="C9" s="146">
        <v>6</v>
      </c>
      <c r="D9" s="177" t="s">
        <v>116</v>
      </c>
      <c r="E9" s="147">
        <f t="shared" si="0"/>
        <v>1</v>
      </c>
      <c r="F9" s="145">
        <f t="shared" si="6"/>
        <v>0</v>
      </c>
      <c r="G9" s="147">
        <f t="shared" si="1"/>
        <v>1</v>
      </c>
      <c r="H9" s="147">
        <f t="shared" si="2"/>
        <v>0</v>
      </c>
      <c r="I9" s="147">
        <f t="shared" si="3"/>
        <v>0</v>
      </c>
      <c r="J9" s="106">
        <f t="shared" si="4"/>
        <v>0.25</v>
      </c>
      <c r="K9" s="106">
        <f t="shared" si="5"/>
        <v>0.5</v>
      </c>
      <c r="L9" s="96" t="s">
        <v>122</v>
      </c>
      <c r="M9" s="110"/>
      <c r="N9" s="110"/>
      <c r="O9" s="107" t="s">
        <v>121</v>
      </c>
      <c r="P9" s="110"/>
      <c r="Q9" s="110"/>
      <c r="R9" s="96" t="s">
        <v>122</v>
      </c>
      <c r="S9" s="110"/>
      <c r="T9" s="110"/>
      <c r="U9" s="96"/>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6</v>
      </c>
      <c r="B10" s="174" t="s">
        <v>315</v>
      </c>
      <c r="C10" s="146">
        <v>7</v>
      </c>
      <c r="D10" s="177" t="s">
        <v>116</v>
      </c>
      <c r="E10" s="147">
        <f t="shared" si="0"/>
        <v>0</v>
      </c>
      <c r="F10" s="145">
        <f t="shared" si="6"/>
        <v>0</v>
      </c>
      <c r="G10" s="147">
        <f t="shared" si="1"/>
        <v>0</v>
      </c>
      <c r="H10" s="147">
        <f t="shared" si="2"/>
        <v>0</v>
      </c>
      <c r="I10" s="147">
        <f t="shared" si="3"/>
        <v>0</v>
      </c>
      <c r="J10" s="106">
        <f t="shared" si="4"/>
        <v>0</v>
      </c>
      <c r="K10" s="106">
        <f t="shared" si="5"/>
        <v>0.25</v>
      </c>
      <c r="L10" s="107"/>
      <c r="M10" s="110"/>
      <c r="N10" s="110"/>
      <c r="O10" s="107"/>
      <c r="P10" s="110"/>
      <c r="Q10" s="110"/>
      <c r="R10" s="96"/>
      <c r="S10" s="110"/>
      <c r="T10" s="110"/>
      <c r="U10" s="96" t="s">
        <v>122</v>
      </c>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7</v>
      </c>
      <c r="B11" s="174" t="s">
        <v>685</v>
      </c>
      <c r="C11" s="146">
        <v>8</v>
      </c>
      <c r="D11" s="177" t="s">
        <v>116</v>
      </c>
      <c r="E11" s="147">
        <f t="shared" si="0"/>
        <v>1</v>
      </c>
      <c r="F11" s="145">
        <f t="shared" si="6"/>
        <v>0</v>
      </c>
      <c r="G11" s="147">
        <f t="shared" si="1"/>
        <v>0</v>
      </c>
      <c r="H11" s="147">
        <f t="shared" si="2"/>
        <v>0</v>
      </c>
      <c r="I11" s="147">
        <f t="shared" si="3"/>
        <v>1</v>
      </c>
      <c r="J11" s="106">
        <f t="shared" si="4"/>
        <v>0.25</v>
      </c>
      <c r="K11" s="106">
        <f t="shared" si="5"/>
        <v>0</v>
      </c>
      <c r="L11" s="107" t="s">
        <v>121</v>
      </c>
      <c r="M11" s="110"/>
      <c r="N11" s="110"/>
      <c r="O11" s="96"/>
      <c r="P11" s="110"/>
      <c r="Q11" s="110"/>
      <c r="R11" s="96"/>
      <c r="S11" s="110"/>
      <c r="T11" s="110"/>
      <c r="U11" s="96"/>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28</v>
      </c>
      <c r="B12" s="174" t="s">
        <v>701</v>
      </c>
      <c r="C12" s="146">
        <v>9</v>
      </c>
      <c r="D12" s="177" t="s">
        <v>117</v>
      </c>
      <c r="E12" s="147">
        <f t="shared" si="0"/>
        <v>2</v>
      </c>
      <c r="F12" s="145">
        <f t="shared" si="6"/>
        <v>0</v>
      </c>
      <c r="G12" s="147">
        <f t="shared" si="1"/>
        <v>1</v>
      </c>
      <c r="H12" s="147">
        <f t="shared" si="2"/>
        <v>1</v>
      </c>
      <c r="I12" s="147">
        <f t="shared" si="3"/>
        <v>0</v>
      </c>
      <c r="J12" s="106">
        <f t="shared" si="4"/>
        <v>0.5</v>
      </c>
      <c r="K12" s="106">
        <f t="shared" si="5"/>
        <v>0.25</v>
      </c>
      <c r="L12" s="107"/>
      <c r="M12" s="110"/>
      <c r="N12" s="110"/>
      <c r="O12" s="107" t="s">
        <v>121</v>
      </c>
      <c r="P12" s="110"/>
      <c r="Q12" s="110"/>
      <c r="R12" s="96" t="s">
        <v>122</v>
      </c>
      <c r="S12" s="110"/>
      <c r="T12" s="110"/>
      <c r="U12" s="107" t="s">
        <v>121</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9</v>
      </c>
      <c r="B13" s="174" t="s">
        <v>696</v>
      </c>
      <c r="C13" s="146">
        <v>10</v>
      </c>
      <c r="D13" s="177" t="s">
        <v>116</v>
      </c>
      <c r="E13" s="147">
        <f t="shared" si="0"/>
        <v>3</v>
      </c>
      <c r="F13" s="145">
        <f t="shared" si="6"/>
        <v>0</v>
      </c>
      <c r="G13" s="147">
        <f t="shared" si="1"/>
        <v>1</v>
      </c>
      <c r="H13" s="147">
        <f t="shared" si="2"/>
        <v>1</v>
      </c>
      <c r="I13" s="147">
        <f t="shared" si="3"/>
        <v>1</v>
      </c>
      <c r="J13" s="106">
        <f t="shared" si="4"/>
        <v>0.75</v>
      </c>
      <c r="K13" s="106">
        <f t="shared" si="5"/>
        <v>0</v>
      </c>
      <c r="L13" s="96" t="s">
        <v>121</v>
      </c>
      <c r="M13" s="110"/>
      <c r="N13" s="110"/>
      <c r="O13" s="96" t="s">
        <v>121</v>
      </c>
      <c r="P13" s="110"/>
      <c r="Q13" s="110"/>
      <c r="R13" s="107" t="s">
        <v>121</v>
      </c>
      <c r="S13" s="110"/>
      <c r="T13" s="110"/>
      <c r="U13" s="96"/>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8</v>
      </c>
      <c r="B14" s="174" t="s">
        <v>694</v>
      </c>
      <c r="C14" s="146">
        <v>11</v>
      </c>
      <c r="D14" s="177" t="s">
        <v>116</v>
      </c>
      <c r="E14" s="147">
        <f t="shared" si="0"/>
        <v>2</v>
      </c>
      <c r="F14" s="145">
        <f t="shared" si="6"/>
        <v>0</v>
      </c>
      <c r="G14" s="147">
        <f t="shared" si="1"/>
        <v>0</v>
      </c>
      <c r="H14" s="147">
        <f t="shared" si="2"/>
        <v>2</v>
      </c>
      <c r="I14" s="147">
        <f t="shared" si="3"/>
        <v>0</v>
      </c>
      <c r="J14" s="106">
        <f t="shared" si="4"/>
        <v>0.5</v>
      </c>
      <c r="K14" s="106">
        <f t="shared" si="5"/>
        <v>0</v>
      </c>
      <c r="L14" s="107"/>
      <c r="M14" s="110"/>
      <c r="N14" s="110"/>
      <c r="O14" s="107"/>
      <c r="P14" s="110"/>
      <c r="Q14" s="110"/>
      <c r="R14" s="107" t="s">
        <v>121</v>
      </c>
      <c r="S14" s="110"/>
      <c r="T14" s="110"/>
      <c r="U14" s="107" t="s">
        <v>121</v>
      </c>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10</v>
      </c>
      <c r="B15" s="174" t="s">
        <v>680</v>
      </c>
      <c r="C15" s="146">
        <v>12</v>
      </c>
      <c r="D15" s="177" t="s">
        <v>114</v>
      </c>
      <c r="E15" s="147">
        <f t="shared" si="0"/>
        <v>2</v>
      </c>
      <c r="F15" s="145">
        <f t="shared" si="6"/>
        <v>0</v>
      </c>
      <c r="G15" s="147">
        <f t="shared" si="1"/>
        <v>0</v>
      </c>
      <c r="H15" s="147">
        <f t="shared" si="2"/>
        <v>1</v>
      </c>
      <c r="I15" s="147">
        <f t="shared" si="3"/>
        <v>1</v>
      </c>
      <c r="J15" s="106">
        <f t="shared" si="4"/>
        <v>0.5</v>
      </c>
      <c r="K15" s="106">
        <f t="shared" si="5"/>
        <v>0</v>
      </c>
      <c r="L15" s="107" t="s">
        <v>121</v>
      </c>
      <c r="M15" s="110"/>
      <c r="N15" s="110"/>
      <c r="O15" s="107"/>
      <c r="P15" s="110"/>
      <c r="Q15" s="110"/>
      <c r="R15" s="96"/>
      <c r="S15" s="110"/>
      <c r="T15" s="110"/>
      <c r="U15" s="107" t="s">
        <v>121</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11</v>
      </c>
      <c r="B16" s="174" t="s">
        <v>678</v>
      </c>
      <c r="C16" s="146">
        <v>16</v>
      </c>
      <c r="D16" s="177" t="s">
        <v>113</v>
      </c>
      <c r="E16" s="147">
        <f t="shared" si="0"/>
        <v>4</v>
      </c>
      <c r="F16" s="175">
        <f>SUM(L16:XFD16)*-1</f>
        <v>-5</v>
      </c>
      <c r="G16" s="147">
        <f t="shared" si="1"/>
        <v>1</v>
      </c>
      <c r="H16" s="147">
        <f t="shared" si="2"/>
        <v>2</v>
      </c>
      <c r="I16" s="147">
        <f t="shared" si="3"/>
        <v>1</v>
      </c>
      <c r="J16" s="106">
        <f t="shared" si="4"/>
        <v>1</v>
      </c>
      <c r="K16" s="106">
        <f t="shared" si="5"/>
        <v>0</v>
      </c>
      <c r="L16" s="107" t="s">
        <v>121</v>
      </c>
      <c r="M16" s="110"/>
      <c r="N16" s="110">
        <v>3</v>
      </c>
      <c r="O16" s="107" t="s">
        <v>121</v>
      </c>
      <c r="P16" s="110"/>
      <c r="Q16" s="110">
        <v>1</v>
      </c>
      <c r="R16" s="107" t="s">
        <v>121</v>
      </c>
      <c r="S16" s="110"/>
      <c r="T16" s="110"/>
      <c r="U16" s="107" t="s">
        <v>121</v>
      </c>
      <c r="V16" s="110"/>
      <c r="W16" s="110">
        <v>1</v>
      </c>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12</v>
      </c>
      <c r="B17" s="174" t="s">
        <v>695</v>
      </c>
      <c r="C17" s="146">
        <v>17</v>
      </c>
      <c r="D17" s="177" t="s">
        <v>116</v>
      </c>
      <c r="E17" s="147">
        <f t="shared" si="0"/>
        <v>3</v>
      </c>
      <c r="F17" s="145">
        <f t="shared" ref="F17:F26" si="7">SUM(L17:XFD17)</f>
        <v>0</v>
      </c>
      <c r="G17" s="147">
        <f t="shared" si="1"/>
        <v>0</v>
      </c>
      <c r="H17" s="147">
        <f t="shared" si="2"/>
        <v>2</v>
      </c>
      <c r="I17" s="147">
        <f t="shared" si="3"/>
        <v>1</v>
      </c>
      <c r="J17" s="106">
        <f t="shared" si="4"/>
        <v>0.75</v>
      </c>
      <c r="K17" s="106">
        <f t="shared" si="5"/>
        <v>0.25</v>
      </c>
      <c r="L17" s="107" t="s">
        <v>121</v>
      </c>
      <c r="M17" s="110"/>
      <c r="N17" s="110"/>
      <c r="O17" s="96" t="s">
        <v>122</v>
      </c>
      <c r="P17" s="110"/>
      <c r="Q17" s="110"/>
      <c r="R17" s="107" t="s">
        <v>121</v>
      </c>
      <c r="S17" s="110"/>
      <c r="T17" s="110"/>
      <c r="U17" s="107" t="s">
        <v>121</v>
      </c>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13</v>
      </c>
      <c r="B18" s="174" t="s">
        <v>689</v>
      </c>
      <c r="C18" s="146">
        <v>18</v>
      </c>
      <c r="D18" s="177" t="s">
        <v>116</v>
      </c>
      <c r="E18" s="147">
        <f t="shared" si="0"/>
        <v>2</v>
      </c>
      <c r="F18" s="175">
        <f t="shared" si="7"/>
        <v>0</v>
      </c>
      <c r="G18" s="147">
        <f t="shared" si="1"/>
        <v>1</v>
      </c>
      <c r="H18" s="147">
        <f t="shared" si="2"/>
        <v>1</v>
      </c>
      <c r="I18" s="147">
        <f t="shared" si="3"/>
        <v>0</v>
      </c>
      <c r="J18" s="106">
        <f t="shared" si="4"/>
        <v>0.5</v>
      </c>
      <c r="K18" s="106">
        <f t="shared" si="5"/>
        <v>0.25</v>
      </c>
      <c r="L18" s="96"/>
      <c r="M18" s="110"/>
      <c r="N18" s="110"/>
      <c r="O18" s="107" t="s">
        <v>121</v>
      </c>
      <c r="P18" s="110"/>
      <c r="Q18" s="110"/>
      <c r="R18" s="96" t="s">
        <v>122</v>
      </c>
      <c r="S18" s="110"/>
      <c r="T18" s="110"/>
      <c r="U18" s="107" t="s">
        <v>121</v>
      </c>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14</v>
      </c>
      <c r="B19" s="174" t="s">
        <v>703</v>
      </c>
      <c r="C19" s="146">
        <v>19</v>
      </c>
      <c r="D19" s="177" t="s">
        <v>114</v>
      </c>
      <c r="E19" s="147">
        <f t="shared" si="0"/>
        <v>4</v>
      </c>
      <c r="F19" s="145">
        <f t="shared" si="7"/>
        <v>0</v>
      </c>
      <c r="G19" s="147">
        <f t="shared" si="1"/>
        <v>1</v>
      </c>
      <c r="H19" s="147">
        <f t="shared" si="2"/>
        <v>2</v>
      </c>
      <c r="I19" s="147">
        <f t="shared" si="3"/>
        <v>1</v>
      </c>
      <c r="J19" s="106">
        <f t="shared" si="4"/>
        <v>1</v>
      </c>
      <c r="K19" s="106">
        <f t="shared" si="5"/>
        <v>0</v>
      </c>
      <c r="L19" s="107" t="s">
        <v>121</v>
      </c>
      <c r="M19" s="110"/>
      <c r="N19" s="110"/>
      <c r="O19" s="107" t="s">
        <v>121</v>
      </c>
      <c r="P19" s="110"/>
      <c r="Q19" s="110"/>
      <c r="R19" s="107" t="s">
        <v>121</v>
      </c>
      <c r="S19" s="110"/>
      <c r="T19" s="110"/>
      <c r="U19" s="107" t="s">
        <v>121</v>
      </c>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15</v>
      </c>
      <c r="B20" s="174" t="s">
        <v>687</v>
      </c>
      <c r="C20" s="146">
        <v>21</v>
      </c>
      <c r="D20" s="177" t="s">
        <v>116</v>
      </c>
      <c r="E20" s="147">
        <f t="shared" si="0"/>
        <v>1</v>
      </c>
      <c r="F20" s="145">
        <f t="shared" si="7"/>
        <v>1</v>
      </c>
      <c r="G20" s="147">
        <f t="shared" si="1"/>
        <v>0</v>
      </c>
      <c r="H20" s="147">
        <f t="shared" si="2"/>
        <v>0</v>
      </c>
      <c r="I20" s="147">
        <f t="shared" si="3"/>
        <v>1</v>
      </c>
      <c r="J20" s="106">
        <f t="shared" si="4"/>
        <v>0.25</v>
      </c>
      <c r="K20" s="106">
        <f t="shared" si="5"/>
        <v>0.25</v>
      </c>
      <c r="L20" s="107" t="s">
        <v>121</v>
      </c>
      <c r="M20" s="110">
        <v>1</v>
      </c>
      <c r="N20" s="110"/>
      <c r="O20" s="96"/>
      <c r="P20" s="110"/>
      <c r="Q20" s="110"/>
      <c r="R20" s="96"/>
      <c r="S20" s="110"/>
      <c r="T20" s="110"/>
      <c r="U20" s="96" t="s">
        <v>122</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16</v>
      </c>
      <c r="B21" s="174" t="s">
        <v>699</v>
      </c>
      <c r="C21" s="146">
        <v>22</v>
      </c>
      <c r="D21" s="177" t="s">
        <v>117</v>
      </c>
      <c r="E21" s="147">
        <f t="shared" si="0"/>
        <v>2</v>
      </c>
      <c r="F21" s="175">
        <f t="shared" si="7"/>
        <v>1</v>
      </c>
      <c r="G21" s="147">
        <f t="shared" si="1"/>
        <v>1</v>
      </c>
      <c r="H21" s="147">
        <f t="shared" si="2"/>
        <v>1</v>
      </c>
      <c r="I21" s="147">
        <f t="shared" si="3"/>
        <v>0</v>
      </c>
      <c r="J21" s="106">
        <f t="shared" si="4"/>
        <v>0.5</v>
      </c>
      <c r="K21" s="106">
        <f t="shared" si="5"/>
        <v>0.5</v>
      </c>
      <c r="L21" s="96" t="s">
        <v>122</v>
      </c>
      <c r="M21" s="110"/>
      <c r="N21" s="110"/>
      <c r="O21" s="107" t="s">
        <v>121</v>
      </c>
      <c r="P21" s="110">
        <v>1</v>
      </c>
      <c r="Q21" s="110"/>
      <c r="R21" s="107" t="s">
        <v>121</v>
      </c>
      <c r="S21" s="110"/>
      <c r="T21" s="110"/>
      <c r="U21" s="96" t="s">
        <v>122</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17</v>
      </c>
      <c r="B22" s="174" t="s">
        <v>702</v>
      </c>
      <c r="C22" s="146">
        <v>23</v>
      </c>
      <c r="D22" s="177" t="s">
        <v>117</v>
      </c>
      <c r="E22" s="147">
        <f t="shared" si="0"/>
        <v>0</v>
      </c>
      <c r="F22" s="145">
        <f t="shared" si="7"/>
        <v>1</v>
      </c>
      <c r="G22" s="147">
        <f t="shared" si="1"/>
        <v>0</v>
      </c>
      <c r="H22" s="147">
        <f t="shared" si="2"/>
        <v>0</v>
      </c>
      <c r="I22" s="147">
        <f t="shared" si="3"/>
        <v>0</v>
      </c>
      <c r="J22" s="106">
        <f t="shared" si="4"/>
        <v>0</v>
      </c>
      <c r="K22" s="106">
        <f t="shared" si="5"/>
        <v>0.25</v>
      </c>
      <c r="L22" s="96" t="s">
        <v>122</v>
      </c>
      <c r="M22" s="110">
        <v>1</v>
      </c>
      <c r="N22" s="110"/>
      <c r="O22" s="96"/>
      <c r="P22" s="110"/>
      <c r="Q22" s="110"/>
      <c r="R22" s="107"/>
      <c r="S22" s="110"/>
      <c r="T22" s="110"/>
      <c r="U22" s="96"/>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18</v>
      </c>
      <c r="B23" s="174" t="s">
        <v>448</v>
      </c>
      <c r="C23" s="146">
        <v>24</v>
      </c>
      <c r="D23" s="177" t="s">
        <v>114</v>
      </c>
      <c r="E23" s="147">
        <f t="shared" si="0"/>
        <v>3</v>
      </c>
      <c r="F23" s="145">
        <f t="shared" si="7"/>
        <v>0</v>
      </c>
      <c r="G23" s="147">
        <f t="shared" si="1"/>
        <v>1</v>
      </c>
      <c r="H23" s="147">
        <f t="shared" si="2"/>
        <v>1</v>
      </c>
      <c r="I23" s="147">
        <f t="shared" si="3"/>
        <v>1</v>
      </c>
      <c r="J23" s="106">
        <f t="shared" si="4"/>
        <v>0.75</v>
      </c>
      <c r="K23" s="106">
        <f t="shared" si="5"/>
        <v>0</v>
      </c>
      <c r="L23" s="107" t="s">
        <v>121</v>
      </c>
      <c r="M23" s="110"/>
      <c r="N23" s="110"/>
      <c r="O23" s="107" t="s">
        <v>121</v>
      </c>
      <c r="P23" s="110"/>
      <c r="Q23" s="110"/>
      <c r="R23" s="96"/>
      <c r="S23" s="110"/>
      <c r="T23" s="110"/>
      <c r="U23" s="107" t="s">
        <v>121</v>
      </c>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19</v>
      </c>
      <c r="B24" s="174" t="s">
        <v>681</v>
      </c>
      <c r="C24" s="146">
        <v>25</v>
      </c>
      <c r="D24" s="177" t="s">
        <v>114</v>
      </c>
      <c r="E24" s="147">
        <f t="shared" si="0"/>
        <v>3</v>
      </c>
      <c r="F24" s="145">
        <f t="shared" si="7"/>
        <v>0</v>
      </c>
      <c r="G24" s="147">
        <f t="shared" si="1"/>
        <v>1</v>
      </c>
      <c r="H24" s="147">
        <f t="shared" si="2"/>
        <v>2</v>
      </c>
      <c r="I24" s="147">
        <f t="shared" si="3"/>
        <v>0</v>
      </c>
      <c r="J24" s="106">
        <f t="shared" si="4"/>
        <v>0.75</v>
      </c>
      <c r="K24" s="106">
        <f t="shared" si="5"/>
        <v>0.25</v>
      </c>
      <c r="L24" s="96" t="s">
        <v>122</v>
      </c>
      <c r="M24" s="110"/>
      <c r="N24" s="110"/>
      <c r="O24" s="107" t="s">
        <v>121</v>
      </c>
      <c r="P24" s="110"/>
      <c r="Q24" s="110"/>
      <c r="R24" s="107" t="s">
        <v>121</v>
      </c>
      <c r="S24" s="110"/>
      <c r="T24" s="110"/>
      <c r="U24" s="107" t="s">
        <v>121</v>
      </c>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20</v>
      </c>
      <c r="B25" s="174" t="s">
        <v>697</v>
      </c>
      <c r="C25" s="146">
        <v>14</v>
      </c>
      <c r="D25" s="177" t="s">
        <v>116</v>
      </c>
      <c r="E25" s="147">
        <f t="shared" si="0"/>
        <v>1</v>
      </c>
      <c r="F25" s="145">
        <f t="shared" si="7"/>
        <v>0</v>
      </c>
      <c r="G25" s="147">
        <f t="shared" si="1"/>
        <v>0</v>
      </c>
      <c r="H25" s="147">
        <f t="shared" si="2"/>
        <v>1</v>
      </c>
      <c r="I25" s="147">
        <f t="shared" si="3"/>
        <v>0</v>
      </c>
      <c r="J25" s="106">
        <f t="shared" si="4"/>
        <v>0.25</v>
      </c>
      <c r="K25" s="106">
        <f t="shared" si="5"/>
        <v>0.25</v>
      </c>
      <c r="L25" s="107"/>
      <c r="M25" s="110"/>
      <c r="N25" s="110"/>
      <c r="O25" s="107"/>
      <c r="P25" s="110"/>
      <c r="Q25" s="110"/>
      <c r="R25" s="96" t="s">
        <v>122</v>
      </c>
      <c r="S25" s="110"/>
      <c r="T25" s="110"/>
      <c r="U25" s="107" t="s">
        <v>121</v>
      </c>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21</v>
      </c>
      <c r="B26" s="174" t="s">
        <v>698</v>
      </c>
      <c r="C26" s="146">
        <v>27</v>
      </c>
      <c r="D26" s="177" t="s">
        <v>117</v>
      </c>
      <c r="E26" s="147">
        <f t="shared" si="0"/>
        <v>2</v>
      </c>
      <c r="F26" s="145">
        <f t="shared" si="7"/>
        <v>2</v>
      </c>
      <c r="G26" s="147">
        <f t="shared" si="1"/>
        <v>0</v>
      </c>
      <c r="H26" s="147">
        <f t="shared" si="2"/>
        <v>1</v>
      </c>
      <c r="I26" s="147">
        <f t="shared" si="3"/>
        <v>1</v>
      </c>
      <c r="J26" s="106">
        <f t="shared" si="4"/>
        <v>0.5</v>
      </c>
      <c r="K26" s="106">
        <f t="shared" si="5"/>
        <v>0.5</v>
      </c>
      <c r="L26" s="107" t="s">
        <v>121</v>
      </c>
      <c r="M26" s="110"/>
      <c r="N26" s="110"/>
      <c r="O26" s="96" t="s">
        <v>122</v>
      </c>
      <c r="P26" s="110">
        <v>1</v>
      </c>
      <c r="Q26" s="110"/>
      <c r="R26" s="107" t="s">
        <v>121</v>
      </c>
      <c r="S26" s="110"/>
      <c r="T26" s="110"/>
      <c r="U26" s="96" t="s">
        <v>122</v>
      </c>
      <c r="V26" s="110">
        <v>1</v>
      </c>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22</v>
      </c>
      <c r="B27" s="174" t="s">
        <v>677</v>
      </c>
      <c r="C27" s="146">
        <v>30</v>
      </c>
      <c r="D27" s="177" t="s">
        <v>113</v>
      </c>
      <c r="E27" s="147">
        <f t="shared" si="0"/>
        <v>0</v>
      </c>
      <c r="F27" s="175">
        <f>SUM(L27:XFD27)*-1</f>
        <v>0</v>
      </c>
      <c r="G27" s="147">
        <f t="shared" si="1"/>
        <v>0</v>
      </c>
      <c r="H27" s="147">
        <f t="shared" si="2"/>
        <v>0</v>
      </c>
      <c r="I27" s="147">
        <f t="shared" si="3"/>
        <v>0</v>
      </c>
      <c r="J27" s="106">
        <f t="shared" si="4"/>
        <v>0</v>
      </c>
      <c r="K27" s="106">
        <f t="shared" si="5"/>
        <v>1</v>
      </c>
      <c r="L27" s="96" t="s">
        <v>122</v>
      </c>
      <c r="M27" s="110"/>
      <c r="N27" s="110"/>
      <c r="O27" s="96" t="s">
        <v>122</v>
      </c>
      <c r="P27" s="110"/>
      <c r="Q27" s="110"/>
      <c r="R27" s="96" t="s">
        <v>122</v>
      </c>
      <c r="S27" s="110"/>
      <c r="T27" s="110"/>
      <c r="U27" s="96" t="s">
        <v>122</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32</v>
      </c>
      <c r="B28" s="182" t="s">
        <v>704</v>
      </c>
      <c r="C28" s="146">
        <v>31</v>
      </c>
      <c r="D28" s="153" t="s">
        <v>117</v>
      </c>
      <c r="E28" s="147">
        <f t="shared" si="0"/>
        <v>1</v>
      </c>
      <c r="F28" s="145">
        <f t="shared" ref="F28:F44" si="8">SUM(L28:XFD28)</f>
        <v>1</v>
      </c>
      <c r="G28" s="147">
        <f t="shared" si="1"/>
        <v>1</v>
      </c>
      <c r="H28" s="147">
        <f t="shared" si="2"/>
        <v>0</v>
      </c>
      <c r="I28" s="147">
        <f t="shared" si="3"/>
        <v>0</v>
      </c>
      <c r="J28" s="106">
        <f t="shared" si="4"/>
        <v>0.25</v>
      </c>
      <c r="K28" s="106">
        <f t="shared" si="5"/>
        <v>0.25</v>
      </c>
      <c r="L28" s="96"/>
      <c r="M28" s="110"/>
      <c r="N28" s="110"/>
      <c r="O28" s="107" t="s">
        <v>121</v>
      </c>
      <c r="P28" s="110">
        <v>1</v>
      </c>
      <c r="Q28" s="110"/>
      <c r="R28" s="96" t="s">
        <v>122</v>
      </c>
      <c r="S28" s="110"/>
      <c r="T28" s="110"/>
      <c r="U28" s="96"/>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23</v>
      </c>
      <c r="B29" s="174" t="s">
        <v>679</v>
      </c>
      <c r="C29" s="146">
        <v>32</v>
      </c>
      <c r="D29" s="177" t="s">
        <v>114</v>
      </c>
      <c r="E29" s="147">
        <f t="shared" si="0"/>
        <v>1</v>
      </c>
      <c r="F29" s="175">
        <f t="shared" si="8"/>
        <v>0</v>
      </c>
      <c r="G29" s="147">
        <f t="shared" si="1"/>
        <v>1</v>
      </c>
      <c r="H29" s="147">
        <f t="shared" si="2"/>
        <v>0</v>
      </c>
      <c r="I29" s="147">
        <f t="shared" si="3"/>
        <v>0</v>
      </c>
      <c r="J29" s="106">
        <f t="shared" si="4"/>
        <v>0.25</v>
      </c>
      <c r="K29" s="106">
        <f t="shared" si="5"/>
        <v>0.5</v>
      </c>
      <c r="L29" s="96" t="s">
        <v>122</v>
      </c>
      <c r="M29" s="110"/>
      <c r="N29" s="110"/>
      <c r="O29" s="96" t="s">
        <v>121</v>
      </c>
      <c r="P29" s="110"/>
      <c r="Q29" s="110"/>
      <c r="R29" s="96" t="s">
        <v>122</v>
      </c>
      <c r="S29" s="110"/>
      <c r="T29" s="110"/>
      <c r="U29" s="96"/>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24</v>
      </c>
      <c r="B30" s="174" t="s">
        <v>705</v>
      </c>
      <c r="C30" s="146">
        <v>33</v>
      </c>
      <c r="D30" s="177" t="s">
        <v>114</v>
      </c>
      <c r="E30" s="147">
        <f t="shared" si="0"/>
        <v>1</v>
      </c>
      <c r="F30" s="175">
        <f t="shared" si="8"/>
        <v>0</v>
      </c>
      <c r="G30" s="147">
        <f t="shared" si="1"/>
        <v>0</v>
      </c>
      <c r="H30" s="147">
        <f t="shared" si="2"/>
        <v>1</v>
      </c>
      <c r="I30" s="147">
        <f t="shared" si="3"/>
        <v>0</v>
      </c>
      <c r="J30" s="106">
        <f t="shared" si="4"/>
        <v>0.25</v>
      </c>
      <c r="K30" s="106">
        <f t="shared" si="5"/>
        <v>0.25</v>
      </c>
      <c r="L30" s="96"/>
      <c r="M30" s="110"/>
      <c r="N30" s="110"/>
      <c r="O30" s="96" t="s">
        <v>122</v>
      </c>
      <c r="P30" s="110"/>
      <c r="Q30" s="110"/>
      <c r="R30" s="107" t="s">
        <v>121</v>
      </c>
      <c r="S30" s="110"/>
      <c r="T30" s="110"/>
      <c r="U30" s="96"/>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25</v>
      </c>
      <c r="B31" s="174" t="s">
        <v>690</v>
      </c>
      <c r="C31" s="146">
        <v>34</v>
      </c>
      <c r="D31" s="177" t="s">
        <v>116</v>
      </c>
      <c r="E31" s="147">
        <f t="shared" si="0"/>
        <v>0</v>
      </c>
      <c r="F31" s="145">
        <f t="shared" si="8"/>
        <v>0</v>
      </c>
      <c r="G31" s="147">
        <f t="shared" si="1"/>
        <v>0</v>
      </c>
      <c r="H31" s="147">
        <f t="shared" si="2"/>
        <v>0</v>
      </c>
      <c r="I31" s="147">
        <f t="shared" si="3"/>
        <v>0</v>
      </c>
      <c r="J31" s="106">
        <f t="shared" si="4"/>
        <v>0</v>
      </c>
      <c r="K31" s="106">
        <f t="shared" si="5"/>
        <v>0.25</v>
      </c>
      <c r="L31" s="96"/>
      <c r="M31" s="110"/>
      <c r="N31" s="110"/>
      <c r="O31" s="96" t="s">
        <v>122</v>
      </c>
      <c r="P31" s="110"/>
      <c r="Q31" s="110"/>
      <c r="R31" s="96"/>
      <c r="S31" s="110"/>
      <c r="T31" s="110"/>
      <c r="U31" s="107"/>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27</v>
      </c>
      <c r="B32" s="174" t="s">
        <v>688</v>
      </c>
      <c r="C32" s="146">
        <v>4</v>
      </c>
      <c r="D32" s="177" t="s">
        <v>116</v>
      </c>
      <c r="E32" s="147">
        <f t="shared" si="0"/>
        <v>0</v>
      </c>
      <c r="F32" s="145">
        <f t="shared" si="8"/>
        <v>0</v>
      </c>
      <c r="G32" s="147">
        <f t="shared" si="1"/>
        <v>0</v>
      </c>
      <c r="H32" s="147">
        <f t="shared" si="2"/>
        <v>0</v>
      </c>
      <c r="I32" s="147">
        <f t="shared" si="3"/>
        <v>0</v>
      </c>
      <c r="J32" s="106">
        <f t="shared" si="4"/>
        <v>0</v>
      </c>
      <c r="K32" s="106">
        <f t="shared" si="5"/>
        <v>0.25</v>
      </c>
      <c r="L32" s="96"/>
      <c r="M32" s="110"/>
      <c r="N32" s="110"/>
      <c r="O32" s="107"/>
      <c r="P32" s="110"/>
      <c r="Q32" s="110"/>
      <c r="R32" s="96"/>
      <c r="S32" s="110"/>
      <c r="T32" s="110"/>
      <c r="U32" s="96" t="s">
        <v>122</v>
      </c>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29</v>
      </c>
      <c r="B33" s="174" t="s">
        <v>691</v>
      </c>
      <c r="C33" s="146"/>
      <c r="D33" s="177" t="s">
        <v>116</v>
      </c>
      <c r="E33" s="147">
        <f t="shared" si="0"/>
        <v>0</v>
      </c>
      <c r="F33" s="145">
        <f t="shared" si="8"/>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74" t="s">
        <v>693</v>
      </c>
      <c r="C34" s="146"/>
      <c r="D34" s="177" t="s">
        <v>116</v>
      </c>
      <c r="E34" s="147">
        <f t="shared" si="0"/>
        <v>0</v>
      </c>
      <c r="F34" s="145">
        <f t="shared" si="8"/>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26</v>
      </c>
      <c r="B35" s="174" t="s">
        <v>686</v>
      </c>
      <c r="C35" s="146"/>
      <c r="D35" s="177" t="s">
        <v>116</v>
      </c>
      <c r="E35" s="147">
        <f t="shared" si="0"/>
        <v>0</v>
      </c>
      <c r="F35" s="145">
        <f t="shared" si="8"/>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31</v>
      </c>
      <c r="B36" s="183" t="s">
        <v>700</v>
      </c>
      <c r="C36" s="146"/>
      <c r="D36" s="177" t="s">
        <v>117</v>
      </c>
      <c r="E36" s="147">
        <f t="shared" si="0"/>
        <v>0</v>
      </c>
      <c r="F36" s="145">
        <f t="shared" si="8"/>
        <v>0</v>
      </c>
      <c r="G36" s="147">
        <f t="shared" si="1"/>
        <v>0</v>
      </c>
      <c r="H36" s="147">
        <f t="shared" si="2"/>
        <v>0</v>
      </c>
      <c r="I36" s="147">
        <f t="shared" si="3"/>
        <v>0</v>
      </c>
      <c r="J36" s="106">
        <f t="shared" si="4"/>
        <v>0</v>
      </c>
      <c r="K36" s="106">
        <f t="shared" si="5"/>
        <v>0</v>
      </c>
      <c r="L36" s="96"/>
      <c r="M36" s="110"/>
      <c r="N36" s="110"/>
      <c r="O36" s="107"/>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2</v>
      </c>
      <c r="N48" s="119">
        <f>SUM(N5:N45)</f>
        <v>3</v>
      </c>
      <c r="O48" s="117">
        <f>O47+O46</f>
        <v>18</v>
      </c>
      <c r="P48" s="119">
        <f>SUM(P5:P45)</f>
        <v>3</v>
      </c>
      <c r="Q48" s="119">
        <f>SUM(Q5:Q45)</f>
        <v>1</v>
      </c>
      <c r="R48" s="117">
        <f>R47+R46</f>
        <v>18</v>
      </c>
      <c r="S48" s="119">
        <f>SUM(S5:S45)</f>
        <v>0</v>
      </c>
      <c r="T48" s="119">
        <f>SUM(T5:T45)</f>
        <v>0</v>
      </c>
      <c r="U48" s="117">
        <f>U47+U46</f>
        <v>18</v>
      </c>
      <c r="V48" s="119">
        <f>SUM(V5:V45)</f>
        <v>1</v>
      </c>
      <c r="W48" s="119">
        <f>SUM(W5:W45)</f>
        <v>1</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Défaite</v>
      </c>
      <c r="O49" s="110" t="str">
        <f>IF(O48&lt;18,"",IF(P48&lt;Q48,"Défaite",IF(P48=Q48,"Nul",IF(P48&gt;Q48,"Victoire",""))))</f>
        <v>Victoire</v>
      </c>
      <c r="R49" s="110" t="str">
        <f>IF(R48&lt;18,"",IF(S48&lt;T48,"Défaite",IF(S48=T48,"Nul",IF(S48&gt;T48,"Victoire",""))))</f>
        <v>Nul</v>
      </c>
      <c r="U49" s="110" t="str">
        <f>IF(U48&lt;18,"",IF(V48&lt;W48,"Défaite",IF(V48=W48,"Nul",IF(V48&gt;W48,"Victoire",""))))</f>
        <v>Nul</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676</v>
      </c>
      <c r="C108" s="146">
        <v>1</v>
      </c>
      <c r="D108" s="177" t="s">
        <v>113</v>
      </c>
      <c r="E108" s="159"/>
      <c r="F108" s="120" t="str">
        <f t="shared" ref="F108:F139" si="9">IF((SUMIFS($E$5:$E$105,$B$5:$B$105,$B108))=0,"",(SUMIFS($G$5:$G$105,$B$5:$B$105,$B108))/(SUMIFS($E$5:$E$105,$B$5:$B$105,$B108)))</f>
        <v/>
      </c>
      <c r="G108" s="120" t="str">
        <f t="shared" ref="G108:G139" si="10">IF((SUMIFS($E$5:$E$105,$B$5:$B$105,$B108))=0,"",(SUMIFS($H$5:$H$105,$B$5:$B$105,$B108))/(SUMIFS($E$5:$E$105,$B$5:$B$105,$B108)))</f>
        <v/>
      </c>
      <c r="H108" s="120" t="str">
        <f t="shared" ref="H108:H139" si="11">IF((SUMIFS($E$5:$E$105,$B$5:$B$105,$B108))=0,"",(SUMIFS($I$5:$I$105,$B$5:$B$105,$B108))/(SUMIFS($E$5:$E$105,$B$5:$B$105,$B108)))</f>
        <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t="s">
        <v>162</v>
      </c>
      <c r="B109" s="174" t="s">
        <v>683</v>
      </c>
      <c r="C109" s="146">
        <v>2</v>
      </c>
      <c r="D109" s="177" t="s">
        <v>114</v>
      </c>
      <c r="E109" s="159"/>
      <c r="F109" s="120">
        <f t="shared" si="9"/>
        <v>0</v>
      </c>
      <c r="G109" s="120">
        <f t="shared" si="10"/>
        <v>0.66666666666666663</v>
      </c>
      <c r="H109" s="120">
        <f t="shared" si="11"/>
        <v>0.33333333333333331</v>
      </c>
      <c r="I109" s="126"/>
      <c r="J109" s="126"/>
      <c r="K109" s="126"/>
      <c r="L109" s="94"/>
      <c r="M109" s="135"/>
      <c r="N109" s="134"/>
      <c r="O109" s="134"/>
      <c r="P109" s="134"/>
      <c r="Q109" s="134"/>
      <c r="R109" s="134"/>
      <c r="S109" s="134"/>
      <c r="T109" s="133"/>
      <c r="U109" s="133"/>
      <c r="V109" s="133"/>
      <c r="W109" s="133"/>
      <c r="X109" s="133"/>
      <c r="Y109" s="133"/>
      <c r="Z109" s="133"/>
      <c r="AA109" s="133"/>
      <c r="AB109" s="133"/>
      <c r="AC109" s="133"/>
      <c r="AD109" s="133"/>
      <c r="AE109" s="133"/>
      <c r="AF109" s="133"/>
      <c r="AG109" s="133"/>
      <c r="AH109" s="133"/>
      <c r="AI109" s="133"/>
      <c r="AJ109" s="133"/>
      <c r="DS109" s="132"/>
      <c r="DT109" s="132"/>
      <c r="DU109" s="132"/>
      <c r="DV109" s="132"/>
      <c r="DW109" s="132"/>
    </row>
    <row r="110" spans="1:127" ht="15" x14ac:dyDescent="0.25">
      <c r="A110" s="110"/>
      <c r="B110" s="174" t="s">
        <v>682</v>
      </c>
      <c r="C110" s="146">
        <v>3</v>
      </c>
      <c r="D110" s="177" t="s">
        <v>114</v>
      </c>
      <c r="E110" s="159"/>
      <c r="F110" s="120" t="str">
        <f t="shared" si="9"/>
        <v/>
      </c>
      <c r="G110" s="120" t="str">
        <f t="shared" si="10"/>
        <v/>
      </c>
      <c r="H110" s="120" t="str">
        <f t="shared" si="11"/>
        <v/>
      </c>
      <c r="I110" s="126"/>
      <c r="J110" s="126"/>
      <c r="K110" s="126"/>
      <c r="L110" s="94"/>
      <c r="M110" s="41"/>
      <c r="N110" s="134"/>
      <c r="O110" s="134"/>
      <c r="P110" s="134"/>
      <c r="Q110" s="134"/>
      <c r="R110" s="134"/>
      <c r="S110" s="134"/>
      <c r="T110" s="133"/>
      <c r="U110" s="133"/>
      <c r="V110" s="133"/>
      <c r="W110" s="133"/>
      <c r="X110" s="133"/>
      <c r="Y110" s="133"/>
      <c r="Z110" s="133"/>
      <c r="AA110" s="133"/>
      <c r="AB110" s="133"/>
      <c r="AC110" s="133"/>
      <c r="AD110" s="133"/>
      <c r="AE110" s="133"/>
      <c r="AF110" s="133"/>
      <c r="AG110" s="133"/>
      <c r="AH110" s="133"/>
      <c r="AI110" s="133"/>
      <c r="AJ110" s="133"/>
      <c r="DS110" s="132"/>
      <c r="DT110" s="132"/>
      <c r="DU110" s="132"/>
      <c r="DV110" s="132"/>
      <c r="DW110" s="132"/>
    </row>
    <row r="111" spans="1:127" ht="15" x14ac:dyDescent="0.2">
      <c r="A111" s="110"/>
      <c r="B111" s="174" t="s">
        <v>692</v>
      </c>
      <c r="C111" s="146">
        <v>5</v>
      </c>
      <c r="D111" s="177" t="s">
        <v>116</v>
      </c>
      <c r="E111" s="159"/>
      <c r="F111" s="120">
        <f t="shared" si="9"/>
        <v>0</v>
      </c>
      <c r="G111" s="120">
        <f t="shared" si="10"/>
        <v>0.5</v>
      </c>
      <c r="H111" s="120">
        <f t="shared" si="11"/>
        <v>0.5</v>
      </c>
      <c r="I111" s="126"/>
      <c r="J111" s="126"/>
      <c r="K111" s="126"/>
      <c r="L111" s="94"/>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c r="B112" s="174" t="s">
        <v>684</v>
      </c>
      <c r="C112" s="146">
        <v>6</v>
      </c>
      <c r="D112" s="177" t="s">
        <v>116</v>
      </c>
      <c r="E112" s="159"/>
      <c r="F112" s="120">
        <f t="shared" si="9"/>
        <v>1</v>
      </c>
      <c r="G112" s="120">
        <f t="shared" si="10"/>
        <v>0</v>
      </c>
      <c r="H112" s="120">
        <f t="shared" si="11"/>
        <v>0</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c r="B113" s="174" t="s">
        <v>315</v>
      </c>
      <c r="C113" s="146">
        <v>7</v>
      </c>
      <c r="D113" s="177" t="s">
        <v>116</v>
      </c>
      <c r="E113" s="159"/>
      <c r="F113" s="120" t="str">
        <f t="shared" si="9"/>
        <v/>
      </c>
      <c r="G113" s="120" t="str">
        <f t="shared" si="10"/>
        <v/>
      </c>
      <c r="H113" s="120" t="str">
        <f t="shared" si="11"/>
        <v/>
      </c>
      <c r="I113" s="126"/>
      <c r="J113" s="126"/>
      <c r="K113" s="126"/>
      <c r="L113" s="94"/>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c r="B114" s="174" t="s">
        <v>685</v>
      </c>
      <c r="C114" s="146">
        <v>8</v>
      </c>
      <c r="D114" s="177" t="s">
        <v>116</v>
      </c>
      <c r="E114" s="159"/>
      <c r="F114" s="120">
        <f t="shared" si="9"/>
        <v>0</v>
      </c>
      <c r="G114" s="120">
        <f t="shared" si="10"/>
        <v>0</v>
      </c>
      <c r="H114" s="120">
        <f t="shared" si="11"/>
        <v>1</v>
      </c>
      <c r="I114" s="126"/>
      <c r="J114" s="126"/>
      <c r="K114" s="126"/>
      <c r="L114" s="94"/>
      <c r="M114" s="135"/>
      <c r="N114" s="134"/>
      <c r="O114" s="134"/>
      <c r="P114" s="134"/>
      <c r="Q114" s="134"/>
      <c r="R114" s="134"/>
      <c r="S114" s="134"/>
      <c r="T114" s="133"/>
      <c r="U114" s="125"/>
      <c r="V114" s="125"/>
      <c r="W114" s="125"/>
      <c r="X114" s="125"/>
      <c r="Y114" s="125"/>
      <c r="Z114" s="125"/>
      <c r="AA114" s="125"/>
      <c r="AB114" s="125"/>
      <c r="AC114" s="133"/>
      <c r="AD114" s="133"/>
      <c r="AE114" s="133"/>
      <c r="AF114" s="133"/>
      <c r="AG114" s="133"/>
      <c r="AH114" s="133"/>
      <c r="AI114" s="133"/>
      <c r="AJ114" s="133"/>
      <c r="DS114" s="132"/>
      <c r="DT114" s="132"/>
      <c r="DU114" s="132"/>
      <c r="DV114" s="132"/>
      <c r="DW114" s="132"/>
    </row>
    <row r="115" spans="1:127" ht="15" x14ac:dyDescent="0.2">
      <c r="A115" s="110" t="s">
        <v>162</v>
      </c>
      <c r="B115" s="174" t="s">
        <v>701</v>
      </c>
      <c r="C115" s="146">
        <v>9</v>
      </c>
      <c r="D115" s="177" t="s">
        <v>117</v>
      </c>
      <c r="E115" s="159"/>
      <c r="F115" s="120">
        <f t="shared" si="9"/>
        <v>0.5</v>
      </c>
      <c r="G115" s="120">
        <f t="shared" si="10"/>
        <v>0.5</v>
      </c>
      <c r="H115" s="120">
        <f t="shared" si="11"/>
        <v>0</v>
      </c>
      <c r="I115" s="126"/>
      <c r="J115" s="126"/>
      <c r="K115" s="126"/>
      <c r="L115" s="94"/>
      <c r="M115" s="135"/>
      <c r="N115" s="134"/>
      <c r="O115" s="134"/>
      <c r="P115" s="134"/>
      <c r="Q115" s="134"/>
      <c r="R115" s="134"/>
      <c r="S115" s="134"/>
      <c r="T115" s="133"/>
      <c r="U115" s="125"/>
      <c r="V115" s="125"/>
      <c r="W115" s="125"/>
      <c r="X115" s="125"/>
      <c r="Y115" s="125"/>
      <c r="Z115" s="125"/>
      <c r="AA115" s="125"/>
      <c r="AB115" s="125"/>
      <c r="AC115" s="125"/>
      <c r="AD115" s="125"/>
      <c r="AE115" s="125"/>
      <c r="AF115" s="125"/>
      <c r="AG115" s="125"/>
      <c r="AH115" s="125"/>
      <c r="AI115" s="125"/>
      <c r="AJ115" s="125"/>
      <c r="DS115" s="132"/>
      <c r="DT115" s="132"/>
      <c r="DU115" s="132"/>
      <c r="DV115" s="132"/>
      <c r="DW115" s="132"/>
    </row>
    <row r="116" spans="1:127" ht="15" x14ac:dyDescent="0.2">
      <c r="A116" s="110" t="s">
        <v>162</v>
      </c>
      <c r="B116" s="174" t="s">
        <v>694</v>
      </c>
      <c r="C116" s="146">
        <v>10</v>
      </c>
      <c r="D116" s="177" t="s">
        <v>116</v>
      </c>
      <c r="E116" s="159"/>
      <c r="F116" s="120">
        <f t="shared" si="9"/>
        <v>0</v>
      </c>
      <c r="G116" s="120">
        <f t="shared" si="10"/>
        <v>1</v>
      </c>
      <c r="H116" s="120">
        <f t="shared" si="11"/>
        <v>0</v>
      </c>
      <c r="I116" s="126"/>
      <c r="J116" s="126"/>
      <c r="K116" s="126"/>
      <c r="L116" s="94"/>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132"/>
      <c r="DT116" s="132"/>
      <c r="DU116" s="132"/>
      <c r="DV116" s="132"/>
      <c r="DW116" s="132"/>
    </row>
    <row r="117" spans="1:127" ht="15" x14ac:dyDescent="0.2">
      <c r="A117" s="110"/>
      <c r="B117" s="174" t="s">
        <v>696</v>
      </c>
      <c r="C117" s="146">
        <v>10</v>
      </c>
      <c r="D117" s="177" t="s">
        <v>116</v>
      </c>
      <c r="E117" s="159"/>
      <c r="F117" s="120">
        <f t="shared" si="9"/>
        <v>0.33333333333333331</v>
      </c>
      <c r="G117" s="120">
        <f t="shared" si="10"/>
        <v>0.33333333333333331</v>
      </c>
      <c r="H117" s="120">
        <f t="shared" si="11"/>
        <v>0.33333333333333331</v>
      </c>
      <c r="I117" s="126"/>
      <c r="J117" s="126"/>
      <c r="K117" s="126"/>
      <c r="L117" s="94"/>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t="s">
        <v>162</v>
      </c>
      <c r="B118" s="174" t="s">
        <v>680</v>
      </c>
      <c r="C118" s="146">
        <v>12</v>
      </c>
      <c r="D118" s="177" t="s">
        <v>114</v>
      </c>
      <c r="E118" s="159"/>
      <c r="F118" s="120">
        <f t="shared" si="9"/>
        <v>0</v>
      </c>
      <c r="G118" s="120">
        <f t="shared" si="10"/>
        <v>0.5</v>
      </c>
      <c r="H118" s="120">
        <f t="shared" si="11"/>
        <v>0.5</v>
      </c>
      <c r="I118" s="126"/>
      <c r="J118" s="126"/>
      <c r="K118" s="126"/>
      <c r="L118" s="173"/>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t="s">
        <v>162</v>
      </c>
      <c r="B119" s="174" t="s">
        <v>678</v>
      </c>
      <c r="C119" s="146">
        <v>16</v>
      </c>
      <c r="D119" s="177" t="s">
        <v>113</v>
      </c>
      <c r="E119" s="159"/>
      <c r="F119" s="120">
        <f t="shared" si="9"/>
        <v>0.25</v>
      </c>
      <c r="G119" s="120">
        <f t="shared" si="10"/>
        <v>0.5</v>
      </c>
      <c r="H119" s="120">
        <f t="shared" si="11"/>
        <v>0.25</v>
      </c>
      <c r="I119" s="126"/>
      <c r="J119" s="126"/>
      <c r="K119" s="126"/>
      <c r="L119" s="94"/>
      <c r="M119" s="135"/>
      <c r="N119" s="134"/>
      <c r="O119" s="134"/>
      <c r="P119" s="134"/>
      <c r="Q119" s="134"/>
      <c r="R119" s="134"/>
      <c r="S119" s="134"/>
      <c r="T119" s="133"/>
      <c r="U119" s="125"/>
      <c r="V119" s="125"/>
      <c r="W119" s="125"/>
      <c r="X119" s="125"/>
      <c r="Y119" s="125"/>
      <c r="Z119" s="125"/>
      <c r="AA119" s="125"/>
      <c r="AB119" s="125"/>
      <c r="AC119" s="133"/>
      <c r="AD119" s="133"/>
      <c r="AE119" s="133"/>
      <c r="AF119" s="133"/>
      <c r="AG119" s="133"/>
      <c r="AH119" s="133"/>
      <c r="AI119" s="133"/>
      <c r="AJ119" s="133"/>
      <c r="DS119" s="132"/>
      <c r="DT119" s="132"/>
      <c r="DU119" s="132"/>
      <c r="DV119" s="132"/>
      <c r="DW119" s="132"/>
    </row>
    <row r="120" spans="1:127" ht="15" x14ac:dyDescent="0.2">
      <c r="A120" s="110" t="s">
        <v>162</v>
      </c>
      <c r="B120" s="174" t="s">
        <v>695</v>
      </c>
      <c r="C120" s="146">
        <v>17</v>
      </c>
      <c r="D120" s="177" t="s">
        <v>116</v>
      </c>
      <c r="E120" s="159"/>
      <c r="F120" s="120">
        <f t="shared" si="9"/>
        <v>0</v>
      </c>
      <c r="G120" s="120">
        <f t="shared" si="10"/>
        <v>0.66666666666666663</v>
      </c>
      <c r="H120" s="120">
        <f t="shared" si="11"/>
        <v>0.33333333333333331</v>
      </c>
      <c r="I120" s="126"/>
      <c r="J120" s="126"/>
      <c r="K120" s="126"/>
      <c r="L120" s="173"/>
      <c r="M120" s="135"/>
      <c r="N120" s="134"/>
      <c r="O120" s="134"/>
      <c r="P120" s="134"/>
      <c r="Q120" s="134"/>
      <c r="R120" s="134"/>
      <c r="S120" s="134"/>
      <c r="T120" s="133"/>
      <c r="U120" s="125"/>
      <c r="V120" s="125"/>
      <c r="W120" s="125"/>
      <c r="X120" s="125"/>
      <c r="Y120" s="125"/>
      <c r="Z120" s="125"/>
      <c r="AA120" s="125"/>
      <c r="AB120" s="125"/>
      <c r="AC120" s="125"/>
      <c r="AD120" s="125"/>
      <c r="AE120" s="125"/>
      <c r="AF120" s="125"/>
      <c r="AG120" s="125"/>
      <c r="AH120" s="125"/>
      <c r="AI120" s="125"/>
      <c r="AJ120" s="125"/>
      <c r="DS120" s="132"/>
      <c r="DT120" s="132"/>
      <c r="DU120" s="132"/>
      <c r="DV120" s="132"/>
      <c r="DW120" s="132"/>
    </row>
    <row r="121" spans="1:127" ht="15" x14ac:dyDescent="0.2">
      <c r="A121" s="110" t="s">
        <v>162</v>
      </c>
      <c r="B121" s="174" t="s">
        <v>689</v>
      </c>
      <c r="C121" s="146">
        <v>18</v>
      </c>
      <c r="D121" s="177" t="s">
        <v>116</v>
      </c>
      <c r="E121" s="159"/>
      <c r="F121" s="120">
        <f t="shared" si="9"/>
        <v>0.5</v>
      </c>
      <c r="G121" s="120">
        <f t="shared" si="10"/>
        <v>0.5</v>
      </c>
      <c r="H121" s="120">
        <f t="shared" si="11"/>
        <v>0</v>
      </c>
      <c r="I121" s="126"/>
      <c r="J121" s="126"/>
      <c r="K121" s="126"/>
      <c r="L121" s="94"/>
      <c r="M121" s="135"/>
      <c r="N121" s="134"/>
      <c r="O121" s="134"/>
      <c r="P121" s="134"/>
      <c r="Q121" s="134"/>
      <c r="R121" s="134"/>
      <c r="S121" s="134"/>
      <c r="T121" s="133"/>
      <c r="U121" s="125"/>
      <c r="V121" s="125"/>
      <c r="W121" s="125"/>
      <c r="X121" s="125"/>
      <c r="Y121" s="125"/>
      <c r="Z121" s="125"/>
      <c r="AA121" s="125"/>
      <c r="AB121" s="125"/>
      <c r="AC121" s="125"/>
      <c r="AD121" s="125"/>
      <c r="AE121" s="125"/>
      <c r="AF121" s="125"/>
      <c r="AG121" s="125"/>
      <c r="AH121" s="125"/>
      <c r="AI121" s="125"/>
      <c r="AJ121" s="125"/>
      <c r="DS121" s="132"/>
      <c r="DT121" s="132"/>
      <c r="DU121" s="132"/>
      <c r="DV121" s="132"/>
      <c r="DW121" s="132"/>
    </row>
    <row r="122" spans="1:127" ht="15" x14ac:dyDescent="0.2">
      <c r="A122" s="110" t="s">
        <v>162</v>
      </c>
      <c r="B122" s="174" t="s">
        <v>703</v>
      </c>
      <c r="C122" s="146">
        <v>19</v>
      </c>
      <c r="D122" s="177" t="s">
        <v>114</v>
      </c>
      <c r="E122" s="159"/>
      <c r="F122" s="120">
        <f t="shared" si="9"/>
        <v>0.25</v>
      </c>
      <c r="G122" s="120">
        <f t="shared" si="10"/>
        <v>0.5</v>
      </c>
      <c r="H122" s="120">
        <f t="shared" si="11"/>
        <v>0.25</v>
      </c>
      <c r="I122" s="126"/>
      <c r="J122" s="126"/>
      <c r="K122" s="126"/>
      <c r="L122" s="94"/>
      <c r="M122" s="135"/>
      <c r="N122" s="134"/>
      <c r="O122" s="134"/>
      <c r="P122" s="134"/>
      <c r="Q122" s="134"/>
      <c r="R122" s="134"/>
      <c r="S122" s="134"/>
      <c r="T122" s="133"/>
      <c r="U122" s="125"/>
      <c r="V122" s="125"/>
      <c r="W122" s="125"/>
      <c r="X122" s="125"/>
      <c r="Y122" s="125"/>
      <c r="Z122" s="125"/>
      <c r="AA122" s="125"/>
      <c r="AB122" s="125"/>
      <c r="AC122" s="133"/>
      <c r="AD122" s="133"/>
      <c r="AE122" s="133"/>
      <c r="AF122" s="133"/>
      <c r="AG122" s="133"/>
      <c r="AH122" s="133"/>
      <c r="AI122" s="133"/>
      <c r="AJ122" s="133"/>
      <c r="DS122" s="132"/>
      <c r="DT122" s="132"/>
      <c r="DU122" s="132"/>
      <c r="DV122" s="132"/>
      <c r="DW122" s="132"/>
    </row>
    <row r="123" spans="1:127" ht="15" x14ac:dyDescent="0.2">
      <c r="A123" s="110"/>
      <c r="B123" s="174" t="s">
        <v>687</v>
      </c>
      <c r="C123" s="146">
        <v>21</v>
      </c>
      <c r="D123" s="177" t="s">
        <v>116</v>
      </c>
      <c r="E123" s="159"/>
      <c r="F123" s="120">
        <f t="shared" si="9"/>
        <v>0</v>
      </c>
      <c r="G123" s="120">
        <f t="shared" si="10"/>
        <v>0</v>
      </c>
      <c r="H123" s="120">
        <f t="shared" si="11"/>
        <v>1</v>
      </c>
      <c r="I123" s="126"/>
      <c r="J123" s="126"/>
      <c r="K123" s="126"/>
      <c r="L123" s="172"/>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74" t="s">
        <v>699</v>
      </c>
      <c r="C124" s="146">
        <v>22</v>
      </c>
      <c r="D124" s="177" t="s">
        <v>117</v>
      </c>
      <c r="E124" s="159"/>
      <c r="F124" s="120">
        <f t="shared" si="9"/>
        <v>0.5</v>
      </c>
      <c r="G124" s="120">
        <f t="shared" si="10"/>
        <v>0.5</v>
      </c>
      <c r="H124" s="120">
        <f t="shared" si="11"/>
        <v>0</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c r="B125" s="174" t="s">
        <v>702</v>
      </c>
      <c r="C125" s="146">
        <v>23</v>
      </c>
      <c r="D125" s="177" t="s">
        <v>117</v>
      </c>
      <c r="E125" s="159"/>
      <c r="F125" s="120" t="str">
        <f t="shared" si="9"/>
        <v/>
      </c>
      <c r="G125" s="120" t="str">
        <f t="shared" si="10"/>
        <v/>
      </c>
      <c r="H125" s="120" t="str">
        <f t="shared" si="11"/>
        <v/>
      </c>
      <c r="I125" s="126"/>
      <c r="J125" s="126"/>
      <c r="K125" s="126"/>
      <c r="L125" s="94"/>
      <c r="M125" s="135"/>
      <c r="N125" s="134"/>
      <c r="O125" s="134"/>
      <c r="P125" s="134"/>
      <c r="Q125" s="134"/>
      <c r="R125" s="134"/>
      <c r="S125" s="134"/>
      <c r="T125" s="133"/>
      <c r="U125" s="125"/>
      <c r="V125" s="125"/>
      <c r="W125" s="125"/>
      <c r="X125" s="125"/>
      <c r="Y125" s="125"/>
      <c r="Z125" s="125"/>
      <c r="AA125" s="125"/>
      <c r="AB125" s="125"/>
      <c r="AC125" s="125"/>
      <c r="AD125" s="125"/>
      <c r="AE125" s="125"/>
      <c r="AF125" s="125"/>
      <c r="AG125" s="125"/>
      <c r="AH125" s="125"/>
      <c r="AI125" s="125"/>
      <c r="AJ125" s="125"/>
      <c r="DS125" s="132"/>
      <c r="DT125" s="132"/>
      <c r="DU125" s="132"/>
      <c r="DV125" s="132"/>
      <c r="DW125" s="132"/>
    </row>
    <row r="126" spans="1:127" ht="15" x14ac:dyDescent="0.2">
      <c r="A126" s="110" t="s">
        <v>162</v>
      </c>
      <c r="B126" s="174" t="s">
        <v>448</v>
      </c>
      <c r="C126" s="146">
        <v>24</v>
      </c>
      <c r="D126" s="177" t="s">
        <v>114</v>
      </c>
      <c r="E126" s="159"/>
      <c r="F126" s="120">
        <f t="shared" si="9"/>
        <v>0.33333333333333331</v>
      </c>
      <c r="G126" s="120">
        <f t="shared" si="10"/>
        <v>0.33333333333333331</v>
      </c>
      <c r="H126" s="120">
        <f t="shared" si="11"/>
        <v>0.33333333333333331</v>
      </c>
      <c r="I126" s="126"/>
      <c r="J126" s="126"/>
      <c r="K126" s="126"/>
      <c r="L126" s="173"/>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t="s">
        <v>162</v>
      </c>
      <c r="B127" s="174" t="s">
        <v>681</v>
      </c>
      <c r="C127" s="146">
        <v>25</v>
      </c>
      <c r="D127" s="177" t="s">
        <v>114</v>
      </c>
      <c r="E127" s="159"/>
      <c r="F127" s="120">
        <f t="shared" si="9"/>
        <v>0.33333333333333331</v>
      </c>
      <c r="G127" s="120">
        <f t="shared" si="10"/>
        <v>0.66666666666666663</v>
      </c>
      <c r="H127" s="120">
        <f t="shared" si="11"/>
        <v>0</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t="s">
        <v>162</v>
      </c>
      <c r="B128" s="174" t="s">
        <v>697</v>
      </c>
      <c r="C128" s="146">
        <v>25</v>
      </c>
      <c r="D128" s="177" t="s">
        <v>116</v>
      </c>
      <c r="E128" s="159"/>
      <c r="F128" s="120">
        <f t="shared" si="9"/>
        <v>0</v>
      </c>
      <c r="G128" s="120">
        <f t="shared" si="10"/>
        <v>1</v>
      </c>
      <c r="H128" s="120">
        <f t="shared" si="11"/>
        <v>0</v>
      </c>
      <c r="I128" s="126"/>
      <c r="J128" s="126"/>
      <c r="K128" s="126"/>
      <c r="L128" s="173"/>
      <c r="M128" s="135"/>
      <c r="N128" s="134"/>
      <c r="O128" s="134"/>
      <c r="P128" s="134"/>
      <c r="Q128" s="134"/>
      <c r="R128" s="134"/>
      <c r="S128" s="134"/>
      <c r="T128" s="133"/>
      <c r="U128" s="125"/>
      <c r="V128" s="125"/>
      <c r="W128" s="125"/>
      <c r="X128" s="125"/>
      <c r="Y128" s="125"/>
      <c r="Z128" s="125"/>
      <c r="AA128" s="125"/>
      <c r="AB128" s="125"/>
      <c r="AC128" s="125"/>
      <c r="AD128" s="125"/>
      <c r="AE128" s="125"/>
      <c r="AF128" s="125"/>
      <c r="AG128" s="125"/>
      <c r="AH128" s="125"/>
      <c r="AI128" s="125"/>
      <c r="AJ128" s="125"/>
      <c r="DS128" s="132"/>
      <c r="DT128" s="132"/>
      <c r="DU128" s="132"/>
      <c r="DV128" s="132"/>
      <c r="DW128" s="132"/>
    </row>
    <row r="129" spans="1:127" ht="15" x14ac:dyDescent="0.2">
      <c r="A129" s="110"/>
      <c r="B129" s="174" t="s">
        <v>698</v>
      </c>
      <c r="C129" s="146">
        <v>27</v>
      </c>
      <c r="D129" s="177" t="s">
        <v>117</v>
      </c>
      <c r="E129" s="159"/>
      <c r="F129" s="120">
        <f t="shared" si="9"/>
        <v>0</v>
      </c>
      <c r="G129" s="120">
        <f t="shared" si="10"/>
        <v>0.5</v>
      </c>
      <c r="H129" s="120">
        <f t="shared" si="11"/>
        <v>0.5</v>
      </c>
      <c r="I129" s="126"/>
      <c r="J129" s="126"/>
      <c r="K129" s="126"/>
      <c r="L129" s="94"/>
      <c r="M129" s="135"/>
      <c r="N129" s="134"/>
      <c r="O129" s="134"/>
      <c r="P129" s="134"/>
      <c r="Q129" s="134"/>
      <c r="R129" s="134"/>
      <c r="S129" s="134"/>
      <c r="T129" s="133"/>
      <c r="U129" s="125"/>
      <c r="V129" s="125"/>
      <c r="W129" s="125"/>
      <c r="X129" s="125"/>
      <c r="Y129" s="125"/>
      <c r="Z129" s="125"/>
      <c r="AA129" s="125"/>
      <c r="AB129" s="125"/>
      <c r="AC129" s="125"/>
      <c r="AD129" s="125"/>
      <c r="AE129" s="125"/>
      <c r="AF129" s="125"/>
      <c r="AG129" s="125"/>
      <c r="AH129" s="125"/>
      <c r="AI129" s="125"/>
      <c r="AJ129" s="125"/>
      <c r="DS129" s="132"/>
      <c r="DT129" s="132"/>
      <c r="DU129" s="132"/>
      <c r="DV129" s="132"/>
      <c r="DW129" s="132"/>
    </row>
    <row r="130" spans="1:127" ht="15" x14ac:dyDescent="0.2">
      <c r="A130" s="110"/>
      <c r="B130" s="174" t="s">
        <v>677</v>
      </c>
      <c r="C130" s="146">
        <v>30</v>
      </c>
      <c r="D130" s="177" t="s">
        <v>113</v>
      </c>
      <c r="E130" s="159"/>
      <c r="F130" s="120" t="str">
        <f t="shared" si="9"/>
        <v/>
      </c>
      <c r="G130" s="120" t="str">
        <f t="shared" si="10"/>
        <v/>
      </c>
      <c r="H130" s="120" t="str">
        <f t="shared" si="11"/>
        <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x14ac:dyDescent="0.2">
      <c r="A131" s="110"/>
      <c r="B131" s="182" t="s">
        <v>704</v>
      </c>
      <c r="C131" s="146">
        <v>31</v>
      </c>
      <c r="D131" s="153" t="s">
        <v>117</v>
      </c>
      <c r="E131" s="159"/>
      <c r="F131" s="120">
        <f t="shared" si="9"/>
        <v>1</v>
      </c>
      <c r="G131" s="120">
        <f t="shared" si="10"/>
        <v>0</v>
      </c>
      <c r="H131" s="120">
        <f t="shared" si="11"/>
        <v>0</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c r="B132" s="174" t="s">
        <v>705</v>
      </c>
      <c r="C132" s="146">
        <v>33</v>
      </c>
      <c r="D132" s="177" t="s">
        <v>114</v>
      </c>
      <c r="E132" s="159"/>
      <c r="F132" s="120">
        <f t="shared" si="9"/>
        <v>0</v>
      </c>
      <c r="G132" s="120">
        <f t="shared" si="10"/>
        <v>1</v>
      </c>
      <c r="H132" s="120">
        <f t="shared" si="11"/>
        <v>0</v>
      </c>
      <c r="I132" s="126"/>
      <c r="J132" s="126"/>
      <c r="K132" s="126"/>
      <c r="L132" s="94"/>
      <c r="M132" s="135"/>
      <c r="N132" s="134"/>
      <c r="O132" s="134"/>
      <c r="P132" s="134"/>
      <c r="Q132" s="134"/>
      <c r="R132" s="126"/>
      <c r="S132" s="126"/>
      <c r="T132" s="133"/>
      <c r="U132" s="133"/>
      <c r="V132" s="133"/>
      <c r="W132" s="133"/>
      <c r="X132" s="133"/>
      <c r="Y132" s="133"/>
      <c r="Z132" s="133"/>
      <c r="AA132" s="133"/>
      <c r="AB132" s="133"/>
      <c r="AC132" s="133"/>
      <c r="AD132" s="133"/>
      <c r="AE132" s="133"/>
      <c r="AF132" s="133"/>
      <c r="AG132" s="133"/>
      <c r="AH132" s="133"/>
      <c r="AI132" s="133"/>
      <c r="AJ132" s="133"/>
      <c r="DS132" s="132"/>
      <c r="DT132" s="132"/>
      <c r="DU132" s="132"/>
      <c r="DV132" s="132"/>
      <c r="DW132" s="132"/>
    </row>
    <row r="133" spans="1:127" ht="15" x14ac:dyDescent="0.2">
      <c r="A133" s="110"/>
      <c r="B133" s="174" t="s">
        <v>679</v>
      </c>
      <c r="C133" s="146"/>
      <c r="D133" s="177" t="s">
        <v>114</v>
      </c>
      <c r="E133" s="159"/>
      <c r="F133" s="120">
        <f t="shared" si="9"/>
        <v>1</v>
      </c>
      <c r="G133" s="120">
        <f t="shared" si="10"/>
        <v>0</v>
      </c>
      <c r="H133" s="120">
        <f t="shared" si="11"/>
        <v>0</v>
      </c>
      <c r="I133" s="126"/>
      <c r="J133" s="126"/>
      <c r="K133" s="126"/>
      <c r="L133" s="94"/>
      <c r="M133" s="135"/>
      <c r="N133" s="134"/>
      <c r="O133" s="134"/>
      <c r="P133" s="134"/>
      <c r="Q133" s="134"/>
      <c r="R133" s="126"/>
      <c r="S133" s="126"/>
      <c r="T133" s="133"/>
      <c r="U133" s="133"/>
      <c r="V133" s="133"/>
      <c r="W133" s="133"/>
      <c r="X133" s="133"/>
      <c r="Y133" s="133"/>
      <c r="Z133" s="133"/>
      <c r="AA133" s="133"/>
      <c r="AB133" s="133"/>
      <c r="AC133" s="133"/>
      <c r="AD133" s="133"/>
      <c r="AE133" s="133"/>
      <c r="AF133" s="133"/>
      <c r="AG133" s="133"/>
      <c r="AH133" s="133"/>
      <c r="AI133" s="133"/>
      <c r="AJ133" s="133"/>
      <c r="DS133" s="132"/>
      <c r="DT133" s="132"/>
      <c r="DU133" s="132"/>
      <c r="DV133" s="132"/>
      <c r="DW133" s="132"/>
    </row>
    <row r="134" spans="1:127" ht="15" x14ac:dyDescent="0.2">
      <c r="A134" s="110"/>
      <c r="B134" s="174" t="s">
        <v>688</v>
      </c>
      <c r="C134" s="146"/>
      <c r="D134" s="177" t="s">
        <v>116</v>
      </c>
      <c r="E134" s="159"/>
      <c r="F134" s="120" t="str">
        <f t="shared" si="9"/>
        <v/>
      </c>
      <c r="G134" s="120" t="str">
        <f t="shared" si="10"/>
        <v/>
      </c>
      <c r="H134" s="120" t="str">
        <f t="shared" si="11"/>
        <v/>
      </c>
      <c r="I134" s="126"/>
      <c r="J134" s="126"/>
      <c r="K134" s="126"/>
      <c r="L134" s="94"/>
      <c r="M134" s="135"/>
      <c r="N134" s="134"/>
      <c r="O134" s="134"/>
      <c r="P134" s="134"/>
      <c r="Q134" s="134"/>
      <c r="R134" s="126"/>
      <c r="S134" s="126"/>
      <c r="DS134" s="132"/>
      <c r="DT134" s="132"/>
      <c r="DU134" s="132"/>
      <c r="DV134" s="132"/>
      <c r="DW134" s="132"/>
    </row>
    <row r="135" spans="1:127" ht="15" x14ac:dyDescent="0.2">
      <c r="A135" s="110"/>
      <c r="B135" s="174" t="s">
        <v>690</v>
      </c>
      <c r="C135" s="146"/>
      <c r="D135" s="177" t="s">
        <v>116</v>
      </c>
      <c r="E135" s="159"/>
      <c r="F135" s="120" t="str">
        <f t="shared" si="9"/>
        <v/>
      </c>
      <c r="G135" s="120" t="str">
        <f t="shared" si="10"/>
        <v/>
      </c>
      <c r="H135" s="120" t="str">
        <f t="shared" si="11"/>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74" t="s">
        <v>691</v>
      </c>
      <c r="C136" s="146"/>
      <c r="D136" s="177" t="s">
        <v>116</v>
      </c>
      <c r="E136" s="159"/>
      <c r="F136" s="120" t="str">
        <f t="shared" si="9"/>
        <v/>
      </c>
      <c r="G136" s="120" t="str">
        <f t="shared" si="10"/>
        <v/>
      </c>
      <c r="H136" s="120" t="str">
        <f t="shared" si="11"/>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74" t="s">
        <v>693</v>
      </c>
      <c r="C137" s="146"/>
      <c r="D137" s="177" t="s">
        <v>116</v>
      </c>
      <c r="E137" s="159"/>
      <c r="F137" s="120" t="str">
        <f t="shared" si="9"/>
        <v/>
      </c>
      <c r="G137" s="120" t="str">
        <f t="shared" si="10"/>
        <v/>
      </c>
      <c r="H137" s="120" t="str">
        <f t="shared" si="11"/>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74" t="s">
        <v>686</v>
      </c>
      <c r="C138" s="146"/>
      <c r="D138" s="177" t="s">
        <v>116</v>
      </c>
      <c r="E138" s="159"/>
      <c r="F138" s="120" t="str">
        <f t="shared" si="9"/>
        <v/>
      </c>
      <c r="G138" s="120" t="str">
        <f t="shared" si="10"/>
        <v/>
      </c>
      <c r="H138" s="120" t="str">
        <f t="shared" si="11"/>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83" t="s">
        <v>700</v>
      </c>
      <c r="C139" s="146"/>
      <c r="D139" s="177" t="s">
        <v>117</v>
      </c>
      <c r="E139" s="159"/>
      <c r="F139" s="120" t="str">
        <f t="shared" si="9"/>
        <v/>
      </c>
      <c r="G139" s="120" t="str">
        <f t="shared" si="10"/>
        <v/>
      </c>
      <c r="H139" s="120" t="str">
        <f t="shared" si="11"/>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ref="F140:F148" si="12">IF((SUMIFS($E$5:$E$105,$B$5:$B$105,$B140))=0,"",(SUMIFS($G$5:$G$105,$B$5:$B$105,$B140))/(SUMIFS($E$5:$E$105,$B$5:$B$105,$B140)))</f>
        <v/>
      </c>
      <c r="G140" s="120" t="str">
        <f t="shared" ref="G140:G148" si="13">IF((SUMIFS($E$5:$E$105,$B$5:$B$105,$B140))=0,"",(SUMIFS($H$5:$H$105,$B$5:$B$105,$B140))/(SUMIFS($E$5:$E$105,$B$5:$B$105,$B140)))</f>
        <v/>
      </c>
      <c r="H140" s="120" t="str">
        <f t="shared" ref="H140:H148" si="14">IF((SUMIFS($E$5:$E$105,$B$5:$B$105,$B140))=0,"",(SUMIFS($I$5:$I$105,$B$5:$B$105,$B140))/(SUMIFS($E$5:$E$105,$B$5:$B$105,$B140)))</f>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2"/>
        <v/>
      </c>
      <c r="G141" s="120" t="str">
        <f t="shared" si="13"/>
        <v/>
      </c>
      <c r="H141" s="120" t="str">
        <f t="shared" si="14"/>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2"/>
        <v/>
      </c>
      <c r="G142" s="120" t="str">
        <f t="shared" si="13"/>
        <v/>
      </c>
      <c r="H142" s="120" t="str">
        <f t="shared" si="14"/>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2"/>
        <v/>
      </c>
      <c r="G143" s="120" t="str">
        <f t="shared" si="13"/>
        <v/>
      </c>
      <c r="H143" s="120" t="str">
        <f t="shared" si="14"/>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2"/>
        <v/>
      </c>
      <c r="G144" s="120" t="str">
        <f t="shared" si="13"/>
        <v/>
      </c>
      <c r="H144" s="120" t="str">
        <f t="shared" si="14"/>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2"/>
        <v/>
      </c>
      <c r="G145" s="120" t="str">
        <f t="shared" si="13"/>
        <v/>
      </c>
      <c r="H145" s="120" t="str">
        <f t="shared" si="14"/>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2"/>
        <v/>
      </c>
      <c r="G146" s="120" t="str">
        <f t="shared" si="13"/>
        <v/>
      </c>
      <c r="H146" s="120" t="str">
        <f t="shared" si="14"/>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2"/>
        <v/>
      </c>
      <c r="G147" s="120" t="str">
        <f t="shared" si="13"/>
        <v/>
      </c>
      <c r="H147" s="120" t="str">
        <f t="shared" si="14"/>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2"/>
        <v/>
      </c>
      <c r="G148" s="120" t="str">
        <f t="shared" si="13"/>
        <v/>
      </c>
      <c r="H148" s="120" t="str">
        <f t="shared" si="14"/>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11</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f>IF(A342=0,"",((SUMIFS(F108:F341,$A$108:$A$341,"X"))+(($A$342-$C$417)*$C$418))/$A$342)</f>
        <v>0.19696969696969696</v>
      </c>
      <c r="D414" s="498"/>
      <c r="E414" s="92"/>
      <c r="F414" s="125"/>
      <c r="G414" s="125"/>
      <c r="H414" s="125"/>
      <c r="I414" s="125"/>
      <c r="J414" s="125"/>
      <c r="K414" s="126"/>
      <c r="L414" s="126"/>
      <c r="M414" s="126"/>
      <c r="N414" s="126"/>
      <c r="O414" s="126"/>
    </row>
    <row r="415" spans="1:123" ht="30" customHeight="1" x14ac:dyDescent="0.2">
      <c r="B415" s="167" t="s">
        <v>28</v>
      </c>
      <c r="C415" s="497">
        <f>IF(A342=0,"",((SUMIFS(G108:G341,$A$108:$A$341,"X"))+(($A$342-$C$417)*$C$418))/$A$342)</f>
        <v>0.62121212121212122</v>
      </c>
      <c r="D415" s="498"/>
      <c r="E415" s="92"/>
      <c r="F415" s="125"/>
      <c r="G415" s="125"/>
      <c r="H415" s="125"/>
      <c r="I415" s="126"/>
      <c r="J415" s="126"/>
      <c r="K415" s="126"/>
      <c r="L415" s="126"/>
      <c r="M415" s="126"/>
      <c r="N415" s="126"/>
      <c r="O415" s="126"/>
    </row>
    <row r="416" spans="1:123" ht="30" customHeight="1" x14ac:dyDescent="0.2">
      <c r="B416" s="168" t="s">
        <v>29</v>
      </c>
      <c r="C416" s="497">
        <f>IF(A342=0,"",((SUMIFS(H108:H341,$A$108:$A$341,"X"))+(($A$342-$C$417)*$C$418))/$A$342)</f>
        <v>0.1818181818181818</v>
      </c>
      <c r="D416" s="498"/>
      <c r="E416" s="92"/>
      <c r="F416" s="125"/>
      <c r="G416" s="125"/>
      <c r="H416" s="125"/>
      <c r="I416" s="126"/>
      <c r="J416" s="126"/>
      <c r="K416" s="126"/>
      <c r="L416" s="126"/>
      <c r="M416" s="126"/>
      <c r="N416" s="126"/>
      <c r="O416" s="126"/>
    </row>
    <row r="417" spans="2:15" ht="30" customHeight="1" x14ac:dyDescent="0.2">
      <c r="B417" s="171" t="s">
        <v>232</v>
      </c>
      <c r="C417" s="490">
        <f>COUNTIFS(F107:F341,"&gt;=0",A107:A341,"X")</f>
        <v>11</v>
      </c>
      <c r="D417" s="492"/>
      <c r="E417" s="125"/>
      <c r="F417" s="125"/>
      <c r="G417" s="125"/>
      <c r="H417" s="125"/>
      <c r="I417" s="126"/>
      <c r="J417" s="126"/>
      <c r="K417" s="126"/>
      <c r="L417" s="126"/>
      <c r="M417" s="126"/>
      <c r="N417" s="126"/>
      <c r="O417" s="126"/>
    </row>
    <row r="418" spans="2:15" ht="30" customHeight="1" x14ac:dyDescent="0.2">
      <c r="B418" s="139" t="s">
        <v>233</v>
      </c>
      <c r="C418" s="493">
        <v>0.33</v>
      </c>
      <c r="D418" s="494"/>
      <c r="E418" s="125"/>
      <c r="F418" s="125"/>
      <c r="G418" s="125"/>
      <c r="H418" s="125"/>
      <c r="I418" s="126"/>
      <c r="J418" s="127"/>
      <c r="K418" s="126"/>
    </row>
    <row r="419" spans="2:15" ht="12.75" customHeight="1" x14ac:dyDescent="0.2">
      <c r="B419" s="125"/>
      <c r="C419" s="133"/>
      <c r="D419" s="133"/>
      <c r="E419" s="125"/>
      <c r="F419" s="125"/>
      <c r="G419" s="125"/>
      <c r="H419" s="125"/>
      <c r="I419" s="126"/>
      <c r="J419" s="127"/>
      <c r="K419" s="126"/>
    </row>
    <row r="420" spans="2:15" ht="12.75" customHeight="1" x14ac:dyDescent="0.2">
      <c r="B420" s="125"/>
      <c r="C420" s="133"/>
      <c r="D420" s="133"/>
      <c r="E420" s="125"/>
      <c r="F420" s="125"/>
      <c r="G420" s="125"/>
      <c r="H420" s="125"/>
      <c r="I420" s="126"/>
      <c r="J420" s="126"/>
      <c r="K420" s="126"/>
    </row>
  </sheetData>
  <autoFilter ref="A4:DX4"/>
  <mergeCells count="8">
    <mergeCell ref="C417:D417"/>
    <mergeCell ref="C418:D418"/>
    <mergeCell ref="J2:J3"/>
    <mergeCell ref="F106:H106"/>
    <mergeCell ref="C413:D413"/>
    <mergeCell ref="C414:D414"/>
    <mergeCell ref="C415:D415"/>
    <mergeCell ref="C416:D416"/>
  </mergeCells>
  <conditionalFormatting sqref="B414 N422:XFD1048576">
    <cfRule type="cellIs" dxfId="1317" priority="360" operator="equal">
      <formula>"Remplaçant"</formula>
    </cfRule>
    <cfRule type="cellIs" dxfId="1316" priority="361"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H105:XFD105 B421:XFD421 B50:XFD104 I106:XFD106 B417:B420 I415:XFD420 A149:H341 I107:K116 B342:XFD410 K412:XFD414 F412:J413 B411 D411:XFD411 B412:D412 E412:E416 B422:M1048576 J31:O31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1:R48 I122:K129 F122:F129 M122:T129 O135:T138 M135:N341 F135:F148 I135:K341 J14:K14 M14:N14 J20:K20 M20:O20 J4:O5 J33:O33 J32:N32 J12:N13 R2:R5 J8:N8 J6:K7 M7:O7 J10:O11 J9:K9 M9:N9 J15:O16 J19:O19 J37:O48 J36:N36 J35:O35 J34:N34 M6:N6 J17:N18 R16:R17 R7:R8 R14 R10:R11 R19:R20">
    <cfRule type="cellIs" dxfId="1315" priority="702" operator="equal">
      <formula>"Remplaçant"</formula>
    </cfRule>
    <cfRule type="cellIs" dxfId="1314" priority="703" operator="equal">
      <formula>"Titulaire"</formula>
    </cfRule>
  </conditionalFormatting>
  <conditionalFormatting sqref="J5:K20 J31:K44">
    <cfRule type="cellIs" dxfId="1313" priority="701" operator="equal">
      <formula>0</formula>
    </cfRule>
  </conditionalFormatting>
  <conditionalFormatting sqref="L1">
    <cfRule type="cellIs" dxfId="1312" priority="699" operator="equal">
      <formula>"Remplaçant"</formula>
    </cfRule>
    <cfRule type="cellIs" dxfId="1311" priority="700" operator="equal">
      <formula>"Titulaire"</formula>
    </cfRule>
  </conditionalFormatting>
  <conditionalFormatting sqref="O1">
    <cfRule type="cellIs" dxfId="1310" priority="697" operator="equal">
      <formula>"Remplaçant"</formula>
    </cfRule>
    <cfRule type="cellIs" dxfId="1309" priority="698" operator="equal">
      <formula>"Titulaire"</formula>
    </cfRule>
  </conditionalFormatting>
  <conditionalFormatting sqref="R1">
    <cfRule type="cellIs" dxfId="1308" priority="695" operator="equal">
      <formula>"Remplaçant"</formula>
    </cfRule>
    <cfRule type="cellIs" dxfId="1307" priority="696" operator="equal">
      <formula>"Titulaire"</formula>
    </cfRule>
  </conditionalFormatting>
  <conditionalFormatting sqref="P5:Q20 P31:Q47">
    <cfRule type="cellIs" dxfId="1306" priority="693" operator="equal">
      <formula>"Remplaçant"</formula>
    </cfRule>
    <cfRule type="cellIs" dxfId="1305" priority="694" operator="equal">
      <formula>"Titulaire"</formula>
    </cfRule>
  </conditionalFormatting>
  <conditionalFormatting sqref="S5:T20 S31:T47">
    <cfRule type="cellIs" dxfId="1304" priority="691" operator="equal">
      <formula>"Remplaçant"</formula>
    </cfRule>
    <cfRule type="cellIs" dxfId="1303" priority="692" operator="equal">
      <formula>"Titulaire"</formula>
    </cfRule>
  </conditionalFormatting>
  <conditionalFormatting sqref="P4:Q4">
    <cfRule type="cellIs" dxfId="1302" priority="689" operator="equal">
      <formula>"Remplaçant"</formula>
    </cfRule>
    <cfRule type="cellIs" dxfId="1301" priority="690" operator="equal">
      <formula>"Titulaire"</formula>
    </cfRule>
  </conditionalFormatting>
  <conditionalFormatting sqref="S4:T4">
    <cfRule type="cellIs" dxfId="1300" priority="687" operator="equal">
      <formula>"Remplaçant"</formula>
    </cfRule>
    <cfRule type="cellIs" dxfId="1299" priority="688" operator="equal">
      <formula>"Titulaire"</formula>
    </cfRule>
  </conditionalFormatting>
  <conditionalFormatting sqref="J5:J20 J31:J44">
    <cfRule type="top10" dxfId="1298" priority="704" rank="11"/>
  </conditionalFormatting>
  <conditionalFormatting sqref="P48:Q48">
    <cfRule type="cellIs" dxfId="1297" priority="685" operator="equal">
      <formula>"Remplaçant"</formula>
    </cfRule>
    <cfRule type="cellIs" dxfId="1296" priority="686" operator="equal">
      <formula>"Titulaire"</formula>
    </cfRule>
  </conditionalFormatting>
  <conditionalFormatting sqref="S48:T48">
    <cfRule type="cellIs" dxfId="1295" priority="683" operator="equal">
      <formula>"Remplaçant"</formula>
    </cfRule>
    <cfRule type="cellIs" dxfId="1294" priority="684" operator="equal">
      <formula>"Titulaire"</formula>
    </cfRule>
  </conditionalFormatting>
  <conditionalFormatting sqref="U2:U4 U31 U33:U48">
    <cfRule type="cellIs" dxfId="1293" priority="681" operator="equal">
      <formula>"Remplaçant"</formula>
    </cfRule>
    <cfRule type="cellIs" dxfId="1292" priority="682" operator="equal">
      <formula>"Titulaire"</formula>
    </cfRule>
  </conditionalFormatting>
  <conditionalFormatting sqref="U1">
    <cfRule type="cellIs" dxfId="1291" priority="679" operator="equal">
      <formula>"Remplaçant"</formula>
    </cfRule>
    <cfRule type="cellIs" dxfId="1290" priority="680" operator="equal">
      <formula>"Titulaire"</formula>
    </cfRule>
  </conditionalFormatting>
  <conditionalFormatting sqref="V5:W20 V31:W47">
    <cfRule type="cellIs" dxfId="1289" priority="677" operator="equal">
      <formula>"Remplaçant"</formula>
    </cfRule>
    <cfRule type="cellIs" dxfId="1288" priority="678" operator="equal">
      <formula>"Titulaire"</formula>
    </cfRule>
  </conditionalFormatting>
  <conditionalFormatting sqref="V4:W4">
    <cfRule type="cellIs" dxfId="1287" priority="675" operator="equal">
      <formula>"Remplaçant"</formula>
    </cfRule>
    <cfRule type="cellIs" dxfId="1286" priority="676" operator="equal">
      <formula>"Titulaire"</formula>
    </cfRule>
  </conditionalFormatting>
  <conditionalFormatting sqref="V48:W48">
    <cfRule type="cellIs" dxfId="1285" priority="673" operator="equal">
      <formula>"Remplaçant"</formula>
    </cfRule>
    <cfRule type="cellIs" dxfId="1284" priority="674" operator="equal">
      <formula>"Titulaire"</formula>
    </cfRule>
  </conditionalFormatting>
  <conditionalFormatting sqref="R49">
    <cfRule type="cellIs" dxfId="1283" priority="671" operator="equal">
      <formula>"Remplaçant"</formula>
    </cfRule>
    <cfRule type="cellIs" dxfId="1282" priority="672" operator="equal">
      <formula>"Titulaire"</formula>
    </cfRule>
  </conditionalFormatting>
  <conditionalFormatting sqref="O49">
    <cfRule type="cellIs" dxfId="1281" priority="669" operator="equal">
      <formula>"Remplaçant"</formula>
    </cfRule>
    <cfRule type="cellIs" dxfId="1280" priority="670" operator="equal">
      <formula>"Titulaire"</formula>
    </cfRule>
  </conditionalFormatting>
  <conditionalFormatting sqref="L49">
    <cfRule type="cellIs" dxfId="1279" priority="667" operator="equal">
      <formula>"Remplaçant"</formula>
    </cfRule>
    <cfRule type="cellIs" dxfId="1278" priority="668" operator="equal">
      <formula>"Titulaire"</formula>
    </cfRule>
  </conditionalFormatting>
  <conditionalFormatting sqref="X1">
    <cfRule type="cellIs" dxfId="1277" priority="665" operator="equal">
      <formula>"Remplaçant"</formula>
    </cfRule>
    <cfRule type="cellIs" dxfId="1276" priority="666" operator="equal">
      <formula>"Titulaire"</formula>
    </cfRule>
  </conditionalFormatting>
  <conditionalFormatting sqref="Y5:Z20 Y31:Z47">
    <cfRule type="cellIs" dxfId="1275" priority="663" operator="equal">
      <formula>"Remplaçant"</formula>
    </cfRule>
    <cfRule type="cellIs" dxfId="1274" priority="664" operator="equal">
      <formula>"Titulaire"</formula>
    </cfRule>
  </conditionalFormatting>
  <conditionalFormatting sqref="Y4:Z4">
    <cfRule type="cellIs" dxfId="1273" priority="661" operator="equal">
      <formula>"Remplaçant"</formula>
    </cfRule>
    <cfRule type="cellIs" dxfId="1272" priority="662" operator="equal">
      <formula>"Titulaire"</formula>
    </cfRule>
  </conditionalFormatting>
  <conditionalFormatting sqref="Y48:Z48">
    <cfRule type="cellIs" dxfId="1271" priority="659" operator="equal">
      <formula>"Remplaçant"</formula>
    </cfRule>
    <cfRule type="cellIs" dxfId="1270" priority="660" operator="equal">
      <formula>"Titulaire"</formula>
    </cfRule>
  </conditionalFormatting>
  <conditionalFormatting sqref="AA1">
    <cfRule type="cellIs" dxfId="1269" priority="657" operator="equal">
      <formula>"Remplaçant"</formula>
    </cfRule>
    <cfRule type="cellIs" dxfId="1268" priority="658" operator="equal">
      <formula>"Titulaire"</formula>
    </cfRule>
  </conditionalFormatting>
  <conditionalFormatting sqref="AB5:AC20 AB31:AC47">
    <cfRule type="cellIs" dxfId="1267" priority="655" operator="equal">
      <formula>"Remplaçant"</formula>
    </cfRule>
    <cfRule type="cellIs" dxfId="1266" priority="656" operator="equal">
      <formula>"Titulaire"</formula>
    </cfRule>
  </conditionalFormatting>
  <conditionalFormatting sqref="AB4:AC4">
    <cfRule type="cellIs" dxfId="1265" priority="653" operator="equal">
      <formula>"Remplaçant"</formula>
    </cfRule>
    <cfRule type="cellIs" dxfId="1264" priority="654" operator="equal">
      <formula>"Titulaire"</formula>
    </cfRule>
  </conditionalFormatting>
  <conditionalFormatting sqref="AB48:AC48">
    <cfRule type="cellIs" dxfId="1263" priority="651" operator="equal">
      <formula>"Remplaçant"</formula>
    </cfRule>
    <cfRule type="cellIs" dxfId="1262" priority="652" operator="equal">
      <formula>"Titulaire"</formula>
    </cfRule>
  </conditionalFormatting>
  <conditionalFormatting sqref="AD1">
    <cfRule type="cellIs" dxfId="1261" priority="649" operator="equal">
      <formula>"Remplaçant"</formula>
    </cfRule>
    <cfRule type="cellIs" dxfId="1260" priority="650" operator="equal">
      <formula>"Titulaire"</formula>
    </cfRule>
  </conditionalFormatting>
  <conditionalFormatting sqref="AE5:AF20 AE31:AF47">
    <cfRule type="cellIs" dxfId="1259" priority="647" operator="equal">
      <formula>"Remplaçant"</formula>
    </cfRule>
    <cfRule type="cellIs" dxfId="1258" priority="648" operator="equal">
      <formula>"Titulaire"</formula>
    </cfRule>
  </conditionalFormatting>
  <conditionalFormatting sqref="AE4:AF4">
    <cfRule type="cellIs" dxfId="1257" priority="645" operator="equal">
      <formula>"Remplaçant"</formula>
    </cfRule>
    <cfRule type="cellIs" dxfId="1256" priority="646" operator="equal">
      <formula>"Titulaire"</formula>
    </cfRule>
  </conditionalFormatting>
  <conditionalFormatting sqref="AE48:AF48">
    <cfRule type="cellIs" dxfId="1255" priority="643" operator="equal">
      <formula>"Remplaçant"</formula>
    </cfRule>
    <cfRule type="cellIs" dxfId="1254" priority="644" operator="equal">
      <formula>"Titulaire"</formula>
    </cfRule>
  </conditionalFormatting>
  <conditionalFormatting sqref="AG1">
    <cfRule type="cellIs" dxfId="1253" priority="641" operator="equal">
      <formula>"Remplaçant"</formula>
    </cfRule>
    <cfRule type="cellIs" dxfId="1252" priority="642" operator="equal">
      <formula>"Titulaire"</formula>
    </cfRule>
  </conditionalFormatting>
  <conditionalFormatting sqref="AH5:AI20 AH31:AI47">
    <cfRule type="cellIs" dxfId="1251" priority="639" operator="equal">
      <formula>"Remplaçant"</formula>
    </cfRule>
    <cfRule type="cellIs" dxfId="1250" priority="640" operator="equal">
      <formula>"Titulaire"</formula>
    </cfRule>
  </conditionalFormatting>
  <conditionalFormatting sqref="AH4:AI4">
    <cfRule type="cellIs" dxfId="1249" priority="637" operator="equal">
      <formula>"Remplaçant"</formula>
    </cfRule>
    <cfRule type="cellIs" dxfId="1248" priority="638" operator="equal">
      <formula>"Titulaire"</formula>
    </cfRule>
  </conditionalFormatting>
  <conditionalFormatting sqref="AH48:AI48">
    <cfRule type="cellIs" dxfId="1247" priority="635" operator="equal">
      <formula>"Remplaçant"</formula>
    </cfRule>
    <cfRule type="cellIs" dxfId="1246" priority="636" operator="equal">
      <formula>"Titulaire"</formula>
    </cfRule>
  </conditionalFormatting>
  <conditionalFormatting sqref="AJ1">
    <cfRule type="cellIs" dxfId="1245" priority="633" operator="equal">
      <formula>"Remplaçant"</formula>
    </cfRule>
    <cfRule type="cellIs" dxfId="1244" priority="634" operator="equal">
      <formula>"Titulaire"</formula>
    </cfRule>
  </conditionalFormatting>
  <conditionalFormatting sqref="AK5:AL20 AK31:AL47">
    <cfRule type="cellIs" dxfId="1243" priority="631" operator="equal">
      <formula>"Remplaçant"</formula>
    </cfRule>
    <cfRule type="cellIs" dxfId="1242" priority="632" operator="equal">
      <formula>"Titulaire"</formula>
    </cfRule>
  </conditionalFormatting>
  <conditionalFormatting sqref="AK4:AL4">
    <cfRule type="cellIs" dxfId="1241" priority="629" operator="equal">
      <formula>"Remplaçant"</formula>
    </cfRule>
    <cfRule type="cellIs" dxfId="1240" priority="630" operator="equal">
      <formula>"Titulaire"</formula>
    </cfRule>
  </conditionalFormatting>
  <conditionalFormatting sqref="AK48:AL48">
    <cfRule type="cellIs" dxfId="1239" priority="627" operator="equal">
      <formula>"Remplaçant"</formula>
    </cfRule>
    <cfRule type="cellIs" dxfId="1238" priority="628" operator="equal">
      <formula>"Titulaire"</formula>
    </cfRule>
  </conditionalFormatting>
  <conditionalFormatting sqref="AM1">
    <cfRule type="cellIs" dxfId="1237" priority="625" operator="equal">
      <formula>"Remplaçant"</formula>
    </cfRule>
    <cfRule type="cellIs" dxfId="1236" priority="626" operator="equal">
      <formula>"Titulaire"</formula>
    </cfRule>
  </conditionalFormatting>
  <conditionalFormatting sqref="AN5:AO20 AN31:AO47">
    <cfRule type="cellIs" dxfId="1235" priority="623" operator="equal">
      <formula>"Remplaçant"</formula>
    </cfRule>
    <cfRule type="cellIs" dxfId="1234" priority="624" operator="equal">
      <formula>"Titulaire"</formula>
    </cfRule>
  </conditionalFormatting>
  <conditionalFormatting sqref="AN4:AO4">
    <cfRule type="cellIs" dxfId="1233" priority="621" operator="equal">
      <formula>"Remplaçant"</formula>
    </cfRule>
    <cfRule type="cellIs" dxfId="1232" priority="622" operator="equal">
      <formula>"Titulaire"</formula>
    </cfRule>
  </conditionalFormatting>
  <conditionalFormatting sqref="AN48:AO48">
    <cfRule type="cellIs" dxfId="1231" priority="619" operator="equal">
      <formula>"Remplaçant"</formula>
    </cfRule>
    <cfRule type="cellIs" dxfId="1230" priority="620" operator="equal">
      <formula>"Titulaire"</formula>
    </cfRule>
  </conditionalFormatting>
  <conditionalFormatting sqref="AP1">
    <cfRule type="cellIs" dxfId="1229" priority="617" operator="equal">
      <formula>"Remplaçant"</formula>
    </cfRule>
    <cfRule type="cellIs" dxfId="1228" priority="618" operator="equal">
      <formula>"Titulaire"</formula>
    </cfRule>
  </conditionalFormatting>
  <conditionalFormatting sqref="AQ5:AR20 AQ31:AR47">
    <cfRule type="cellIs" dxfId="1227" priority="615" operator="equal">
      <formula>"Remplaçant"</formula>
    </cfRule>
    <cfRule type="cellIs" dxfId="1226" priority="616" operator="equal">
      <formula>"Titulaire"</formula>
    </cfRule>
  </conditionalFormatting>
  <conditionalFormatting sqref="AQ4:AR4">
    <cfRule type="cellIs" dxfId="1225" priority="613" operator="equal">
      <formula>"Remplaçant"</formula>
    </cfRule>
    <cfRule type="cellIs" dxfId="1224" priority="614" operator="equal">
      <formula>"Titulaire"</formula>
    </cfRule>
  </conditionalFormatting>
  <conditionalFormatting sqref="AQ48:AR48">
    <cfRule type="cellIs" dxfId="1223" priority="611" operator="equal">
      <formula>"Remplaçant"</formula>
    </cfRule>
    <cfRule type="cellIs" dxfId="1222" priority="612" operator="equal">
      <formula>"Titulaire"</formula>
    </cfRule>
  </conditionalFormatting>
  <conditionalFormatting sqref="AS1">
    <cfRule type="cellIs" dxfId="1221" priority="609" operator="equal">
      <formula>"Remplaçant"</formula>
    </cfRule>
    <cfRule type="cellIs" dxfId="1220" priority="610" operator="equal">
      <formula>"Titulaire"</formula>
    </cfRule>
  </conditionalFormatting>
  <conditionalFormatting sqref="AT5:AU20 AT31:AU47">
    <cfRule type="cellIs" dxfId="1219" priority="607" operator="equal">
      <formula>"Remplaçant"</formula>
    </cfRule>
    <cfRule type="cellIs" dxfId="1218" priority="608" operator="equal">
      <formula>"Titulaire"</formula>
    </cfRule>
  </conditionalFormatting>
  <conditionalFormatting sqref="AT4:AU4">
    <cfRule type="cellIs" dxfId="1217" priority="605" operator="equal">
      <formula>"Remplaçant"</formula>
    </cfRule>
    <cfRule type="cellIs" dxfId="1216" priority="606" operator="equal">
      <formula>"Titulaire"</formula>
    </cfRule>
  </conditionalFormatting>
  <conditionalFormatting sqref="AT48:AU48">
    <cfRule type="cellIs" dxfId="1215" priority="603" operator="equal">
      <formula>"Remplaçant"</formula>
    </cfRule>
    <cfRule type="cellIs" dxfId="1214" priority="604" operator="equal">
      <formula>"Titulaire"</formula>
    </cfRule>
  </conditionalFormatting>
  <conditionalFormatting sqref="AV1">
    <cfRule type="cellIs" dxfId="1213" priority="601" operator="equal">
      <formula>"Remplaçant"</formula>
    </cfRule>
    <cfRule type="cellIs" dxfId="1212" priority="602" operator="equal">
      <formula>"Titulaire"</formula>
    </cfRule>
  </conditionalFormatting>
  <conditionalFormatting sqref="AW5:AX20 AW31:AX47">
    <cfRule type="cellIs" dxfId="1211" priority="599" operator="equal">
      <formula>"Remplaçant"</formula>
    </cfRule>
    <cfRule type="cellIs" dxfId="1210" priority="600" operator="equal">
      <formula>"Titulaire"</formula>
    </cfRule>
  </conditionalFormatting>
  <conditionalFormatting sqref="AW4:AX4">
    <cfRule type="cellIs" dxfId="1209" priority="597" operator="equal">
      <formula>"Remplaçant"</formula>
    </cfRule>
    <cfRule type="cellIs" dxfId="1208" priority="598" operator="equal">
      <formula>"Titulaire"</formula>
    </cfRule>
  </conditionalFormatting>
  <conditionalFormatting sqref="AW48:AX48">
    <cfRule type="cellIs" dxfId="1207" priority="595" operator="equal">
      <formula>"Remplaçant"</formula>
    </cfRule>
    <cfRule type="cellIs" dxfId="1206" priority="596" operator="equal">
      <formula>"Titulaire"</formula>
    </cfRule>
  </conditionalFormatting>
  <conditionalFormatting sqref="AY1">
    <cfRule type="cellIs" dxfId="1205" priority="593" operator="equal">
      <formula>"Remplaçant"</formula>
    </cfRule>
    <cfRule type="cellIs" dxfId="1204" priority="594" operator="equal">
      <formula>"Titulaire"</formula>
    </cfRule>
  </conditionalFormatting>
  <conditionalFormatting sqref="AZ5:BA20 AZ31:BA47">
    <cfRule type="cellIs" dxfId="1203" priority="591" operator="equal">
      <formula>"Remplaçant"</formula>
    </cfRule>
    <cfRule type="cellIs" dxfId="1202" priority="592" operator="equal">
      <formula>"Titulaire"</formula>
    </cfRule>
  </conditionalFormatting>
  <conditionalFormatting sqref="AZ4:BA4">
    <cfRule type="cellIs" dxfId="1201" priority="589" operator="equal">
      <formula>"Remplaçant"</formula>
    </cfRule>
    <cfRule type="cellIs" dxfId="1200" priority="590" operator="equal">
      <formula>"Titulaire"</formula>
    </cfRule>
  </conditionalFormatting>
  <conditionalFormatting sqref="AZ48:BA48">
    <cfRule type="cellIs" dxfId="1199" priority="587" operator="equal">
      <formula>"Remplaçant"</formula>
    </cfRule>
    <cfRule type="cellIs" dxfId="1198" priority="588" operator="equal">
      <formula>"Titulaire"</formula>
    </cfRule>
  </conditionalFormatting>
  <conditionalFormatting sqref="BB1">
    <cfRule type="cellIs" dxfId="1197" priority="585" operator="equal">
      <formula>"Remplaçant"</formula>
    </cfRule>
    <cfRule type="cellIs" dxfId="1196" priority="586" operator="equal">
      <formula>"Titulaire"</formula>
    </cfRule>
  </conditionalFormatting>
  <conditionalFormatting sqref="BC5:BD20 BC31:BD47">
    <cfRule type="cellIs" dxfId="1195" priority="583" operator="equal">
      <formula>"Remplaçant"</formula>
    </cfRule>
    <cfRule type="cellIs" dxfId="1194" priority="584" operator="equal">
      <formula>"Titulaire"</formula>
    </cfRule>
  </conditionalFormatting>
  <conditionalFormatting sqref="BC4:BD4">
    <cfRule type="cellIs" dxfId="1193" priority="581" operator="equal">
      <formula>"Remplaçant"</formula>
    </cfRule>
    <cfRule type="cellIs" dxfId="1192" priority="582" operator="equal">
      <formula>"Titulaire"</formula>
    </cfRule>
  </conditionalFormatting>
  <conditionalFormatting sqref="BC48:BD48">
    <cfRule type="cellIs" dxfId="1191" priority="579" operator="equal">
      <formula>"Remplaçant"</formula>
    </cfRule>
    <cfRule type="cellIs" dxfId="1190" priority="580" operator="equal">
      <formula>"Titulaire"</formula>
    </cfRule>
  </conditionalFormatting>
  <conditionalFormatting sqref="BE1">
    <cfRule type="cellIs" dxfId="1189" priority="577" operator="equal">
      <formula>"Remplaçant"</formula>
    </cfRule>
    <cfRule type="cellIs" dxfId="1188" priority="578" operator="equal">
      <formula>"Titulaire"</formula>
    </cfRule>
  </conditionalFormatting>
  <conditionalFormatting sqref="BF5:BG20 BF31:BG47">
    <cfRule type="cellIs" dxfId="1187" priority="575" operator="equal">
      <formula>"Remplaçant"</formula>
    </cfRule>
    <cfRule type="cellIs" dxfId="1186" priority="576" operator="equal">
      <formula>"Titulaire"</formula>
    </cfRule>
  </conditionalFormatting>
  <conditionalFormatting sqref="BF4:BG4">
    <cfRule type="cellIs" dxfId="1185" priority="573" operator="equal">
      <formula>"Remplaçant"</formula>
    </cfRule>
    <cfRule type="cellIs" dxfId="1184" priority="574" operator="equal">
      <formula>"Titulaire"</formula>
    </cfRule>
  </conditionalFormatting>
  <conditionalFormatting sqref="BF48:BG48">
    <cfRule type="cellIs" dxfId="1183" priority="571" operator="equal">
      <formula>"Remplaçant"</formula>
    </cfRule>
    <cfRule type="cellIs" dxfId="1182" priority="572" operator="equal">
      <formula>"Titulaire"</formula>
    </cfRule>
  </conditionalFormatting>
  <conditionalFormatting sqref="BH1">
    <cfRule type="cellIs" dxfId="1181" priority="569" operator="equal">
      <formula>"Remplaçant"</formula>
    </cfRule>
    <cfRule type="cellIs" dxfId="1180" priority="570" operator="equal">
      <formula>"Titulaire"</formula>
    </cfRule>
  </conditionalFormatting>
  <conditionalFormatting sqref="BI5:BJ20 BI31:BJ47">
    <cfRule type="cellIs" dxfId="1179" priority="567" operator="equal">
      <formula>"Remplaçant"</formula>
    </cfRule>
    <cfRule type="cellIs" dxfId="1178" priority="568" operator="equal">
      <formula>"Titulaire"</formula>
    </cfRule>
  </conditionalFormatting>
  <conditionalFormatting sqref="BI4:BJ4">
    <cfRule type="cellIs" dxfId="1177" priority="565" operator="equal">
      <formula>"Remplaçant"</formula>
    </cfRule>
    <cfRule type="cellIs" dxfId="1176" priority="566" operator="equal">
      <formula>"Titulaire"</formula>
    </cfRule>
  </conditionalFormatting>
  <conditionalFormatting sqref="BI48:BJ48">
    <cfRule type="cellIs" dxfId="1175" priority="563" operator="equal">
      <formula>"Remplaçant"</formula>
    </cfRule>
    <cfRule type="cellIs" dxfId="1174" priority="564" operator="equal">
      <formula>"Titulaire"</formula>
    </cfRule>
  </conditionalFormatting>
  <conditionalFormatting sqref="BK1">
    <cfRule type="cellIs" dxfId="1173" priority="561" operator="equal">
      <formula>"Remplaçant"</formula>
    </cfRule>
    <cfRule type="cellIs" dxfId="1172" priority="562" operator="equal">
      <formula>"Titulaire"</formula>
    </cfRule>
  </conditionalFormatting>
  <conditionalFormatting sqref="BL5:BM20 BL31:BM47">
    <cfRule type="cellIs" dxfId="1171" priority="559" operator="equal">
      <formula>"Remplaçant"</formula>
    </cfRule>
    <cfRule type="cellIs" dxfId="1170" priority="560" operator="equal">
      <formula>"Titulaire"</formula>
    </cfRule>
  </conditionalFormatting>
  <conditionalFormatting sqref="BL4:BM4">
    <cfRule type="cellIs" dxfId="1169" priority="557" operator="equal">
      <formula>"Remplaçant"</formula>
    </cfRule>
    <cfRule type="cellIs" dxfId="1168" priority="558" operator="equal">
      <formula>"Titulaire"</formula>
    </cfRule>
  </conditionalFormatting>
  <conditionalFormatting sqref="BL48:BM48">
    <cfRule type="cellIs" dxfId="1167" priority="555" operator="equal">
      <formula>"Remplaçant"</formula>
    </cfRule>
    <cfRule type="cellIs" dxfId="1166" priority="556" operator="equal">
      <formula>"Titulaire"</formula>
    </cfRule>
  </conditionalFormatting>
  <conditionalFormatting sqref="BN1">
    <cfRule type="cellIs" dxfId="1165" priority="553" operator="equal">
      <formula>"Remplaçant"</formula>
    </cfRule>
    <cfRule type="cellIs" dxfId="1164" priority="554" operator="equal">
      <formula>"Titulaire"</formula>
    </cfRule>
  </conditionalFormatting>
  <conditionalFormatting sqref="BO5:BP20 BO31:BP47">
    <cfRule type="cellIs" dxfId="1163" priority="551" operator="equal">
      <formula>"Remplaçant"</formula>
    </cfRule>
    <cfRule type="cellIs" dxfId="1162" priority="552" operator="equal">
      <formula>"Titulaire"</formula>
    </cfRule>
  </conditionalFormatting>
  <conditionalFormatting sqref="BO4:BP4">
    <cfRule type="cellIs" dxfId="1161" priority="549" operator="equal">
      <formula>"Remplaçant"</formula>
    </cfRule>
    <cfRule type="cellIs" dxfId="1160" priority="550" operator="equal">
      <formula>"Titulaire"</formula>
    </cfRule>
  </conditionalFormatting>
  <conditionalFormatting sqref="BO48:BP48">
    <cfRule type="cellIs" dxfId="1159" priority="547" operator="equal">
      <formula>"Remplaçant"</formula>
    </cfRule>
    <cfRule type="cellIs" dxfId="1158" priority="548" operator="equal">
      <formula>"Titulaire"</formula>
    </cfRule>
  </conditionalFormatting>
  <conditionalFormatting sqref="BQ1">
    <cfRule type="cellIs" dxfId="1157" priority="545" operator="equal">
      <formula>"Remplaçant"</formula>
    </cfRule>
    <cfRule type="cellIs" dxfId="1156" priority="546" operator="equal">
      <formula>"Titulaire"</formula>
    </cfRule>
  </conditionalFormatting>
  <conditionalFormatting sqref="BR5:BS20 BR31:BS47">
    <cfRule type="cellIs" dxfId="1155" priority="543" operator="equal">
      <formula>"Remplaçant"</formula>
    </cfRule>
    <cfRule type="cellIs" dxfId="1154" priority="544" operator="equal">
      <formula>"Titulaire"</formula>
    </cfRule>
  </conditionalFormatting>
  <conditionalFormatting sqref="BR4:BS4">
    <cfRule type="cellIs" dxfId="1153" priority="541" operator="equal">
      <formula>"Remplaçant"</formula>
    </cfRule>
    <cfRule type="cellIs" dxfId="1152" priority="542" operator="equal">
      <formula>"Titulaire"</formula>
    </cfRule>
  </conditionalFormatting>
  <conditionalFormatting sqref="BR48:BS48">
    <cfRule type="cellIs" dxfId="1151" priority="539" operator="equal">
      <formula>"Remplaçant"</formula>
    </cfRule>
    <cfRule type="cellIs" dxfId="1150" priority="540" operator="equal">
      <formula>"Titulaire"</formula>
    </cfRule>
  </conditionalFormatting>
  <conditionalFormatting sqref="BT1">
    <cfRule type="cellIs" dxfId="1149" priority="537" operator="equal">
      <formula>"Remplaçant"</formula>
    </cfRule>
    <cfRule type="cellIs" dxfId="1148" priority="538" operator="equal">
      <formula>"Titulaire"</formula>
    </cfRule>
  </conditionalFormatting>
  <conditionalFormatting sqref="BU5:BV20 BU31:BV47">
    <cfRule type="cellIs" dxfId="1147" priority="535" operator="equal">
      <formula>"Remplaçant"</formula>
    </cfRule>
    <cfRule type="cellIs" dxfId="1146" priority="536" operator="equal">
      <formula>"Titulaire"</formula>
    </cfRule>
  </conditionalFormatting>
  <conditionalFormatting sqref="BU4:BV4">
    <cfRule type="cellIs" dxfId="1145" priority="533" operator="equal">
      <formula>"Remplaçant"</formula>
    </cfRule>
    <cfRule type="cellIs" dxfId="1144" priority="534" operator="equal">
      <formula>"Titulaire"</formula>
    </cfRule>
  </conditionalFormatting>
  <conditionalFormatting sqref="BU48:BV48">
    <cfRule type="cellIs" dxfId="1143" priority="531" operator="equal">
      <formula>"Remplaçant"</formula>
    </cfRule>
    <cfRule type="cellIs" dxfId="1142" priority="532" operator="equal">
      <formula>"Titulaire"</formula>
    </cfRule>
  </conditionalFormatting>
  <conditionalFormatting sqref="BW1">
    <cfRule type="cellIs" dxfId="1141" priority="529" operator="equal">
      <formula>"Remplaçant"</formula>
    </cfRule>
    <cfRule type="cellIs" dxfId="1140" priority="530" operator="equal">
      <formula>"Titulaire"</formula>
    </cfRule>
  </conditionalFormatting>
  <conditionalFormatting sqref="BX5:BY20 BX31:BY47">
    <cfRule type="cellIs" dxfId="1139" priority="527" operator="equal">
      <formula>"Remplaçant"</formula>
    </cfRule>
    <cfRule type="cellIs" dxfId="1138" priority="528" operator="equal">
      <formula>"Titulaire"</formula>
    </cfRule>
  </conditionalFormatting>
  <conditionalFormatting sqref="BX4:BY4">
    <cfRule type="cellIs" dxfId="1137" priority="525" operator="equal">
      <formula>"Remplaçant"</formula>
    </cfRule>
    <cfRule type="cellIs" dxfId="1136" priority="526" operator="equal">
      <formula>"Titulaire"</formula>
    </cfRule>
  </conditionalFormatting>
  <conditionalFormatting sqref="BX48:BY48">
    <cfRule type="cellIs" dxfId="1135" priority="523" operator="equal">
      <formula>"Remplaçant"</formula>
    </cfRule>
    <cfRule type="cellIs" dxfId="1134" priority="524" operator="equal">
      <formula>"Titulaire"</formula>
    </cfRule>
  </conditionalFormatting>
  <conditionalFormatting sqref="BZ1">
    <cfRule type="cellIs" dxfId="1133" priority="521" operator="equal">
      <formula>"Remplaçant"</formula>
    </cfRule>
    <cfRule type="cellIs" dxfId="1132" priority="522" operator="equal">
      <formula>"Titulaire"</formula>
    </cfRule>
  </conditionalFormatting>
  <conditionalFormatting sqref="CA5:CB20 CA31:CB47">
    <cfRule type="cellIs" dxfId="1131" priority="519" operator="equal">
      <formula>"Remplaçant"</formula>
    </cfRule>
    <cfRule type="cellIs" dxfId="1130" priority="520" operator="equal">
      <formula>"Titulaire"</formula>
    </cfRule>
  </conditionalFormatting>
  <conditionalFormatting sqref="CA4:CB4">
    <cfRule type="cellIs" dxfId="1129" priority="517" operator="equal">
      <formula>"Remplaçant"</formula>
    </cfRule>
    <cfRule type="cellIs" dxfId="1128" priority="518" operator="equal">
      <formula>"Titulaire"</formula>
    </cfRule>
  </conditionalFormatting>
  <conditionalFormatting sqref="CA48:CB48">
    <cfRule type="cellIs" dxfId="1127" priority="515" operator="equal">
      <formula>"Remplaçant"</formula>
    </cfRule>
    <cfRule type="cellIs" dxfId="1126" priority="516" operator="equal">
      <formula>"Titulaire"</formula>
    </cfRule>
  </conditionalFormatting>
  <conditionalFormatting sqref="CC1">
    <cfRule type="cellIs" dxfId="1125" priority="513" operator="equal">
      <formula>"Remplaçant"</formula>
    </cfRule>
    <cfRule type="cellIs" dxfId="1124" priority="514" operator="equal">
      <formula>"Titulaire"</formula>
    </cfRule>
  </conditionalFormatting>
  <conditionalFormatting sqref="CD5:CE20 CD31:CE47">
    <cfRule type="cellIs" dxfId="1123" priority="511" operator="equal">
      <formula>"Remplaçant"</formula>
    </cfRule>
    <cfRule type="cellIs" dxfId="1122" priority="512" operator="equal">
      <formula>"Titulaire"</formula>
    </cfRule>
  </conditionalFormatting>
  <conditionalFormatting sqref="CD4:CE4">
    <cfRule type="cellIs" dxfId="1121" priority="509" operator="equal">
      <formula>"Remplaçant"</formula>
    </cfRule>
    <cfRule type="cellIs" dxfId="1120" priority="510" operator="equal">
      <formula>"Titulaire"</formula>
    </cfRule>
  </conditionalFormatting>
  <conditionalFormatting sqref="CD48:CE48">
    <cfRule type="cellIs" dxfId="1119" priority="507" operator="equal">
      <formula>"Remplaçant"</formula>
    </cfRule>
    <cfRule type="cellIs" dxfId="1118" priority="508" operator="equal">
      <formula>"Titulaire"</formula>
    </cfRule>
  </conditionalFormatting>
  <conditionalFormatting sqref="CF1">
    <cfRule type="cellIs" dxfId="1117" priority="505" operator="equal">
      <formula>"Remplaçant"</formula>
    </cfRule>
    <cfRule type="cellIs" dxfId="1116" priority="506" operator="equal">
      <formula>"Titulaire"</formula>
    </cfRule>
  </conditionalFormatting>
  <conditionalFormatting sqref="CG5:CH20 CG31:CH47">
    <cfRule type="cellIs" dxfId="1115" priority="503" operator="equal">
      <formula>"Remplaçant"</formula>
    </cfRule>
    <cfRule type="cellIs" dxfId="1114" priority="504" operator="equal">
      <formula>"Titulaire"</formula>
    </cfRule>
  </conditionalFormatting>
  <conditionalFormatting sqref="CG4:CH4">
    <cfRule type="cellIs" dxfId="1113" priority="501" operator="equal">
      <formula>"Remplaçant"</formula>
    </cfRule>
    <cfRule type="cellIs" dxfId="1112" priority="502" operator="equal">
      <formula>"Titulaire"</formula>
    </cfRule>
  </conditionalFormatting>
  <conditionalFormatting sqref="CG48:CH48">
    <cfRule type="cellIs" dxfId="1111" priority="499" operator="equal">
      <formula>"Remplaçant"</formula>
    </cfRule>
    <cfRule type="cellIs" dxfId="1110" priority="500" operator="equal">
      <formula>"Titulaire"</formula>
    </cfRule>
  </conditionalFormatting>
  <conditionalFormatting sqref="CI1">
    <cfRule type="cellIs" dxfId="1109" priority="497" operator="equal">
      <formula>"Remplaçant"</formula>
    </cfRule>
    <cfRule type="cellIs" dxfId="1108" priority="498" operator="equal">
      <formula>"Titulaire"</formula>
    </cfRule>
  </conditionalFormatting>
  <conditionalFormatting sqref="CJ5:CK20 CJ31:CK47">
    <cfRule type="cellIs" dxfId="1107" priority="495" operator="equal">
      <formula>"Remplaçant"</formula>
    </cfRule>
    <cfRule type="cellIs" dxfId="1106" priority="496" operator="equal">
      <formula>"Titulaire"</formula>
    </cfRule>
  </conditionalFormatting>
  <conditionalFormatting sqref="CJ4:CK4">
    <cfRule type="cellIs" dxfId="1105" priority="493" operator="equal">
      <formula>"Remplaçant"</formula>
    </cfRule>
    <cfRule type="cellIs" dxfId="1104" priority="494" operator="equal">
      <formula>"Titulaire"</formula>
    </cfRule>
  </conditionalFormatting>
  <conditionalFormatting sqref="CJ48:CK48">
    <cfRule type="cellIs" dxfId="1103" priority="491" operator="equal">
      <formula>"Remplaçant"</formula>
    </cfRule>
    <cfRule type="cellIs" dxfId="1102" priority="492" operator="equal">
      <formula>"Titulaire"</formula>
    </cfRule>
  </conditionalFormatting>
  <conditionalFormatting sqref="CL1">
    <cfRule type="cellIs" dxfId="1101" priority="489" operator="equal">
      <formula>"Remplaçant"</formula>
    </cfRule>
    <cfRule type="cellIs" dxfId="1100" priority="490" operator="equal">
      <formula>"Titulaire"</formula>
    </cfRule>
  </conditionalFormatting>
  <conditionalFormatting sqref="CM5:CN20 CM31:CN47">
    <cfRule type="cellIs" dxfId="1099" priority="487" operator="equal">
      <formula>"Remplaçant"</formula>
    </cfRule>
    <cfRule type="cellIs" dxfId="1098" priority="488" operator="equal">
      <formula>"Titulaire"</formula>
    </cfRule>
  </conditionalFormatting>
  <conditionalFormatting sqref="CM4:CN4">
    <cfRule type="cellIs" dxfId="1097" priority="485" operator="equal">
      <formula>"Remplaçant"</formula>
    </cfRule>
    <cfRule type="cellIs" dxfId="1096" priority="486" operator="equal">
      <formula>"Titulaire"</formula>
    </cfRule>
  </conditionalFormatting>
  <conditionalFormatting sqref="CM48:CN48">
    <cfRule type="cellIs" dxfId="1095" priority="483" operator="equal">
      <formula>"Remplaçant"</formula>
    </cfRule>
    <cfRule type="cellIs" dxfId="1094" priority="484" operator="equal">
      <formula>"Titulaire"</formula>
    </cfRule>
  </conditionalFormatting>
  <conditionalFormatting sqref="CO1">
    <cfRule type="cellIs" dxfId="1093" priority="481" operator="equal">
      <formula>"Remplaçant"</formula>
    </cfRule>
    <cfRule type="cellIs" dxfId="1092" priority="482" operator="equal">
      <formula>"Titulaire"</formula>
    </cfRule>
  </conditionalFormatting>
  <conditionalFormatting sqref="CP5:CQ20 CP31:CQ47">
    <cfRule type="cellIs" dxfId="1091" priority="479" operator="equal">
      <formula>"Remplaçant"</formula>
    </cfRule>
    <cfRule type="cellIs" dxfId="1090" priority="480" operator="equal">
      <formula>"Titulaire"</formula>
    </cfRule>
  </conditionalFormatting>
  <conditionalFormatting sqref="CP4:CQ4">
    <cfRule type="cellIs" dxfId="1089" priority="477" operator="equal">
      <formula>"Remplaçant"</formula>
    </cfRule>
    <cfRule type="cellIs" dxfId="1088" priority="478" operator="equal">
      <formula>"Titulaire"</formula>
    </cfRule>
  </conditionalFormatting>
  <conditionalFormatting sqref="CP48:CQ48">
    <cfRule type="cellIs" dxfId="1087" priority="475" operator="equal">
      <formula>"Remplaçant"</formula>
    </cfRule>
    <cfRule type="cellIs" dxfId="1086" priority="476" operator="equal">
      <formula>"Titulaire"</formula>
    </cfRule>
  </conditionalFormatting>
  <conditionalFormatting sqref="CR1">
    <cfRule type="cellIs" dxfId="1085" priority="473" operator="equal">
      <formula>"Remplaçant"</formula>
    </cfRule>
    <cfRule type="cellIs" dxfId="1084" priority="474" operator="equal">
      <formula>"Titulaire"</formula>
    </cfRule>
  </conditionalFormatting>
  <conditionalFormatting sqref="CS5:CT20 CS31:CT47">
    <cfRule type="cellIs" dxfId="1083" priority="471" operator="equal">
      <formula>"Remplaçant"</formula>
    </cfRule>
    <cfRule type="cellIs" dxfId="1082" priority="472" operator="equal">
      <formula>"Titulaire"</formula>
    </cfRule>
  </conditionalFormatting>
  <conditionalFormatting sqref="CS4:CT4">
    <cfRule type="cellIs" dxfId="1081" priority="469" operator="equal">
      <formula>"Remplaçant"</formula>
    </cfRule>
    <cfRule type="cellIs" dxfId="1080" priority="470" operator="equal">
      <formula>"Titulaire"</formula>
    </cfRule>
  </conditionalFormatting>
  <conditionalFormatting sqref="CS48:CT48">
    <cfRule type="cellIs" dxfId="1079" priority="467" operator="equal">
      <formula>"Remplaçant"</formula>
    </cfRule>
    <cfRule type="cellIs" dxfId="1078" priority="468" operator="equal">
      <formula>"Titulaire"</formula>
    </cfRule>
  </conditionalFormatting>
  <conditionalFormatting sqref="CU1">
    <cfRule type="cellIs" dxfId="1077" priority="465" operator="equal">
      <formula>"Remplaçant"</formula>
    </cfRule>
    <cfRule type="cellIs" dxfId="1076" priority="466" operator="equal">
      <formula>"Titulaire"</formula>
    </cfRule>
  </conditionalFormatting>
  <conditionalFormatting sqref="CV5:CW20 CV31:CW47">
    <cfRule type="cellIs" dxfId="1075" priority="463" operator="equal">
      <formula>"Remplaçant"</formula>
    </cfRule>
    <cfRule type="cellIs" dxfId="1074" priority="464" operator="equal">
      <formula>"Titulaire"</formula>
    </cfRule>
  </conditionalFormatting>
  <conditionalFormatting sqref="CV4:CW4">
    <cfRule type="cellIs" dxfId="1073" priority="461" operator="equal">
      <formula>"Remplaçant"</formula>
    </cfRule>
    <cfRule type="cellIs" dxfId="1072" priority="462" operator="equal">
      <formula>"Titulaire"</formula>
    </cfRule>
  </conditionalFormatting>
  <conditionalFormatting sqref="CV48:CW48">
    <cfRule type="cellIs" dxfId="1071" priority="459" operator="equal">
      <formula>"Remplaçant"</formula>
    </cfRule>
    <cfRule type="cellIs" dxfId="1070" priority="460" operator="equal">
      <formula>"Titulaire"</formula>
    </cfRule>
  </conditionalFormatting>
  <conditionalFormatting sqref="CX1">
    <cfRule type="cellIs" dxfId="1069" priority="457" operator="equal">
      <formula>"Remplaçant"</formula>
    </cfRule>
    <cfRule type="cellIs" dxfId="1068" priority="458" operator="equal">
      <formula>"Titulaire"</formula>
    </cfRule>
  </conditionalFormatting>
  <conditionalFormatting sqref="CY5:CZ20 CY31:CZ47">
    <cfRule type="cellIs" dxfId="1067" priority="455" operator="equal">
      <formula>"Remplaçant"</formula>
    </cfRule>
    <cfRule type="cellIs" dxfId="1066" priority="456" operator="equal">
      <formula>"Titulaire"</formula>
    </cfRule>
  </conditionalFormatting>
  <conditionalFormatting sqref="CY4:CZ4">
    <cfRule type="cellIs" dxfId="1065" priority="453" operator="equal">
      <formula>"Remplaçant"</formula>
    </cfRule>
    <cfRule type="cellIs" dxfId="1064" priority="454" operator="equal">
      <formula>"Titulaire"</formula>
    </cfRule>
  </conditionalFormatting>
  <conditionalFormatting sqref="CY48:CZ48">
    <cfRule type="cellIs" dxfId="1063" priority="451" operator="equal">
      <formula>"Remplaçant"</formula>
    </cfRule>
    <cfRule type="cellIs" dxfId="1062" priority="452" operator="equal">
      <formula>"Titulaire"</formula>
    </cfRule>
  </conditionalFormatting>
  <conditionalFormatting sqref="DA1">
    <cfRule type="cellIs" dxfId="1061" priority="449" operator="equal">
      <formula>"Remplaçant"</formula>
    </cfRule>
    <cfRule type="cellIs" dxfId="1060" priority="450" operator="equal">
      <formula>"Titulaire"</formula>
    </cfRule>
  </conditionalFormatting>
  <conditionalFormatting sqref="DB5:DC20 DB31:DC47">
    <cfRule type="cellIs" dxfId="1059" priority="447" operator="equal">
      <formula>"Remplaçant"</formula>
    </cfRule>
    <cfRule type="cellIs" dxfId="1058" priority="448" operator="equal">
      <formula>"Titulaire"</formula>
    </cfRule>
  </conditionalFormatting>
  <conditionalFormatting sqref="DB4:DC4">
    <cfRule type="cellIs" dxfId="1057" priority="445" operator="equal">
      <formula>"Remplaçant"</formula>
    </cfRule>
    <cfRule type="cellIs" dxfId="1056" priority="446" operator="equal">
      <formula>"Titulaire"</formula>
    </cfRule>
  </conditionalFormatting>
  <conditionalFormatting sqref="DB48:DC48">
    <cfRule type="cellIs" dxfId="1055" priority="443" operator="equal">
      <formula>"Remplaçant"</formula>
    </cfRule>
    <cfRule type="cellIs" dxfId="1054" priority="444" operator="equal">
      <formula>"Titulaire"</formula>
    </cfRule>
  </conditionalFormatting>
  <conditionalFormatting sqref="DD1">
    <cfRule type="cellIs" dxfId="1053" priority="441" operator="equal">
      <formula>"Remplaçant"</formula>
    </cfRule>
    <cfRule type="cellIs" dxfId="1052" priority="442" operator="equal">
      <formula>"Titulaire"</formula>
    </cfRule>
  </conditionalFormatting>
  <conditionalFormatting sqref="DE5:DF20 DE31:DF47">
    <cfRule type="cellIs" dxfId="1051" priority="439" operator="equal">
      <formula>"Remplaçant"</formula>
    </cfRule>
    <cfRule type="cellIs" dxfId="1050" priority="440" operator="equal">
      <formula>"Titulaire"</formula>
    </cfRule>
  </conditionalFormatting>
  <conditionalFormatting sqref="DE4:DF4">
    <cfRule type="cellIs" dxfId="1049" priority="437" operator="equal">
      <formula>"Remplaçant"</formula>
    </cfRule>
    <cfRule type="cellIs" dxfId="1048" priority="438" operator="equal">
      <formula>"Titulaire"</formula>
    </cfRule>
  </conditionalFormatting>
  <conditionalFormatting sqref="DE48:DF48">
    <cfRule type="cellIs" dxfId="1047" priority="435" operator="equal">
      <formula>"Remplaçant"</formula>
    </cfRule>
    <cfRule type="cellIs" dxfId="1046" priority="436" operator="equal">
      <formula>"Titulaire"</formula>
    </cfRule>
  </conditionalFormatting>
  <conditionalFormatting sqref="DG1">
    <cfRule type="cellIs" dxfId="1045" priority="433" operator="equal">
      <formula>"Remplaçant"</formula>
    </cfRule>
    <cfRule type="cellIs" dxfId="1044" priority="434" operator="equal">
      <formula>"Titulaire"</formula>
    </cfRule>
  </conditionalFormatting>
  <conditionalFormatting sqref="DH5:DI20 DH31:DI47">
    <cfRule type="cellIs" dxfId="1043" priority="431" operator="equal">
      <formula>"Remplaçant"</formula>
    </cfRule>
    <cfRule type="cellIs" dxfId="1042" priority="432" operator="equal">
      <formula>"Titulaire"</formula>
    </cfRule>
  </conditionalFormatting>
  <conditionalFormatting sqref="DH4:DI4">
    <cfRule type="cellIs" dxfId="1041" priority="429" operator="equal">
      <formula>"Remplaçant"</formula>
    </cfRule>
    <cfRule type="cellIs" dxfId="1040" priority="430" operator="equal">
      <formula>"Titulaire"</formula>
    </cfRule>
  </conditionalFormatting>
  <conditionalFormatting sqref="DH48:DI48">
    <cfRule type="cellIs" dxfId="1039" priority="427" operator="equal">
      <formula>"Remplaçant"</formula>
    </cfRule>
    <cfRule type="cellIs" dxfId="1038" priority="428" operator="equal">
      <formula>"Titulaire"</formula>
    </cfRule>
  </conditionalFormatting>
  <conditionalFormatting sqref="DJ1">
    <cfRule type="cellIs" dxfId="1037" priority="425" operator="equal">
      <formula>"Remplaçant"</formula>
    </cfRule>
    <cfRule type="cellIs" dxfId="1036" priority="426" operator="equal">
      <formula>"Titulaire"</formula>
    </cfRule>
  </conditionalFormatting>
  <conditionalFormatting sqref="DK5:DL20 DK31:DL47">
    <cfRule type="cellIs" dxfId="1035" priority="423" operator="equal">
      <formula>"Remplaçant"</formula>
    </cfRule>
    <cfRule type="cellIs" dxfId="1034" priority="424" operator="equal">
      <formula>"Titulaire"</formula>
    </cfRule>
  </conditionalFormatting>
  <conditionalFormatting sqref="DK4:DL4">
    <cfRule type="cellIs" dxfId="1033" priority="421" operator="equal">
      <formula>"Remplaçant"</formula>
    </cfRule>
    <cfRule type="cellIs" dxfId="1032" priority="422" operator="equal">
      <formula>"Titulaire"</formula>
    </cfRule>
  </conditionalFormatting>
  <conditionalFormatting sqref="DK48:DL48">
    <cfRule type="cellIs" dxfId="1031" priority="419" operator="equal">
      <formula>"Remplaçant"</formula>
    </cfRule>
    <cfRule type="cellIs" dxfId="1030" priority="420" operator="equal">
      <formula>"Titulaire"</formula>
    </cfRule>
  </conditionalFormatting>
  <conditionalFormatting sqref="DM1">
    <cfRule type="cellIs" dxfId="1029" priority="417" operator="equal">
      <formula>"Remplaçant"</formula>
    </cfRule>
    <cfRule type="cellIs" dxfId="1028" priority="418" operator="equal">
      <formula>"Titulaire"</formula>
    </cfRule>
  </conditionalFormatting>
  <conditionalFormatting sqref="DN5:DO20 DN31:DO47">
    <cfRule type="cellIs" dxfId="1027" priority="415" operator="equal">
      <formula>"Remplaçant"</formula>
    </cfRule>
    <cfRule type="cellIs" dxfId="1026" priority="416" operator="equal">
      <formula>"Titulaire"</formula>
    </cfRule>
  </conditionalFormatting>
  <conditionalFormatting sqref="DN4:DO4">
    <cfRule type="cellIs" dxfId="1025" priority="413" operator="equal">
      <formula>"Remplaçant"</formula>
    </cfRule>
    <cfRule type="cellIs" dxfId="1024" priority="414" operator="equal">
      <formula>"Titulaire"</formula>
    </cfRule>
  </conditionalFormatting>
  <conditionalFormatting sqref="DN48:DO48">
    <cfRule type="cellIs" dxfId="1023" priority="411" operator="equal">
      <formula>"Remplaçant"</formula>
    </cfRule>
    <cfRule type="cellIs" dxfId="1022" priority="412" operator="equal">
      <formula>"Titulaire"</formula>
    </cfRule>
  </conditionalFormatting>
  <conditionalFormatting sqref="DP1">
    <cfRule type="cellIs" dxfId="1021" priority="409" operator="equal">
      <formula>"Remplaçant"</formula>
    </cfRule>
    <cfRule type="cellIs" dxfId="1020" priority="410" operator="equal">
      <formula>"Titulaire"</formula>
    </cfRule>
  </conditionalFormatting>
  <conditionalFormatting sqref="DQ5:DR20 DQ31:DR47">
    <cfRule type="cellIs" dxfId="1019" priority="407" operator="equal">
      <formula>"Remplaçant"</formula>
    </cfRule>
    <cfRule type="cellIs" dxfId="1018" priority="408" operator="equal">
      <formula>"Titulaire"</formula>
    </cfRule>
  </conditionalFormatting>
  <conditionalFormatting sqref="DQ4:DR4">
    <cfRule type="cellIs" dxfId="1017" priority="405" operator="equal">
      <formula>"Remplaçant"</formula>
    </cfRule>
    <cfRule type="cellIs" dxfId="1016" priority="406" operator="equal">
      <formula>"Titulaire"</formula>
    </cfRule>
  </conditionalFormatting>
  <conditionalFormatting sqref="DQ48:DR48">
    <cfRule type="cellIs" dxfId="1015" priority="403" operator="equal">
      <formula>"Remplaçant"</formula>
    </cfRule>
    <cfRule type="cellIs" dxfId="1014" priority="404" operator="equal">
      <formula>"Titulaire"</formula>
    </cfRule>
  </conditionalFormatting>
  <conditionalFormatting sqref="DS1">
    <cfRule type="cellIs" dxfId="1013" priority="401" operator="equal">
      <formula>"Remplaçant"</formula>
    </cfRule>
    <cfRule type="cellIs" dxfId="1012" priority="402" operator="equal">
      <formula>"Titulaire"</formula>
    </cfRule>
  </conditionalFormatting>
  <conditionalFormatting sqref="DT5:DU20 DT31:DU47">
    <cfRule type="cellIs" dxfId="1011" priority="399" operator="equal">
      <formula>"Remplaçant"</formula>
    </cfRule>
    <cfRule type="cellIs" dxfId="1010" priority="400" operator="equal">
      <formula>"Titulaire"</formula>
    </cfRule>
  </conditionalFormatting>
  <conditionalFormatting sqref="DT4:DU4">
    <cfRule type="cellIs" dxfId="1009" priority="397" operator="equal">
      <formula>"Remplaçant"</formula>
    </cfRule>
    <cfRule type="cellIs" dxfId="1008" priority="398" operator="equal">
      <formula>"Titulaire"</formula>
    </cfRule>
  </conditionalFormatting>
  <conditionalFormatting sqref="DT48:DU48">
    <cfRule type="cellIs" dxfId="1007" priority="395" operator="equal">
      <formula>"Remplaçant"</formula>
    </cfRule>
    <cfRule type="cellIs" dxfId="1006" priority="396" operator="equal">
      <formula>"Titulaire"</formula>
    </cfRule>
  </conditionalFormatting>
  <conditionalFormatting sqref="F108:F116 F342:F410 F122:F129 F135:F148">
    <cfRule type="colorScale" priority="394">
      <colorScale>
        <cfvo type="min"/>
        <cfvo type="percentile" val="50"/>
        <cfvo type="max"/>
        <color rgb="FFF8696B"/>
        <color rgb="FFFFEB84"/>
        <color rgb="FF63BE7B"/>
      </colorScale>
    </cfRule>
  </conditionalFormatting>
  <conditionalFormatting sqref="U49">
    <cfRule type="cellIs" dxfId="1005" priority="392" operator="equal">
      <formula>"Remplaçant"</formula>
    </cfRule>
    <cfRule type="cellIs" dxfId="1004" priority="393" operator="equal">
      <formula>"Titulaire"</formula>
    </cfRule>
  </conditionalFormatting>
  <conditionalFormatting sqref="U5 U7 U13 U9 U11">
    <cfRule type="cellIs" dxfId="1003" priority="390" operator="equal">
      <formula>"Remplaçant"</formula>
    </cfRule>
    <cfRule type="cellIs" dxfId="1002" priority="391" operator="equal">
      <formula>"Titulaire"</formula>
    </cfRule>
  </conditionalFormatting>
  <conditionalFormatting sqref="AC128">
    <cfRule type="cellIs" dxfId="1001" priority="384" operator="equal">
      <formula>"Remplaçant"</formula>
    </cfRule>
    <cfRule type="cellIs" dxfId="1000" priority="385" operator="equal">
      <formula>"Titulaire"</formula>
    </cfRule>
  </conditionalFormatting>
  <conditionalFormatting sqref="AC115">
    <cfRule type="cellIs" dxfId="999" priority="388" operator="equal">
      <formula>"Remplaçant"</formula>
    </cfRule>
    <cfRule type="cellIs" dxfId="998" priority="389" operator="equal">
      <formula>"Titulaire"</formula>
    </cfRule>
  </conditionalFormatting>
  <conditionalFormatting sqref="AC124">
    <cfRule type="cellIs" dxfId="997" priority="386" operator="equal">
      <formula>"Remplaçant"</formula>
    </cfRule>
    <cfRule type="cellIs" dxfId="996" priority="387" operator="equal">
      <formula>"Titulaire"</formula>
    </cfRule>
  </conditionalFormatting>
  <conditionalFormatting sqref="B148 D148">
    <cfRule type="cellIs" dxfId="995" priority="382" operator="equal">
      <formula>"Remplaçant"</formula>
    </cfRule>
    <cfRule type="cellIs" dxfId="994" priority="383" operator="equal">
      <formula>"Titulaire"</formula>
    </cfRule>
  </conditionalFormatting>
  <conditionalFormatting sqref="E107">
    <cfRule type="cellIs" dxfId="993" priority="380" operator="equal">
      <formula>"Remplaçant"</formula>
    </cfRule>
    <cfRule type="cellIs" dxfId="992" priority="381" operator="equal">
      <formula>"Titulaire"</formula>
    </cfRule>
  </conditionalFormatting>
  <conditionalFormatting sqref="E107 A3:XFD4">
    <cfRule type="cellIs" dxfId="991" priority="705" operator="equal">
      <formula>$A$1</formula>
    </cfRule>
  </conditionalFormatting>
  <conditionalFormatting sqref="E5:F20 E31:F44">
    <cfRule type="cellIs" dxfId="990" priority="379" operator="equal">
      <formula>0</formula>
    </cfRule>
  </conditionalFormatting>
  <conditionalFormatting sqref="G5:I20 G31:I44">
    <cfRule type="cellIs" dxfId="989" priority="378" operator="equal">
      <formula>0</formula>
    </cfRule>
  </conditionalFormatting>
  <conditionalFormatting sqref="B107">
    <cfRule type="cellIs" dxfId="988" priority="375" operator="equal">
      <formula>"Remplaçant"</formula>
    </cfRule>
    <cfRule type="cellIs" dxfId="987" priority="376" operator="equal">
      <formula>"Titulaire"</formula>
    </cfRule>
  </conditionalFormatting>
  <conditionalFormatting sqref="B107">
    <cfRule type="cellIs" dxfId="986" priority="377" operator="equal">
      <formula>$A$1</formula>
    </cfRule>
  </conditionalFormatting>
  <conditionalFormatting sqref="H108:H116 H122:H129 H135:H148">
    <cfRule type="cellIs" dxfId="985" priority="373" operator="equal">
      <formula>"Remplaçant"</formula>
    </cfRule>
    <cfRule type="cellIs" dxfId="984" priority="374" operator="equal">
      <formula>"Titulaire"</formula>
    </cfRule>
  </conditionalFormatting>
  <conditionalFormatting sqref="H108:H116 H122:H129 H135:H148">
    <cfRule type="colorScale" priority="372">
      <colorScale>
        <cfvo type="min"/>
        <cfvo type="percentile" val="50"/>
        <cfvo type="max"/>
        <color rgb="FFF8696B"/>
        <color rgb="FFFFEB84"/>
        <color rgb="FF63BE7B"/>
      </colorScale>
    </cfRule>
  </conditionalFormatting>
  <conditionalFormatting sqref="G108:G116 G122:G129 G135:G148">
    <cfRule type="cellIs" dxfId="983" priority="370" operator="equal">
      <formula>"Remplaçant"</formula>
    </cfRule>
    <cfRule type="cellIs" dxfId="982" priority="371" operator="equal">
      <formula>"Titulaire"</formula>
    </cfRule>
  </conditionalFormatting>
  <conditionalFormatting sqref="G108:G116 G122:G129 G135:G148">
    <cfRule type="colorScale" priority="369">
      <colorScale>
        <cfvo type="min"/>
        <cfvo type="percentile" val="50"/>
        <cfvo type="max"/>
        <color rgb="FFF8696B"/>
        <color rgb="FFFFEB84"/>
        <color rgb="FF63BE7B"/>
      </colorScale>
    </cfRule>
  </conditionalFormatting>
  <conditionalFormatting sqref="C107">
    <cfRule type="cellIs" dxfId="981" priority="366" operator="equal">
      <formula>"Remplaçant"</formula>
    </cfRule>
    <cfRule type="cellIs" dxfId="980" priority="367" operator="equal">
      <formula>"Titulaire"</formula>
    </cfRule>
  </conditionalFormatting>
  <conditionalFormatting sqref="C107">
    <cfRule type="cellIs" dxfId="979" priority="368" operator="equal">
      <formula>$A$1</formula>
    </cfRule>
  </conditionalFormatting>
  <conditionalFormatting sqref="D107">
    <cfRule type="cellIs" dxfId="978" priority="363" operator="equal">
      <formula>"Remplaçant"</formula>
    </cfRule>
    <cfRule type="cellIs" dxfId="977" priority="364" operator="equal">
      <formula>"Titulaire"</formula>
    </cfRule>
  </conditionalFormatting>
  <conditionalFormatting sqref="D107">
    <cfRule type="cellIs" dxfId="976" priority="365" operator="equal">
      <formula>$A$1</formula>
    </cfRule>
  </conditionalFormatting>
  <conditionalFormatting sqref="A342:A410">
    <cfRule type="cellIs" dxfId="975" priority="362" operator="equal">
      <formula>11</formula>
    </cfRule>
  </conditionalFormatting>
  <conditionalFormatting sqref="B415">
    <cfRule type="cellIs" dxfId="974" priority="358" operator="equal">
      <formula>"Remplaçant"</formula>
    </cfRule>
    <cfRule type="cellIs" dxfId="973" priority="359" operator="equal">
      <formula>"Titulaire"</formula>
    </cfRule>
  </conditionalFormatting>
  <conditionalFormatting sqref="A342">
    <cfRule type="cellIs" dxfId="972" priority="357" operator="notEqual">
      <formula>11</formula>
    </cfRule>
  </conditionalFormatting>
  <conditionalFormatting sqref="C414:D416">
    <cfRule type="top10" priority="356" rank="1"/>
  </conditionalFormatting>
  <conditionalFormatting sqref="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J21:K25 M21:N25">
    <cfRule type="cellIs" dxfId="971" priority="353" operator="equal">
      <formula>"Remplaçant"</formula>
    </cfRule>
    <cfRule type="cellIs" dxfId="970" priority="354" operator="equal">
      <formula>"Titulaire"</formula>
    </cfRule>
  </conditionalFormatting>
  <conditionalFormatting sqref="J21:K25">
    <cfRule type="cellIs" dxfId="969" priority="352" operator="equal">
      <formula>0</formula>
    </cfRule>
  </conditionalFormatting>
  <conditionalFormatting sqref="P21:Q25">
    <cfRule type="cellIs" dxfId="968" priority="350" operator="equal">
      <formula>"Remplaçant"</formula>
    </cfRule>
    <cfRule type="cellIs" dxfId="967" priority="351" operator="equal">
      <formula>"Titulaire"</formula>
    </cfRule>
  </conditionalFormatting>
  <conditionalFormatting sqref="S21:T25">
    <cfRule type="cellIs" dxfId="966" priority="348" operator="equal">
      <formula>"Remplaçant"</formula>
    </cfRule>
    <cfRule type="cellIs" dxfId="965" priority="349" operator="equal">
      <formula>"Titulaire"</formula>
    </cfRule>
  </conditionalFormatting>
  <conditionalFormatting sqref="J21:J25">
    <cfRule type="top10" dxfId="964" priority="355" rank="11"/>
  </conditionalFormatting>
  <conditionalFormatting sqref="U22">
    <cfRule type="cellIs" dxfId="963" priority="346" operator="equal">
      <formula>"Remplaçant"</formula>
    </cfRule>
    <cfRule type="cellIs" dxfId="962" priority="347" operator="equal">
      <formula>"Titulaire"</formula>
    </cfRule>
  </conditionalFormatting>
  <conditionalFormatting sqref="V21:W25">
    <cfRule type="cellIs" dxfId="961" priority="344" operator="equal">
      <formula>"Remplaçant"</formula>
    </cfRule>
    <cfRule type="cellIs" dxfId="960" priority="345" operator="equal">
      <formula>"Titulaire"</formula>
    </cfRule>
  </conditionalFormatting>
  <conditionalFormatting sqref="Y21:Z25">
    <cfRule type="cellIs" dxfId="959" priority="342" operator="equal">
      <formula>"Remplaçant"</formula>
    </cfRule>
    <cfRule type="cellIs" dxfId="958" priority="343" operator="equal">
      <formula>"Titulaire"</formula>
    </cfRule>
  </conditionalFormatting>
  <conditionalFormatting sqref="AB21:AC25">
    <cfRule type="cellIs" dxfId="957" priority="340" operator="equal">
      <formula>"Remplaçant"</formula>
    </cfRule>
    <cfRule type="cellIs" dxfId="956" priority="341" operator="equal">
      <formula>"Titulaire"</formula>
    </cfRule>
  </conditionalFormatting>
  <conditionalFormatting sqref="AE21:AF25">
    <cfRule type="cellIs" dxfId="955" priority="338" operator="equal">
      <formula>"Remplaçant"</formula>
    </cfRule>
    <cfRule type="cellIs" dxfId="954" priority="339" operator="equal">
      <formula>"Titulaire"</formula>
    </cfRule>
  </conditionalFormatting>
  <conditionalFormatting sqref="AH21:AI25">
    <cfRule type="cellIs" dxfId="953" priority="336" operator="equal">
      <formula>"Remplaçant"</formula>
    </cfRule>
    <cfRule type="cellIs" dxfId="952" priority="337" operator="equal">
      <formula>"Titulaire"</formula>
    </cfRule>
  </conditionalFormatting>
  <conditionalFormatting sqref="AK21:AL25">
    <cfRule type="cellIs" dxfId="951" priority="334" operator="equal">
      <formula>"Remplaçant"</formula>
    </cfRule>
    <cfRule type="cellIs" dxfId="950" priority="335" operator="equal">
      <formula>"Titulaire"</formula>
    </cfRule>
  </conditionalFormatting>
  <conditionalFormatting sqref="AN21:AO25">
    <cfRule type="cellIs" dxfId="949" priority="332" operator="equal">
      <formula>"Remplaçant"</formula>
    </cfRule>
    <cfRule type="cellIs" dxfId="948" priority="333" operator="equal">
      <formula>"Titulaire"</formula>
    </cfRule>
  </conditionalFormatting>
  <conditionalFormatting sqref="AQ21:AR25">
    <cfRule type="cellIs" dxfId="947" priority="330" operator="equal">
      <formula>"Remplaçant"</formula>
    </cfRule>
    <cfRule type="cellIs" dxfId="946" priority="331" operator="equal">
      <formula>"Titulaire"</formula>
    </cfRule>
  </conditionalFormatting>
  <conditionalFormatting sqref="AT21:AU25">
    <cfRule type="cellIs" dxfId="945" priority="328" operator="equal">
      <formula>"Remplaçant"</formula>
    </cfRule>
    <cfRule type="cellIs" dxfId="944" priority="329" operator="equal">
      <formula>"Titulaire"</formula>
    </cfRule>
  </conditionalFormatting>
  <conditionalFormatting sqref="AW21:AX25">
    <cfRule type="cellIs" dxfId="943" priority="326" operator="equal">
      <formula>"Remplaçant"</formula>
    </cfRule>
    <cfRule type="cellIs" dxfId="942" priority="327" operator="equal">
      <formula>"Titulaire"</formula>
    </cfRule>
  </conditionalFormatting>
  <conditionalFormatting sqref="AZ21:BA25">
    <cfRule type="cellIs" dxfId="941" priority="324" operator="equal">
      <formula>"Remplaçant"</formula>
    </cfRule>
    <cfRule type="cellIs" dxfId="940" priority="325" operator="equal">
      <formula>"Titulaire"</formula>
    </cfRule>
  </conditionalFormatting>
  <conditionalFormatting sqref="BC21:BD25">
    <cfRule type="cellIs" dxfId="939" priority="322" operator="equal">
      <formula>"Remplaçant"</formula>
    </cfRule>
    <cfRule type="cellIs" dxfId="938" priority="323" operator="equal">
      <formula>"Titulaire"</formula>
    </cfRule>
  </conditionalFormatting>
  <conditionalFormatting sqref="BF21:BG25">
    <cfRule type="cellIs" dxfId="937" priority="320" operator="equal">
      <formula>"Remplaçant"</formula>
    </cfRule>
    <cfRule type="cellIs" dxfId="936" priority="321" operator="equal">
      <formula>"Titulaire"</formula>
    </cfRule>
  </conditionalFormatting>
  <conditionalFormatting sqref="BI21:BJ25">
    <cfRule type="cellIs" dxfId="935" priority="318" operator="equal">
      <formula>"Remplaçant"</formula>
    </cfRule>
    <cfRule type="cellIs" dxfId="934" priority="319" operator="equal">
      <formula>"Titulaire"</formula>
    </cfRule>
  </conditionalFormatting>
  <conditionalFormatting sqref="BL21:BM25">
    <cfRule type="cellIs" dxfId="933" priority="316" operator="equal">
      <formula>"Remplaçant"</formula>
    </cfRule>
    <cfRule type="cellIs" dxfId="932" priority="317" operator="equal">
      <formula>"Titulaire"</formula>
    </cfRule>
  </conditionalFormatting>
  <conditionalFormatting sqref="BO21:BP25">
    <cfRule type="cellIs" dxfId="931" priority="314" operator="equal">
      <formula>"Remplaçant"</formula>
    </cfRule>
    <cfRule type="cellIs" dxfId="930" priority="315" operator="equal">
      <formula>"Titulaire"</formula>
    </cfRule>
  </conditionalFormatting>
  <conditionalFormatting sqref="BR21:BS25">
    <cfRule type="cellIs" dxfId="929" priority="312" operator="equal">
      <formula>"Remplaçant"</formula>
    </cfRule>
    <cfRule type="cellIs" dxfId="928" priority="313" operator="equal">
      <formula>"Titulaire"</formula>
    </cfRule>
  </conditionalFormatting>
  <conditionalFormatting sqref="BU21:BV25">
    <cfRule type="cellIs" dxfId="927" priority="310" operator="equal">
      <formula>"Remplaçant"</formula>
    </cfRule>
    <cfRule type="cellIs" dxfId="926" priority="311" operator="equal">
      <formula>"Titulaire"</formula>
    </cfRule>
  </conditionalFormatting>
  <conditionalFormatting sqref="BX21:BY25">
    <cfRule type="cellIs" dxfId="925" priority="308" operator="equal">
      <formula>"Remplaçant"</formula>
    </cfRule>
    <cfRule type="cellIs" dxfId="924" priority="309" operator="equal">
      <formula>"Titulaire"</formula>
    </cfRule>
  </conditionalFormatting>
  <conditionalFormatting sqref="CA21:CB25">
    <cfRule type="cellIs" dxfId="923" priority="306" operator="equal">
      <formula>"Remplaçant"</formula>
    </cfRule>
    <cfRule type="cellIs" dxfId="922" priority="307" operator="equal">
      <formula>"Titulaire"</formula>
    </cfRule>
  </conditionalFormatting>
  <conditionalFormatting sqref="CD21:CE25">
    <cfRule type="cellIs" dxfId="921" priority="304" operator="equal">
      <formula>"Remplaçant"</formula>
    </cfRule>
    <cfRule type="cellIs" dxfId="920" priority="305" operator="equal">
      <formula>"Titulaire"</formula>
    </cfRule>
  </conditionalFormatting>
  <conditionalFormatting sqref="CG21:CH25">
    <cfRule type="cellIs" dxfId="919" priority="302" operator="equal">
      <formula>"Remplaçant"</formula>
    </cfRule>
    <cfRule type="cellIs" dxfId="918" priority="303" operator="equal">
      <formula>"Titulaire"</formula>
    </cfRule>
  </conditionalFormatting>
  <conditionalFormatting sqref="CJ21:CK25">
    <cfRule type="cellIs" dxfId="917" priority="300" operator="equal">
      <formula>"Remplaçant"</formula>
    </cfRule>
    <cfRule type="cellIs" dxfId="916" priority="301" operator="equal">
      <formula>"Titulaire"</formula>
    </cfRule>
  </conditionalFormatting>
  <conditionalFormatting sqref="CM21:CN25">
    <cfRule type="cellIs" dxfId="915" priority="298" operator="equal">
      <formula>"Remplaçant"</formula>
    </cfRule>
    <cfRule type="cellIs" dxfId="914" priority="299" operator="equal">
      <formula>"Titulaire"</formula>
    </cfRule>
  </conditionalFormatting>
  <conditionalFormatting sqref="CP21:CQ25">
    <cfRule type="cellIs" dxfId="913" priority="296" operator="equal">
      <formula>"Remplaçant"</formula>
    </cfRule>
    <cfRule type="cellIs" dxfId="912" priority="297" operator="equal">
      <formula>"Titulaire"</formula>
    </cfRule>
  </conditionalFormatting>
  <conditionalFormatting sqref="CS21:CT25">
    <cfRule type="cellIs" dxfId="911" priority="294" operator="equal">
      <formula>"Remplaçant"</formula>
    </cfRule>
    <cfRule type="cellIs" dxfId="910" priority="295" operator="equal">
      <formula>"Titulaire"</formula>
    </cfRule>
  </conditionalFormatting>
  <conditionalFormatting sqref="CV21:CW25">
    <cfRule type="cellIs" dxfId="909" priority="292" operator="equal">
      <formula>"Remplaçant"</formula>
    </cfRule>
    <cfRule type="cellIs" dxfId="908" priority="293" operator="equal">
      <formula>"Titulaire"</formula>
    </cfRule>
  </conditionalFormatting>
  <conditionalFormatting sqref="CY21:CZ25">
    <cfRule type="cellIs" dxfId="907" priority="290" operator="equal">
      <formula>"Remplaçant"</formula>
    </cfRule>
    <cfRule type="cellIs" dxfId="906" priority="291" operator="equal">
      <formula>"Titulaire"</formula>
    </cfRule>
  </conditionalFormatting>
  <conditionalFormatting sqref="DB21:DC25">
    <cfRule type="cellIs" dxfId="905" priority="288" operator="equal">
      <formula>"Remplaçant"</formula>
    </cfRule>
    <cfRule type="cellIs" dxfId="904" priority="289" operator="equal">
      <formula>"Titulaire"</formula>
    </cfRule>
  </conditionalFormatting>
  <conditionalFormatting sqref="DE21:DF25">
    <cfRule type="cellIs" dxfId="903" priority="286" operator="equal">
      <formula>"Remplaçant"</formula>
    </cfRule>
    <cfRule type="cellIs" dxfId="902" priority="287" operator="equal">
      <formula>"Titulaire"</formula>
    </cfRule>
  </conditionalFormatting>
  <conditionalFormatting sqref="DH21:DI25">
    <cfRule type="cellIs" dxfId="901" priority="284" operator="equal">
      <formula>"Remplaçant"</formula>
    </cfRule>
    <cfRule type="cellIs" dxfId="900" priority="285" operator="equal">
      <formula>"Titulaire"</formula>
    </cfRule>
  </conditionalFormatting>
  <conditionalFormatting sqref="DK21:DL25">
    <cfRule type="cellIs" dxfId="899" priority="282" operator="equal">
      <formula>"Remplaçant"</formula>
    </cfRule>
    <cfRule type="cellIs" dxfId="898" priority="283" operator="equal">
      <formula>"Titulaire"</formula>
    </cfRule>
  </conditionalFormatting>
  <conditionalFormatting sqref="DN21:DO25">
    <cfRule type="cellIs" dxfId="897" priority="280" operator="equal">
      <formula>"Remplaçant"</formula>
    </cfRule>
    <cfRule type="cellIs" dxfId="896" priority="281" operator="equal">
      <formula>"Titulaire"</formula>
    </cfRule>
  </conditionalFormatting>
  <conditionalFormatting sqref="DQ21:DR25">
    <cfRule type="cellIs" dxfId="895" priority="278" operator="equal">
      <formula>"Remplaçant"</formula>
    </cfRule>
    <cfRule type="cellIs" dxfId="894" priority="279" operator="equal">
      <formula>"Titulaire"</formula>
    </cfRule>
  </conditionalFormatting>
  <conditionalFormatting sqref="DT21:DU25">
    <cfRule type="cellIs" dxfId="893" priority="276" operator="equal">
      <formula>"Remplaçant"</formula>
    </cfRule>
    <cfRule type="cellIs" dxfId="892" priority="277" operator="equal">
      <formula>"Titulaire"</formula>
    </cfRule>
  </conditionalFormatting>
  <conditionalFormatting sqref="E24:F25 E21:E23">
    <cfRule type="cellIs" dxfId="891" priority="275" operator="equal">
      <formula>0</formula>
    </cfRule>
  </conditionalFormatting>
  <conditionalFormatting sqref="G21:I25">
    <cfRule type="cellIs" dxfId="890" priority="274" operator="equal">
      <formula>0</formula>
    </cfRule>
  </conditionalFormatting>
  <conditionalFormatting sqref="U118 U120 AC118:XFD119 AK117:XFD117 AK120:XFD121 I117:K121 F117:F121 M117:T121">
    <cfRule type="cellIs" dxfId="889" priority="272" operator="equal">
      <formula>"Remplaçant"</formula>
    </cfRule>
    <cfRule type="cellIs" dxfId="888" priority="273" operator="equal">
      <formula>"Titulaire"</formula>
    </cfRule>
  </conditionalFormatting>
  <conditionalFormatting sqref="F117:F121">
    <cfRule type="colorScale" priority="271">
      <colorScale>
        <cfvo type="min"/>
        <cfvo type="percentile" val="50"/>
        <cfvo type="max"/>
        <color rgb="FFF8696B"/>
        <color rgb="FFFFEB84"/>
        <color rgb="FF63BE7B"/>
      </colorScale>
    </cfRule>
  </conditionalFormatting>
  <conditionalFormatting sqref="AC120">
    <cfRule type="cellIs" dxfId="887" priority="269" operator="equal">
      <formula>"Remplaçant"</formula>
    </cfRule>
    <cfRule type="cellIs" dxfId="886" priority="270" operator="equal">
      <formula>"Titulaire"</formula>
    </cfRule>
  </conditionalFormatting>
  <conditionalFormatting sqref="H117:H121">
    <cfRule type="cellIs" dxfId="885" priority="267" operator="equal">
      <formula>"Remplaçant"</formula>
    </cfRule>
    <cfRule type="cellIs" dxfId="884" priority="268" operator="equal">
      <formula>"Titulaire"</formula>
    </cfRule>
  </conditionalFormatting>
  <conditionalFormatting sqref="H117:H121">
    <cfRule type="colorScale" priority="266">
      <colorScale>
        <cfvo type="min"/>
        <cfvo type="percentile" val="50"/>
        <cfvo type="max"/>
        <color rgb="FFF8696B"/>
        <color rgb="FFFFEB84"/>
        <color rgb="FF63BE7B"/>
      </colorScale>
    </cfRule>
  </conditionalFormatting>
  <conditionalFormatting sqref="G117:G121">
    <cfRule type="cellIs" dxfId="883" priority="264" operator="equal">
      <formula>"Remplaçant"</formula>
    </cfRule>
    <cfRule type="cellIs" dxfId="882" priority="265" operator="equal">
      <formula>"Titulaire"</formula>
    </cfRule>
  </conditionalFormatting>
  <conditionalFormatting sqref="G117:G121">
    <cfRule type="colorScale" priority="263">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J26:K26 M26:N26 J28:N28 J27:O27 J29:O30">
    <cfRule type="cellIs" dxfId="881" priority="260" operator="equal">
      <formula>"Remplaçant"</formula>
    </cfRule>
    <cfRule type="cellIs" dxfId="880" priority="261" operator="equal">
      <formula>"Titulaire"</formula>
    </cfRule>
  </conditionalFormatting>
  <conditionalFormatting sqref="J26:K30">
    <cfRule type="cellIs" dxfId="879" priority="259" operator="equal">
      <formula>0</formula>
    </cfRule>
  </conditionalFormatting>
  <conditionalFormatting sqref="P26:Q30">
    <cfRule type="cellIs" dxfId="878" priority="257" operator="equal">
      <formula>"Remplaçant"</formula>
    </cfRule>
    <cfRule type="cellIs" dxfId="877" priority="258" operator="equal">
      <formula>"Titulaire"</formula>
    </cfRule>
  </conditionalFormatting>
  <conditionalFormatting sqref="S26:T30">
    <cfRule type="cellIs" dxfId="876" priority="255" operator="equal">
      <formula>"Remplaçant"</formula>
    </cfRule>
    <cfRule type="cellIs" dxfId="875" priority="256" operator="equal">
      <formula>"Titulaire"</formula>
    </cfRule>
  </conditionalFormatting>
  <conditionalFormatting sqref="J26:J30">
    <cfRule type="top10" dxfId="874" priority="262" rank="11"/>
  </conditionalFormatting>
  <conditionalFormatting sqref="U28:U30">
    <cfRule type="cellIs" dxfId="873" priority="253" operator="equal">
      <formula>"Remplaçant"</formula>
    </cfRule>
    <cfRule type="cellIs" dxfId="872" priority="254" operator="equal">
      <formula>"Titulaire"</formula>
    </cfRule>
  </conditionalFormatting>
  <conditionalFormatting sqref="V26:W30">
    <cfRule type="cellIs" dxfId="871" priority="251" operator="equal">
      <formula>"Remplaçant"</formula>
    </cfRule>
    <cfRule type="cellIs" dxfId="870" priority="252" operator="equal">
      <formula>"Titulaire"</formula>
    </cfRule>
  </conditionalFormatting>
  <conditionalFormatting sqref="Y26:Z30">
    <cfRule type="cellIs" dxfId="869" priority="249" operator="equal">
      <formula>"Remplaçant"</formula>
    </cfRule>
    <cfRule type="cellIs" dxfId="868" priority="250" operator="equal">
      <formula>"Titulaire"</formula>
    </cfRule>
  </conditionalFormatting>
  <conditionalFormatting sqref="AB26:AC30">
    <cfRule type="cellIs" dxfId="867" priority="247" operator="equal">
      <formula>"Remplaçant"</formula>
    </cfRule>
    <cfRule type="cellIs" dxfId="866" priority="248" operator="equal">
      <formula>"Titulaire"</formula>
    </cfRule>
  </conditionalFormatting>
  <conditionalFormatting sqref="AE26:AF30">
    <cfRule type="cellIs" dxfId="865" priority="245" operator="equal">
      <formula>"Remplaçant"</formula>
    </cfRule>
    <cfRule type="cellIs" dxfId="864" priority="246" operator="equal">
      <formula>"Titulaire"</formula>
    </cfRule>
  </conditionalFormatting>
  <conditionalFormatting sqref="AH26:AI30">
    <cfRule type="cellIs" dxfId="863" priority="243" operator="equal">
      <formula>"Remplaçant"</formula>
    </cfRule>
    <cfRule type="cellIs" dxfId="862" priority="244" operator="equal">
      <formula>"Titulaire"</formula>
    </cfRule>
  </conditionalFormatting>
  <conditionalFormatting sqref="AK26:AL30">
    <cfRule type="cellIs" dxfId="861" priority="241" operator="equal">
      <formula>"Remplaçant"</formula>
    </cfRule>
    <cfRule type="cellIs" dxfId="860" priority="242" operator="equal">
      <formula>"Titulaire"</formula>
    </cfRule>
  </conditionalFormatting>
  <conditionalFormatting sqref="AN26:AO30">
    <cfRule type="cellIs" dxfId="859" priority="239" operator="equal">
      <formula>"Remplaçant"</formula>
    </cfRule>
    <cfRule type="cellIs" dxfId="858" priority="240" operator="equal">
      <formula>"Titulaire"</formula>
    </cfRule>
  </conditionalFormatting>
  <conditionalFormatting sqref="AQ26:AR30">
    <cfRule type="cellIs" dxfId="857" priority="237" operator="equal">
      <formula>"Remplaçant"</formula>
    </cfRule>
    <cfRule type="cellIs" dxfId="856" priority="238" operator="equal">
      <formula>"Titulaire"</formula>
    </cfRule>
  </conditionalFormatting>
  <conditionalFormatting sqref="AT26:AU30">
    <cfRule type="cellIs" dxfId="855" priority="235" operator="equal">
      <formula>"Remplaçant"</formula>
    </cfRule>
    <cfRule type="cellIs" dxfId="854" priority="236" operator="equal">
      <formula>"Titulaire"</formula>
    </cfRule>
  </conditionalFormatting>
  <conditionalFormatting sqref="AW26:AX30">
    <cfRule type="cellIs" dxfId="853" priority="233" operator="equal">
      <formula>"Remplaçant"</formula>
    </cfRule>
    <cfRule type="cellIs" dxfId="852" priority="234" operator="equal">
      <formula>"Titulaire"</formula>
    </cfRule>
  </conditionalFormatting>
  <conditionalFormatting sqref="AZ26:BA30">
    <cfRule type="cellIs" dxfId="851" priority="231" operator="equal">
      <formula>"Remplaçant"</formula>
    </cfRule>
    <cfRule type="cellIs" dxfId="850" priority="232" operator="equal">
      <formula>"Titulaire"</formula>
    </cfRule>
  </conditionalFormatting>
  <conditionalFormatting sqref="BC26:BD30">
    <cfRule type="cellIs" dxfId="849" priority="229" operator="equal">
      <formula>"Remplaçant"</formula>
    </cfRule>
    <cfRule type="cellIs" dxfId="848" priority="230" operator="equal">
      <formula>"Titulaire"</formula>
    </cfRule>
  </conditionalFormatting>
  <conditionalFormatting sqref="BF26:BG30">
    <cfRule type="cellIs" dxfId="847" priority="227" operator="equal">
      <formula>"Remplaçant"</formula>
    </cfRule>
    <cfRule type="cellIs" dxfId="846" priority="228" operator="equal">
      <formula>"Titulaire"</formula>
    </cfRule>
  </conditionalFormatting>
  <conditionalFormatting sqref="BI26:BJ30">
    <cfRule type="cellIs" dxfId="845" priority="225" operator="equal">
      <formula>"Remplaçant"</formula>
    </cfRule>
    <cfRule type="cellIs" dxfId="844" priority="226" operator="equal">
      <formula>"Titulaire"</formula>
    </cfRule>
  </conditionalFormatting>
  <conditionalFormatting sqref="BL26:BM30">
    <cfRule type="cellIs" dxfId="843" priority="223" operator="equal">
      <formula>"Remplaçant"</formula>
    </cfRule>
    <cfRule type="cellIs" dxfId="842" priority="224" operator="equal">
      <formula>"Titulaire"</formula>
    </cfRule>
  </conditionalFormatting>
  <conditionalFormatting sqref="BO26:BP30">
    <cfRule type="cellIs" dxfId="841" priority="221" operator="equal">
      <formula>"Remplaçant"</formula>
    </cfRule>
    <cfRule type="cellIs" dxfId="840" priority="222" operator="equal">
      <formula>"Titulaire"</formula>
    </cfRule>
  </conditionalFormatting>
  <conditionalFormatting sqref="BR26:BS30">
    <cfRule type="cellIs" dxfId="839" priority="219" operator="equal">
      <formula>"Remplaçant"</formula>
    </cfRule>
    <cfRule type="cellIs" dxfId="838" priority="220" operator="equal">
      <formula>"Titulaire"</formula>
    </cfRule>
  </conditionalFormatting>
  <conditionalFormatting sqref="BU26:BV30">
    <cfRule type="cellIs" dxfId="837" priority="217" operator="equal">
      <formula>"Remplaçant"</formula>
    </cfRule>
    <cfRule type="cellIs" dxfId="836" priority="218" operator="equal">
      <formula>"Titulaire"</formula>
    </cfRule>
  </conditionalFormatting>
  <conditionalFormatting sqref="BX26:BY30">
    <cfRule type="cellIs" dxfId="835" priority="215" operator="equal">
      <formula>"Remplaçant"</formula>
    </cfRule>
    <cfRule type="cellIs" dxfId="834" priority="216" operator="equal">
      <formula>"Titulaire"</formula>
    </cfRule>
  </conditionalFormatting>
  <conditionalFormatting sqref="CA26:CB30">
    <cfRule type="cellIs" dxfId="833" priority="213" operator="equal">
      <formula>"Remplaçant"</formula>
    </cfRule>
    <cfRule type="cellIs" dxfId="832" priority="214" operator="equal">
      <formula>"Titulaire"</formula>
    </cfRule>
  </conditionalFormatting>
  <conditionalFormatting sqref="CD26:CE30">
    <cfRule type="cellIs" dxfId="831" priority="211" operator="equal">
      <formula>"Remplaçant"</formula>
    </cfRule>
    <cfRule type="cellIs" dxfId="830" priority="212" operator="equal">
      <formula>"Titulaire"</formula>
    </cfRule>
  </conditionalFormatting>
  <conditionalFormatting sqref="CG26:CH30">
    <cfRule type="cellIs" dxfId="829" priority="209" operator="equal">
      <formula>"Remplaçant"</formula>
    </cfRule>
    <cfRule type="cellIs" dxfId="828" priority="210" operator="equal">
      <formula>"Titulaire"</formula>
    </cfRule>
  </conditionalFormatting>
  <conditionalFormatting sqref="CJ26:CK30">
    <cfRule type="cellIs" dxfId="827" priority="207" operator="equal">
      <formula>"Remplaçant"</formula>
    </cfRule>
    <cfRule type="cellIs" dxfId="826" priority="208" operator="equal">
      <formula>"Titulaire"</formula>
    </cfRule>
  </conditionalFormatting>
  <conditionalFormatting sqref="CM26:CN30">
    <cfRule type="cellIs" dxfId="825" priority="205" operator="equal">
      <formula>"Remplaçant"</formula>
    </cfRule>
    <cfRule type="cellIs" dxfId="824" priority="206" operator="equal">
      <formula>"Titulaire"</formula>
    </cfRule>
  </conditionalFormatting>
  <conditionalFormatting sqref="CP26:CQ30">
    <cfRule type="cellIs" dxfId="823" priority="203" operator="equal">
      <formula>"Remplaçant"</formula>
    </cfRule>
    <cfRule type="cellIs" dxfId="822" priority="204" operator="equal">
      <formula>"Titulaire"</formula>
    </cfRule>
  </conditionalFormatting>
  <conditionalFormatting sqref="CS26:CT30">
    <cfRule type="cellIs" dxfId="821" priority="201" operator="equal">
      <formula>"Remplaçant"</formula>
    </cfRule>
    <cfRule type="cellIs" dxfId="820" priority="202" operator="equal">
      <formula>"Titulaire"</formula>
    </cfRule>
  </conditionalFormatting>
  <conditionalFormatting sqref="CV26:CW30">
    <cfRule type="cellIs" dxfId="819" priority="199" operator="equal">
      <formula>"Remplaçant"</formula>
    </cfRule>
    <cfRule type="cellIs" dxfId="818" priority="200" operator="equal">
      <formula>"Titulaire"</formula>
    </cfRule>
  </conditionalFormatting>
  <conditionalFormatting sqref="CY26:CZ30">
    <cfRule type="cellIs" dxfId="817" priority="197" operator="equal">
      <formula>"Remplaçant"</formula>
    </cfRule>
    <cfRule type="cellIs" dxfId="816" priority="198" operator="equal">
      <formula>"Titulaire"</formula>
    </cfRule>
  </conditionalFormatting>
  <conditionalFormatting sqref="DB26:DC30">
    <cfRule type="cellIs" dxfId="815" priority="195" operator="equal">
      <formula>"Remplaçant"</formula>
    </cfRule>
    <cfRule type="cellIs" dxfId="814" priority="196" operator="equal">
      <formula>"Titulaire"</formula>
    </cfRule>
  </conditionalFormatting>
  <conditionalFormatting sqref="DE26:DF30">
    <cfRule type="cellIs" dxfId="813" priority="193" operator="equal">
      <formula>"Remplaçant"</formula>
    </cfRule>
    <cfRule type="cellIs" dxfId="812" priority="194" operator="equal">
      <formula>"Titulaire"</formula>
    </cfRule>
  </conditionalFormatting>
  <conditionalFormatting sqref="DH26:DI30">
    <cfRule type="cellIs" dxfId="811" priority="191" operator="equal">
      <formula>"Remplaçant"</formula>
    </cfRule>
    <cfRule type="cellIs" dxfId="810" priority="192" operator="equal">
      <formula>"Titulaire"</formula>
    </cfRule>
  </conditionalFormatting>
  <conditionalFormatting sqref="DK26:DL30">
    <cfRule type="cellIs" dxfId="809" priority="189" operator="equal">
      <formula>"Remplaçant"</formula>
    </cfRule>
    <cfRule type="cellIs" dxfId="808" priority="190" operator="equal">
      <formula>"Titulaire"</formula>
    </cfRule>
  </conditionalFormatting>
  <conditionalFormatting sqref="DN26:DO30">
    <cfRule type="cellIs" dxfId="807" priority="187" operator="equal">
      <formula>"Remplaçant"</formula>
    </cfRule>
    <cfRule type="cellIs" dxfId="806" priority="188" operator="equal">
      <formula>"Titulaire"</formula>
    </cfRule>
  </conditionalFormatting>
  <conditionalFormatting sqref="DQ26:DR30">
    <cfRule type="cellIs" dxfId="805" priority="185" operator="equal">
      <formula>"Remplaçant"</formula>
    </cfRule>
    <cfRule type="cellIs" dxfId="804" priority="186" operator="equal">
      <formula>"Titulaire"</formula>
    </cfRule>
  </conditionalFormatting>
  <conditionalFormatting sqref="DT26:DU30">
    <cfRule type="cellIs" dxfId="803" priority="183" operator="equal">
      <formula>"Remplaçant"</formula>
    </cfRule>
    <cfRule type="cellIs" dxfId="802" priority="184" operator="equal">
      <formula>"Titulaire"</formula>
    </cfRule>
  </conditionalFormatting>
  <conditionalFormatting sqref="E26:F30">
    <cfRule type="cellIs" dxfId="801" priority="182" operator="equal">
      <formula>0</formula>
    </cfRule>
  </conditionalFormatting>
  <conditionalFormatting sqref="G26:I30">
    <cfRule type="cellIs" dxfId="800" priority="181" operator="equal">
      <formula>0</formula>
    </cfRule>
  </conditionalFormatting>
  <conditionalFormatting sqref="O132:XFD134 U130 AC130:XFD131 O130:T131 M130:N134 F130:F134 I130:K134">
    <cfRule type="cellIs" dxfId="799" priority="179" operator="equal">
      <formula>"Remplaçant"</formula>
    </cfRule>
    <cfRule type="cellIs" dxfId="798" priority="180" operator="equal">
      <formula>"Titulaire"</formula>
    </cfRule>
  </conditionalFormatting>
  <conditionalFormatting sqref="F130:F134">
    <cfRule type="colorScale" priority="178">
      <colorScale>
        <cfvo type="min"/>
        <cfvo type="percentile" val="50"/>
        <cfvo type="max"/>
        <color rgb="FFF8696B"/>
        <color rgb="FFFFEB84"/>
        <color rgb="FF63BE7B"/>
      </colorScale>
    </cfRule>
  </conditionalFormatting>
  <conditionalFormatting sqref="H130:H134">
    <cfRule type="cellIs" dxfId="797" priority="176" operator="equal">
      <formula>"Remplaçant"</formula>
    </cfRule>
    <cfRule type="cellIs" dxfId="796" priority="177" operator="equal">
      <formula>"Titulaire"</formula>
    </cfRule>
  </conditionalFormatting>
  <conditionalFormatting sqref="H130:H134">
    <cfRule type="colorScale" priority="175">
      <colorScale>
        <cfvo type="min"/>
        <cfvo type="percentile" val="50"/>
        <cfvo type="max"/>
        <color rgb="FFF8696B"/>
        <color rgb="FFFFEB84"/>
        <color rgb="FF63BE7B"/>
      </colorScale>
    </cfRule>
  </conditionalFormatting>
  <conditionalFormatting sqref="G130:G134">
    <cfRule type="cellIs" dxfId="795" priority="173" operator="equal">
      <formula>"Remplaçant"</formula>
    </cfRule>
    <cfRule type="cellIs" dxfId="794" priority="174" operator="equal">
      <formula>"Titulaire"</formula>
    </cfRule>
  </conditionalFormatting>
  <conditionalFormatting sqref="G130:G134">
    <cfRule type="colorScale" priority="172">
      <colorScale>
        <cfvo type="min"/>
        <cfvo type="percentile" val="50"/>
        <cfvo type="max"/>
        <color rgb="FFF8696B"/>
        <color rgb="FFFFEB84"/>
        <color rgb="FF63BE7B"/>
      </colorScale>
    </cfRule>
  </conditionalFormatting>
  <conditionalFormatting sqref="L25">
    <cfRule type="cellIs" dxfId="793" priority="170" operator="equal">
      <formula>"Remplaçant"</formula>
    </cfRule>
    <cfRule type="cellIs" dxfId="792" priority="171" operator="equal">
      <formula>"Titulaire"</formula>
    </cfRule>
  </conditionalFormatting>
  <conditionalFormatting sqref="O25">
    <cfRule type="cellIs" dxfId="791" priority="152" operator="equal">
      <formula>"Remplaçant"</formula>
    </cfRule>
    <cfRule type="cellIs" dxfId="790" priority="153" operator="equal">
      <formula>"Titulaire"</formula>
    </cfRule>
  </conditionalFormatting>
  <conditionalFormatting sqref="O32">
    <cfRule type="cellIs" dxfId="789" priority="146" operator="equal">
      <formula>"Remplaçant"</formula>
    </cfRule>
    <cfRule type="cellIs" dxfId="788" priority="147" operator="equal">
      <formula>"Titulaire"</formula>
    </cfRule>
  </conditionalFormatting>
  <conditionalFormatting sqref="O13">
    <cfRule type="cellIs" dxfId="787" priority="138" operator="equal">
      <formula>"Remplaçant"</formula>
    </cfRule>
    <cfRule type="cellIs" dxfId="786" priority="139" operator="equal">
      <formula>"Titulaire"</formula>
    </cfRule>
  </conditionalFormatting>
  <conditionalFormatting sqref="O22">
    <cfRule type="cellIs" dxfId="785" priority="136" operator="equal">
      <formula>"Remplaçant"</formula>
    </cfRule>
    <cfRule type="cellIs" dxfId="784" priority="137" operator="equal">
      <formula>"Titulaire"</formula>
    </cfRule>
  </conditionalFormatting>
  <conditionalFormatting sqref="F21">
    <cfRule type="cellIs" dxfId="783" priority="133" operator="equal">
      <formula>0</formula>
    </cfRule>
  </conditionalFormatting>
  <conditionalFormatting sqref="F22">
    <cfRule type="cellIs" dxfId="782" priority="132" operator="equal">
      <formula>0</formula>
    </cfRule>
  </conditionalFormatting>
  <conditionalFormatting sqref="F23">
    <cfRule type="cellIs" dxfId="781" priority="131" operator="equal">
      <formula>0</formula>
    </cfRule>
  </conditionalFormatting>
  <conditionalFormatting sqref="R22">
    <cfRule type="cellIs" dxfId="780" priority="125" operator="equal">
      <formula>"Remplaçant"</formula>
    </cfRule>
    <cfRule type="cellIs" dxfId="779" priority="126" operator="equal">
      <formula>"Titulaire"</formula>
    </cfRule>
  </conditionalFormatting>
  <conditionalFormatting sqref="R15">
    <cfRule type="cellIs" dxfId="778" priority="121" operator="equal">
      <formula>"Remplaçant"</formula>
    </cfRule>
    <cfRule type="cellIs" dxfId="777" priority="122" operator="equal">
      <formula>"Titulaire"</formula>
    </cfRule>
  </conditionalFormatting>
  <conditionalFormatting sqref="L22">
    <cfRule type="cellIs" dxfId="776" priority="93" operator="equal">
      <formula>"Remplaçant"</formula>
    </cfRule>
    <cfRule type="cellIs" dxfId="775" priority="94" operator="equal">
      <formula>"Titulaire"</formula>
    </cfRule>
  </conditionalFormatting>
  <conditionalFormatting sqref="L23">
    <cfRule type="cellIs" dxfId="774" priority="107" operator="equal">
      <formula>"Remplaçant"</formula>
    </cfRule>
    <cfRule type="cellIs" dxfId="773" priority="108" operator="equal">
      <formula>"Titulaire"</formula>
    </cfRule>
  </conditionalFormatting>
  <conditionalFormatting sqref="R23">
    <cfRule type="cellIs" dxfId="772" priority="115" operator="equal">
      <formula>"Remplaçant"</formula>
    </cfRule>
    <cfRule type="cellIs" dxfId="771" priority="116" operator="equal">
      <formula>"Titulaire"</formula>
    </cfRule>
  </conditionalFormatting>
  <conditionalFormatting sqref="L21">
    <cfRule type="cellIs" dxfId="770" priority="91" operator="equal">
      <formula>"Remplaçant"</formula>
    </cfRule>
    <cfRule type="cellIs" dxfId="769" priority="92" operator="equal">
      <formula>"Titulaire"</formula>
    </cfRule>
  </conditionalFormatting>
  <conditionalFormatting sqref="L6">
    <cfRule type="cellIs" dxfId="768" priority="109" operator="equal">
      <formula>"Remplaçant"</formula>
    </cfRule>
    <cfRule type="cellIs" dxfId="767" priority="110" operator="equal">
      <formula>"Titulaire"</formula>
    </cfRule>
  </conditionalFormatting>
  <conditionalFormatting sqref="L14">
    <cfRule type="cellIs" dxfId="766" priority="105" operator="equal">
      <formula>"Remplaçant"</formula>
    </cfRule>
    <cfRule type="cellIs" dxfId="765" priority="106" operator="equal">
      <formula>"Titulaire"</formula>
    </cfRule>
  </conditionalFormatting>
  <conditionalFormatting sqref="L26">
    <cfRule type="cellIs" dxfId="764" priority="103" operator="equal">
      <formula>"Remplaçant"</formula>
    </cfRule>
    <cfRule type="cellIs" dxfId="763" priority="104" operator="equal">
      <formula>"Titulaire"</formula>
    </cfRule>
  </conditionalFormatting>
  <conditionalFormatting sqref="L20">
    <cfRule type="cellIs" dxfId="762" priority="101" operator="equal">
      <formula>"Remplaçant"</formula>
    </cfRule>
    <cfRule type="cellIs" dxfId="761" priority="102" operator="equal">
      <formula>"Titulaire"</formula>
    </cfRule>
  </conditionalFormatting>
  <conditionalFormatting sqref="L24">
    <cfRule type="cellIs" dxfId="760" priority="99" operator="equal">
      <formula>"Remplaçant"</formula>
    </cfRule>
    <cfRule type="cellIs" dxfId="759" priority="100" operator="equal">
      <formula>"Titulaire"</formula>
    </cfRule>
  </conditionalFormatting>
  <conditionalFormatting sqref="L7">
    <cfRule type="cellIs" dxfId="758" priority="97" operator="equal">
      <formula>"Remplaçant"</formula>
    </cfRule>
    <cfRule type="cellIs" dxfId="757" priority="98" operator="equal">
      <formula>"Titulaire"</formula>
    </cfRule>
  </conditionalFormatting>
  <conditionalFormatting sqref="L9">
    <cfRule type="cellIs" dxfId="756" priority="95" operator="equal">
      <formula>"Remplaçant"</formula>
    </cfRule>
    <cfRule type="cellIs" dxfId="755" priority="96" operator="equal">
      <formula>"Titulaire"</formula>
    </cfRule>
  </conditionalFormatting>
  <conditionalFormatting sqref="O24">
    <cfRule type="cellIs" dxfId="754" priority="89" operator="equal">
      <formula>"Remplaçant"</formula>
    </cfRule>
    <cfRule type="cellIs" dxfId="753" priority="90" operator="equal">
      <formula>"Titulaire"</formula>
    </cfRule>
  </conditionalFormatting>
  <conditionalFormatting sqref="O23">
    <cfRule type="cellIs" dxfId="752" priority="87" operator="equal">
      <formula>"Remplaçant"</formula>
    </cfRule>
    <cfRule type="cellIs" dxfId="751" priority="88" operator="equal">
      <formula>"Titulaire"</formula>
    </cfRule>
  </conditionalFormatting>
  <conditionalFormatting sqref="O28">
    <cfRule type="cellIs" dxfId="750" priority="85" operator="equal">
      <formula>"Remplaçant"</formula>
    </cfRule>
    <cfRule type="cellIs" dxfId="749" priority="86" operator="equal">
      <formula>"Titulaire"</formula>
    </cfRule>
  </conditionalFormatting>
  <conditionalFormatting sqref="O18">
    <cfRule type="cellIs" dxfId="748" priority="83" operator="equal">
      <formula>"Remplaçant"</formula>
    </cfRule>
    <cfRule type="cellIs" dxfId="747" priority="84" operator="equal">
      <formula>"Titulaire"</formula>
    </cfRule>
  </conditionalFormatting>
  <conditionalFormatting sqref="O9">
    <cfRule type="cellIs" dxfId="746" priority="81" operator="equal">
      <formula>"Remplaçant"</formula>
    </cfRule>
    <cfRule type="cellIs" dxfId="745" priority="82" operator="equal">
      <formula>"Titulaire"</formula>
    </cfRule>
  </conditionalFormatting>
  <conditionalFormatting sqref="O14">
    <cfRule type="cellIs" dxfId="744" priority="79" operator="equal">
      <formula>"Remplaçant"</formula>
    </cfRule>
    <cfRule type="cellIs" dxfId="743" priority="80" operator="equal">
      <formula>"Titulaire"</formula>
    </cfRule>
  </conditionalFormatting>
  <conditionalFormatting sqref="O21">
    <cfRule type="cellIs" dxfId="742" priority="77" operator="equal">
      <formula>"Remplaçant"</formula>
    </cfRule>
    <cfRule type="cellIs" dxfId="741" priority="78" operator="equal">
      <formula>"Titulaire"</formula>
    </cfRule>
  </conditionalFormatting>
  <conditionalFormatting sqref="O12">
    <cfRule type="cellIs" dxfId="740" priority="75" operator="equal">
      <formula>"Remplaçant"</formula>
    </cfRule>
    <cfRule type="cellIs" dxfId="739" priority="76" operator="equal">
      <formula>"Titulaire"</formula>
    </cfRule>
  </conditionalFormatting>
  <conditionalFormatting sqref="O36">
    <cfRule type="cellIs" dxfId="738" priority="73" operator="equal">
      <formula>"Remplaçant"</formula>
    </cfRule>
    <cfRule type="cellIs" dxfId="737" priority="74" operator="equal">
      <formula>"Titulaire"</formula>
    </cfRule>
  </conditionalFormatting>
  <conditionalFormatting sqref="O34">
    <cfRule type="cellIs" dxfId="736" priority="71" operator="equal">
      <formula>"Remplaçant"</formula>
    </cfRule>
    <cfRule type="cellIs" dxfId="735" priority="72" operator="equal">
      <formula>"Titulaire"</formula>
    </cfRule>
  </conditionalFormatting>
  <conditionalFormatting sqref="O6">
    <cfRule type="cellIs" dxfId="734" priority="69" operator="equal">
      <formula>"Remplaçant"</formula>
    </cfRule>
    <cfRule type="cellIs" dxfId="733" priority="70" operator="equal">
      <formula>"Titulaire"</formula>
    </cfRule>
  </conditionalFormatting>
  <conditionalFormatting sqref="O17">
    <cfRule type="cellIs" dxfId="732" priority="67" operator="equal">
      <formula>"Remplaçant"</formula>
    </cfRule>
    <cfRule type="cellIs" dxfId="731" priority="68" operator="equal">
      <formula>"Titulaire"</formula>
    </cfRule>
  </conditionalFormatting>
  <conditionalFormatting sqref="O8">
    <cfRule type="cellIs" dxfId="730" priority="65" operator="equal">
      <formula>"Remplaçant"</formula>
    </cfRule>
    <cfRule type="cellIs" dxfId="729" priority="66" operator="equal">
      <formula>"Titulaire"</formula>
    </cfRule>
  </conditionalFormatting>
  <conditionalFormatting sqref="O26">
    <cfRule type="cellIs" dxfId="728" priority="63" operator="equal">
      <formula>"Remplaçant"</formula>
    </cfRule>
    <cfRule type="cellIs" dxfId="727" priority="64" operator="equal">
      <formula>"Titulaire"</formula>
    </cfRule>
  </conditionalFormatting>
  <conditionalFormatting sqref="R24">
    <cfRule type="cellIs" dxfId="726" priority="61" operator="equal">
      <formula>"Remplaçant"</formula>
    </cfRule>
    <cfRule type="cellIs" dxfId="725" priority="62" operator="equal">
      <formula>"Titulaire"</formula>
    </cfRule>
  </conditionalFormatting>
  <conditionalFormatting sqref="R30">
    <cfRule type="cellIs" dxfId="724" priority="59" operator="equal">
      <formula>"Remplaçant"</formula>
    </cfRule>
    <cfRule type="cellIs" dxfId="723" priority="60" operator="equal">
      <formula>"Titulaire"</formula>
    </cfRule>
  </conditionalFormatting>
  <conditionalFormatting sqref="R6">
    <cfRule type="cellIs" dxfId="722" priority="57" operator="equal">
      <formula>"Remplaçant"</formula>
    </cfRule>
    <cfRule type="cellIs" dxfId="721" priority="58" operator="equal">
      <formula>"Titulaire"</formula>
    </cfRule>
  </conditionalFormatting>
  <conditionalFormatting sqref="R13">
    <cfRule type="cellIs" dxfId="720" priority="55" operator="equal">
      <formula>"Remplaçant"</formula>
    </cfRule>
    <cfRule type="cellIs" dxfId="719" priority="56" operator="equal">
      <formula>"Titulaire"</formula>
    </cfRule>
  </conditionalFormatting>
  <conditionalFormatting sqref="R26">
    <cfRule type="cellIs" dxfId="718" priority="53" operator="equal">
      <formula>"Remplaçant"</formula>
    </cfRule>
    <cfRule type="cellIs" dxfId="717" priority="54" operator="equal">
      <formula>"Titulaire"</formula>
    </cfRule>
  </conditionalFormatting>
  <conditionalFormatting sqref="R21">
    <cfRule type="cellIs" dxfId="716" priority="51" operator="equal">
      <formula>"Remplaçant"</formula>
    </cfRule>
    <cfRule type="cellIs" dxfId="715" priority="52" operator="equal">
      <formula>"Titulaire"</formula>
    </cfRule>
  </conditionalFormatting>
  <conditionalFormatting sqref="R27">
    <cfRule type="cellIs" dxfId="714" priority="49" operator="equal">
      <formula>"Remplaçant"</formula>
    </cfRule>
    <cfRule type="cellIs" dxfId="713" priority="50" operator="equal">
      <formula>"Titulaire"</formula>
    </cfRule>
  </conditionalFormatting>
  <conditionalFormatting sqref="R29">
    <cfRule type="cellIs" dxfId="712" priority="47" operator="equal">
      <formula>"Remplaçant"</formula>
    </cfRule>
    <cfRule type="cellIs" dxfId="711" priority="48" operator="equal">
      <formula>"Titulaire"</formula>
    </cfRule>
  </conditionalFormatting>
  <conditionalFormatting sqref="R25">
    <cfRule type="cellIs" dxfId="710" priority="45" operator="equal">
      <formula>"Remplaçant"</formula>
    </cfRule>
    <cfRule type="cellIs" dxfId="709" priority="46" operator="equal">
      <formula>"Titulaire"</formula>
    </cfRule>
  </conditionalFormatting>
  <conditionalFormatting sqref="R9">
    <cfRule type="cellIs" dxfId="708" priority="43" operator="equal">
      <formula>"Remplaçant"</formula>
    </cfRule>
    <cfRule type="cellIs" dxfId="707" priority="44" operator="equal">
      <formula>"Titulaire"</formula>
    </cfRule>
  </conditionalFormatting>
  <conditionalFormatting sqref="R18">
    <cfRule type="cellIs" dxfId="706" priority="41" operator="equal">
      <formula>"Remplaçant"</formula>
    </cfRule>
    <cfRule type="cellIs" dxfId="705" priority="42" operator="equal">
      <formula>"Titulaire"</formula>
    </cfRule>
  </conditionalFormatting>
  <conditionalFormatting sqref="R12">
    <cfRule type="cellIs" dxfId="704" priority="39" operator="equal">
      <formula>"Remplaçant"</formula>
    </cfRule>
    <cfRule type="cellIs" dxfId="703" priority="40" operator="equal">
      <formula>"Titulaire"</formula>
    </cfRule>
  </conditionalFormatting>
  <conditionalFormatting sqref="R28">
    <cfRule type="cellIs" dxfId="702" priority="37" operator="equal">
      <formula>"Remplaçant"</formula>
    </cfRule>
    <cfRule type="cellIs" dxfId="701" priority="38" operator="equal">
      <formula>"Titulaire"</formula>
    </cfRule>
  </conditionalFormatting>
  <conditionalFormatting sqref="U16">
    <cfRule type="cellIs" dxfId="700" priority="35" operator="equal">
      <formula>"Remplaçant"</formula>
    </cfRule>
    <cfRule type="cellIs" dxfId="699" priority="36" operator="equal">
      <formula>"Titulaire"</formula>
    </cfRule>
  </conditionalFormatting>
  <conditionalFormatting sqref="U24">
    <cfRule type="cellIs" dxfId="698" priority="33" operator="equal">
      <formula>"Remplaçant"</formula>
    </cfRule>
    <cfRule type="cellIs" dxfId="697" priority="34" operator="equal">
      <formula>"Titulaire"</formula>
    </cfRule>
  </conditionalFormatting>
  <conditionalFormatting sqref="U15">
    <cfRule type="cellIs" dxfId="696" priority="31" operator="equal">
      <formula>"Remplaçant"</formula>
    </cfRule>
    <cfRule type="cellIs" dxfId="695" priority="32" operator="equal">
      <formula>"Titulaire"</formula>
    </cfRule>
  </conditionalFormatting>
  <conditionalFormatting sqref="U19">
    <cfRule type="cellIs" dxfId="694" priority="29" operator="equal">
      <formula>"Remplaçant"</formula>
    </cfRule>
    <cfRule type="cellIs" dxfId="693" priority="30" operator="equal">
      <formula>"Titulaire"</formula>
    </cfRule>
  </conditionalFormatting>
  <conditionalFormatting sqref="U23">
    <cfRule type="cellIs" dxfId="692" priority="27" operator="equal">
      <formula>"Remplaçant"</formula>
    </cfRule>
    <cfRule type="cellIs" dxfId="691" priority="28" operator="equal">
      <formula>"Titulaire"</formula>
    </cfRule>
  </conditionalFormatting>
  <conditionalFormatting sqref="U6">
    <cfRule type="cellIs" dxfId="690" priority="25" operator="equal">
      <formula>"Remplaçant"</formula>
    </cfRule>
    <cfRule type="cellIs" dxfId="689" priority="26" operator="equal">
      <formula>"Titulaire"</formula>
    </cfRule>
  </conditionalFormatting>
  <conditionalFormatting sqref="U18">
    <cfRule type="cellIs" dxfId="688" priority="23" operator="equal">
      <formula>"Remplaçant"</formula>
    </cfRule>
    <cfRule type="cellIs" dxfId="687" priority="24" operator="equal">
      <formula>"Titulaire"</formula>
    </cfRule>
  </conditionalFormatting>
  <conditionalFormatting sqref="U17">
    <cfRule type="cellIs" dxfId="686" priority="21" operator="equal">
      <formula>"Remplaçant"</formula>
    </cfRule>
    <cfRule type="cellIs" dxfId="685" priority="22" operator="equal">
      <formula>"Titulaire"</formula>
    </cfRule>
  </conditionalFormatting>
  <conditionalFormatting sqref="U25">
    <cfRule type="cellIs" dxfId="684" priority="19" operator="equal">
      <formula>"Remplaçant"</formula>
    </cfRule>
    <cfRule type="cellIs" dxfId="683" priority="20" operator="equal">
      <formula>"Titulaire"</formula>
    </cfRule>
  </conditionalFormatting>
  <conditionalFormatting sqref="U14">
    <cfRule type="cellIs" dxfId="682" priority="17" operator="equal">
      <formula>"Remplaçant"</formula>
    </cfRule>
    <cfRule type="cellIs" dxfId="681" priority="18" operator="equal">
      <formula>"Titulaire"</formula>
    </cfRule>
  </conditionalFormatting>
  <conditionalFormatting sqref="U12">
    <cfRule type="cellIs" dxfId="680" priority="15" operator="equal">
      <formula>"Remplaçant"</formula>
    </cfRule>
    <cfRule type="cellIs" dxfId="679" priority="16" operator="equal">
      <formula>"Titulaire"</formula>
    </cfRule>
  </conditionalFormatting>
  <conditionalFormatting sqref="U27">
    <cfRule type="cellIs" dxfId="678" priority="13" operator="equal">
      <formula>"Remplaçant"</formula>
    </cfRule>
    <cfRule type="cellIs" dxfId="677" priority="14" operator="equal">
      <formula>"Titulaire"</formula>
    </cfRule>
  </conditionalFormatting>
  <conditionalFormatting sqref="U32">
    <cfRule type="cellIs" dxfId="676" priority="11" operator="equal">
      <formula>"Remplaçant"</formula>
    </cfRule>
    <cfRule type="cellIs" dxfId="675" priority="12" operator="equal">
      <formula>"Titulaire"</formula>
    </cfRule>
  </conditionalFormatting>
  <conditionalFormatting sqref="U8">
    <cfRule type="cellIs" dxfId="674" priority="9" operator="equal">
      <formula>"Remplaçant"</formula>
    </cfRule>
    <cfRule type="cellIs" dxfId="673" priority="10" operator="equal">
      <formula>"Titulaire"</formula>
    </cfRule>
  </conditionalFormatting>
  <conditionalFormatting sqref="U10">
    <cfRule type="cellIs" dxfId="672" priority="7" operator="equal">
      <formula>"Remplaçant"</formula>
    </cfRule>
    <cfRule type="cellIs" dxfId="671" priority="8" operator="equal">
      <formula>"Titulaire"</formula>
    </cfRule>
  </conditionalFormatting>
  <conditionalFormatting sqref="U20">
    <cfRule type="cellIs" dxfId="670" priority="5" operator="equal">
      <formula>"Remplaçant"</formula>
    </cfRule>
    <cfRule type="cellIs" dxfId="669" priority="6" operator="equal">
      <formula>"Titulaire"</formula>
    </cfRule>
  </conditionalFormatting>
  <conditionalFormatting sqref="U21">
    <cfRule type="cellIs" dxfId="668" priority="3" operator="equal">
      <formula>"Remplaçant"</formula>
    </cfRule>
    <cfRule type="cellIs" dxfId="667" priority="4" operator="equal">
      <formula>"Titulaire"</formula>
    </cfRule>
  </conditionalFormatting>
  <conditionalFormatting sqref="U26">
    <cfRule type="cellIs" dxfId="666" priority="1" operator="equal">
      <formula>"Remplaçant"</formula>
    </cfRule>
    <cfRule type="cellIs" dxfId="665" priority="2" operator="equal">
      <formula>"Titulaire"</formula>
    </cfRule>
  </conditionalFormatting>
  <hyperlinks>
    <hyperlink ref="B108" r:id="rId1" tooltip="Anthony Maisonnial" display="http://www.lequipe.fr/Football/FootballFicheJoueur58593.html"/>
    <hyperlink ref="B130" r:id="rId2" tooltip="Jessy Moulin" display="http://www.lequipe.fr/Football/FootballFicheJoueur22556.html"/>
    <hyperlink ref="B119" r:id="rId3" tooltip="Stéphane Ruffier" display="http://www.lequipe.fr/Football/FootballFicheJoueur22155.html"/>
    <hyperlink ref="B133" r:id="rId4" tooltip="Benjamin Karamoko" display="http://www.lequipe.fr/Football/FootballFicheJoueur45664.html"/>
    <hyperlink ref="B118" r:id="rId5" tooltip="Cheikh M'Bengué" display="http://www.lequipe.fr/Football/FootballFicheJoueur27374.html"/>
    <hyperlink ref="B127" r:id="rId6" tooltip="Kévin Malcuit" display="http://www.lequipe.fr/Football/FootballFicheJoueur36237.html"/>
    <hyperlink ref="B126" r:id="rId7" tooltip="Loïc Perrin" display="http://www.lequipe.fr/Football/FootballFicheJoueur19312.html"/>
    <hyperlink ref="B122" r:id="rId8" tooltip="Florentin Pogba" display="http://www.lequipe.fr/Football/FootballFicheJoueur33828.html"/>
    <hyperlink ref="B110" r:id="rId9" tooltip="Pierre-Yve Polomat" display="http://www.lequipe.fr/Football/FootballFicheJoueur40882.html"/>
    <hyperlink ref="B109" r:id="rId10" tooltip="Kévin Théophile-Catherine" display="http://www.lequipe.fr/Football/FootballFicheJoueur30211.html"/>
    <hyperlink ref="B112" r:id="rId11" tooltip="Jérémy Clément" display="http://www.lequipe.fr/Football/FootballFicheJoueur20008.html"/>
    <hyperlink ref="B114" r:id="rId12" tooltip="Benjamin Corgnet" display="http://www.lequipe.fr/Football/FootballFicheJoueur36513.html"/>
    <hyperlink ref="B113" r:id="rId13" tooltip="Bryan Dabo" display="http://www.lequipe.fr/Football/FootballFicheJoueur36364.html"/>
    <hyperlink ref="B138" r:id="rId14" tooltip="Erin Jorge Gomes Pinheiro" display="http://www.lequipe.fr/Football/FootballFicheJoueur58040.html"/>
    <hyperlink ref="B123" r:id="rId15" tooltip="Romain Hamouma" display="http://www.lequipe.fr/Football/FootballFicheJoueur26057.html"/>
    <hyperlink ref="B134" r:id="rId16" tooltip="Leo Lacroix" display="http://www.lequipe.fr/Football/FootballFicheJoueur38414.html"/>
    <hyperlink ref="B121" r:id="rId17" tooltip="Fabien Lemoine" display="http://www.lequipe.fr/Football/FootballFicheJoueur27098.html"/>
    <hyperlink ref="B135" r:id="rId18" tooltip="Digbo Maiga" display="http://www.lequipe.fr/Football/FootballFicheJoueur60701.html"/>
    <hyperlink ref="B136" r:id="rId19" tooltip="Arnaud Nordin" display="http://www.lequipe.fr/Football/FootballFicheJoueur60902.html"/>
    <hyperlink ref="B111" r:id="rId20" tooltip="Vincent Pajot" display="http://www.lequipe.fr/Football/FootballFicheJoueur33692.html"/>
    <hyperlink ref="B137" r:id="rId21" tooltip="Léo Petrot" display="http://www.lequipe.fr/Football/FootballFicheJoueur58594.html"/>
    <hyperlink ref="B116" r:id="rId22" tooltip="Henri Saivet" display="http://www.lequipe.fr/Football/FootballFicheJoueur26824.html"/>
    <hyperlink ref="B120" r:id="rId23" tooltip="Ole Selnaes" display="http://www.lequipe.fr/Football/FootballFicheJoueur47328.html"/>
    <hyperlink ref="B117" r:id="rId24" tooltip="Oussama Tannane" display="http://www.lequipe.fr/Football/FootballFicheJoueur46531.html"/>
    <hyperlink ref="B128" r:id="rId25" tooltip="Jordan Veretout" display="http://www.lequipe.fr/Football/FootballFicheJoueur41180.html"/>
    <hyperlink ref="B129" r:id="rId26" tooltip="Robert Beric" display="http://www.lequipe.fr/Football/FootballFicheJoueur43733.html"/>
    <hyperlink ref="B124" r:id="rId27" tooltip="Kevin Monnet-Paquet" display="http://www.lequipe.fr/Football/FootballFicheJoueur25109.html"/>
    <hyperlink ref="B139" r:id="rId28" tooltip="Hugo Roussey" display="http://www.lequipe.fr/Football/FootballFicheJoueur56083.html"/>
    <hyperlink ref="B115" r:id="rId29" tooltip="Nolan Roux" display="http://www.lequipe.fr/Football/FootballFicheJoueur29553.html"/>
    <hyperlink ref="B125" r:id="rId30" tooltip="Alexander Söderlund" display="http://www.lequipe.fr/Football/FootballFicheJoueur45731.html"/>
    <hyperlink ref="B5" r:id="rId31" tooltip="Anthony Maisonnial" display="http://www.lequipe.fr/Football/FootballFicheJoueur58593.html"/>
    <hyperlink ref="B27" r:id="rId32" tooltip="Jessy Moulin" display="http://www.lequipe.fr/Football/FootballFicheJoueur22556.html"/>
    <hyperlink ref="B16" r:id="rId33" tooltip="Stéphane Ruffier" display="http://www.lequipe.fr/Football/FootballFicheJoueur22155.html"/>
    <hyperlink ref="B29" r:id="rId34" tooltip="Benjamin Karamoko" display="http://www.lequipe.fr/Football/FootballFicheJoueur45664.html"/>
    <hyperlink ref="B15" r:id="rId35" tooltip="Cheikh M'Bengué" display="http://www.lequipe.fr/Football/FootballFicheJoueur27374.html"/>
    <hyperlink ref="B24" r:id="rId36" tooltip="Kévin Malcuit" display="http://www.lequipe.fr/Football/FootballFicheJoueur36237.html"/>
    <hyperlink ref="B23" r:id="rId37" tooltip="Loïc Perrin" display="http://www.lequipe.fr/Football/FootballFicheJoueur19312.html"/>
    <hyperlink ref="B30" r:id="rId38" tooltip="Ronaël Pierre-Gabriel" display="http://www.lequipe.fr/Football/FootballFicheJoueur58425.html"/>
    <hyperlink ref="B19" r:id="rId39" tooltip="Florentin Pogba" display="http://www.lequipe.fr/Football/FootballFicheJoueur33828.html"/>
    <hyperlink ref="B7" r:id="rId40" tooltip="Pierre-Yve Polomat" display="http://www.lequipe.fr/Football/FootballFicheJoueur40882.html"/>
    <hyperlink ref="B6" r:id="rId41" tooltip="Kévin Théophile-Catherine" display="http://www.lequipe.fr/Football/FootballFicheJoueur30211.html"/>
    <hyperlink ref="B9" r:id="rId42" tooltip="Jérémy Clément" display="http://www.lequipe.fr/Football/FootballFicheJoueur20008.html"/>
    <hyperlink ref="B11" r:id="rId43" tooltip="Benjamin Corgnet" display="http://www.lequipe.fr/Football/FootballFicheJoueur36513.html"/>
    <hyperlink ref="B10" r:id="rId44" tooltip="Bryan Dabo" display="http://www.lequipe.fr/Football/FootballFicheJoueur36364.html"/>
    <hyperlink ref="B35" r:id="rId45" tooltip="Erin Jorge Gomes Pinheiro" display="http://www.lequipe.fr/Football/FootballFicheJoueur58040.html"/>
    <hyperlink ref="B20" r:id="rId46" tooltip="Romain Hamouma" display="http://www.lequipe.fr/Football/FootballFicheJoueur26057.html"/>
    <hyperlink ref="B32" r:id="rId47" tooltip="Leo Lacroix" display="http://www.lequipe.fr/Football/FootballFicheJoueur38414.html"/>
    <hyperlink ref="B18" r:id="rId48" tooltip="Fabien Lemoine" display="http://www.lequipe.fr/Football/FootballFicheJoueur27098.html"/>
    <hyperlink ref="B31" r:id="rId49" tooltip="Digbo Maiga" display="http://www.lequipe.fr/Football/FootballFicheJoueur60701.html"/>
    <hyperlink ref="B33" r:id="rId50" tooltip="Arnaud Nordin" display="http://www.lequipe.fr/Football/FootballFicheJoueur60902.html"/>
    <hyperlink ref="B8" r:id="rId51" tooltip="Vincent Pajot" display="http://www.lequipe.fr/Football/FootballFicheJoueur33692.html"/>
    <hyperlink ref="B34" r:id="rId52" tooltip="Léo Petrot" display="http://www.lequipe.fr/Football/FootballFicheJoueur58594.html"/>
    <hyperlink ref="B14" r:id="rId53" tooltip="Henri Saivet" display="http://www.lequipe.fr/Football/FootballFicheJoueur26824.html"/>
    <hyperlink ref="B17" r:id="rId54" tooltip="Ole Selnaes" display="http://www.lequipe.fr/Football/FootballFicheJoueur47328.html"/>
    <hyperlink ref="B13" r:id="rId55" tooltip="Oussama Tannane" display="http://www.lequipe.fr/Football/FootballFicheJoueur46531.html"/>
    <hyperlink ref="B25" r:id="rId56" tooltip="Jordan Veretout" display="http://www.lequipe.fr/Football/FootballFicheJoueur41180.html"/>
    <hyperlink ref="B26" r:id="rId57" tooltip="Robert Beric" display="http://www.lequipe.fr/Football/FootballFicheJoueur43733.html"/>
    <hyperlink ref="B21" r:id="rId58" tooltip="Kevin Monnet-Paquet" display="http://www.lequipe.fr/Football/FootballFicheJoueur25109.html"/>
    <hyperlink ref="B36" r:id="rId59" tooltip="Hugo Roussey" display="http://www.lequipe.fr/Football/FootballFicheJoueur56083.html"/>
    <hyperlink ref="B12" r:id="rId60" tooltip="Nolan Roux" display="http://www.lequipe.fr/Football/FootballFicheJoueur29553.html"/>
    <hyperlink ref="B22" r:id="rId61" tooltip="Alexander Söderlund" display="http://www.lequipe.fr/Football/FootballFicheJoueur45731.html"/>
    <hyperlink ref="B132" r:id="rId62" tooltip="Ronaël Pierre-Gabriel" display="http://www.lequipe.fr/Football/FootballFicheJoueur58425.html"/>
  </hyperlinks>
  <pageMargins left="0.7" right="0.7" top="0.75" bottom="0.75" header="0.3" footer="0.3"/>
  <drawing r:id="rId63"/>
  <legacyDrawing r:id="rId6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dimension ref="A1:DX420"/>
  <sheetViews>
    <sheetView showGridLines="0" zoomScale="85" zoomScaleNormal="85" workbookViewId="0">
      <selection activeCell="V32" sqref="V32"/>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25</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42596</v>
      </c>
      <c r="O2" s="113">
        <v>42602</v>
      </c>
      <c r="R2" s="113">
        <v>42610</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s="152"/>
      <c r="J3" s="489"/>
      <c r="K3" s="133"/>
      <c r="L3" s="115" t="s">
        <v>17</v>
      </c>
      <c r="O3" s="115" t="s">
        <v>25</v>
      </c>
      <c r="R3" s="115" t="s">
        <v>18</v>
      </c>
      <c r="U3" s="115" t="s">
        <v>6</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25</v>
      </c>
      <c r="M4" s="112" t="s">
        <v>155</v>
      </c>
      <c r="N4" s="111" t="s">
        <v>156</v>
      </c>
      <c r="O4" s="114" t="s">
        <v>10</v>
      </c>
      <c r="P4" s="112" t="s">
        <v>155</v>
      </c>
      <c r="Q4" s="111" t="s">
        <v>156</v>
      </c>
      <c r="R4" s="114" t="s">
        <v>25</v>
      </c>
      <c r="S4" s="112" t="s">
        <v>155</v>
      </c>
      <c r="T4" s="108" t="s">
        <v>156</v>
      </c>
      <c r="U4" s="114" t="s">
        <v>25</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1</v>
      </c>
      <c r="B5" s="174" t="s">
        <v>708</v>
      </c>
      <c r="C5" s="146">
        <v>1</v>
      </c>
      <c r="D5" s="177" t="s">
        <v>113</v>
      </c>
      <c r="E5" s="147">
        <f t="shared" ref="E5:E44" si="0">COUNTIF(L5:XFD5,"Titulaire")</f>
        <v>0</v>
      </c>
      <c r="F5" s="175">
        <f t="shared" ref="F5:F44" si="1">SUM(L5:XFD5)</f>
        <v>0</v>
      </c>
      <c r="G5" s="147">
        <f t="shared" ref="G5:G44" si="2">COUNTIFS($49:$49,"Victoire",5:5,"Titulaire")</f>
        <v>0</v>
      </c>
      <c r="H5" s="147">
        <f t="shared" ref="H5:H44" si="3">COUNTIFS($49:$49,"Nul",5:5,"Titulaire")</f>
        <v>0</v>
      </c>
      <c r="I5" s="147">
        <f t="shared" ref="I5:I44" si="4">COUNTIFS($49:$49,"Défaite",5:5,"Titulaire")</f>
        <v>0</v>
      </c>
      <c r="J5" s="106">
        <f t="shared" ref="J5:J44" si="5">COUNTIF($L5:$XFD5,"Titulaire")/$J$2</f>
        <v>0</v>
      </c>
      <c r="K5" s="106">
        <f t="shared" ref="K5:K44" si="6">COUNTIF($L5:$XFD5,"Remplaçant")/$J$2</f>
        <v>1</v>
      </c>
      <c r="L5" s="107" t="s">
        <v>122</v>
      </c>
      <c r="M5" s="110"/>
      <c r="N5" s="110"/>
      <c r="O5" s="96" t="s">
        <v>122</v>
      </c>
      <c r="P5" s="110"/>
      <c r="Q5" s="110"/>
      <c r="R5" s="96" t="s">
        <v>122</v>
      </c>
      <c r="S5" s="110"/>
      <c r="T5" s="110"/>
      <c r="U5" s="96" t="s">
        <v>122</v>
      </c>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2</v>
      </c>
      <c r="B6" s="174" t="s">
        <v>715</v>
      </c>
      <c r="C6" s="146">
        <v>3</v>
      </c>
      <c r="D6" s="177" t="s">
        <v>114</v>
      </c>
      <c r="E6" s="147">
        <f t="shared" si="0"/>
        <v>0</v>
      </c>
      <c r="F6" s="145">
        <f t="shared" si="1"/>
        <v>0</v>
      </c>
      <c r="G6" s="147">
        <f t="shared" si="2"/>
        <v>0</v>
      </c>
      <c r="H6" s="147">
        <f t="shared" si="3"/>
        <v>0</v>
      </c>
      <c r="I6" s="147">
        <f t="shared" si="4"/>
        <v>0</v>
      </c>
      <c r="J6" s="106">
        <f t="shared" si="5"/>
        <v>0</v>
      </c>
      <c r="K6" s="106">
        <f t="shared" si="6"/>
        <v>0</v>
      </c>
      <c r="L6" s="96"/>
      <c r="M6" s="110"/>
      <c r="N6" s="110"/>
      <c r="O6" s="96"/>
      <c r="P6" s="110"/>
      <c r="Q6" s="110"/>
      <c r="R6" s="96"/>
      <c r="S6" s="110"/>
      <c r="T6" s="110"/>
      <c r="U6" s="96"/>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3</v>
      </c>
      <c r="B7" s="174" t="s">
        <v>723</v>
      </c>
      <c r="C7" s="146">
        <v>4</v>
      </c>
      <c r="D7" s="177" t="s">
        <v>116</v>
      </c>
      <c r="E7" s="147">
        <f t="shared" si="0"/>
        <v>0</v>
      </c>
      <c r="F7" s="145">
        <f t="shared" si="1"/>
        <v>0</v>
      </c>
      <c r="G7" s="147">
        <f t="shared" si="2"/>
        <v>0</v>
      </c>
      <c r="H7" s="147">
        <f t="shared" si="3"/>
        <v>0</v>
      </c>
      <c r="I7" s="147">
        <f t="shared" si="4"/>
        <v>0</v>
      </c>
      <c r="J7" s="106">
        <f t="shared" si="5"/>
        <v>0</v>
      </c>
      <c r="K7" s="106">
        <f t="shared" si="6"/>
        <v>0</v>
      </c>
      <c r="L7" s="107"/>
      <c r="M7" s="110"/>
      <c r="N7" s="110"/>
      <c r="O7" s="107"/>
      <c r="P7" s="110"/>
      <c r="Q7" s="110"/>
      <c r="R7" s="107"/>
      <c r="S7" s="110"/>
      <c r="T7" s="110"/>
      <c r="U7" s="96"/>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4</v>
      </c>
      <c r="B8" s="174" t="s">
        <v>712</v>
      </c>
      <c r="C8" s="146">
        <v>5</v>
      </c>
      <c r="D8" s="177" t="s">
        <v>114</v>
      </c>
      <c r="E8" s="147">
        <f t="shared" si="0"/>
        <v>4</v>
      </c>
      <c r="F8" s="145">
        <f t="shared" si="1"/>
        <v>1</v>
      </c>
      <c r="G8" s="147">
        <f t="shared" si="2"/>
        <v>1</v>
      </c>
      <c r="H8" s="147">
        <f t="shared" si="3"/>
        <v>2</v>
      </c>
      <c r="I8" s="147">
        <f t="shared" si="4"/>
        <v>1</v>
      </c>
      <c r="J8" s="106">
        <f t="shared" si="5"/>
        <v>1</v>
      </c>
      <c r="K8" s="106">
        <f t="shared" si="6"/>
        <v>0</v>
      </c>
      <c r="L8" s="96" t="s">
        <v>121</v>
      </c>
      <c r="M8" s="110"/>
      <c r="N8" s="110"/>
      <c r="O8" s="96" t="s">
        <v>121</v>
      </c>
      <c r="P8" s="110">
        <v>1</v>
      </c>
      <c r="Q8" s="110"/>
      <c r="R8" s="96" t="s">
        <v>121</v>
      </c>
      <c r="S8" s="110"/>
      <c r="T8" s="110"/>
      <c r="U8" s="107" t="s">
        <v>121</v>
      </c>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5</v>
      </c>
      <c r="B9" s="174" t="s">
        <v>713</v>
      </c>
      <c r="C9" s="146">
        <v>6</v>
      </c>
      <c r="D9" s="177" t="s">
        <v>114</v>
      </c>
      <c r="E9" s="147">
        <f t="shared" si="0"/>
        <v>4</v>
      </c>
      <c r="F9" s="145">
        <f t="shared" si="1"/>
        <v>1</v>
      </c>
      <c r="G9" s="147">
        <f t="shared" si="2"/>
        <v>1</v>
      </c>
      <c r="H9" s="147">
        <f t="shared" si="3"/>
        <v>2</v>
      </c>
      <c r="I9" s="147">
        <f t="shared" si="4"/>
        <v>1</v>
      </c>
      <c r="J9" s="106">
        <f t="shared" si="5"/>
        <v>1</v>
      </c>
      <c r="K9" s="106">
        <f t="shared" si="6"/>
        <v>0</v>
      </c>
      <c r="L9" s="96" t="s">
        <v>121</v>
      </c>
      <c r="M9" s="110"/>
      <c r="N9" s="110"/>
      <c r="O9" s="96" t="s">
        <v>121</v>
      </c>
      <c r="P9" s="110">
        <v>1</v>
      </c>
      <c r="Q9" s="110"/>
      <c r="R9" s="96" t="s">
        <v>121</v>
      </c>
      <c r="S9" s="110"/>
      <c r="T9" s="110"/>
      <c r="U9" s="107" t="s">
        <v>121</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6</v>
      </c>
      <c r="B10" s="174" t="s">
        <v>719</v>
      </c>
      <c r="C10" s="146">
        <v>7</v>
      </c>
      <c r="D10" s="177" t="s">
        <v>116</v>
      </c>
      <c r="E10" s="147">
        <f t="shared" si="0"/>
        <v>0</v>
      </c>
      <c r="F10" s="145">
        <f t="shared" si="1"/>
        <v>0</v>
      </c>
      <c r="G10" s="147">
        <f t="shared" si="2"/>
        <v>0</v>
      </c>
      <c r="H10" s="147">
        <f t="shared" si="3"/>
        <v>0</v>
      </c>
      <c r="I10" s="147">
        <f t="shared" si="4"/>
        <v>0</v>
      </c>
      <c r="J10" s="106">
        <f t="shared" si="5"/>
        <v>0</v>
      </c>
      <c r="K10" s="106">
        <f t="shared" si="6"/>
        <v>0</v>
      </c>
      <c r="L10" s="107"/>
      <c r="M10" s="110"/>
      <c r="N10" s="110"/>
      <c r="O10" s="107"/>
      <c r="P10" s="110"/>
      <c r="Q10" s="110"/>
      <c r="R10" s="96"/>
      <c r="S10" s="110"/>
      <c r="T10" s="110"/>
      <c r="U10" s="96"/>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7</v>
      </c>
      <c r="B11" s="174" t="s">
        <v>731</v>
      </c>
      <c r="C11" s="146">
        <v>9</v>
      </c>
      <c r="D11" s="177" t="s">
        <v>117</v>
      </c>
      <c r="E11" s="147">
        <f t="shared" si="0"/>
        <v>3</v>
      </c>
      <c r="F11" s="145">
        <f t="shared" si="1"/>
        <v>3</v>
      </c>
      <c r="G11" s="147">
        <f t="shared" si="2"/>
        <v>1</v>
      </c>
      <c r="H11" s="147">
        <f t="shared" si="3"/>
        <v>1</v>
      </c>
      <c r="I11" s="147">
        <f t="shared" si="4"/>
        <v>1</v>
      </c>
      <c r="J11" s="106">
        <f t="shared" si="5"/>
        <v>0.75</v>
      </c>
      <c r="K11" s="106">
        <f t="shared" si="6"/>
        <v>0</v>
      </c>
      <c r="L11" s="96" t="s">
        <v>121</v>
      </c>
      <c r="M11" s="110"/>
      <c r="N11" s="110"/>
      <c r="O11" s="96" t="s">
        <v>121</v>
      </c>
      <c r="P11" s="110">
        <v>2</v>
      </c>
      <c r="Q11" s="110"/>
      <c r="R11" s="96"/>
      <c r="S11" s="110"/>
      <c r="T11" s="110"/>
      <c r="U11" s="107" t="s">
        <v>121</v>
      </c>
      <c r="V11" s="110">
        <v>1</v>
      </c>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28</v>
      </c>
      <c r="B12" s="174" t="s">
        <v>735</v>
      </c>
      <c r="C12" s="146">
        <v>10</v>
      </c>
      <c r="D12" s="177" t="s">
        <v>117</v>
      </c>
      <c r="E12" s="147">
        <f t="shared" si="0"/>
        <v>4</v>
      </c>
      <c r="F12" s="145">
        <f t="shared" si="1"/>
        <v>0</v>
      </c>
      <c r="G12" s="147">
        <f t="shared" si="2"/>
        <v>1</v>
      </c>
      <c r="H12" s="147">
        <f t="shared" si="3"/>
        <v>2</v>
      </c>
      <c r="I12" s="147">
        <f t="shared" si="4"/>
        <v>1</v>
      </c>
      <c r="J12" s="106">
        <f t="shared" si="5"/>
        <v>1</v>
      </c>
      <c r="K12" s="106">
        <f t="shared" si="6"/>
        <v>0</v>
      </c>
      <c r="L12" s="96" t="s">
        <v>121</v>
      </c>
      <c r="M12" s="110"/>
      <c r="N12" s="110"/>
      <c r="O12" s="96" t="s">
        <v>121</v>
      </c>
      <c r="P12" s="110"/>
      <c r="Q12" s="110"/>
      <c r="R12" s="96" t="s">
        <v>121</v>
      </c>
      <c r="S12" s="110"/>
      <c r="T12" s="110"/>
      <c r="U12" s="107" t="s">
        <v>121</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8</v>
      </c>
      <c r="B13" s="174" t="s">
        <v>734</v>
      </c>
      <c r="C13" s="146">
        <v>11</v>
      </c>
      <c r="D13" s="177" t="s">
        <v>117</v>
      </c>
      <c r="E13" s="147">
        <f t="shared" si="0"/>
        <v>3</v>
      </c>
      <c r="F13" s="145">
        <f t="shared" si="1"/>
        <v>0</v>
      </c>
      <c r="G13" s="147">
        <f t="shared" si="2"/>
        <v>1</v>
      </c>
      <c r="H13" s="147">
        <f t="shared" si="3"/>
        <v>1</v>
      </c>
      <c r="I13" s="147">
        <f t="shared" si="4"/>
        <v>1</v>
      </c>
      <c r="J13" s="106">
        <f t="shared" si="5"/>
        <v>0.75</v>
      </c>
      <c r="K13" s="106">
        <f t="shared" si="6"/>
        <v>0.25</v>
      </c>
      <c r="L13" s="96" t="s">
        <v>122</v>
      </c>
      <c r="M13" s="110"/>
      <c r="N13" s="110"/>
      <c r="O13" s="96" t="s">
        <v>121</v>
      </c>
      <c r="P13" s="110"/>
      <c r="Q13" s="110"/>
      <c r="R13" s="96" t="s">
        <v>121</v>
      </c>
      <c r="S13" s="110"/>
      <c r="T13" s="110"/>
      <c r="U13" s="107" t="s">
        <v>121</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10</v>
      </c>
      <c r="B14" s="174" t="s">
        <v>729</v>
      </c>
      <c r="C14" s="146">
        <v>12</v>
      </c>
      <c r="D14" s="177" t="s">
        <v>117</v>
      </c>
      <c r="E14" s="147">
        <f t="shared" si="0"/>
        <v>0</v>
      </c>
      <c r="F14" s="145">
        <f t="shared" si="1"/>
        <v>0</v>
      </c>
      <c r="G14" s="147">
        <f t="shared" si="2"/>
        <v>0</v>
      </c>
      <c r="H14" s="147">
        <f t="shared" si="3"/>
        <v>0</v>
      </c>
      <c r="I14" s="147">
        <f t="shared" si="4"/>
        <v>0</v>
      </c>
      <c r="J14" s="106">
        <f t="shared" si="5"/>
        <v>0</v>
      </c>
      <c r="K14" s="106">
        <f t="shared" si="6"/>
        <v>0</v>
      </c>
      <c r="L14" s="96"/>
      <c r="M14" s="110"/>
      <c r="N14" s="110"/>
      <c r="O14" s="96"/>
      <c r="P14" s="110"/>
      <c r="Q14" s="110"/>
      <c r="R14" s="107"/>
      <c r="S14" s="110"/>
      <c r="T14" s="110"/>
      <c r="U14" s="96"/>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9</v>
      </c>
      <c r="B15" s="174" t="s">
        <v>660</v>
      </c>
      <c r="C15" s="146">
        <v>12</v>
      </c>
      <c r="D15" s="177" t="s">
        <v>114</v>
      </c>
      <c r="E15" s="147">
        <f t="shared" si="0"/>
        <v>4</v>
      </c>
      <c r="F15" s="145">
        <f t="shared" si="1"/>
        <v>0</v>
      </c>
      <c r="G15" s="147">
        <f t="shared" si="2"/>
        <v>1</v>
      </c>
      <c r="H15" s="147">
        <f t="shared" si="3"/>
        <v>2</v>
      </c>
      <c r="I15" s="147">
        <f t="shared" si="4"/>
        <v>1</v>
      </c>
      <c r="J15" s="106">
        <f t="shared" si="5"/>
        <v>1</v>
      </c>
      <c r="K15" s="106">
        <f t="shared" si="6"/>
        <v>0</v>
      </c>
      <c r="L15" s="107" t="s">
        <v>121</v>
      </c>
      <c r="M15" s="110"/>
      <c r="N15" s="110"/>
      <c r="O15" s="96" t="s">
        <v>121</v>
      </c>
      <c r="P15" s="110"/>
      <c r="Q15" s="110"/>
      <c r="R15" s="96" t="s">
        <v>121</v>
      </c>
      <c r="S15" s="110"/>
      <c r="T15" s="110"/>
      <c r="U15" s="107" t="s">
        <v>121</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11</v>
      </c>
      <c r="B16" s="174" t="s">
        <v>728</v>
      </c>
      <c r="C16" s="146">
        <v>14</v>
      </c>
      <c r="D16" s="177" t="s">
        <v>116</v>
      </c>
      <c r="E16" s="147">
        <f t="shared" si="0"/>
        <v>0</v>
      </c>
      <c r="F16" s="145">
        <f t="shared" si="1"/>
        <v>0</v>
      </c>
      <c r="G16" s="147">
        <f t="shared" si="2"/>
        <v>0</v>
      </c>
      <c r="H16" s="147">
        <f t="shared" si="3"/>
        <v>0</v>
      </c>
      <c r="I16" s="147">
        <f t="shared" si="4"/>
        <v>0</v>
      </c>
      <c r="J16" s="106">
        <f t="shared" si="5"/>
        <v>0</v>
      </c>
      <c r="K16" s="106">
        <f t="shared" si="6"/>
        <v>1</v>
      </c>
      <c r="L16" s="96" t="s">
        <v>122</v>
      </c>
      <c r="M16" s="110"/>
      <c r="N16" s="110"/>
      <c r="O16" s="96" t="s">
        <v>122</v>
      </c>
      <c r="P16" s="110"/>
      <c r="Q16" s="110"/>
      <c r="R16" s="96" t="s">
        <v>122</v>
      </c>
      <c r="S16" s="110"/>
      <c r="T16" s="110"/>
      <c r="U16" s="96" t="s">
        <v>122</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32</v>
      </c>
      <c r="B17" s="182" t="s">
        <v>736</v>
      </c>
      <c r="C17" s="146">
        <v>15</v>
      </c>
      <c r="D17" s="153" t="s">
        <v>114</v>
      </c>
      <c r="E17" s="147">
        <f t="shared" si="0"/>
        <v>0</v>
      </c>
      <c r="F17" s="145">
        <f t="shared" si="1"/>
        <v>0</v>
      </c>
      <c r="G17" s="147">
        <f t="shared" si="2"/>
        <v>0</v>
      </c>
      <c r="H17" s="147">
        <f t="shared" si="3"/>
        <v>0</v>
      </c>
      <c r="I17" s="147">
        <f t="shared" si="4"/>
        <v>0</v>
      </c>
      <c r="J17" s="106">
        <f t="shared" si="5"/>
        <v>0</v>
      </c>
      <c r="K17" s="106">
        <f t="shared" si="6"/>
        <v>0.25</v>
      </c>
      <c r="L17" s="96" t="s">
        <v>122</v>
      </c>
      <c r="M17" s="110"/>
      <c r="N17" s="110"/>
      <c r="O17" s="96"/>
      <c r="P17" s="110"/>
      <c r="Q17" s="110"/>
      <c r="R17" s="107"/>
      <c r="S17" s="110"/>
      <c r="T17" s="110"/>
      <c r="U17" s="96"/>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12</v>
      </c>
      <c r="B18" s="174" t="s">
        <v>710</v>
      </c>
      <c r="C18" s="146">
        <v>16</v>
      </c>
      <c r="D18" s="177" t="s">
        <v>113</v>
      </c>
      <c r="E18" s="147">
        <f t="shared" si="0"/>
        <v>0</v>
      </c>
      <c r="F18" s="145">
        <f t="shared" si="1"/>
        <v>0</v>
      </c>
      <c r="G18" s="147">
        <f t="shared" si="2"/>
        <v>0</v>
      </c>
      <c r="H18" s="147">
        <f t="shared" si="3"/>
        <v>0</v>
      </c>
      <c r="I18" s="147">
        <f t="shared" si="4"/>
        <v>0</v>
      </c>
      <c r="J18" s="106">
        <f t="shared" si="5"/>
        <v>0</v>
      </c>
      <c r="K18" s="106">
        <f t="shared" si="6"/>
        <v>0</v>
      </c>
      <c r="L18" s="96"/>
      <c r="M18" s="110"/>
      <c r="N18" s="110"/>
      <c r="O18" s="96"/>
      <c r="P18" s="110"/>
      <c r="Q18" s="110"/>
      <c r="R18" s="96"/>
      <c r="S18" s="110"/>
      <c r="T18" s="110"/>
      <c r="U18" s="96"/>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13</v>
      </c>
      <c r="B19" s="174" t="s">
        <v>727</v>
      </c>
      <c r="C19" s="146">
        <v>17</v>
      </c>
      <c r="D19" s="177" t="s">
        <v>116</v>
      </c>
      <c r="E19" s="147">
        <f t="shared" si="0"/>
        <v>0</v>
      </c>
      <c r="F19" s="175">
        <f t="shared" si="1"/>
        <v>0</v>
      </c>
      <c r="G19" s="147">
        <f t="shared" si="2"/>
        <v>0</v>
      </c>
      <c r="H19" s="147">
        <f t="shared" si="3"/>
        <v>0</v>
      </c>
      <c r="I19" s="147">
        <f t="shared" si="4"/>
        <v>0</v>
      </c>
      <c r="J19" s="106">
        <f t="shared" si="5"/>
        <v>0</v>
      </c>
      <c r="K19" s="106">
        <f t="shared" si="6"/>
        <v>0</v>
      </c>
      <c r="L19" s="96"/>
      <c r="M19" s="110"/>
      <c r="N19" s="110"/>
      <c r="O19" s="96"/>
      <c r="P19" s="110"/>
      <c r="Q19" s="110"/>
      <c r="R19" s="96"/>
      <c r="S19" s="110"/>
      <c r="T19" s="110"/>
      <c r="U19" s="96"/>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14</v>
      </c>
      <c r="B20" s="174" t="s">
        <v>733</v>
      </c>
      <c r="C20" s="146">
        <v>18</v>
      </c>
      <c r="D20" s="177" t="s">
        <v>117</v>
      </c>
      <c r="E20" s="147">
        <f t="shared" si="0"/>
        <v>1</v>
      </c>
      <c r="F20" s="145">
        <f t="shared" si="1"/>
        <v>0</v>
      </c>
      <c r="G20" s="147">
        <f t="shared" si="2"/>
        <v>0</v>
      </c>
      <c r="H20" s="147">
        <f t="shared" si="3"/>
        <v>1</v>
      </c>
      <c r="I20" s="147">
        <f t="shared" si="4"/>
        <v>0</v>
      </c>
      <c r="J20" s="106">
        <f t="shared" si="5"/>
        <v>0.25</v>
      </c>
      <c r="K20" s="106">
        <f t="shared" si="6"/>
        <v>0.75</v>
      </c>
      <c r="L20" s="96" t="s">
        <v>122</v>
      </c>
      <c r="M20" s="110"/>
      <c r="N20" s="110"/>
      <c r="O20" s="96" t="s">
        <v>122</v>
      </c>
      <c r="P20" s="110"/>
      <c r="Q20" s="110"/>
      <c r="R20" s="96" t="s">
        <v>121</v>
      </c>
      <c r="S20" s="110"/>
      <c r="T20" s="110"/>
      <c r="U20" s="96" t="s">
        <v>122</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15</v>
      </c>
      <c r="B21" s="174" t="s">
        <v>706</v>
      </c>
      <c r="C21" s="146">
        <v>19</v>
      </c>
      <c r="D21" s="177" t="s">
        <v>116</v>
      </c>
      <c r="E21" s="147">
        <f t="shared" si="0"/>
        <v>3</v>
      </c>
      <c r="F21" s="145">
        <f t="shared" si="1"/>
        <v>0</v>
      </c>
      <c r="G21" s="147">
        <f t="shared" si="2"/>
        <v>1</v>
      </c>
      <c r="H21" s="147">
        <f t="shared" si="3"/>
        <v>2</v>
      </c>
      <c r="I21" s="147">
        <f t="shared" si="4"/>
        <v>0</v>
      </c>
      <c r="J21" s="106">
        <f t="shared" si="5"/>
        <v>0.75</v>
      </c>
      <c r="K21" s="106">
        <f t="shared" si="6"/>
        <v>0</v>
      </c>
      <c r="L21" s="107" t="s">
        <v>121</v>
      </c>
      <c r="M21" s="110"/>
      <c r="N21" s="110"/>
      <c r="O21" s="96" t="s">
        <v>121</v>
      </c>
      <c r="P21" s="110"/>
      <c r="Q21" s="110"/>
      <c r="R21" s="96" t="s">
        <v>121</v>
      </c>
      <c r="S21" s="110"/>
      <c r="T21" s="110"/>
      <c r="U21" s="107"/>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16</v>
      </c>
      <c r="B22" s="174" t="s">
        <v>718</v>
      </c>
      <c r="C22" s="146">
        <v>20</v>
      </c>
      <c r="D22" s="177" t="s">
        <v>114</v>
      </c>
      <c r="E22" s="147">
        <f t="shared" si="0"/>
        <v>3</v>
      </c>
      <c r="F22" s="175">
        <f t="shared" si="1"/>
        <v>0</v>
      </c>
      <c r="G22" s="147">
        <f t="shared" si="2"/>
        <v>1</v>
      </c>
      <c r="H22" s="147">
        <f t="shared" si="3"/>
        <v>1</v>
      </c>
      <c r="I22" s="147">
        <f t="shared" si="4"/>
        <v>1</v>
      </c>
      <c r="J22" s="106">
        <f t="shared" si="5"/>
        <v>0.75</v>
      </c>
      <c r="K22" s="106">
        <f t="shared" si="6"/>
        <v>0</v>
      </c>
      <c r="L22" s="96"/>
      <c r="M22" s="110"/>
      <c r="N22" s="110"/>
      <c r="O22" s="96" t="s">
        <v>121</v>
      </c>
      <c r="P22" s="110"/>
      <c r="Q22" s="110"/>
      <c r="R22" s="96" t="s">
        <v>121</v>
      </c>
      <c r="S22" s="110"/>
      <c r="T22" s="110"/>
      <c r="U22" s="107" t="s">
        <v>121</v>
      </c>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25</v>
      </c>
      <c r="B23" s="174" t="s">
        <v>724</v>
      </c>
      <c r="C23" s="146">
        <v>21</v>
      </c>
      <c r="D23" s="177" t="s">
        <v>116</v>
      </c>
      <c r="E23" s="147">
        <f t="shared" si="0"/>
        <v>0</v>
      </c>
      <c r="F23" s="145">
        <f t="shared" si="1"/>
        <v>0</v>
      </c>
      <c r="G23" s="147">
        <f t="shared" si="2"/>
        <v>0</v>
      </c>
      <c r="H23" s="147">
        <f t="shared" si="3"/>
        <v>0</v>
      </c>
      <c r="I23" s="147">
        <f t="shared" si="4"/>
        <v>0</v>
      </c>
      <c r="J23" s="106">
        <f t="shared" si="5"/>
        <v>0</v>
      </c>
      <c r="K23" s="106">
        <f t="shared" si="6"/>
        <v>0.5</v>
      </c>
      <c r="L23" s="96"/>
      <c r="M23" s="110"/>
      <c r="N23" s="110"/>
      <c r="O23" s="96"/>
      <c r="P23" s="110"/>
      <c r="Q23" s="110"/>
      <c r="R23" s="96" t="s">
        <v>122</v>
      </c>
      <c r="S23" s="110"/>
      <c r="T23" s="110"/>
      <c r="U23" s="96" t="s">
        <v>122</v>
      </c>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17</v>
      </c>
      <c r="B24" s="174" t="s">
        <v>717</v>
      </c>
      <c r="C24" s="146">
        <v>22</v>
      </c>
      <c r="D24" s="177" t="s">
        <v>114</v>
      </c>
      <c r="E24" s="147">
        <f t="shared" si="0"/>
        <v>0</v>
      </c>
      <c r="F24" s="145">
        <f t="shared" si="1"/>
        <v>0</v>
      </c>
      <c r="G24" s="147">
        <f t="shared" si="2"/>
        <v>0</v>
      </c>
      <c r="H24" s="147">
        <f t="shared" si="3"/>
        <v>0</v>
      </c>
      <c r="I24" s="147">
        <f t="shared" si="4"/>
        <v>0</v>
      </c>
      <c r="J24" s="106">
        <f t="shared" si="5"/>
        <v>0</v>
      </c>
      <c r="K24" s="106">
        <f t="shared" si="6"/>
        <v>0</v>
      </c>
      <c r="L24" s="96"/>
      <c r="M24" s="110"/>
      <c r="N24" s="110"/>
      <c r="O24" s="96"/>
      <c r="P24" s="110"/>
      <c r="Q24" s="110"/>
      <c r="R24" s="96"/>
      <c r="S24" s="110"/>
      <c r="T24" s="110"/>
      <c r="U24" s="96"/>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18</v>
      </c>
      <c r="B25" s="174" t="s">
        <v>721</v>
      </c>
      <c r="C25" s="146">
        <v>23</v>
      </c>
      <c r="D25" s="177" t="s">
        <v>116</v>
      </c>
      <c r="E25" s="147">
        <f t="shared" si="0"/>
        <v>1</v>
      </c>
      <c r="F25" s="145">
        <f t="shared" si="1"/>
        <v>0</v>
      </c>
      <c r="G25" s="147">
        <f t="shared" si="2"/>
        <v>0</v>
      </c>
      <c r="H25" s="147">
        <f t="shared" si="3"/>
        <v>1</v>
      </c>
      <c r="I25" s="147">
        <f t="shared" si="4"/>
        <v>0</v>
      </c>
      <c r="J25" s="106">
        <f t="shared" si="5"/>
        <v>0.25</v>
      </c>
      <c r="K25" s="106">
        <f t="shared" si="6"/>
        <v>0.75</v>
      </c>
      <c r="L25" s="107" t="s">
        <v>121</v>
      </c>
      <c r="M25" s="110"/>
      <c r="N25" s="110"/>
      <c r="O25" s="107" t="s">
        <v>122</v>
      </c>
      <c r="P25" s="110"/>
      <c r="Q25" s="110"/>
      <c r="R25" s="96" t="s">
        <v>122</v>
      </c>
      <c r="S25" s="110"/>
      <c r="T25" s="110"/>
      <c r="U25" s="96" t="s">
        <v>122</v>
      </c>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19</v>
      </c>
      <c r="B26" s="174" t="s">
        <v>716</v>
      </c>
      <c r="C26" s="146">
        <v>24</v>
      </c>
      <c r="D26" s="177" t="s">
        <v>114</v>
      </c>
      <c r="E26" s="147">
        <f t="shared" si="0"/>
        <v>0</v>
      </c>
      <c r="F26" s="145">
        <f t="shared" si="1"/>
        <v>0</v>
      </c>
      <c r="G26" s="147">
        <f t="shared" si="2"/>
        <v>0</v>
      </c>
      <c r="H26" s="147">
        <f t="shared" si="3"/>
        <v>0</v>
      </c>
      <c r="I26" s="147">
        <f t="shared" si="4"/>
        <v>0</v>
      </c>
      <c r="J26" s="106">
        <f t="shared" si="5"/>
        <v>0</v>
      </c>
      <c r="K26" s="106">
        <f t="shared" si="6"/>
        <v>0</v>
      </c>
      <c r="L26" s="96"/>
      <c r="M26" s="110"/>
      <c r="N26" s="110"/>
      <c r="O26" s="96"/>
      <c r="P26" s="110"/>
      <c r="Q26" s="110"/>
      <c r="R26" s="96"/>
      <c r="S26" s="110"/>
      <c r="T26" s="110"/>
      <c r="U26" s="107"/>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20</v>
      </c>
      <c r="B27" s="174" t="s">
        <v>726</v>
      </c>
      <c r="C27" s="146">
        <v>25</v>
      </c>
      <c r="D27" s="177" t="s">
        <v>116</v>
      </c>
      <c r="E27" s="147">
        <f t="shared" si="0"/>
        <v>1</v>
      </c>
      <c r="F27" s="145">
        <f t="shared" si="1"/>
        <v>0</v>
      </c>
      <c r="G27" s="147">
        <f t="shared" si="2"/>
        <v>0</v>
      </c>
      <c r="H27" s="147">
        <f t="shared" si="3"/>
        <v>0</v>
      </c>
      <c r="I27" s="147">
        <f t="shared" si="4"/>
        <v>1</v>
      </c>
      <c r="J27" s="106">
        <f t="shared" si="5"/>
        <v>0.25</v>
      </c>
      <c r="K27" s="106">
        <f t="shared" si="6"/>
        <v>0.75</v>
      </c>
      <c r="L27" s="96" t="s">
        <v>122</v>
      </c>
      <c r="M27" s="110"/>
      <c r="N27" s="110"/>
      <c r="O27" s="96" t="s">
        <v>122</v>
      </c>
      <c r="P27" s="110"/>
      <c r="Q27" s="110"/>
      <c r="R27" s="96" t="s">
        <v>122</v>
      </c>
      <c r="S27" s="110"/>
      <c r="T27" s="110"/>
      <c r="U27" s="107" t="s">
        <v>121</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21</v>
      </c>
      <c r="B28" s="174" t="s">
        <v>720</v>
      </c>
      <c r="C28" s="146">
        <v>27</v>
      </c>
      <c r="D28" s="177" t="s">
        <v>116</v>
      </c>
      <c r="E28" s="147">
        <f t="shared" si="0"/>
        <v>4</v>
      </c>
      <c r="F28" s="145">
        <f t="shared" si="1"/>
        <v>0</v>
      </c>
      <c r="G28" s="147">
        <f t="shared" si="2"/>
        <v>1</v>
      </c>
      <c r="H28" s="147">
        <f t="shared" si="3"/>
        <v>2</v>
      </c>
      <c r="I28" s="147">
        <f t="shared" si="4"/>
        <v>1</v>
      </c>
      <c r="J28" s="106">
        <f t="shared" si="5"/>
        <v>1</v>
      </c>
      <c r="K28" s="106">
        <f t="shared" si="6"/>
        <v>0</v>
      </c>
      <c r="L28" s="96" t="s">
        <v>121</v>
      </c>
      <c r="M28" s="110"/>
      <c r="N28" s="110"/>
      <c r="O28" s="96" t="s">
        <v>121</v>
      </c>
      <c r="P28" s="110"/>
      <c r="Q28" s="110"/>
      <c r="R28" s="96" t="s">
        <v>121</v>
      </c>
      <c r="S28" s="110"/>
      <c r="T28" s="110"/>
      <c r="U28" s="107" t="s">
        <v>121</v>
      </c>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22</v>
      </c>
      <c r="B29" s="174" t="s">
        <v>714</v>
      </c>
      <c r="C29" s="146">
        <v>29</v>
      </c>
      <c r="D29" s="177" t="s">
        <v>114</v>
      </c>
      <c r="E29" s="147">
        <f t="shared" si="0"/>
        <v>4</v>
      </c>
      <c r="F29" s="145">
        <f t="shared" si="1"/>
        <v>0</v>
      </c>
      <c r="G29" s="147">
        <f t="shared" si="2"/>
        <v>1</v>
      </c>
      <c r="H29" s="147">
        <f t="shared" si="3"/>
        <v>2</v>
      </c>
      <c r="I29" s="147">
        <f t="shared" si="4"/>
        <v>1</v>
      </c>
      <c r="J29" s="106">
        <f t="shared" si="5"/>
        <v>1</v>
      </c>
      <c r="K29" s="106">
        <f t="shared" si="6"/>
        <v>0</v>
      </c>
      <c r="L29" s="96" t="s">
        <v>121</v>
      </c>
      <c r="M29" s="110"/>
      <c r="N29" s="110"/>
      <c r="O29" s="96" t="s">
        <v>121</v>
      </c>
      <c r="P29" s="110"/>
      <c r="Q29" s="110"/>
      <c r="R29" s="96" t="s">
        <v>121</v>
      </c>
      <c r="S29" s="110"/>
      <c r="T29" s="110"/>
      <c r="U29" s="107" t="s">
        <v>121</v>
      </c>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27</v>
      </c>
      <c r="B30" s="174" t="s">
        <v>722</v>
      </c>
      <c r="C30" s="146">
        <v>32</v>
      </c>
      <c r="D30" s="177" t="s">
        <v>116</v>
      </c>
      <c r="E30" s="147">
        <f t="shared" si="0"/>
        <v>0</v>
      </c>
      <c r="F30" s="145">
        <f t="shared" si="1"/>
        <v>0</v>
      </c>
      <c r="G30" s="147">
        <f t="shared" si="2"/>
        <v>0</v>
      </c>
      <c r="H30" s="147">
        <f t="shared" si="3"/>
        <v>0</v>
      </c>
      <c r="I30" s="147">
        <f t="shared" si="4"/>
        <v>0</v>
      </c>
      <c r="J30" s="106">
        <f t="shared" si="5"/>
        <v>0</v>
      </c>
      <c r="K30" s="106">
        <f t="shared" si="6"/>
        <v>1</v>
      </c>
      <c r="L30" s="96" t="s">
        <v>122</v>
      </c>
      <c r="M30" s="110"/>
      <c r="N30" s="110"/>
      <c r="O30" s="96" t="s">
        <v>122</v>
      </c>
      <c r="P30" s="110"/>
      <c r="Q30" s="110"/>
      <c r="R30" s="96" t="s">
        <v>122</v>
      </c>
      <c r="S30" s="110"/>
      <c r="T30" s="110"/>
      <c r="U30" s="96" t="s">
        <v>122</v>
      </c>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26</v>
      </c>
      <c r="B31" s="174" t="s">
        <v>711</v>
      </c>
      <c r="C31" s="146">
        <v>33</v>
      </c>
      <c r="D31" s="177" t="s">
        <v>114</v>
      </c>
      <c r="E31" s="147">
        <f t="shared" si="0"/>
        <v>1</v>
      </c>
      <c r="F31" s="145">
        <f t="shared" si="1"/>
        <v>0</v>
      </c>
      <c r="G31" s="147">
        <f t="shared" si="2"/>
        <v>0</v>
      </c>
      <c r="H31" s="147">
        <f t="shared" si="3"/>
        <v>1</v>
      </c>
      <c r="I31" s="147">
        <f t="shared" si="4"/>
        <v>0</v>
      </c>
      <c r="J31" s="106">
        <f t="shared" si="5"/>
        <v>0.25</v>
      </c>
      <c r="K31" s="106">
        <f t="shared" si="6"/>
        <v>0.75</v>
      </c>
      <c r="L31" s="96" t="s">
        <v>121</v>
      </c>
      <c r="M31" s="110"/>
      <c r="N31" s="110"/>
      <c r="O31" s="96" t="s">
        <v>122</v>
      </c>
      <c r="P31" s="110"/>
      <c r="Q31" s="110"/>
      <c r="R31" s="96" t="s">
        <v>122</v>
      </c>
      <c r="S31" s="110"/>
      <c r="T31" s="110"/>
      <c r="U31" s="96" t="s">
        <v>122</v>
      </c>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23</v>
      </c>
      <c r="B32" s="174" t="s">
        <v>709</v>
      </c>
      <c r="C32" s="146">
        <v>40</v>
      </c>
      <c r="D32" s="177" t="s">
        <v>113</v>
      </c>
      <c r="E32" s="147">
        <f t="shared" si="0"/>
        <v>4</v>
      </c>
      <c r="F32" s="175">
        <f t="shared" si="1"/>
        <v>3</v>
      </c>
      <c r="G32" s="147">
        <f t="shared" si="2"/>
        <v>1</v>
      </c>
      <c r="H32" s="147">
        <f t="shared" si="3"/>
        <v>2</v>
      </c>
      <c r="I32" s="147">
        <f t="shared" si="4"/>
        <v>1</v>
      </c>
      <c r="J32" s="106">
        <f t="shared" si="5"/>
        <v>1</v>
      </c>
      <c r="K32" s="106">
        <f t="shared" si="6"/>
        <v>0</v>
      </c>
      <c r="L32" s="96" t="s">
        <v>121</v>
      </c>
      <c r="M32" s="110"/>
      <c r="N32" s="110"/>
      <c r="O32" s="107" t="s">
        <v>121</v>
      </c>
      <c r="P32" s="110"/>
      <c r="Q32" s="110">
        <v>1</v>
      </c>
      <c r="R32" s="96" t="s">
        <v>121</v>
      </c>
      <c r="S32" s="110"/>
      <c r="T32" s="110"/>
      <c r="U32" s="107" t="s">
        <v>121</v>
      </c>
      <c r="V32" s="110"/>
      <c r="W32" s="110">
        <v>2</v>
      </c>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30</v>
      </c>
      <c r="B33" s="174" t="s">
        <v>730</v>
      </c>
      <c r="C33" s="146"/>
      <c r="D33" s="177" t="s">
        <v>117</v>
      </c>
      <c r="E33" s="147">
        <f t="shared" si="0"/>
        <v>0</v>
      </c>
      <c r="F33" s="145">
        <f t="shared" si="1"/>
        <v>0</v>
      </c>
      <c r="G33" s="147">
        <f t="shared" si="2"/>
        <v>0</v>
      </c>
      <c r="H33" s="147">
        <f t="shared" si="3"/>
        <v>0</v>
      </c>
      <c r="I33" s="147">
        <f t="shared" si="4"/>
        <v>0</v>
      </c>
      <c r="J33" s="106">
        <f t="shared" si="5"/>
        <v>0</v>
      </c>
      <c r="K33" s="106">
        <f t="shared" si="6"/>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24</v>
      </c>
      <c r="B34" s="174" t="s">
        <v>707</v>
      </c>
      <c r="C34" s="146"/>
      <c r="D34" s="177" t="s">
        <v>113</v>
      </c>
      <c r="E34" s="147">
        <f t="shared" si="0"/>
        <v>0</v>
      </c>
      <c r="F34" s="175">
        <f t="shared" si="1"/>
        <v>0</v>
      </c>
      <c r="G34" s="147">
        <f t="shared" si="2"/>
        <v>0</v>
      </c>
      <c r="H34" s="147">
        <f t="shared" si="3"/>
        <v>0</v>
      </c>
      <c r="I34" s="147">
        <f t="shared" si="4"/>
        <v>0</v>
      </c>
      <c r="J34" s="106">
        <f t="shared" si="5"/>
        <v>0</v>
      </c>
      <c r="K34" s="106">
        <f t="shared" si="6"/>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74" t="s">
        <v>732</v>
      </c>
      <c r="C35" s="146"/>
      <c r="D35" s="177" t="s">
        <v>117</v>
      </c>
      <c r="E35" s="147">
        <f t="shared" si="0"/>
        <v>0</v>
      </c>
      <c r="F35" s="145">
        <f t="shared" si="1"/>
        <v>0</v>
      </c>
      <c r="G35" s="147">
        <f t="shared" si="2"/>
        <v>0</v>
      </c>
      <c r="H35" s="147">
        <f t="shared" si="3"/>
        <v>0</v>
      </c>
      <c r="I35" s="147">
        <f t="shared" si="4"/>
        <v>0</v>
      </c>
      <c r="J35" s="106">
        <f t="shared" si="5"/>
        <v>0</v>
      </c>
      <c r="K35" s="106">
        <f t="shared" si="6"/>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29</v>
      </c>
      <c r="B36" s="183" t="s">
        <v>725</v>
      </c>
      <c r="C36" s="146"/>
      <c r="D36" s="177" t="s">
        <v>116</v>
      </c>
      <c r="E36" s="147">
        <f t="shared" si="0"/>
        <v>0</v>
      </c>
      <c r="F36" s="145">
        <f t="shared" si="1"/>
        <v>0</v>
      </c>
      <c r="G36" s="147">
        <f t="shared" si="2"/>
        <v>0</v>
      </c>
      <c r="H36" s="147">
        <f t="shared" si="3"/>
        <v>0</v>
      </c>
      <c r="I36" s="147">
        <f t="shared" si="4"/>
        <v>0</v>
      </c>
      <c r="J36" s="106">
        <f t="shared" si="5"/>
        <v>0</v>
      </c>
      <c r="K36" s="106">
        <f t="shared" si="6"/>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1"/>
        <v>0</v>
      </c>
      <c r="G37" s="147">
        <f t="shared" si="2"/>
        <v>0</v>
      </c>
      <c r="H37" s="147">
        <f t="shared" si="3"/>
        <v>0</v>
      </c>
      <c r="I37" s="147">
        <f t="shared" si="4"/>
        <v>0</v>
      </c>
      <c r="J37" s="106">
        <f t="shared" si="5"/>
        <v>0</v>
      </c>
      <c r="K37" s="106">
        <f t="shared" si="6"/>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1"/>
        <v>0</v>
      </c>
      <c r="G38" s="147">
        <f t="shared" si="2"/>
        <v>0</v>
      </c>
      <c r="H38" s="147">
        <f t="shared" si="3"/>
        <v>0</v>
      </c>
      <c r="I38" s="147">
        <f t="shared" si="4"/>
        <v>0</v>
      </c>
      <c r="J38" s="106">
        <f t="shared" si="5"/>
        <v>0</v>
      </c>
      <c r="K38" s="106">
        <f t="shared" si="6"/>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1"/>
        <v>0</v>
      </c>
      <c r="G39" s="147">
        <f t="shared" si="2"/>
        <v>0</v>
      </c>
      <c r="H39" s="147">
        <f t="shared" si="3"/>
        <v>0</v>
      </c>
      <c r="I39" s="147">
        <f t="shared" si="4"/>
        <v>0</v>
      </c>
      <c r="J39" s="106">
        <f t="shared" si="5"/>
        <v>0</v>
      </c>
      <c r="K39" s="106">
        <f t="shared" si="6"/>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1"/>
        <v>0</v>
      </c>
      <c r="G40" s="147">
        <f t="shared" si="2"/>
        <v>0</v>
      </c>
      <c r="H40" s="147">
        <f t="shared" si="3"/>
        <v>0</v>
      </c>
      <c r="I40" s="147">
        <f t="shared" si="4"/>
        <v>0</v>
      </c>
      <c r="J40" s="106">
        <f t="shared" si="5"/>
        <v>0</v>
      </c>
      <c r="K40" s="106">
        <f t="shared" si="6"/>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1"/>
        <v>0</v>
      </c>
      <c r="G41" s="147">
        <f t="shared" si="2"/>
        <v>0</v>
      </c>
      <c r="H41" s="147">
        <f t="shared" si="3"/>
        <v>0</v>
      </c>
      <c r="I41" s="147">
        <f t="shared" si="4"/>
        <v>0</v>
      </c>
      <c r="J41" s="106">
        <f t="shared" si="5"/>
        <v>0</v>
      </c>
      <c r="K41" s="106">
        <f t="shared" si="6"/>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1"/>
        <v>0</v>
      </c>
      <c r="G42" s="147">
        <f t="shared" si="2"/>
        <v>0</v>
      </c>
      <c r="H42" s="147">
        <f t="shared" si="3"/>
        <v>0</v>
      </c>
      <c r="I42" s="147">
        <f t="shared" si="4"/>
        <v>0</v>
      </c>
      <c r="J42" s="106">
        <f t="shared" si="5"/>
        <v>0</v>
      </c>
      <c r="K42" s="106">
        <f t="shared" si="6"/>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1"/>
        <v>0</v>
      </c>
      <c r="G43" s="147">
        <f t="shared" si="2"/>
        <v>0</v>
      </c>
      <c r="H43" s="147">
        <f t="shared" si="3"/>
        <v>0</v>
      </c>
      <c r="I43" s="147">
        <f t="shared" si="4"/>
        <v>0</v>
      </c>
      <c r="J43" s="106">
        <f t="shared" si="5"/>
        <v>0</v>
      </c>
      <c r="K43" s="106">
        <f t="shared" si="6"/>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1"/>
        <v>0</v>
      </c>
      <c r="G44" s="147">
        <f t="shared" si="2"/>
        <v>0</v>
      </c>
      <c r="H44" s="147">
        <f t="shared" si="3"/>
        <v>0</v>
      </c>
      <c r="I44" s="147">
        <f t="shared" si="4"/>
        <v>0</v>
      </c>
      <c r="J44" s="106">
        <f t="shared" si="5"/>
        <v>0</v>
      </c>
      <c r="K44" s="106">
        <f t="shared" si="6"/>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8"/>
      <c r="D48" s="148"/>
      <c r="E48" s="148"/>
      <c r="F48" s="148"/>
      <c r="G48" s="148"/>
      <c r="H48" s="148"/>
      <c r="I48" s="148"/>
      <c r="L48" s="116">
        <f>L47+L46</f>
        <v>18</v>
      </c>
      <c r="M48" s="119">
        <f>SUM(M5:M45)</f>
        <v>0</v>
      </c>
      <c r="N48" s="119">
        <f>SUM(N5:N45)</f>
        <v>0</v>
      </c>
      <c r="O48" s="117">
        <f>O47+O46</f>
        <v>18</v>
      </c>
      <c r="P48" s="119">
        <f>SUM(P5:P45)</f>
        <v>4</v>
      </c>
      <c r="Q48" s="119">
        <f>SUM(Q5:Q45)</f>
        <v>1</v>
      </c>
      <c r="R48" s="117">
        <f>R47+R46</f>
        <v>18</v>
      </c>
      <c r="S48" s="119">
        <f>SUM(S5:S45)</f>
        <v>0</v>
      </c>
      <c r="T48" s="119">
        <f>SUM(T5:T45)</f>
        <v>0</v>
      </c>
      <c r="U48" s="117">
        <f>U47+U46</f>
        <v>18</v>
      </c>
      <c r="V48" s="119">
        <f>SUM(V5:V45)</f>
        <v>1</v>
      </c>
      <c r="W48" s="119">
        <f>SUM(W5:W45)</f>
        <v>2</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Nul</v>
      </c>
      <c r="O49" s="110" t="str">
        <f>IF(O48&lt;18,"",IF(P48&lt;Q48,"Défaite",IF(P48=Q48,"Nul",IF(P48&gt;Q48,"Victoire",""))))</f>
        <v>Victoire</v>
      </c>
      <c r="R49" s="110" t="str">
        <f>IF(R48&lt;18,"",IF(S48&lt;T48,"Défaite",IF(S48=T48,"Nul",IF(S48&gt;T48,"Victoire",""))))</f>
        <v>Nul</v>
      </c>
      <c r="U49" s="110" t="str">
        <f>IF(U48&lt;18,"",IF(V48&lt;W48,"Défaite",IF(V48=W48,"Nul",IF(V48&gt;W48,"Victoire",""))))</f>
        <v>Défaite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x14ac:dyDescent="0.2">
      <c r="A108" s="110"/>
      <c r="B108" s="174" t="s">
        <v>708</v>
      </c>
      <c r="C108" s="146">
        <v>1</v>
      </c>
      <c r="D108" s="177" t="s">
        <v>113</v>
      </c>
      <c r="E108" s="159"/>
      <c r="F108" s="120" t="str">
        <f t="shared" ref="F108:F148" si="7">IF((SUMIFS($E$5:$E$105,$B$5:$B$105,$B108))=0,"",(SUMIFS($G$5:$G$105,$B$5:$B$105,$B108))/(SUMIFS($E$5:$E$105,$B$5:$B$105,$B108)))</f>
        <v/>
      </c>
      <c r="G108" s="120" t="str">
        <f t="shared" ref="G108:G148" si="8">IF((SUMIFS($E$5:$E$105,$B$5:$B$105,$B108))=0,"",(SUMIFS($H$5:$H$105,$B$5:$B$105,$B108))/(SUMIFS($E$5:$E$105,$B$5:$B$105,$B108)))</f>
        <v/>
      </c>
      <c r="H108" s="120" t="str">
        <f t="shared" ref="H108:H148" si="9">IF((SUMIFS($E$5:$E$105,$B$5:$B$105,$B108))=0,"",(SUMIFS($I$5:$I$105,$B$5:$B$105,$B108))/(SUMIFS($E$5:$E$105,$B$5:$B$105,$B108)))</f>
        <v/>
      </c>
      <c r="I108" s="126"/>
      <c r="J108" s="126"/>
      <c r="K108" s="126"/>
      <c r="L108" s="94"/>
      <c r="M108" s="135"/>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715</v>
      </c>
      <c r="C109" s="146">
        <v>3</v>
      </c>
      <c r="D109" s="177" t="s">
        <v>114</v>
      </c>
      <c r="E109" s="159"/>
      <c r="F109" s="120" t="str">
        <f t="shared" si="7"/>
        <v/>
      </c>
      <c r="G109" s="120" t="str">
        <f t="shared" si="8"/>
        <v/>
      </c>
      <c r="H109" s="120" t="str">
        <f t="shared" si="9"/>
        <v/>
      </c>
      <c r="I109" s="126"/>
      <c r="J109" s="126"/>
      <c r="K109" s="126"/>
      <c r="L109" s="94"/>
      <c r="M109" s="135"/>
      <c r="N109" s="134"/>
      <c r="O109" s="134"/>
      <c r="P109" s="134"/>
      <c r="Q109" s="134"/>
      <c r="R109" s="134"/>
      <c r="S109" s="134"/>
      <c r="T109" s="133"/>
      <c r="U109" s="133"/>
      <c r="V109" s="133"/>
      <c r="W109" s="133"/>
      <c r="X109" s="133"/>
      <c r="Y109" s="133"/>
      <c r="Z109" s="133"/>
      <c r="AA109" s="133"/>
      <c r="AB109" s="133"/>
      <c r="AC109" s="133"/>
      <c r="AD109" s="133"/>
      <c r="AE109" s="133"/>
      <c r="AF109" s="133"/>
      <c r="AG109" s="133"/>
      <c r="AH109" s="133"/>
      <c r="AI109" s="133"/>
      <c r="AJ109" s="133"/>
      <c r="DS109" s="132"/>
      <c r="DT109" s="132"/>
      <c r="DU109" s="132"/>
      <c r="DV109" s="132"/>
      <c r="DW109" s="132"/>
    </row>
    <row r="110" spans="1:127" ht="15" x14ac:dyDescent="0.25">
      <c r="A110" s="110"/>
      <c r="B110" s="174" t="s">
        <v>723</v>
      </c>
      <c r="C110" s="146">
        <v>4</v>
      </c>
      <c r="D110" s="177" t="s">
        <v>116</v>
      </c>
      <c r="E110" s="159"/>
      <c r="F110" s="120" t="str">
        <f t="shared" si="7"/>
        <v/>
      </c>
      <c r="G110" s="120" t="str">
        <f t="shared" si="8"/>
        <v/>
      </c>
      <c r="H110" s="120" t="str">
        <f t="shared" si="9"/>
        <v/>
      </c>
      <c r="I110" s="126"/>
      <c r="J110" s="126"/>
      <c r="K110" s="126"/>
      <c r="L110" s="94"/>
      <c r="M110" s="41"/>
      <c r="N110" s="134"/>
      <c r="O110" s="134"/>
      <c r="P110" s="134"/>
      <c r="Q110" s="134"/>
      <c r="R110" s="134"/>
      <c r="S110" s="134"/>
      <c r="T110" s="133"/>
      <c r="U110" s="133"/>
      <c r="V110" s="133"/>
      <c r="W110" s="133"/>
      <c r="X110" s="133"/>
      <c r="Y110" s="133"/>
      <c r="Z110" s="133"/>
      <c r="AA110" s="133"/>
      <c r="AB110" s="133"/>
      <c r="AC110" s="133"/>
      <c r="AD110" s="133"/>
      <c r="AE110" s="133"/>
      <c r="AF110" s="133"/>
      <c r="AG110" s="133"/>
      <c r="AH110" s="133"/>
      <c r="AI110" s="133"/>
      <c r="AJ110" s="133"/>
      <c r="DS110" s="132"/>
      <c r="DT110" s="132"/>
      <c r="DU110" s="132"/>
      <c r="DV110" s="132"/>
      <c r="DW110" s="132"/>
    </row>
    <row r="111" spans="1:127" ht="15" x14ac:dyDescent="0.2">
      <c r="A111" s="110"/>
      <c r="B111" s="174" t="s">
        <v>712</v>
      </c>
      <c r="C111" s="146">
        <v>5</v>
      </c>
      <c r="D111" s="177" t="s">
        <v>114</v>
      </c>
      <c r="E111" s="159"/>
      <c r="F111" s="120">
        <f t="shared" si="7"/>
        <v>0.25</v>
      </c>
      <c r="G111" s="120">
        <f t="shared" si="8"/>
        <v>0.5</v>
      </c>
      <c r="H111" s="120">
        <f t="shared" si="9"/>
        <v>0.25</v>
      </c>
      <c r="I111" s="126"/>
      <c r="J111" s="126"/>
      <c r="K111" s="126"/>
      <c r="L111" s="94"/>
      <c r="M111" s="135"/>
      <c r="N111" s="134"/>
      <c r="O111" s="134"/>
      <c r="P111" s="134"/>
      <c r="Q111" s="134"/>
      <c r="R111" s="134"/>
      <c r="S111" s="134"/>
      <c r="T111" s="133"/>
      <c r="U111" s="125"/>
      <c r="V111" s="125"/>
      <c r="W111" s="125"/>
      <c r="X111" s="125"/>
      <c r="Y111" s="125"/>
      <c r="Z111" s="125"/>
      <c r="AA111" s="125"/>
      <c r="AB111" s="125"/>
      <c r="AC111" s="133"/>
      <c r="AD111" s="133"/>
      <c r="AE111" s="133"/>
      <c r="AF111" s="133"/>
      <c r="AG111" s="133"/>
      <c r="AH111" s="133"/>
      <c r="AI111" s="133"/>
      <c r="AJ111" s="133"/>
      <c r="DS111" s="132"/>
      <c r="DT111" s="132"/>
      <c r="DU111" s="132"/>
      <c r="DV111" s="132"/>
      <c r="DW111" s="132"/>
    </row>
    <row r="112" spans="1:127" ht="15" x14ac:dyDescent="0.2">
      <c r="A112" s="110"/>
      <c r="B112" s="174" t="s">
        <v>713</v>
      </c>
      <c r="C112" s="146">
        <v>6</v>
      </c>
      <c r="D112" s="177" t="s">
        <v>114</v>
      </c>
      <c r="E112" s="159"/>
      <c r="F112" s="120">
        <f t="shared" si="7"/>
        <v>0.25</v>
      </c>
      <c r="G112" s="120">
        <f t="shared" si="8"/>
        <v>0.5</v>
      </c>
      <c r="H112" s="120">
        <f t="shared" si="9"/>
        <v>0.25</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132"/>
      <c r="DT112" s="132"/>
      <c r="DU112" s="132"/>
      <c r="DV112" s="132"/>
      <c r="DW112" s="132"/>
    </row>
    <row r="113" spans="1:127" ht="15" x14ac:dyDescent="0.2">
      <c r="A113" s="110"/>
      <c r="B113" s="174" t="s">
        <v>719</v>
      </c>
      <c r="C113" s="146">
        <v>7</v>
      </c>
      <c r="D113" s="177" t="s">
        <v>116</v>
      </c>
      <c r="E113" s="159"/>
      <c r="F113" s="120" t="str">
        <f t="shared" si="7"/>
        <v/>
      </c>
      <c r="G113" s="120" t="str">
        <f t="shared" si="8"/>
        <v/>
      </c>
      <c r="H113" s="120" t="str">
        <f t="shared" si="9"/>
        <v/>
      </c>
      <c r="I113" s="126"/>
      <c r="J113" s="126"/>
      <c r="K113" s="126"/>
      <c r="L113" s="94"/>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c r="B114" s="174" t="s">
        <v>731</v>
      </c>
      <c r="C114" s="146">
        <v>9</v>
      </c>
      <c r="D114" s="177" t="s">
        <v>117</v>
      </c>
      <c r="E114" s="159"/>
      <c r="F114" s="120">
        <f t="shared" si="7"/>
        <v>0.33333333333333331</v>
      </c>
      <c r="G114" s="120">
        <f t="shared" si="8"/>
        <v>0.33333333333333331</v>
      </c>
      <c r="H114" s="120">
        <f t="shared" si="9"/>
        <v>0.33333333333333331</v>
      </c>
      <c r="I114" s="126"/>
      <c r="J114" s="126"/>
      <c r="K114" s="126"/>
      <c r="L114" s="94"/>
      <c r="M114" s="135"/>
      <c r="N114" s="134"/>
      <c r="O114" s="134"/>
      <c r="P114" s="134"/>
      <c r="Q114" s="134"/>
      <c r="R114" s="134"/>
      <c r="S114" s="134"/>
      <c r="T114" s="133"/>
      <c r="U114" s="125"/>
      <c r="V114" s="125"/>
      <c r="W114" s="125"/>
      <c r="X114" s="125"/>
      <c r="Y114" s="125"/>
      <c r="Z114" s="125"/>
      <c r="AA114" s="125"/>
      <c r="AB114" s="125"/>
      <c r="AC114" s="133"/>
      <c r="AD114" s="133"/>
      <c r="AE114" s="133"/>
      <c r="AF114" s="133"/>
      <c r="AG114" s="133"/>
      <c r="AH114" s="133"/>
      <c r="AI114" s="133"/>
      <c r="AJ114" s="133"/>
      <c r="DS114" s="132"/>
      <c r="DT114" s="132"/>
      <c r="DU114" s="132"/>
      <c r="DV114" s="132"/>
      <c r="DW114" s="132"/>
    </row>
    <row r="115" spans="1:127" ht="15" x14ac:dyDescent="0.2">
      <c r="A115" s="110"/>
      <c r="B115" s="174" t="s">
        <v>735</v>
      </c>
      <c r="C115" s="146">
        <v>10</v>
      </c>
      <c r="D115" s="177" t="s">
        <v>117</v>
      </c>
      <c r="E115" s="159"/>
      <c r="F115" s="120">
        <f t="shared" si="7"/>
        <v>0.25</v>
      </c>
      <c r="G115" s="120">
        <f t="shared" si="8"/>
        <v>0.5</v>
      </c>
      <c r="H115" s="120">
        <f t="shared" si="9"/>
        <v>0.25</v>
      </c>
      <c r="I115" s="126"/>
      <c r="J115" s="126"/>
      <c r="K115" s="126"/>
      <c r="L115" s="94"/>
      <c r="M115" s="135"/>
      <c r="N115" s="134"/>
      <c r="O115" s="134"/>
      <c r="P115" s="134"/>
      <c r="Q115" s="134"/>
      <c r="R115" s="134"/>
      <c r="S115" s="134"/>
      <c r="T115" s="133"/>
      <c r="U115" s="125"/>
      <c r="V115" s="125"/>
      <c r="W115" s="125"/>
      <c r="X115" s="125"/>
      <c r="Y115" s="125"/>
      <c r="Z115" s="125"/>
      <c r="AA115" s="125"/>
      <c r="AB115" s="125"/>
      <c r="AC115" s="125"/>
      <c r="AD115" s="125"/>
      <c r="AE115" s="125"/>
      <c r="AF115" s="125"/>
      <c r="AG115" s="125"/>
      <c r="AH115" s="125"/>
      <c r="AI115" s="125"/>
      <c r="AJ115" s="125"/>
      <c r="DS115" s="132"/>
      <c r="DT115" s="132"/>
      <c r="DU115" s="132"/>
      <c r="DV115" s="132"/>
      <c r="DW115" s="132"/>
    </row>
    <row r="116" spans="1:127" ht="15" x14ac:dyDescent="0.2">
      <c r="A116" s="110"/>
      <c r="B116" s="174" t="s">
        <v>734</v>
      </c>
      <c r="C116" s="146">
        <v>11</v>
      </c>
      <c r="D116" s="177" t="s">
        <v>117</v>
      </c>
      <c r="E116" s="159"/>
      <c r="F116" s="120">
        <f t="shared" si="7"/>
        <v>0.33333333333333331</v>
      </c>
      <c r="G116" s="120">
        <f t="shared" si="8"/>
        <v>0.33333333333333331</v>
      </c>
      <c r="H116" s="120">
        <f t="shared" si="9"/>
        <v>0.33333333333333331</v>
      </c>
      <c r="I116" s="126"/>
      <c r="J116" s="126"/>
      <c r="K116" s="126"/>
      <c r="L116" s="94"/>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132"/>
      <c r="DT116" s="132"/>
      <c r="DU116" s="132"/>
      <c r="DV116" s="132"/>
      <c r="DW116" s="132"/>
    </row>
    <row r="117" spans="1:127" ht="15" x14ac:dyDescent="0.2">
      <c r="A117" s="110"/>
      <c r="B117" s="174" t="s">
        <v>660</v>
      </c>
      <c r="C117" s="146">
        <v>12</v>
      </c>
      <c r="D117" s="177" t="s">
        <v>114</v>
      </c>
      <c r="E117" s="159"/>
      <c r="F117" s="120">
        <f t="shared" si="7"/>
        <v>0.25</v>
      </c>
      <c r="G117" s="120">
        <f t="shared" si="8"/>
        <v>0.5</v>
      </c>
      <c r="H117" s="120">
        <f t="shared" si="9"/>
        <v>0.25</v>
      </c>
      <c r="I117" s="126"/>
      <c r="J117" s="126"/>
      <c r="K117" s="126"/>
      <c r="L117" s="94"/>
      <c r="M117" s="135"/>
      <c r="N117" s="134"/>
      <c r="O117" s="134"/>
      <c r="P117" s="134"/>
      <c r="Q117" s="134"/>
      <c r="R117" s="134"/>
      <c r="S117" s="134"/>
      <c r="T117" s="133"/>
      <c r="U117" s="125"/>
      <c r="V117" s="125"/>
      <c r="W117" s="125"/>
      <c r="X117" s="125"/>
      <c r="Y117" s="125"/>
      <c r="Z117" s="125"/>
      <c r="AA117" s="125"/>
      <c r="AB117" s="125"/>
      <c r="AC117" s="125"/>
      <c r="AD117" s="125"/>
      <c r="AE117" s="125"/>
      <c r="AF117" s="125"/>
      <c r="AG117" s="125"/>
      <c r="AH117" s="125"/>
      <c r="AI117" s="125"/>
      <c r="AJ117" s="125"/>
      <c r="DS117" s="132"/>
      <c r="DT117" s="132"/>
      <c r="DU117" s="132"/>
      <c r="DV117" s="132"/>
      <c r="DW117" s="132"/>
    </row>
    <row r="118" spans="1:127" ht="15" x14ac:dyDescent="0.2">
      <c r="A118" s="110"/>
      <c r="B118" s="174" t="s">
        <v>729</v>
      </c>
      <c r="C118" s="146">
        <v>12</v>
      </c>
      <c r="D118" s="177" t="s">
        <v>117</v>
      </c>
      <c r="E118" s="159"/>
      <c r="F118" s="120" t="str">
        <f t="shared" si="7"/>
        <v/>
      </c>
      <c r="G118" s="120" t="str">
        <f t="shared" si="8"/>
        <v/>
      </c>
      <c r="H118" s="120" t="str">
        <f t="shared" si="9"/>
        <v/>
      </c>
      <c r="I118" s="126"/>
      <c r="J118" s="126"/>
      <c r="K118" s="126"/>
      <c r="L118" s="173"/>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728</v>
      </c>
      <c r="C119" s="146">
        <v>14</v>
      </c>
      <c r="D119" s="177" t="s">
        <v>116</v>
      </c>
      <c r="E119" s="159"/>
      <c r="F119" s="120" t="str">
        <f t="shared" si="7"/>
        <v/>
      </c>
      <c r="G119" s="120" t="str">
        <f t="shared" si="8"/>
        <v/>
      </c>
      <c r="H119" s="120" t="str">
        <f t="shared" si="9"/>
        <v/>
      </c>
      <c r="I119" s="126"/>
      <c r="J119" s="126"/>
      <c r="K119" s="126"/>
      <c r="L119" s="94"/>
      <c r="M119" s="135"/>
      <c r="N119" s="134"/>
      <c r="O119" s="134"/>
      <c r="P119" s="134"/>
      <c r="Q119" s="134"/>
      <c r="R119" s="134"/>
      <c r="S119" s="134"/>
      <c r="T119" s="133"/>
      <c r="U119" s="125"/>
      <c r="V119" s="125"/>
      <c r="W119" s="125"/>
      <c r="X119" s="125"/>
      <c r="Y119" s="125"/>
      <c r="Z119" s="125"/>
      <c r="AA119" s="125"/>
      <c r="AB119" s="125"/>
      <c r="AC119" s="133"/>
      <c r="AD119" s="133"/>
      <c r="AE119" s="133"/>
      <c r="AF119" s="133"/>
      <c r="AG119" s="133"/>
      <c r="AH119" s="133"/>
      <c r="AI119" s="133"/>
      <c r="AJ119" s="133"/>
      <c r="DS119" s="132"/>
      <c r="DT119" s="132"/>
      <c r="DU119" s="132"/>
      <c r="DV119" s="132"/>
      <c r="DW119" s="132"/>
    </row>
    <row r="120" spans="1:127" ht="15" x14ac:dyDescent="0.2">
      <c r="A120" s="110"/>
      <c r="B120" s="174" t="s">
        <v>710</v>
      </c>
      <c r="C120" s="146">
        <v>16</v>
      </c>
      <c r="D120" s="177" t="s">
        <v>113</v>
      </c>
      <c r="E120" s="159"/>
      <c r="F120" s="120" t="str">
        <f t="shared" si="7"/>
        <v/>
      </c>
      <c r="G120" s="120" t="str">
        <f t="shared" si="8"/>
        <v/>
      </c>
      <c r="H120" s="120" t="str">
        <f t="shared" si="9"/>
        <v/>
      </c>
      <c r="I120" s="126"/>
      <c r="J120" s="126"/>
      <c r="K120" s="126"/>
      <c r="L120" s="173"/>
      <c r="M120" s="135"/>
      <c r="N120" s="134"/>
      <c r="O120" s="134"/>
      <c r="P120" s="134"/>
      <c r="Q120" s="134"/>
      <c r="R120" s="134"/>
      <c r="S120" s="134"/>
      <c r="T120" s="133"/>
      <c r="U120" s="125"/>
      <c r="V120" s="125"/>
      <c r="W120" s="125"/>
      <c r="X120" s="125"/>
      <c r="Y120" s="125"/>
      <c r="Z120" s="125"/>
      <c r="AA120" s="125"/>
      <c r="AB120" s="125"/>
      <c r="AC120" s="125"/>
      <c r="AD120" s="125"/>
      <c r="AE120" s="125"/>
      <c r="AF120" s="125"/>
      <c r="AG120" s="125"/>
      <c r="AH120" s="125"/>
      <c r="AI120" s="125"/>
      <c r="AJ120" s="125"/>
      <c r="DS120" s="132"/>
      <c r="DT120" s="132"/>
      <c r="DU120" s="132"/>
      <c r="DV120" s="132"/>
      <c r="DW120" s="132"/>
    </row>
    <row r="121" spans="1:127" ht="15" x14ac:dyDescent="0.2">
      <c r="A121" s="110"/>
      <c r="B121" s="174" t="s">
        <v>727</v>
      </c>
      <c r="C121" s="146">
        <v>17</v>
      </c>
      <c r="D121" s="177" t="s">
        <v>116</v>
      </c>
      <c r="E121" s="159"/>
      <c r="F121" s="120" t="str">
        <f t="shared" si="7"/>
        <v/>
      </c>
      <c r="G121" s="120" t="str">
        <f t="shared" si="8"/>
        <v/>
      </c>
      <c r="H121" s="120" t="str">
        <f t="shared" si="9"/>
        <v/>
      </c>
      <c r="I121" s="126"/>
      <c r="J121" s="126"/>
      <c r="K121" s="126"/>
      <c r="L121" s="94"/>
      <c r="M121" s="135"/>
      <c r="N121" s="134"/>
      <c r="O121" s="134"/>
      <c r="P121" s="134"/>
      <c r="Q121" s="134"/>
      <c r="R121" s="134"/>
      <c r="S121" s="134"/>
      <c r="T121" s="133"/>
      <c r="U121" s="125"/>
      <c r="V121" s="125"/>
      <c r="W121" s="125"/>
      <c r="X121" s="125"/>
      <c r="Y121" s="125"/>
      <c r="Z121" s="125"/>
      <c r="AA121" s="125"/>
      <c r="AB121" s="125"/>
      <c r="AC121" s="125"/>
      <c r="AD121" s="125"/>
      <c r="AE121" s="125"/>
      <c r="AF121" s="125"/>
      <c r="AG121" s="125"/>
      <c r="AH121" s="125"/>
      <c r="AI121" s="125"/>
      <c r="AJ121" s="125"/>
      <c r="DS121" s="132"/>
      <c r="DT121" s="132"/>
      <c r="DU121" s="132"/>
      <c r="DV121" s="132"/>
      <c r="DW121" s="132"/>
    </row>
    <row r="122" spans="1:127" ht="15" x14ac:dyDescent="0.2">
      <c r="A122" s="110"/>
      <c r="B122" s="174" t="s">
        <v>733</v>
      </c>
      <c r="C122" s="146">
        <v>18</v>
      </c>
      <c r="D122" s="177" t="s">
        <v>117</v>
      </c>
      <c r="E122" s="159"/>
      <c r="F122" s="120">
        <f t="shared" si="7"/>
        <v>0</v>
      </c>
      <c r="G122" s="120">
        <f t="shared" si="8"/>
        <v>1</v>
      </c>
      <c r="H122" s="120">
        <f t="shared" si="9"/>
        <v>0</v>
      </c>
      <c r="I122" s="126"/>
      <c r="J122" s="126"/>
      <c r="K122" s="126"/>
      <c r="L122" s="94"/>
      <c r="M122" s="135"/>
      <c r="N122" s="134"/>
      <c r="O122" s="134"/>
      <c r="P122" s="134"/>
      <c r="Q122" s="134"/>
      <c r="R122" s="134"/>
      <c r="S122" s="134"/>
      <c r="T122" s="133"/>
      <c r="U122" s="125"/>
      <c r="V122" s="125"/>
      <c r="W122" s="125"/>
      <c r="X122" s="125"/>
      <c r="Y122" s="125"/>
      <c r="Z122" s="125"/>
      <c r="AA122" s="125"/>
      <c r="AB122" s="125"/>
      <c r="AC122" s="133"/>
      <c r="AD122" s="133"/>
      <c r="AE122" s="133"/>
      <c r="AF122" s="133"/>
      <c r="AG122" s="133"/>
      <c r="AH122" s="133"/>
      <c r="AI122" s="133"/>
      <c r="AJ122" s="133"/>
      <c r="DS122" s="132"/>
      <c r="DT122" s="132"/>
      <c r="DU122" s="132"/>
      <c r="DV122" s="132"/>
      <c r="DW122" s="132"/>
    </row>
    <row r="123" spans="1:127" ht="15" x14ac:dyDescent="0.2">
      <c r="A123" s="110"/>
      <c r="B123" s="174" t="s">
        <v>706</v>
      </c>
      <c r="C123" s="146">
        <v>19</v>
      </c>
      <c r="D123" s="177" t="s">
        <v>116</v>
      </c>
      <c r="E123" s="159"/>
      <c r="F123" s="120">
        <f t="shared" si="7"/>
        <v>0.33333333333333331</v>
      </c>
      <c r="G123" s="120">
        <f t="shared" si="8"/>
        <v>0.66666666666666663</v>
      </c>
      <c r="H123" s="120">
        <f t="shared" si="9"/>
        <v>0</v>
      </c>
      <c r="I123" s="126"/>
      <c r="J123" s="126"/>
      <c r="K123" s="126"/>
      <c r="L123" s="172"/>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74" t="s">
        <v>718</v>
      </c>
      <c r="C124" s="146">
        <v>20</v>
      </c>
      <c r="D124" s="177" t="s">
        <v>114</v>
      </c>
      <c r="E124" s="159"/>
      <c r="F124" s="120">
        <f t="shared" si="7"/>
        <v>0.33333333333333331</v>
      </c>
      <c r="G124" s="120">
        <f t="shared" si="8"/>
        <v>0.33333333333333331</v>
      </c>
      <c r="H124" s="120">
        <f t="shared" si="9"/>
        <v>0.33333333333333331</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c r="B125" s="174" t="s">
        <v>717</v>
      </c>
      <c r="C125" s="146">
        <v>22</v>
      </c>
      <c r="D125" s="177" t="s">
        <v>114</v>
      </c>
      <c r="E125" s="159"/>
      <c r="F125" s="120" t="str">
        <f t="shared" si="7"/>
        <v/>
      </c>
      <c r="G125" s="120" t="str">
        <f t="shared" si="8"/>
        <v/>
      </c>
      <c r="H125" s="120" t="str">
        <f t="shared" si="9"/>
        <v/>
      </c>
      <c r="I125" s="126"/>
      <c r="J125" s="126"/>
      <c r="K125" s="126"/>
      <c r="L125" s="94"/>
      <c r="M125" s="135"/>
      <c r="N125" s="134"/>
      <c r="O125" s="134"/>
      <c r="P125" s="134"/>
      <c r="Q125" s="134"/>
      <c r="R125" s="134"/>
      <c r="S125" s="134"/>
      <c r="T125" s="133"/>
      <c r="U125" s="125"/>
      <c r="V125" s="125"/>
      <c r="W125" s="125"/>
      <c r="X125" s="125"/>
      <c r="Y125" s="125"/>
      <c r="Z125" s="125"/>
      <c r="AA125" s="125"/>
      <c r="AB125" s="125"/>
      <c r="AC125" s="125"/>
      <c r="AD125" s="125"/>
      <c r="AE125" s="125"/>
      <c r="AF125" s="125"/>
      <c r="AG125" s="125"/>
      <c r="AH125" s="125"/>
      <c r="AI125" s="125"/>
      <c r="AJ125" s="125"/>
      <c r="DS125" s="132"/>
      <c r="DT125" s="132"/>
      <c r="DU125" s="132"/>
      <c r="DV125" s="132"/>
      <c r="DW125" s="132"/>
    </row>
    <row r="126" spans="1:127" ht="15" x14ac:dyDescent="0.2">
      <c r="A126" s="110"/>
      <c r="B126" s="174" t="s">
        <v>721</v>
      </c>
      <c r="C126" s="146">
        <v>23</v>
      </c>
      <c r="D126" s="177" t="s">
        <v>116</v>
      </c>
      <c r="E126" s="159"/>
      <c r="F126" s="120">
        <f t="shared" si="7"/>
        <v>0</v>
      </c>
      <c r="G126" s="120">
        <f t="shared" si="8"/>
        <v>1</v>
      </c>
      <c r="H126" s="120">
        <f t="shared" si="9"/>
        <v>0</v>
      </c>
      <c r="I126" s="126"/>
      <c r="J126" s="126"/>
      <c r="K126" s="126"/>
      <c r="L126" s="173"/>
      <c r="M126" s="135"/>
      <c r="N126" s="134"/>
      <c r="O126" s="134"/>
      <c r="P126" s="134"/>
      <c r="Q126" s="134"/>
      <c r="R126" s="134"/>
      <c r="S126" s="134"/>
      <c r="T126" s="133"/>
      <c r="U126" s="125"/>
      <c r="V126" s="125"/>
      <c r="W126" s="125"/>
      <c r="X126" s="125"/>
      <c r="Y126" s="125"/>
      <c r="Z126" s="125"/>
      <c r="AA126" s="125"/>
      <c r="AB126" s="125"/>
      <c r="AC126" s="133"/>
      <c r="AD126" s="133"/>
      <c r="AE126" s="133"/>
      <c r="AF126" s="133"/>
      <c r="AG126" s="133"/>
      <c r="AH126" s="133"/>
      <c r="AI126" s="133"/>
      <c r="AJ126" s="133"/>
      <c r="DS126" s="132"/>
      <c r="DT126" s="132"/>
      <c r="DU126" s="132"/>
      <c r="DV126" s="132"/>
      <c r="DW126" s="132"/>
    </row>
    <row r="127" spans="1:127" ht="15" x14ac:dyDescent="0.2">
      <c r="A127" s="110"/>
      <c r="B127" s="174" t="s">
        <v>716</v>
      </c>
      <c r="C127" s="146">
        <v>24</v>
      </c>
      <c r="D127" s="177" t="s">
        <v>114</v>
      </c>
      <c r="E127" s="159"/>
      <c r="F127" s="120" t="str">
        <f t="shared" si="7"/>
        <v/>
      </c>
      <c r="G127" s="120" t="str">
        <f t="shared" si="8"/>
        <v/>
      </c>
      <c r="H127" s="120" t="str">
        <f t="shared" si="9"/>
        <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726</v>
      </c>
      <c r="C128" s="146">
        <v>25</v>
      </c>
      <c r="D128" s="177" t="s">
        <v>116</v>
      </c>
      <c r="E128" s="159"/>
      <c r="F128" s="120">
        <f t="shared" si="7"/>
        <v>0</v>
      </c>
      <c r="G128" s="120">
        <f t="shared" si="8"/>
        <v>0</v>
      </c>
      <c r="H128" s="120">
        <f t="shared" si="9"/>
        <v>1</v>
      </c>
      <c r="I128" s="126"/>
      <c r="J128" s="126"/>
      <c r="K128" s="126"/>
      <c r="L128" s="173"/>
      <c r="M128" s="135"/>
      <c r="N128" s="134"/>
      <c r="O128" s="134"/>
      <c r="P128" s="134"/>
      <c r="Q128" s="134"/>
      <c r="R128" s="134"/>
      <c r="S128" s="134"/>
      <c r="T128" s="133"/>
      <c r="U128" s="125"/>
      <c r="V128" s="125"/>
      <c r="W128" s="125"/>
      <c r="X128" s="125"/>
      <c r="Y128" s="125"/>
      <c r="Z128" s="125"/>
      <c r="AA128" s="125"/>
      <c r="AB128" s="125"/>
      <c r="AC128" s="125"/>
      <c r="AD128" s="125"/>
      <c r="AE128" s="125"/>
      <c r="AF128" s="125"/>
      <c r="AG128" s="125"/>
      <c r="AH128" s="125"/>
      <c r="AI128" s="125"/>
      <c r="AJ128" s="125"/>
      <c r="DS128" s="132"/>
      <c r="DT128" s="132"/>
      <c r="DU128" s="132"/>
      <c r="DV128" s="132"/>
      <c r="DW128" s="132"/>
    </row>
    <row r="129" spans="1:127" ht="15" x14ac:dyDescent="0.2">
      <c r="A129" s="110"/>
      <c r="B129" s="174" t="s">
        <v>720</v>
      </c>
      <c r="C129" s="146">
        <v>27</v>
      </c>
      <c r="D129" s="177" t="s">
        <v>116</v>
      </c>
      <c r="E129" s="159"/>
      <c r="F129" s="120">
        <f t="shared" si="7"/>
        <v>0.25</v>
      </c>
      <c r="G129" s="120">
        <f t="shared" si="8"/>
        <v>0.5</v>
      </c>
      <c r="H129" s="120">
        <f t="shared" si="9"/>
        <v>0.25</v>
      </c>
      <c r="I129" s="126"/>
      <c r="J129" s="126"/>
      <c r="K129" s="126"/>
      <c r="L129" s="94"/>
      <c r="M129" s="135"/>
      <c r="N129" s="134"/>
      <c r="O129" s="134"/>
      <c r="P129" s="134"/>
      <c r="Q129" s="134"/>
      <c r="R129" s="134"/>
      <c r="S129" s="134"/>
      <c r="T129" s="133"/>
      <c r="U129" s="125"/>
      <c r="V129" s="125"/>
      <c r="W129" s="125"/>
      <c r="X129" s="125"/>
      <c r="Y129" s="125"/>
      <c r="Z129" s="125"/>
      <c r="AA129" s="125"/>
      <c r="AB129" s="125"/>
      <c r="AC129" s="125"/>
      <c r="AD129" s="125"/>
      <c r="AE129" s="125"/>
      <c r="AF129" s="125"/>
      <c r="AG129" s="125"/>
      <c r="AH129" s="125"/>
      <c r="AI129" s="125"/>
      <c r="AJ129" s="125"/>
      <c r="DS129" s="132"/>
      <c r="DT129" s="132"/>
      <c r="DU129" s="132"/>
      <c r="DV129" s="132"/>
      <c r="DW129" s="132"/>
    </row>
    <row r="130" spans="1:127" ht="15" x14ac:dyDescent="0.2">
      <c r="A130" s="110"/>
      <c r="B130" s="174" t="s">
        <v>714</v>
      </c>
      <c r="C130" s="146">
        <v>29</v>
      </c>
      <c r="D130" s="177" t="s">
        <v>114</v>
      </c>
      <c r="E130" s="159"/>
      <c r="F130" s="120">
        <f t="shared" si="7"/>
        <v>0.25</v>
      </c>
      <c r="G130" s="120">
        <f t="shared" si="8"/>
        <v>0.5</v>
      </c>
      <c r="H130" s="120">
        <f t="shared" si="9"/>
        <v>0.25</v>
      </c>
      <c r="I130" s="126"/>
      <c r="J130" s="126"/>
      <c r="K130" s="126"/>
      <c r="L130" s="94"/>
      <c r="M130" s="135"/>
      <c r="N130" s="134"/>
      <c r="O130" s="134"/>
      <c r="P130" s="134"/>
      <c r="Q130" s="134"/>
      <c r="R130" s="134"/>
      <c r="S130" s="134"/>
      <c r="T130" s="133"/>
      <c r="U130" s="125"/>
      <c r="V130" s="125"/>
      <c r="W130" s="125"/>
      <c r="X130" s="125"/>
      <c r="Y130" s="125"/>
      <c r="Z130" s="125"/>
      <c r="AA130" s="125"/>
      <c r="AB130" s="125"/>
      <c r="AC130" s="133"/>
      <c r="AD130" s="133"/>
      <c r="AE130" s="133"/>
      <c r="AF130" s="133"/>
      <c r="AG130" s="133"/>
      <c r="AH130" s="133"/>
      <c r="AI130" s="133"/>
      <c r="AJ130" s="133"/>
      <c r="DS130" s="132"/>
      <c r="DT130" s="132"/>
      <c r="DU130" s="132"/>
      <c r="DV130" s="132"/>
      <c r="DW130" s="132"/>
    </row>
    <row r="131" spans="1:127" ht="15" x14ac:dyDescent="0.2">
      <c r="A131" s="110"/>
      <c r="B131" s="174" t="s">
        <v>709</v>
      </c>
      <c r="C131" s="146">
        <v>40</v>
      </c>
      <c r="D131" s="177" t="s">
        <v>113</v>
      </c>
      <c r="E131" s="159"/>
      <c r="F131" s="120">
        <f t="shared" si="7"/>
        <v>0.25</v>
      </c>
      <c r="G131" s="120">
        <f t="shared" si="8"/>
        <v>0.5</v>
      </c>
      <c r="H131" s="120">
        <f t="shared" si="9"/>
        <v>0.25</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c r="B132" s="174" t="s">
        <v>707</v>
      </c>
      <c r="C132" s="146"/>
      <c r="D132" s="177" t="s">
        <v>113</v>
      </c>
      <c r="E132" s="159"/>
      <c r="F132" s="120" t="str">
        <f t="shared" si="7"/>
        <v/>
      </c>
      <c r="G132" s="120" t="str">
        <f t="shared" si="8"/>
        <v/>
      </c>
      <c r="H132" s="120" t="str">
        <f t="shared" si="9"/>
        <v/>
      </c>
      <c r="I132" s="126"/>
      <c r="J132" s="126"/>
      <c r="K132" s="126"/>
      <c r="L132" s="94"/>
      <c r="M132" s="135"/>
      <c r="N132" s="134"/>
      <c r="O132" s="134"/>
      <c r="P132" s="134"/>
      <c r="Q132" s="134"/>
      <c r="R132" s="126"/>
      <c r="S132" s="126"/>
      <c r="T132" s="133"/>
      <c r="U132" s="133"/>
      <c r="V132" s="133"/>
      <c r="W132" s="133"/>
      <c r="X132" s="133"/>
      <c r="Y132" s="133"/>
      <c r="Z132" s="133"/>
      <c r="AA132" s="133"/>
      <c r="AB132" s="133"/>
      <c r="AC132" s="133"/>
      <c r="AD132" s="133"/>
      <c r="AE132" s="133"/>
      <c r="AF132" s="133"/>
      <c r="AG132" s="133"/>
      <c r="AH132" s="133"/>
      <c r="AI132" s="133"/>
      <c r="AJ132" s="133"/>
      <c r="DS132" s="132"/>
      <c r="DT132" s="132"/>
      <c r="DU132" s="132"/>
      <c r="DV132" s="132"/>
      <c r="DW132" s="132"/>
    </row>
    <row r="133" spans="1:127" ht="15" x14ac:dyDescent="0.2">
      <c r="A133" s="110"/>
      <c r="B133" s="174" t="s">
        <v>711</v>
      </c>
      <c r="C133" s="146"/>
      <c r="D133" s="177" t="s">
        <v>114</v>
      </c>
      <c r="E133" s="159"/>
      <c r="F133" s="120">
        <f t="shared" si="7"/>
        <v>0</v>
      </c>
      <c r="G133" s="120">
        <f t="shared" si="8"/>
        <v>1</v>
      </c>
      <c r="H133" s="120">
        <f t="shared" si="9"/>
        <v>0</v>
      </c>
      <c r="I133" s="126"/>
      <c r="J133" s="126"/>
      <c r="K133" s="126"/>
      <c r="L133" s="94"/>
      <c r="M133" s="135"/>
      <c r="N133" s="134"/>
      <c r="O133" s="134"/>
      <c r="P133" s="134"/>
      <c r="Q133" s="134"/>
      <c r="R133" s="126"/>
      <c r="S133" s="126"/>
      <c r="T133" s="133"/>
      <c r="U133" s="133"/>
      <c r="V133" s="133"/>
      <c r="W133" s="133"/>
      <c r="X133" s="133"/>
      <c r="Y133" s="133"/>
      <c r="Z133" s="133"/>
      <c r="AA133" s="133"/>
      <c r="AB133" s="133"/>
      <c r="AC133" s="133"/>
      <c r="AD133" s="133"/>
      <c r="AE133" s="133"/>
      <c r="AF133" s="133"/>
      <c r="AG133" s="133"/>
      <c r="AH133" s="133"/>
      <c r="AI133" s="133"/>
      <c r="AJ133" s="133"/>
      <c r="DS133" s="132"/>
      <c r="DT133" s="132"/>
      <c r="DU133" s="132"/>
      <c r="DV133" s="132"/>
      <c r="DW133" s="132"/>
    </row>
    <row r="134" spans="1:127" ht="15" x14ac:dyDescent="0.2">
      <c r="A134" s="110"/>
      <c r="B134" s="174" t="s">
        <v>722</v>
      </c>
      <c r="C134" s="146"/>
      <c r="D134" s="177" t="s">
        <v>116</v>
      </c>
      <c r="E134" s="159"/>
      <c r="F134" s="120" t="str">
        <f t="shared" si="7"/>
        <v/>
      </c>
      <c r="G134" s="120" t="str">
        <f t="shared" si="8"/>
        <v/>
      </c>
      <c r="H134" s="120" t="str">
        <f t="shared" si="9"/>
        <v/>
      </c>
      <c r="I134" s="126"/>
      <c r="J134" s="126"/>
      <c r="K134" s="126"/>
      <c r="L134" s="94"/>
      <c r="M134" s="135"/>
      <c r="N134" s="134"/>
      <c r="O134" s="134"/>
      <c r="P134" s="134"/>
      <c r="Q134" s="134"/>
      <c r="R134" s="126"/>
      <c r="S134" s="126"/>
      <c r="DS134" s="132"/>
      <c r="DT134" s="132"/>
      <c r="DU134" s="132"/>
      <c r="DV134" s="132"/>
      <c r="DW134" s="132"/>
    </row>
    <row r="135" spans="1:127" ht="15" x14ac:dyDescent="0.2">
      <c r="A135" s="110"/>
      <c r="B135" s="174" t="s">
        <v>724</v>
      </c>
      <c r="C135" s="146"/>
      <c r="D135" s="177" t="s">
        <v>116</v>
      </c>
      <c r="E135" s="159"/>
      <c r="F135" s="120" t="str">
        <f t="shared" si="7"/>
        <v/>
      </c>
      <c r="G135" s="120" t="str">
        <f t="shared" si="8"/>
        <v/>
      </c>
      <c r="H135" s="120" t="str">
        <f t="shared" si="9"/>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74" t="s">
        <v>725</v>
      </c>
      <c r="C136" s="146"/>
      <c r="D136" s="177" t="s">
        <v>116</v>
      </c>
      <c r="E136" s="159"/>
      <c r="F136" s="120" t="str">
        <f t="shared" si="7"/>
        <v/>
      </c>
      <c r="G136" s="120" t="str">
        <f t="shared" si="8"/>
        <v/>
      </c>
      <c r="H136" s="120" t="str">
        <f t="shared" si="9"/>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74" t="s">
        <v>730</v>
      </c>
      <c r="C137" s="146"/>
      <c r="D137" s="177" t="s">
        <v>117</v>
      </c>
      <c r="E137" s="159"/>
      <c r="F137" s="120" t="str">
        <f t="shared" si="7"/>
        <v/>
      </c>
      <c r="G137" s="120" t="str">
        <f t="shared" si="8"/>
        <v/>
      </c>
      <c r="H137" s="120" t="str">
        <f t="shared" si="9"/>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74" t="s">
        <v>732</v>
      </c>
      <c r="C138" s="146"/>
      <c r="D138" s="177" t="s">
        <v>117</v>
      </c>
      <c r="E138" s="159"/>
      <c r="F138" s="120" t="str">
        <f t="shared" si="7"/>
        <v/>
      </c>
      <c r="G138" s="120" t="str">
        <f t="shared" si="8"/>
        <v/>
      </c>
      <c r="H138" s="120" t="str">
        <f t="shared" si="9"/>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7"/>
        <v/>
      </c>
      <c r="G139" s="120" t="str">
        <f t="shared" si="8"/>
        <v/>
      </c>
      <c r="H139" s="120" t="str">
        <f t="shared" si="9"/>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7"/>
        <v/>
      </c>
      <c r="G140" s="120" t="str">
        <f t="shared" si="8"/>
        <v/>
      </c>
      <c r="H140" s="120" t="str">
        <f t="shared" si="9"/>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7"/>
        <v/>
      </c>
      <c r="G141" s="120" t="str">
        <f t="shared" si="8"/>
        <v/>
      </c>
      <c r="H141" s="120" t="str">
        <f t="shared" si="9"/>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7"/>
        <v/>
      </c>
      <c r="G142" s="120" t="str">
        <f t="shared" si="8"/>
        <v/>
      </c>
      <c r="H142" s="120" t="str">
        <f t="shared" si="9"/>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7"/>
        <v/>
      </c>
      <c r="G143" s="120" t="str">
        <f t="shared" si="8"/>
        <v/>
      </c>
      <c r="H143" s="120" t="str">
        <f t="shared" si="9"/>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7"/>
        <v/>
      </c>
      <c r="G144" s="120" t="str">
        <f t="shared" si="8"/>
        <v/>
      </c>
      <c r="H144" s="120" t="str">
        <f t="shared" si="9"/>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7"/>
        <v/>
      </c>
      <c r="G145" s="120" t="str">
        <f t="shared" si="8"/>
        <v/>
      </c>
      <c r="H145" s="120" t="str">
        <f t="shared" si="9"/>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7"/>
        <v/>
      </c>
      <c r="G146" s="120" t="str">
        <f t="shared" si="8"/>
        <v/>
      </c>
      <c r="H146" s="120" t="str">
        <f t="shared" si="9"/>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7"/>
        <v/>
      </c>
      <c r="G147" s="120" t="str">
        <f t="shared" si="8"/>
        <v/>
      </c>
      <c r="H147" s="120" t="str">
        <f t="shared" si="9"/>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7"/>
        <v/>
      </c>
      <c r="G148" s="120" t="str">
        <f t="shared" si="8"/>
        <v/>
      </c>
      <c r="H148" s="120" t="str">
        <f t="shared" si="9"/>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2:15"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2:15" ht="30" customHeight="1" x14ac:dyDescent="0.2">
      <c r="B418" s="139" t="s">
        <v>233</v>
      </c>
      <c r="C418" s="493">
        <v>0.33</v>
      </c>
      <c r="D418" s="494"/>
      <c r="E418" s="125"/>
      <c r="F418" s="125"/>
      <c r="G418" s="125"/>
      <c r="H418" s="125"/>
      <c r="I418" s="126"/>
      <c r="J418" s="127"/>
      <c r="K418" s="126"/>
    </row>
    <row r="419" spans="2:15" ht="12.75" customHeight="1" x14ac:dyDescent="0.2">
      <c r="B419" s="125"/>
      <c r="C419" s="133"/>
      <c r="D419" s="133"/>
      <c r="E419" s="125"/>
      <c r="F419" s="125"/>
      <c r="G419" s="125"/>
      <c r="H419" s="125"/>
      <c r="I419" s="126"/>
      <c r="J419" s="127"/>
      <c r="K419" s="126"/>
    </row>
    <row r="420" spans="2:15" ht="12.75" customHeight="1" x14ac:dyDescent="0.2">
      <c r="B420" s="125"/>
      <c r="C420" s="133"/>
      <c r="D420" s="133"/>
      <c r="E420" s="125"/>
      <c r="F420" s="125"/>
      <c r="G420" s="125"/>
      <c r="H420" s="125"/>
      <c r="I420" s="126"/>
      <c r="J420" s="126"/>
      <c r="K420" s="126"/>
    </row>
  </sheetData>
  <autoFilter ref="A4:DX4">
    <sortState ref="A5:DX44">
      <sortCondition ref="C4"/>
    </sortState>
  </autoFilter>
  <mergeCells count="8">
    <mergeCell ref="C417:D417"/>
    <mergeCell ref="C418:D418"/>
    <mergeCell ref="J2:J3"/>
    <mergeCell ref="F106:H106"/>
    <mergeCell ref="C413:D413"/>
    <mergeCell ref="C414:D414"/>
    <mergeCell ref="C415:D415"/>
    <mergeCell ref="C416:D416"/>
  </mergeCells>
  <conditionalFormatting sqref="B414 B422:XFD1048576">
    <cfRule type="cellIs" dxfId="664" priority="372" operator="equal">
      <formula>"Remplaçant"</formula>
    </cfRule>
    <cfRule type="cellIs" dxfId="663" priority="373"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H105:XFD105 B421:XFD421 B50:XFD104 I106:XFD106 B417:B420 I415:XFD420 A149:H341 I107:K116 B342:XFD410 K412:XFD414 F412:J413 B411 D411:XFD411 B412:D412 E412:E416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2:R34 I122:K129 F122:F129 M122:T129 O135:T138 M135:N341 F135:F148 I135:K341 J14:K14 M14:N14 J6:K6 M6:O6 J20:K20 J7:O7 J31:N32 R17:R19 R7 R14 J10:O10 J8:K9 J11:K12 M11:N12 J33:O48 J13:N13 J15:N15 M8:N9 J4:O5 J16:O19 M20:O20 R10:R11 R2:R5 R36:R48">
    <cfRule type="cellIs" dxfId="662" priority="714" operator="equal">
      <formula>"Remplaçant"</formula>
    </cfRule>
    <cfRule type="cellIs" dxfId="661" priority="715" operator="equal">
      <formula>"Titulaire"</formula>
    </cfRule>
  </conditionalFormatting>
  <conditionalFormatting sqref="J5:K20 J31:K44">
    <cfRule type="cellIs" dxfId="660" priority="713" operator="equal">
      <formula>0</formula>
    </cfRule>
  </conditionalFormatting>
  <conditionalFormatting sqref="L1">
    <cfRule type="cellIs" dxfId="659" priority="711" operator="equal">
      <formula>"Remplaçant"</formula>
    </cfRule>
    <cfRule type="cellIs" dxfId="658" priority="712" operator="equal">
      <formula>"Titulaire"</formula>
    </cfRule>
  </conditionalFormatting>
  <conditionalFormatting sqref="O1">
    <cfRule type="cellIs" dxfId="657" priority="709" operator="equal">
      <formula>"Remplaçant"</formula>
    </cfRule>
    <cfRule type="cellIs" dxfId="656" priority="710" operator="equal">
      <formula>"Titulaire"</formula>
    </cfRule>
  </conditionalFormatting>
  <conditionalFormatting sqref="R1">
    <cfRule type="cellIs" dxfId="655" priority="707" operator="equal">
      <formula>"Remplaçant"</formula>
    </cfRule>
    <cfRule type="cellIs" dxfId="654" priority="708" operator="equal">
      <formula>"Titulaire"</formula>
    </cfRule>
  </conditionalFormatting>
  <conditionalFormatting sqref="P5:Q20 P31:Q47">
    <cfRule type="cellIs" dxfId="653" priority="705" operator="equal">
      <formula>"Remplaçant"</formula>
    </cfRule>
    <cfRule type="cellIs" dxfId="652" priority="706" operator="equal">
      <formula>"Titulaire"</formula>
    </cfRule>
  </conditionalFormatting>
  <conditionalFormatting sqref="S5:T20 S31:T47">
    <cfRule type="cellIs" dxfId="651" priority="703" operator="equal">
      <formula>"Remplaçant"</formula>
    </cfRule>
    <cfRule type="cellIs" dxfId="650" priority="704" operator="equal">
      <formula>"Titulaire"</formula>
    </cfRule>
  </conditionalFormatting>
  <conditionalFormatting sqref="P4:Q4">
    <cfRule type="cellIs" dxfId="649" priority="701" operator="equal">
      <formula>"Remplaçant"</formula>
    </cfRule>
    <cfRule type="cellIs" dxfId="648" priority="702" operator="equal">
      <formula>"Titulaire"</formula>
    </cfRule>
  </conditionalFormatting>
  <conditionalFormatting sqref="S4:T4">
    <cfRule type="cellIs" dxfId="647" priority="699" operator="equal">
      <formula>"Remplaçant"</formula>
    </cfRule>
    <cfRule type="cellIs" dxfId="646" priority="700" operator="equal">
      <formula>"Titulaire"</formula>
    </cfRule>
  </conditionalFormatting>
  <conditionalFormatting sqref="J5:J20 J31:J44">
    <cfRule type="top10" dxfId="645" priority="716" rank="11"/>
  </conditionalFormatting>
  <conditionalFormatting sqref="P48:Q48">
    <cfRule type="cellIs" dxfId="644" priority="697" operator="equal">
      <formula>"Remplaçant"</formula>
    </cfRule>
    <cfRule type="cellIs" dxfId="643" priority="698" operator="equal">
      <formula>"Titulaire"</formula>
    </cfRule>
  </conditionalFormatting>
  <conditionalFormatting sqref="S48:T48">
    <cfRule type="cellIs" dxfId="642" priority="695" operator="equal">
      <formula>"Remplaçant"</formula>
    </cfRule>
    <cfRule type="cellIs" dxfId="641" priority="696" operator="equal">
      <formula>"Titulaire"</formula>
    </cfRule>
  </conditionalFormatting>
  <conditionalFormatting sqref="U2:U4 U17:U19 U32:U48">
    <cfRule type="cellIs" dxfId="640" priority="693" operator="equal">
      <formula>"Remplaçant"</formula>
    </cfRule>
    <cfRule type="cellIs" dxfId="639" priority="694" operator="equal">
      <formula>"Titulaire"</formula>
    </cfRule>
  </conditionalFormatting>
  <conditionalFormatting sqref="AG1">
    <cfRule type="cellIs" dxfId="638" priority="653" operator="equal">
      <formula>"Remplaçant"</formula>
    </cfRule>
    <cfRule type="cellIs" dxfId="637" priority="654" operator="equal">
      <formula>"Titulaire"</formula>
    </cfRule>
  </conditionalFormatting>
  <conditionalFormatting sqref="V5:W20 V31:W47">
    <cfRule type="cellIs" dxfId="636" priority="689" operator="equal">
      <formula>"Remplaçant"</formula>
    </cfRule>
    <cfRule type="cellIs" dxfId="635" priority="690" operator="equal">
      <formula>"Titulaire"</formula>
    </cfRule>
  </conditionalFormatting>
  <conditionalFormatting sqref="V4:W4">
    <cfRule type="cellIs" dxfId="634" priority="687" operator="equal">
      <formula>"Remplaçant"</formula>
    </cfRule>
    <cfRule type="cellIs" dxfId="633" priority="688" operator="equal">
      <formula>"Titulaire"</formula>
    </cfRule>
  </conditionalFormatting>
  <conditionalFormatting sqref="V48:W48">
    <cfRule type="cellIs" dxfId="632" priority="685" operator="equal">
      <formula>"Remplaçant"</formula>
    </cfRule>
    <cfRule type="cellIs" dxfId="631" priority="686" operator="equal">
      <formula>"Titulaire"</formula>
    </cfRule>
  </conditionalFormatting>
  <conditionalFormatting sqref="R49">
    <cfRule type="cellIs" dxfId="630" priority="683" operator="equal">
      <formula>"Remplaçant"</formula>
    </cfRule>
    <cfRule type="cellIs" dxfId="629" priority="684" operator="equal">
      <formula>"Titulaire"</formula>
    </cfRule>
  </conditionalFormatting>
  <conditionalFormatting sqref="O49">
    <cfRule type="cellIs" dxfId="628" priority="681" operator="equal">
      <formula>"Remplaçant"</formula>
    </cfRule>
    <cfRule type="cellIs" dxfId="627" priority="682" operator="equal">
      <formula>"Titulaire"</formula>
    </cfRule>
  </conditionalFormatting>
  <conditionalFormatting sqref="L49">
    <cfRule type="cellIs" dxfId="626" priority="679" operator="equal">
      <formula>"Remplaçant"</formula>
    </cfRule>
    <cfRule type="cellIs" dxfId="625" priority="680" operator="equal">
      <formula>"Titulaire"</formula>
    </cfRule>
  </conditionalFormatting>
  <conditionalFormatting sqref="X1">
    <cfRule type="cellIs" dxfId="624" priority="677" operator="equal">
      <formula>"Remplaçant"</formula>
    </cfRule>
    <cfRule type="cellIs" dxfId="623" priority="678" operator="equal">
      <formula>"Titulaire"</formula>
    </cfRule>
  </conditionalFormatting>
  <conditionalFormatting sqref="Y5:Z20 Y31:Z47">
    <cfRule type="cellIs" dxfId="622" priority="675" operator="equal">
      <formula>"Remplaçant"</formula>
    </cfRule>
    <cfRule type="cellIs" dxfId="621" priority="676" operator="equal">
      <formula>"Titulaire"</formula>
    </cfRule>
  </conditionalFormatting>
  <conditionalFormatting sqref="Y4:Z4">
    <cfRule type="cellIs" dxfId="620" priority="673" operator="equal">
      <formula>"Remplaçant"</formula>
    </cfRule>
    <cfRule type="cellIs" dxfId="619" priority="674" operator="equal">
      <formula>"Titulaire"</formula>
    </cfRule>
  </conditionalFormatting>
  <conditionalFormatting sqref="Y48:Z48">
    <cfRule type="cellIs" dxfId="618" priority="671" operator="equal">
      <formula>"Remplaçant"</formula>
    </cfRule>
    <cfRule type="cellIs" dxfId="617" priority="672" operator="equal">
      <formula>"Titulaire"</formula>
    </cfRule>
  </conditionalFormatting>
  <conditionalFormatting sqref="AA1">
    <cfRule type="cellIs" dxfId="616" priority="669" operator="equal">
      <formula>"Remplaçant"</formula>
    </cfRule>
    <cfRule type="cellIs" dxfId="615" priority="670" operator="equal">
      <formula>"Titulaire"</formula>
    </cfRule>
  </conditionalFormatting>
  <conditionalFormatting sqref="AB5:AC20 AB31:AC47">
    <cfRule type="cellIs" dxfId="614" priority="667" operator="equal">
      <formula>"Remplaçant"</formula>
    </cfRule>
    <cfRule type="cellIs" dxfId="613" priority="668" operator="equal">
      <formula>"Titulaire"</formula>
    </cfRule>
  </conditionalFormatting>
  <conditionalFormatting sqref="AB4:AC4">
    <cfRule type="cellIs" dxfId="612" priority="665" operator="equal">
      <formula>"Remplaçant"</formula>
    </cfRule>
    <cfRule type="cellIs" dxfId="611" priority="666" operator="equal">
      <formula>"Titulaire"</formula>
    </cfRule>
  </conditionalFormatting>
  <conditionalFormatting sqref="AB48:AC48">
    <cfRule type="cellIs" dxfId="610" priority="663" operator="equal">
      <formula>"Remplaçant"</formula>
    </cfRule>
    <cfRule type="cellIs" dxfId="609" priority="664" operator="equal">
      <formula>"Titulaire"</formula>
    </cfRule>
  </conditionalFormatting>
  <conditionalFormatting sqref="AD1">
    <cfRule type="cellIs" dxfId="608" priority="661" operator="equal">
      <formula>"Remplaçant"</formula>
    </cfRule>
    <cfRule type="cellIs" dxfId="607" priority="662" operator="equal">
      <formula>"Titulaire"</formula>
    </cfRule>
  </conditionalFormatting>
  <conditionalFormatting sqref="AE5:AF20 AE31:AF47">
    <cfRule type="cellIs" dxfId="606" priority="659" operator="equal">
      <formula>"Remplaçant"</formula>
    </cfRule>
    <cfRule type="cellIs" dxfId="605" priority="660" operator="equal">
      <formula>"Titulaire"</formula>
    </cfRule>
  </conditionalFormatting>
  <conditionalFormatting sqref="AE4:AF4">
    <cfRule type="cellIs" dxfId="604" priority="657" operator="equal">
      <formula>"Remplaçant"</formula>
    </cfRule>
    <cfRule type="cellIs" dxfId="603" priority="658" operator="equal">
      <formula>"Titulaire"</formula>
    </cfRule>
  </conditionalFormatting>
  <conditionalFormatting sqref="AE48:AF48">
    <cfRule type="cellIs" dxfId="602" priority="655" operator="equal">
      <formula>"Remplaçant"</formula>
    </cfRule>
    <cfRule type="cellIs" dxfId="601" priority="656" operator="equal">
      <formula>"Titulaire"</formula>
    </cfRule>
  </conditionalFormatting>
  <conditionalFormatting sqref="AH5:AI20 AH31:AI47">
    <cfRule type="cellIs" dxfId="600" priority="651" operator="equal">
      <formula>"Remplaçant"</formula>
    </cfRule>
    <cfRule type="cellIs" dxfId="599" priority="652" operator="equal">
      <formula>"Titulaire"</formula>
    </cfRule>
  </conditionalFormatting>
  <conditionalFormatting sqref="AH4:AI4">
    <cfRule type="cellIs" dxfId="598" priority="649" operator="equal">
      <formula>"Remplaçant"</formula>
    </cfRule>
    <cfRule type="cellIs" dxfId="597" priority="650" operator="equal">
      <formula>"Titulaire"</formula>
    </cfRule>
  </conditionalFormatting>
  <conditionalFormatting sqref="AH48:AI48">
    <cfRule type="cellIs" dxfId="596" priority="647" operator="equal">
      <formula>"Remplaçant"</formula>
    </cfRule>
    <cfRule type="cellIs" dxfId="595" priority="648" operator="equal">
      <formula>"Titulaire"</formula>
    </cfRule>
  </conditionalFormatting>
  <conditionalFormatting sqref="AJ1">
    <cfRule type="cellIs" dxfId="594" priority="645" operator="equal">
      <formula>"Remplaçant"</formula>
    </cfRule>
    <cfRule type="cellIs" dxfId="593" priority="646" operator="equal">
      <formula>"Titulaire"</formula>
    </cfRule>
  </conditionalFormatting>
  <conditionalFormatting sqref="AK5:AL20 AK31:AL47">
    <cfRule type="cellIs" dxfId="592" priority="643" operator="equal">
      <formula>"Remplaçant"</formula>
    </cfRule>
    <cfRule type="cellIs" dxfId="591" priority="644" operator="equal">
      <formula>"Titulaire"</formula>
    </cfRule>
  </conditionalFormatting>
  <conditionalFormatting sqref="AK4:AL4">
    <cfRule type="cellIs" dxfId="590" priority="641" operator="equal">
      <formula>"Remplaçant"</formula>
    </cfRule>
    <cfRule type="cellIs" dxfId="589" priority="642" operator="equal">
      <formula>"Titulaire"</formula>
    </cfRule>
  </conditionalFormatting>
  <conditionalFormatting sqref="AK48:AL48">
    <cfRule type="cellIs" dxfId="588" priority="639" operator="equal">
      <formula>"Remplaçant"</formula>
    </cfRule>
    <cfRule type="cellIs" dxfId="587" priority="640" operator="equal">
      <formula>"Titulaire"</formula>
    </cfRule>
  </conditionalFormatting>
  <conditionalFormatting sqref="AM1">
    <cfRule type="cellIs" dxfId="586" priority="637" operator="equal">
      <formula>"Remplaçant"</formula>
    </cfRule>
    <cfRule type="cellIs" dxfId="585" priority="638" operator="equal">
      <formula>"Titulaire"</formula>
    </cfRule>
  </conditionalFormatting>
  <conditionalFormatting sqref="AN5:AO20 AN31:AO47">
    <cfRule type="cellIs" dxfId="584" priority="635" operator="equal">
      <formula>"Remplaçant"</formula>
    </cfRule>
    <cfRule type="cellIs" dxfId="583" priority="636" operator="equal">
      <formula>"Titulaire"</formula>
    </cfRule>
  </conditionalFormatting>
  <conditionalFormatting sqref="AN4:AO4">
    <cfRule type="cellIs" dxfId="582" priority="633" operator="equal">
      <formula>"Remplaçant"</formula>
    </cfRule>
    <cfRule type="cellIs" dxfId="581" priority="634" operator="equal">
      <formula>"Titulaire"</formula>
    </cfRule>
  </conditionalFormatting>
  <conditionalFormatting sqref="AN48:AO48">
    <cfRule type="cellIs" dxfId="580" priority="631" operator="equal">
      <formula>"Remplaçant"</formula>
    </cfRule>
    <cfRule type="cellIs" dxfId="579" priority="632" operator="equal">
      <formula>"Titulaire"</formula>
    </cfRule>
  </conditionalFormatting>
  <conditionalFormatting sqref="AP1">
    <cfRule type="cellIs" dxfId="578" priority="629" operator="equal">
      <formula>"Remplaçant"</formula>
    </cfRule>
    <cfRule type="cellIs" dxfId="577" priority="630" operator="equal">
      <formula>"Titulaire"</formula>
    </cfRule>
  </conditionalFormatting>
  <conditionalFormatting sqref="AQ5:AR20 AQ31:AR47">
    <cfRule type="cellIs" dxfId="576" priority="627" operator="equal">
      <formula>"Remplaçant"</formula>
    </cfRule>
    <cfRule type="cellIs" dxfId="575" priority="628" operator="equal">
      <formula>"Titulaire"</formula>
    </cfRule>
  </conditionalFormatting>
  <conditionalFormatting sqref="AQ4:AR4">
    <cfRule type="cellIs" dxfId="574" priority="625" operator="equal">
      <formula>"Remplaçant"</formula>
    </cfRule>
    <cfRule type="cellIs" dxfId="573" priority="626" operator="equal">
      <formula>"Titulaire"</formula>
    </cfRule>
  </conditionalFormatting>
  <conditionalFormatting sqref="AQ48:AR48">
    <cfRule type="cellIs" dxfId="572" priority="623" operator="equal">
      <formula>"Remplaçant"</formula>
    </cfRule>
    <cfRule type="cellIs" dxfId="571" priority="624" operator="equal">
      <formula>"Titulaire"</formula>
    </cfRule>
  </conditionalFormatting>
  <conditionalFormatting sqref="AS1">
    <cfRule type="cellIs" dxfId="570" priority="621" operator="equal">
      <formula>"Remplaçant"</formula>
    </cfRule>
    <cfRule type="cellIs" dxfId="569" priority="622" operator="equal">
      <formula>"Titulaire"</formula>
    </cfRule>
  </conditionalFormatting>
  <conditionalFormatting sqref="AT5:AU20 AT31:AU47">
    <cfRule type="cellIs" dxfId="568" priority="619" operator="equal">
      <formula>"Remplaçant"</formula>
    </cfRule>
    <cfRule type="cellIs" dxfId="567" priority="620" operator="equal">
      <formula>"Titulaire"</formula>
    </cfRule>
  </conditionalFormatting>
  <conditionalFormatting sqref="AT4:AU4">
    <cfRule type="cellIs" dxfId="566" priority="617" operator="equal">
      <formula>"Remplaçant"</formula>
    </cfRule>
    <cfRule type="cellIs" dxfId="565" priority="618" operator="equal">
      <formula>"Titulaire"</formula>
    </cfRule>
  </conditionalFormatting>
  <conditionalFormatting sqref="AT48:AU48">
    <cfRule type="cellIs" dxfId="564" priority="615" operator="equal">
      <formula>"Remplaçant"</formula>
    </cfRule>
    <cfRule type="cellIs" dxfId="563" priority="616" operator="equal">
      <formula>"Titulaire"</formula>
    </cfRule>
  </conditionalFormatting>
  <conditionalFormatting sqref="AV1">
    <cfRule type="cellIs" dxfId="562" priority="613" operator="equal">
      <formula>"Remplaçant"</formula>
    </cfRule>
    <cfRule type="cellIs" dxfId="561" priority="614" operator="equal">
      <formula>"Titulaire"</formula>
    </cfRule>
  </conditionalFormatting>
  <conditionalFormatting sqref="AW5:AX20 AW31:AX47">
    <cfRule type="cellIs" dxfId="560" priority="611" operator="equal">
      <formula>"Remplaçant"</formula>
    </cfRule>
    <cfRule type="cellIs" dxfId="559" priority="612" operator="equal">
      <formula>"Titulaire"</formula>
    </cfRule>
  </conditionalFormatting>
  <conditionalFormatting sqref="AW4:AX4">
    <cfRule type="cellIs" dxfId="558" priority="609" operator="equal">
      <formula>"Remplaçant"</formula>
    </cfRule>
    <cfRule type="cellIs" dxfId="557" priority="610" operator="equal">
      <formula>"Titulaire"</formula>
    </cfRule>
  </conditionalFormatting>
  <conditionalFormatting sqref="AW48:AX48">
    <cfRule type="cellIs" dxfId="556" priority="607" operator="equal">
      <formula>"Remplaçant"</formula>
    </cfRule>
    <cfRule type="cellIs" dxfId="555" priority="608" operator="equal">
      <formula>"Titulaire"</formula>
    </cfRule>
  </conditionalFormatting>
  <conditionalFormatting sqref="AY1">
    <cfRule type="cellIs" dxfId="554" priority="605" operator="equal">
      <formula>"Remplaçant"</formula>
    </cfRule>
    <cfRule type="cellIs" dxfId="553" priority="606" operator="equal">
      <formula>"Titulaire"</formula>
    </cfRule>
  </conditionalFormatting>
  <conditionalFormatting sqref="AZ5:BA20 AZ31:BA47">
    <cfRule type="cellIs" dxfId="552" priority="603" operator="equal">
      <formula>"Remplaçant"</formula>
    </cfRule>
    <cfRule type="cellIs" dxfId="551" priority="604" operator="equal">
      <formula>"Titulaire"</formula>
    </cfRule>
  </conditionalFormatting>
  <conditionalFormatting sqref="AZ4:BA4">
    <cfRule type="cellIs" dxfId="550" priority="601" operator="equal">
      <formula>"Remplaçant"</formula>
    </cfRule>
    <cfRule type="cellIs" dxfId="549" priority="602" operator="equal">
      <formula>"Titulaire"</formula>
    </cfRule>
  </conditionalFormatting>
  <conditionalFormatting sqref="AZ48:BA48">
    <cfRule type="cellIs" dxfId="548" priority="599" operator="equal">
      <formula>"Remplaçant"</formula>
    </cfRule>
    <cfRule type="cellIs" dxfId="547" priority="600" operator="equal">
      <formula>"Titulaire"</formula>
    </cfRule>
  </conditionalFormatting>
  <conditionalFormatting sqref="BB1">
    <cfRule type="cellIs" dxfId="546" priority="597" operator="equal">
      <formula>"Remplaçant"</formula>
    </cfRule>
    <cfRule type="cellIs" dxfId="545" priority="598" operator="equal">
      <formula>"Titulaire"</formula>
    </cfRule>
  </conditionalFormatting>
  <conditionalFormatting sqref="BC5:BD20 BC31:BD47">
    <cfRule type="cellIs" dxfId="544" priority="595" operator="equal">
      <formula>"Remplaçant"</formula>
    </cfRule>
    <cfRule type="cellIs" dxfId="543" priority="596" operator="equal">
      <formula>"Titulaire"</formula>
    </cfRule>
  </conditionalFormatting>
  <conditionalFormatting sqref="BC4:BD4">
    <cfRule type="cellIs" dxfId="542" priority="593" operator="equal">
      <formula>"Remplaçant"</formula>
    </cfRule>
    <cfRule type="cellIs" dxfId="541" priority="594" operator="equal">
      <formula>"Titulaire"</formula>
    </cfRule>
  </conditionalFormatting>
  <conditionalFormatting sqref="BC48:BD48">
    <cfRule type="cellIs" dxfId="540" priority="591" operator="equal">
      <formula>"Remplaçant"</formula>
    </cfRule>
    <cfRule type="cellIs" dxfId="539" priority="592" operator="equal">
      <formula>"Titulaire"</formula>
    </cfRule>
  </conditionalFormatting>
  <conditionalFormatting sqref="BE1">
    <cfRule type="cellIs" dxfId="538" priority="589" operator="equal">
      <formula>"Remplaçant"</formula>
    </cfRule>
    <cfRule type="cellIs" dxfId="537" priority="590" operator="equal">
      <formula>"Titulaire"</formula>
    </cfRule>
  </conditionalFormatting>
  <conditionalFormatting sqref="BF5:BG20 BF31:BG47">
    <cfRule type="cellIs" dxfId="536" priority="587" operator="equal">
      <formula>"Remplaçant"</formula>
    </cfRule>
    <cfRule type="cellIs" dxfId="535" priority="588" operator="equal">
      <formula>"Titulaire"</formula>
    </cfRule>
  </conditionalFormatting>
  <conditionalFormatting sqref="BF4:BG4">
    <cfRule type="cellIs" dxfId="534" priority="585" operator="equal">
      <formula>"Remplaçant"</formula>
    </cfRule>
    <cfRule type="cellIs" dxfId="533" priority="586" operator="equal">
      <formula>"Titulaire"</formula>
    </cfRule>
  </conditionalFormatting>
  <conditionalFormatting sqref="BF48:BG48">
    <cfRule type="cellIs" dxfId="532" priority="583" operator="equal">
      <formula>"Remplaçant"</formula>
    </cfRule>
    <cfRule type="cellIs" dxfId="531" priority="584" operator="equal">
      <formula>"Titulaire"</formula>
    </cfRule>
  </conditionalFormatting>
  <conditionalFormatting sqref="BH1">
    <cfRule type="cellIs" dxfId="530" priority="581" operator="equal">
      <formula>"Remplaçant"</formula>
    </cfRule>
    <cfRule type="cellIs" dxfId="529" priority="582" operator="equal">
      <formula>"Titulaire"</formula>
    </cfRule>
  </conditionalFormatting>
  <conditionalFormatting sqref="BI5:BJ20 BI31:BJ47">
    <cfRule type="cellIs" dxfId="528" priority="579" operator="equal">
      <formula>"Remplaçant"</formula>
    </cfRule>
    <cfRule type="cellIs" dxfId="527" priority="580" operator="equal">
      <formula>"Titulaire"</formula>
    </cfRule>
  </conditionalFormatting>
  <conditionalFormatting sqref="BI4:BJ4">
    <cfRule type="cellIs" dxfId="526" priority="577" operator="equal">
      <formula>"Remplaçant"</formula>
    </cfRule>
    <cfRule type="cellIs" dxfId="525" priority="578" operator="equal">
      <formula>"Titulaire"</formula>
    </cfRule>
  </conditionalFormatting>
  <conditionalFormatting sqref="BI48:BJ48">
    <cfRule type="cellIs" dxfId="524" priority="575" operator="equal">
      <formula>"Remplaçant"</formula>
    </cfRule>
    <cfRule type="cellIs" dxfId="523" priority="576" operator="equal">
      <formula>"Titulaire"</formula>
    </cfRule>
  </conditionalFormatting>
  <conditionalFormatting sqref="BK1">
    <cfRule type="cellIs" dxfId="522" priority="573" operator="equal">
      <formula>"Remplaçant"</formula>
    </cfRule>
    <cfRule type="cellIs" dxfId="521" priority="574" operator="equal">
      <formula>"Titulaire"</formula>
    </cfRule>
  </conditionalFormatting>
  <conditionalFormatting sqref="BL5:BM20 BL31:BM47">
    <cfRule type="cellIs" dxfId="520" priority="571" operator="equal">
      <formula>"Remplaçant"</formula>
    </cfRule>
    <cfRule type="cellIs" dxfId="519" priority="572" operator="equal">
      <formula>"Titulaire"</formula>
    </cfRule>
  </conditionalFormatting>
  <conditionalFormatting sqref="BL4:BM4">
    <cfRule type="cellIs" dxfId="518" priority="569" operator="equal">
      <formula>"Remplaçant"</formula>
    </cfRule>
    <cfRule type="cellIs" dxfId="517" priority="570" operator="equal">
      <formula>"Titulaire"</formula>
    </cfRule>
  </conditionalFormatting>
  <conditionalFormatting sqref="BL48:BM48">
    <cfRule type="cellIs" dxfId="516" priority="567" operator="equal">
      <formula>"Remplaçant"</formula>
    </cfRule>
    <cfRule type="cellIs" dxfId="515" priority="568" operator="equal">
      <formula>"Titulaire"</formula>
    </cfRule>
  </conditionalFormatting>
  <conditionalFormatting sqref="BN1">
    <cfRule type="cellIs" dxfId="514" priority="565" operator="equal">
      <formula>"Remplaçant"</formula>
    </cfRule>
    <cfRule type="cellIs" dxfId="513" priority="566" operator="equal">
      <formula>"Titulaire"</formula>
    </cfRule>
  </conditionalFormatting>
  <conditionalFormatting sqref="BO5:BP20 BO31:BP47">
    <cfRule type="cellIs" dxfId="512" priority="563" operator="equal">
      <formula>"Remplaçant"</formula>
    </cfRule>
    <cfRule type="cellIs" dxfId="511" priority="564" operator="equal">
      <formula>"Titulaire"</formula>
    </cfRule>
  </conditionalFormatting>
  <conditionalFormatting sqref="BO4:BP4">
    <cfRule type="cellIs" dxfId="510" priority="561" operator="equal">
      <formula>"Remplaçant"</formula>
    </cfRule>
    <cfRule type="cellIs" dxfId="509" priority="562" operator="equal">
      <formula>"Titulaire"</formula>
    </cfRule>
  </conditionalFormatting>
  <conditionalFormatting sqref="BO48:BP48">
    <cfRule type="cellIs" dxfId="508" priority="559" operator="equal">
      <formula>"Remplaçant"</formula>
    </cfRule>
    <cfRule type="cellIs" dxfId="507" priority="560" operator="equal">
      <formula>"Titulaire"</formula>
    </cfRule>
  </conditionalFormatting>
  <conditionalFormatting sqref="BQ1">
    <cfRule type="cellIs" dxfId="506" priority="557" operator="equal">
      <formula>"Remplaçant"</formula>
    </cfRule>
    <cfRule type="cellIs" dxfId="505" priority="558" operator="equal">
      <formula>"Titulaire"</formula>
    </cfRule>
  </conditionalFormatting>
  <conditionalFormatting sqref="BR5:BS20 BR31:BS47">
    <cfRule type="cellIs" dxfId="504" priority="555" operator="equal">
      <formula>"Remplaçant"</formula>
    </cfRule>
    <cfRule type="cellIs" dxfId="503" priority="556" operator="equal">
      <formula>"Titulaire"</formula>
    </cfRule>
  </conditionalFormatting>
  <conditionalFormatting sqref="BR4:BS4">
    <cfRule type="cellIs" dxfId="502" priority="553" operator="equal">
      <formula>"Remplaçant"</formula>
    </cfRule>
    <cfRule type="cellIs" dxfId="501" priority="554" operator="equal">
      <formula>"Titulaire"</formula>
    </cfRule>
  </conditionalFormatting>
  <conditionalFormatting sqref="BR48:BS48">
    <cfRule type="cellIs" dxfId="500" priority="551" operator="equal">
      <formula>"Remplaçant"</formula>
    </cfRule>
    <cfRule type="cellIs" dxfId="499" priority="552" operator="equal">
      <formula>"Titulaire"</formula>
    </cfRule>
  </conditionalFormatting>
  <conditionalFormatting sqref="BT1">
    <cfRule type="cellIs" dxfId="498" priority="549" operator="equal">
      <formula>"Remplaçant"</formula>
    </cfRule>
    <cfRule type="cellIs" dxfId="497" priority="550" operator="equal">
      <formula>"Titulaire"</formula>
    </cfRule>
  </conditionalFormatting>
  <conditionalFormatting sqref="BU5:BV20 BU31:BV47">
    <cfRule type="cellIs" dxfId="496" priority="547" operator="equal">
      <formula>"Remplaçant"</formula>
    </cfRule>
    <cfRule type="cellIs" dxfId="495" priority="548" operator="equal">
      <formula>"Titulaire"</formula>
    </cfRule>
  </conditionalFormatting>
  <conditionalFormatting sqref="BU4:BV4">
    <cfRule type="cellIs" dxfId="494" priority="545" operator="equal">
      <formula>"Remplaçant"</formula>
    </cfRule>
    <cfRule type="cellIs" dxfId="493" priority="546" operator="equal">
      <formula>"Titulaire"</formula>
    </cfRule>
  </conditionalFormatting>
  <conditionalFormatting sqref="BU48:BV48">
    <cfRule type="cellIs" dxfId="492" priority="543" operator="equal">
      <formula>"Remplaçant"</formula>
    </cfRule>
    <cfRule type="cellIs" dxfId="491" priority="544" operator="equal">
      <formula>"Titulaire"</formula>
    </cfRule>
  </conditionalFormatting>
  <conditionalFormatting sqref="BW1">
    <cfRule type="cellIs" dxfId="490" priority="541" operator="equal">
      <formula>"Remplaçant"</formula>
    </cfRule>
    <cfRule type="cellIs" dxfId="489" priority="542" operator="equal">
      <formula>"Titulaire"</formula>
    </cfRule>
  </conditionalFormatting>
  <conditionalFormatting sqref="BX5:BY20 BX31:BY47">
    <cfRule type="cellIs" dxfId="488" priority="539" operator="equal">
      <formula>"Remplaçant"</formula>
    </cfRule>
    <cfRule type="cellIs" dxfId="487" priority="540" operator="equal">
      <formula>"Titulaire"</formula>
    </cfRule>
  </conditionalFormatting>
  <conditionalFormatting sqref="BX4:BY4">
    <cfRule type="cellIs" dxfId="486" priority="537" operator="equal">
      <formula>"Remplaçant"</formula>
    </cfRule>
    <cfRule type="cellIs" dxfId="485" priority="538" operator="equal">
      <formula>"Titulaire"</formula>
    </cfRule>
  </conditionalFormatting>
  <conditionalFormatting sqref="BX48:BY48">
    <cfRule type="cellIs" dxfId="484" priority="535" operator="equal">
      <formula>"Remplaçant"</formula>
    </cfRule>
    <cfRule type="cellIs" dxfId="483" priority="536" operator="equal">
      <formula>"Titulaire"</formula>
    </cfRule>
  </conditionalFormatting>
  <conditionalFormatting sqref="BZ1">
    <cfRule type="cellIs" dxfId="482" priority="533" operator="equal">
      <formula>"Remplaçant"</formula>
    </cfRule>
    <cfRule type="cellIs" dxfId="481" priority="534" operator="equal">
      <formula>"Titulaire"</formula>
    </cfRule>
  </conditionalFormatting>
  <conditionalFormatting sqref="CA5:CB20 CA31:CB47">
    <cfRule type="cellIs" dxfId="480" priority="531" operator="equal">
      <formula>"Remplaçant"</formula>
    </cfRule>
    <cfRule type="cellIs" dxfId="479" priority="532" operator="equal">
      <formula>"Titulaire"</formula>
    </cfRule>
  </conditionalFormatting>
  <conditionalFormatting sqref="CA4:CB4">
    <cfRule type="cellIs" dxfId="478" priority="529" operator="equal">
      <formula>"Remplaçant"</formula>
    </cfRule>
    <cfRule type="cellIs" dxfId="477" priority="530" operator="equal">
      <formula>"Titulaire"</formula>
    </cfRule>
  </conditionalFormatting>
  <conditionalFormatting sqref="CA48:CB48">
    <cfRule type="cellIs" dxfId="476" priority="527" operator="equal">
      <formula>"Remplaçant"</formula>
    </cfRule>
    <cfRule type="cellIs" dxfId="475" priority="528" operator="equal">
      <formula>"Titulaire"</formula>
    </cfRule>
  </conditionalFormatting>
  <conditionalFormatting sqref="CC1">
    <cfRule type="cellIs" dxfId="474" priority="525" operator="equal">
      <formula>"Remplaçant"</formula>
    </cfRule>
    <cfRule type="cellIs" dxfId="473" priority="526" operator="equal">
      <formula>"Titulaire"</formula>
    </cfRule>
  </conditionalFormatting>
  <conditionalFormatting sqref="CD5:CE20 CD31:CE47">
    <cfRule type="cellIs" dxfId="472" priority="523" operator="equal">
      <formula>"Remplaçant"</formula>
    </cfRule>
    <cfRule type="cellIs" dxfId="471" priority="524" operator="equal">
      <formula>"Titulaire"</formula>
    </cfRule>
  </conditionalFormatting>
  <conditionalFormatting sqref="CD4:CE4">
    <cfRule type="cellIs" dxfId="470" priority="521" operator="equal">
      <formula>"Remplaçant"</formula>
    </cfRule>
    <cfRule type="cellIs" dxfId="469" priority="522" operator="equal">
      <formula>"Titulaire"</formula>
    </cfRule>
  </conditionalFormatting>
  <conditionalFormatting sqref="CD48:CE48">
    <cfRule type="cellIs" dxfId="468" priority="519" operator="equal">
      <formula>"Remplaçant"</formula>
    </cfRule>
    <cfRule type="cellIs" dxfId="467" priority="520" operator="equal">
      <formula>"Titulaire"</formula>
    </cfRule>
  </conditionalFormatting>
  <conditionalFormatting sqref="CF1">
    <cfRule type="cellIs" dxfId="466" priority="517" operator="equal">
      <formula>"Remplaçant"</formula>
    </cfRule>
    <cfRule type="cellIs" dxfId="465" priority="518" operator="equal">
      <formula>"Titulaire"</formula>
    </cfRule>
  </conditionalFormatting>
  <conditionalFormatting sqref="CG5:CH20 CG31:CH47">
    <cfRule type="cellIs" dxfId="464" priority="515" operator="equal">
      <formula>"Remplaçant"</formula>
    </cfRule>
    <cfRule type="cellIs" dxfId="463" priority="516" operator="equal">
      <formula>"Titulaire"</formula>
    </cfRule>
  </conditionalFormatting>
  <conditionalFormatting sqref="CG4:CH4">
    <cfRule type="cellIs" dxfId="462" priority="513" operator="equal">
      <formula>"Remplaçant"</formula>
    </cfRule>
    <cfRule type="cellIs" dxfId="461" priority="514" operator="equal">
      <formula>"Titulaire"</formula>
    </cfRule>
  </conditionalFormatting>
  <conditionalFormatting sqref="CG48:CH48">
    <cfRule type="cellIs" dxfId="460" priority="511" operator="equal">
      <formula>"Remplaçant"</formula>
    </cfRule>
    <cfRule type="cellIs" dxfId="459" priority="512" operator="equal">
      <formula>"Titulaire"</formula>
    </cfRule>
  </conditionalFormatting>
  <conditionalFormatting sqref="CI1">
    <cfRule type="cellIs" dxfId="458" priority="509" operator="equal">
      <formula>"Remplaçant"</formula>
    </cfRule>
    <cfRule type="cellIs" dxfId="457" priority="510" operator="equal">
      <formula>"Titulaire"</formula>
    </cfRule>
  </conditionalFormatting>
  <conditionalFormatting sqref="CJ5:CK20 CJ31:CK47">
    <cfRule type="cellIs" dxfId="456" priority="507" operator="equal">
      <formula>"Remplaçant"</formula>
    </cfRule>
    <cfRule type="cellIs" dxfId="455" priority="508" operator="equal">
      <formula>"Titulaire"</formula>
    </cfRule>
  </conditionalFormatting>
  <conditionalFormatting sqref="CJ4:CK4">
    <cfRule type="cellIs" dxfId="454" priority="505" operator="equal">
      <formula>"Remplaçant"</formula>
    </cfRule>
    <cfRule type="cellIs" dxfId="453" priority="506" operator="equal">
      <formula>"Titulaire"</formula>
    </cfRule>
  </conditionalFormatting>
  <conditionalFormatting sqref="CJ48:CK48">
    <cfRule type="cellIs" dxfId="452" priority="503" operator="equal">
      <formula>"Remplaçant"</formula>
    </cfRule>
    <cfRule type="cellIs" dxfId="451" priority="504" operator="equal">
      <formula>"Titulaire"</formula>
    </cfRule>
  </conditionalFormatting>
  <conditionalFormatting sqref="CL1">
    <cfRule type="cellIs" dxfId="450" priority="501" operator="equal">
      <formula>"Remplaçant"</formula>
    </cfRule>
    <cfRule type="cellIs" dxfId="449" priority="502" operator="equal">
      <formula>"Titulaire"</formula>
    </cfRule>
  </conditionalFormatting>
  <conditionalFormatting sqref="CM5:CN20 CM31:CN47">
    <cfRule type="cellIs" dxfId="448" priority="499" operator="equal">
      <formula>"Remplaçant"</formula>
    </cfRule>
    <cfRule type="cellIs" dxfId="447" priority="500" operator="equal">
      <formula>"Titulaire"</formula>
    </cfRule>
  </conditionalFormatting>
  <conditionalFormatting sqref="CM4:CN4">
    <cfRule type="cellIs" dxfId="446" priority="497" operator="equal">
      <formula>"Remplaçant"</formula>
    </cfRule>
    <cfRule type="cellIs" dxfId="445" priority="498" operator="equal">
      <formula>"Titulaire"</formula>
    </cfRule>
  </conditionalFormatting>
  <conditionalFormatting sqref="CM48:CN48">
    <cfRule type="cellIs" dxfId="444" priority="495" operator="equal">
      <formula>"Remplaçant"</formula>
    </cfRule>
    <cfRule type="cellIs" dxfId="443" priority="496" operator="equal">
      <formula>"Titulaire"</formula>
    </cfRule>
  </conditionalFormatting>
  <conditionalFormatting sqref="CO1">
    <cfRule type="cellIs" dxfId="442" priority="493" operator="equal">
      <formula>"Remplaçant"</formula>
    </cfRule>
    <cfRule type="cellIs" dxfId="441" priority="494" operator="equal">
      <formula>"Titulaire"</formula>
    </cfRule>
  </conditionalFormatting>
  <conditionalFormatting sqref="CP5:CQ20 CP31:CQ47">
    <cfRule type="cellIs" dxfId="440" priority="491" operator="equal">
      <formula>"Remplaçant"</formula>
    </cfRule>
    <cfRule type="cellIs" dxfId="439" priority="492" operator="equal">
      <formula>"Titulaire"</formula>
    </cfRule>
  </conditionalFormatting>
  <conditionalFormatting sqref="CP4:CQ4">
    <cfRule type="cellIs" dxfId="438" priority="489" operator="equal">
      <formula>"Remplaçant"</formula>
    </cfRule>
    <cfRule type="cellIs" dxfId="437" priority="490" operator="equal">
      <formula>"Titulaire"</formula>
    </cfRule>
  </conditionalFormatting>
  <conditionalFormatting sqref="CP48:CQ48">
    <cfRule type="cellIs" dxfId="436" priority="487" operator="equal">
      <formula>"Remplaçant"</formula>
    </cfRule>
    <cfRule type="cellIs" dxfId="435" priority="488" operator="equal">
      <formula>"Titulaire"</formula>
    </cfRule>
  </conditionalFormatting>
  <conditionalFormatting sqref="CR1">
    <cfRule type="cellIs" dxfId="434" priority="485" operator="equal">
      <formula>"Remplaçant"</formula>
    </cfRule>
    <cfRule type="cellIs" dxfId="433" priority="486" operator="equal">
      <formula>"Titulaire"</formula>
    </cfRule>
  </conditionalFormatting>
  <conditionalFormatting sqref="CS5:CT20 CS31:CT47">
    <cfRule type="cellIs" dxfId="432" priority="483" operator="equal">
      <formula>"Remplaçant"</formula>
    </cfRule>
    <cfRule type="cellIs" dxfId="431" priority="484" operator="equal">
      <formula>"Titulaire"</formula>
    </cfRule>
  </conditionalFormatting>
  <conditionalFormatting sqref="CS4:CT4">
    <cfRule type="cellIs" dxfId="430" priority="481" operator="equal">
      <formula>"Remplaçant"</formula>
    </cfRule>
    <cfRule type="cellIs" dxfId="429" priority="482" operator="equal">
      <formula>"Titulaire"</formula>
    </cfRule>
  </conditionalFormatting>
  <conditionalFormatting sqref="CS48:CT48">
    <cfRule type="cellIs" dxfId="428" priority="479" operator="equal">
      <formula>"Remplaçant"</formula>
    </cfRule>
    <cfRule type="cellIs" dxfId="427" priority="480" operator="equal">
      <formula>"Titulaire"</formula>
    </cfRule>
  </conditionalFormatting>
  <conditionalFormatting sqref="CU1">
    <cfRule type="cellIs" dxfId="426" priority="477" operator="equal">
      <formula>"Remplaçant"</formula>
    </cfRule>
    <cfRule type="cellIs" dxfId="425" priority="478" operator="equal">
      <formula>"Titulaire"</formula>
    </cfRule>
  </conditionalFormatting>
  <conditionalFormatting sqref="CV5:CW20 CV31:CW47">
    <cfRule type="cellIs" dxfId="424" priority="475" operator="equal">
      <formula>"Remplaçant"</formula>
    </cfRule>
    <cfRule type="cellIs" dxfId="423" priority="476" operator="equal">
      <formula>"Titulaire"</formula>
    </cfRule>
  </conditionalFormatting>
  <conditionalFormatting sqref="CV4:CW4">
    <cfRule type="cellIs" dxfId="422" priority="473" operator="equal">
      <formula>"Remplaçant"</formula>
    </cfRule>
    <cfRule type="cellIs" dxfId="421" priority="474" operator="equal">
      <formula>"Titulaire"</formula>
    </cfRule>
  </conditionalFormatting>
  <conditionalFormatting sqref="CV48:CW48">
    <cfRule type="cellIs" dxfId="420" priority="471" operator="equal">
      <formula>"Remplaçant"</formula>
    </cfRule>
    <cfRule type="cellIs" dxfId="419" priority="472" operator="equal">
      <formula>"Titulaire"</formula>
    </cfRule>
  </conditionalFormatting>
  <conditionalFormatting sqref="CX1">
    <cfRule type="cellIs" dxfId="418" priority="469" operator="equal">
      <formula>"Remplaçant"</formula>
    </cfRule>
    <cfRule type="cellIs" dxfId="417" priority="470" operator="equal">
      <formula>"Titulaire"</formula>
    </cfRule>
  </conditionalFormatting>
  <conditionalFormatting sqref="CY5:CZ20 CY31:CZ47">
    <cfRule type="cellIs" dxfId="416" priority="467" operator="equal">
      <formula>"Remplaçant"</formula>
    </cfRule>
    <cfRule type="cellIs" dxfId="415" priority="468" operator="equal">
      <formula>"Titulaire"</formula>
    </cfRule>
  </conditionalFormatting>
  <conditionalFormatting sqref="CY4:CZ4">
    <cfRule type="cellIs" dxfId="414" priority="465" operator="equal">
      <formula>"Remplaçant"</formula>
    </cfRule>
    <cfRule type="cellIs" dxfId="413" priority="466" operator="equal">
      <formula>"Titulaire"</formula>
    </cfRule>
  </conditionalFormatting>
  <conditionalFormatting sqref="CY48:CZ48">
    <cfRule type="cellIs" dxfId="412" priority="463" operator="equal">
      <formula>"Remplaçant"</formula>
    </cfRule>
    <cfRule type="cellIs" dxfId="411" priority="464" operator="equal">
      <formula>"Titulaire"</formula>
    </cfRule>
  </conditionalFormatting>
  <conditionalFormatting sqref="DA1">
    <cfRule type="cellIs" dxfId="410" priority="461" operator="equal">
      <formula>"Remplaçant"</formula>
    </cfRule>
    <cfRule type="cellIs" dxfId="409" priority="462" operator="equal">
      <formula>"Titulaire"</formula>
    </cfRule>
  </conditionalFormatting>
  <conditionalFormatting sqref="DB5:DC20 DB31:DC47">
    <cfRule type="cellIs" dxfId="408" priority="459" operator="equal">
      <formula>"Remplaçant"</formula>
    </cfRule>
    <cfRule type="cellIs" dxfId="407" priority="460" operator="equal">
      <formula>"Titulaire"</formula>
    </cfRule>
  </conditionalFormatting>
  <conditionalFormatting sqref="DB4:DC4">
    <cfRule type="cellIs" dxfId="406" priority="457" operator="equal">
      <formula>"Remplaçant"</formula>
    </cfRule>
    <cfRule type="cellIs" dxfId="405" priority="458" operator="equal">
      <formula>"Titulaire"</formula>
    </cfRule>
  </conditionalFormatting>
  <conditionalFormatting sqref="DB48:DC48">
    <cfRule type="cellIs" dxfId="404" priority="455" operator="equal">
      <formula>"Remplaçant"</formula>
    </cfRule>
    <cfRule type="cellIs" dxfId="403" priority="456" operator="equal">
      <formula>"Titulaire"</formula>
    </cfRule>
  </conditionalFormatting>
  <conditionalFormatting sqref="DD1">
    <cfRule type="cellIs" dxfId="402" priority="453" operator="equal">
      <formula>"Remplaçant"</formula>
    </cfRule>
    <cfRule type="cellIs" dxfId="401" priority="454" operator="equal">
      <formula>"Titulaire"</formula>
    </cfRule>
  </conditionalFormatting>
  <conditionalFormatting sqref="DE5:DF20 DE31:DF47">
    <cfRule type="cellIs" dxfId="400" priority="451" operator="equal">
      <formula>"Remplaçant"</formula>
    </cfRule>
    <cfRule type="cellIs" dxfId="399" priority="452" operator="equal">
      <formula>"Titulaire"</formula>
    </cfRule>
  </conditionalFormatting>
  <conditionalFormatting sqref="DE4:DF4">
    <cfRule type="cellIs" dxfId="398" priority="449" operator="equal">
      <formula>"Remplaçant"</formula>
    </cfRule>
    <cfRule type="cellIs" dxfId="397" priority="450" operator="equal">
      <formula>"Titulaire"</formula>
    </cfRule>
  </conditionalFormatting>
  <conditionalFormatting sqref="DE48:DF48">
    <cfRule type="cellIs" dxfId="396" priority="447" operator="equal">
      <formula>"Remplaçant"</formula>
    </cfRule>
    <cfRule type="cellIs" dxfId="395" priority="448" operator="equal">
      <formula>"Titulaire"</formula>
    </cfRule>
  </conditionalFormatting>
  <conditionalFormatting sqref="DG1">
    <cfRule type="cellIs" dxfId="394" priority="445" operator="equal">
      <formula>"Remplaçant"</formula>
    </cfRule>
    <cfRule type="cellIs" dxfId="393" priority="446" operator="equal">
      <formula>"Titulaire"</formula>
    </cfRule>
  </conditionalFormatting>
  <conditionalFormatting sqref="DH5:DI20 DH31:DI47">
    <cfRule type="cellIs" dxfId="392" priority="443" operator="equal">
      <formula>"Remplaçant"</formula>
    </cfRule>
    <cfRule type="cellIs" dxfId="391" priority="444" operator="equal">
      <formula>"Titulaire"</formula>
    </cfRule>
  </conditionalFormatting>
  <conditionalFormatting sqref="DH4:DI4">
    <cfRule type="cellIs" dxfId="390" priority="441" operator="equal">
      <formula>"Remplaçant"</formula>
    </cfRule>
    <cfRule type="cellIs" dxfId="389" priority="442" operator="equal">
      <formula>"Titulaire"</formula>
    </cfRule>
  </conditionalFormatting>
  <conditionalFormatting sqref="DH48:DI48">
    <cfRule type="cellIs" dxfId="388" priority="439" operator="equal">
      <formula>"Remplaçant"</formula>
    </cfRule>
    <cfRule type="cellIs" dxfId="387" priority="440" operator="equal">
      <formula>"Titulaire"</formula>
    </cfRule>
  </conditionalFormatting>
  <conditionalFormatting sqref="DJ1">
    <cfRule type="cellIs" dxfId="386" priority="437" operator="equal">
      <formula>"Remplaçant"</formula>
    </cfRule>
    <cfRule type="cellIs" dxfId="385" priority="438" operator="equal">
      <formula>"Titulaire"</formula>
    </cfRule>
  </conditionalFormatting>
  <conditionalFormatting sqref="DK5:DL20 DK31:DL47">
    <cfRule type="cellIs" dxfId="384" priority="435" operator="equal">
      <formula>"Remplaçant"</formula>
    </cfRule>
    <cfRule type="cellIs" dxfId="383" priority="436" operator="equal">
      <formula>"Titulaire"</formula>
    </cfRule>
  </conditionalFormatting>
  <conditionalFormatting sqref="DK4:DL4">
    <cfRule type="cellIs" dxfId="382" priority="433" operator="equal">
      <formula>"Remplaçant"</formula>
    </cfRule>
    <cfRule type="cellIs" dxfId="381" priority="434" operator="equal">
      <formula>"Titulaire"</formula>
    </cfRule>
  </conditionalFormatting>
  <conditionalFormatting sqref="DK48:DL48">
    <cfRule type="cellIs" dxfId="380" priority="431" operator="equal">
      <formula>"Remplaçant"</formula>
    </cfRule>
    <cfRule type="cellIs" dxfId="379" priority="432" operator="equal">
      <formula>"Titulaire"</formula>
    </cfRule>
  </conditionalFormatting>
  <conditionalFormatting sqref="DM1">
    <cfRule type="cellIs" dxfId="378" priority="429" operator="equal">
      <formula>"Remplaçant"</formula>
    </cfRule>
    <cfRule type="cellIs" dxfId="377" priority="430" operator="equal">
      <formula>"Titulaire"</formula>
    </cfRule>
  </conditionalFormatting>
  <conditionalFormatting sqref="DN5:DO20 DN31:DO47">
    <cfRule type="cellIs" dxfId="376" priority="427" operator="equal">
      <formula>"Remplaçant"</formula>
    </cfRule>
    <cfRule type="cellIs" dxfId="375" priority="428" operator="equal">
      <formula>"Titulaire"</formula>
    </cfRule>
  </conditionalFormatting>
  <conditionalFormatting sqref="DN4:DO4">
    <cfRule type="cellIs" dxfId="374" priority="425" operator="equal">
      <formula>"Remplaçant"</formula>
    </cfRule>
    <cfRule type="cellIs" dxfId="373" priority="426" operator="equal">
      <formula>"Titulaire"</formula>
    </cfRule>
  </conditionalFormatting>
  <conditionalFormatting sqref="DN48:DO48">
    <cfRule type="cellIs" dxfId="372" priority="423" operator="equal">
      <formula>"Remplaçant"</formula>
    </cfRule>
    <cfRule type="cellIs" dxfId="371" priority="424" operator="equal">
      <formula>"Titulaire"</formula>
    </cfRule>
  </conditionalFormatting>
  <conditionalFormatting sqref="DP1">
    <cfRule type="cellIs" dxfId="370" priority="421" operator="equal">
      <formula>"Remplaçant"</formula>
    </cfRule>
    <cfRule type="cellIs" dxfId="369" priority="422" operator="equal">
      <formula>"Titulaire"</formula>
    </cfRule>
  </conditionalFormatting>
  <conditionalFormatting sqref="DQ5:DR20 DQ31:DR47">
    <cfRule type="cellIs" dxfId="368" priority="419" operator="equal">
      <formula>"Remplaçant"</formula>
    </cfRule>
    <cfRule type="cellIs" dxfId="367" priority="420" operator="equal">
      <formula>"Titulaire"</formula>
    </cfRule>
  </conditionalFormatting>
  <conditionalFormatting sqref="DQ4:DR4">
    <cfRule type="cellIs" dxfId="366" priority="417" operator="equal">
      <formula>"Remplaçant"</formula>
    </cfRule>
    <cfRule type="cellIs" dxfId="365" priority="418" operator="equal">
      <formula>"Titulaire"</formula>
    </cfRule>
  </conditionalFormatting>
  <conditionalFormatting sqref="DQ48:DR48">
    <cfRule type="cellIs" dxfId="364" priority="415" operator="equal">
      <formula>"Remplaçant"</formula>
    </cfRule>
    <cfRule type="cellIs" dxfId="363" priority="416" operator="equal">
      <formula>"Titulaire"</formula>
    </cfRule>
  </conditionalFormatting>
  <conditionalFormatting sqref="DS1">
    <cfRule type="cellIs" dxfId="362" priority="413" operator="equal">
      <formula>"Remplaçant"</formula>
    </cfRule>
    <cfRule type="cellIs" dxfId="361" priority="414" operator="equal">
      <formula>"Titulaire"</formula>
    </cfRule>
  </conditionalFormatting>
  <conditionalFormatting sqref="DT5:DU20 DT31:DU47">
    <cfRule type="cellIs" dxfId="360" priority="411" operator="equal">
      <formula>"Remplaçant"</formula>
    </cfRule>
    <cfRule type="cellIs" dxfId="359" priority="412" operator="equal">
      <formula>"Titulaire"</formula>
    </cfRule>
  </conditionalFormatting>
  <conditionalFormatting sqref="DT4:DU4">
    <cfRule type="cellIs" dxfId="358" priority="409" operator="equal">
      <formula>"Remplaçant"</formula>
    </cfRule>
    <cfRule type="cellIs" dxfId="357" priority="410" operator="equal">
      <formula>"Titulaire"</formula>
    </cfRule>
  </conditionalFormatting>
  <conditionalFormatting sqref="DT48:DU48">
    <cfRule type="cellIs" dxfId="356" priority="407" operator="equal">
      <formula>"Remplaçant"</formula>
    </cfRule>
    <cfRule type="cellIs" dxfId="355" priority="408" operator="equal">
      <formula>"Titulaire"</formula>
    </cfRule>
  </conditionalFormatting>
  <conditionalFormatting sqref="F108:F116 F342:F410 F122:F129 F135:F148">
    <cfRule type="colorScale" priority="406">
      <colorScale>
        <cfvo type="min"/>
        <cfvo type="percentile" val="50"/>
        <cfvo type="max"/>
        <color rgb="FFF8696B"/>
        <color rgb="FFFFEB84"/>
        <color rgb="FF63BE7B"/>
      </colorScale>
    </cfRule>
  </conditionalFormatting>
  <conditionalFormatting sqref="U49">
    <cfRule type="cellIs" dxfId="354" priority="404" operator="equal">
      <formula>"Remplaçant"</formula>
    </cfRule>
    <cfRule type="cellIs" dxfId="353" priority="405" operator="equal">
      <formula>"Titulaire"</formula>
    </cfRule>
  </conditionalFormatting>
  <conditionalFormatting sqref="U6:U7 U10 U14">
    <cfRule type="cellIs" dxfId="352" priority="402" operator="equal">
      <formula>"Remplaçant"</formula>
    </cfRule>
    <cfRule type="cellIs" dxfId="351" priority="403" operator="equal">
      <formula>"Titulaire"</formula>
    </cfRule>
  </conditionalFormatting>
  <conditionalFormatting sqref="AC128">
    <cfRule type="cellIs" dxfId="350" priority="396" operator="equal">
      <formula>"Remplaçant"</formula>
    </cfRule>
    <cfRule type="cellIs" dxfId="349" priority="397" operator="equal">
      <formula>"Titulaire"</formula>
    </cfRule>
  </conditionalFormatting>
  <conditionalFormatting sqref="AC115">
    <cfRule type="cellIs" dxfId="348" priority="400" operator="equal">
      <formula>"Remplaçant"</formula>
    </cfRule>
    <cfRule type="cellIs" dxfId="347" priority="401" operator="equal">
      <formula>"Titulaire"</formula>
    </cfRule>
  </conditionalFormatting>
  <conditionalFormatting sqref="AC124">
    <cfRule type="cellIs" dxfId="346" priority="398" operator="equal">
      <formula>"Remplaçant"</formula>
    </cfRule>
    <cfRule type="cellIs" dxfId="345" priority="399" operator="equal">
      <formula>"Titulaire"</formula>
    </cfRule>
  </conditionalFormatting>
  <conditionalFormatting sqref="B148 D148">
    <cfRule type="cellIs" dxfId="344" priority="394" operator="equal">
      <formula>"Remplaçant"</formula>
    </cfRule>
    <cfRule type="cellIs" dxfId="343" priority="395" operator="equal">
      <formula>"Titulaire"</formula>
    </cfRule>
  </conditionalFormatting>
  <conditionalFormatting sqref="E107">
    <cfRule type="cellIs" dxfId="342" priority="392" operator="equal">
      <formula>"Remplaçant"</formula>
    </cfRule>
    <cfRule type="cellIs" dxfId="341" priority="393" operator="equal">
      <formula>"Titulaire"</formula>
    </cfRule>
  </conditionalFormatting>
  <conditionalFormatting sqref="E107 A3:XFD4">
    <cfRule type="cellIs" dxfId="340" priority="717" operator="equal">
      <formula>$A$1</formula>
    </cfRule>
  </conditionalFormatting>
  <conditionalFormatting sqref="E5:F20 E31:F44">
    <cfRule type="cellIs" dxfId="339" priority="391" operator="equal">
      <formula>0</formula>
    </cfRule>
  </conditionalFormatting>
  <conditionalFormatting sqref="G5:I20 G31:I44">
    <cfRule type="cellIs" dxfId="338" priority="390" operator="equal">
      <formula>0</formula>
    </cfRule>
  </conditionalFormatting>
  <conditionalFormatting sqref="B107">
    <cfRule type="cellIs" dxfId="337" priority="387" operator="equal">
      <formula>"Remplaçant"</formula>
    </cfRule>
    <cfRule type="cellIs" dxfId="336" priority="388" operator="equal">
      <formula>"Titulaire"</formula>
    </cfRule>
  </conditionalFormatting>
  <conditionalFormatting sqref="B107">
    <cfRule type="cellIs" dxfId="335" priority="389" operator="equal">
      <formula>$A$1</formula>
    </cfRule>
  </conditionalFormatting>
  <conditionalFormatting sqref="H108:H116 H122:H129 H135:H148">
    <cfRule type="cellIs" dxfId="334" priority="385" operator="equal">
      <formula>"Remplaçant"</formula>
    </cfRule>
    <cfRule type="cellIs" dxfId="333" priority="386" operator="equal">
      <formula>"Titulaire"</formula>
    </cfRule>
  </conditionalFormatting>
  <conditionalFormatting sqref="H108:H116 H122:H129 H135:H148">
    <cfRule type="colorScale" priority="384">
      <colorScale>
        <cfvo type="min"/>
        <cfvo type="percentile" val="50"/>
        <cfvo type="max"/>
        <color rgb="FFF8696B"/>
        <color rgb="FFFFEB84"/>
        <color rgb="FF63BE7B"/>
      </colorScale>
    </cfRule>
  </conditionalFormatting>
  <conditionalFormatting sqref="G108:G116 G122:G129 G135:G148">
    <cfRule type="cellIs" dxfId="332" priority="382" operator="equal">
      <formula>"Remplaçant"</formula>
    </cfRule>
    <cfRule type="cellIs" dxfId="331" priority="383" operator="equal">
      <formula>"Titulaire"</formula>
    </cfRule>
  </conditionalFormatting>
  <conditionalFormatting sqref="G108:G116 G122:G129 G135:G148">
    <cfRule type="colorScale" priority="381">
      <colorScale>
        <cfvo type="min"/>
        <cfvo type="percentile" val="50"/>
        <cfvo type="max"/>
        <color rgb="FFF8696B"/>
        <color rgb="FFFFEB84"/>
        <color rgb="FF63BE7B"/>
      </colorScale>
    </cfRule>
  </conditionalFormatting>
  <conditionalFormatting sqref="C107">
    <cfRule type="cellIs" dxfId="330" priority="378" operator="equal">
      <formula>"Remplaçant"</formula>
    </cfRule>
    <cfRule type="cellIs" dxfId="329" priority="379" operator="equal">
      <formula>"Titulaire"</formula>
    </cfRule>
  </conditionalFormatting>
  <conditionalFormatting sqref="C107">
    <cfRule type="cellIs" dxfId="328" priority="380" operator="equal">
      <formula>$A$1</formula>
    </cfRule>
  </conditionalFormatting>
  <conditionalFormatting sqref="D107">
    <cfRule type="cellIs" dxfId="327" priority="375" operator="equal">
      <formula>"Remplaçant"</formula>
    </cfRule>
    <cfRule type="cellIs" dxfId="326" priority="376" operator="equal">
      <formula>"Titulaire"</formula>
    </cfRule>
  </conditionalFormatting>
  <conditionalFormatting sqref="D107">
    <cfRule type="cellIs" dxfId="325" priority="377" operator="equal">
      <formula>$A$1</formula>
    </cfRule>
  </conditionalFormatting>
  <conditionalFormatting sqref="A342:A410">
    <cfRule type="cellIs" dxfId="324" priority="374" operator="equal">
      <formula>11</formula>
    </cfRule>
  </conditionalFormatting>
  <conditionalFormatting sqref="B415">
    <cfRule type="cellIs" dxfId="323" priority="370" operator="equal">
      <formula>"Remplaçant"</formula>
    </cfRule>
    <cfRule type="cellIs" dxfId="322" priority="371" operator="equal">
      <formula>"Titulaire"</formula>
    </cfRule>
  </conditionalFormatting>
  <conditionalFormatting sqref="A342">
    <cfRule type="cellIs" dxfId="321" priority="369" operator="notEqual">
      <formula>11</formula>
    </cfRule>
  </conditionalFormatting>
  <conditionalFormatting sqref="C414:D416">
    <cfRule type="top10" priority="368" rank="1"/>
  </conditionalFormatting>
  <conditionalFormatting sqref="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J21:K25 M21:N25">
    <cfRule type="cellIs" dxfId="320" priority="365" operator="equal">
      <formula>"Remplaçant"</formula>
    </cfRule>
    <cfRule type="cellIs" dxfId="319" priority="366" operator="equal">
      <formula>"Titulaire"</formula>
    </cfRule>
  </conditionalFormatting>
  <conditionalFormatting sqref="J21:K25">
    <cfRule type="cellIs" dxfId="318" priority="364" operator="equal">
      <formula>0</formula>
    </cfRule>
  </conditionalFormatting>
  <conditionalFormatting sqref="P21:Q25">
    <cfRule type="cellIs" dxfId="317" priority="362" operator="equal">
      <formula>"Remplaçant"</formula>
    </cfRule>
    <cfRule type="cellIs" dxfId="316" priority="363" operator="equal">
      <formula>"Titulaire"</formula>
    </cfRule>
  </conditionalFormatting>
  <conditionalFormatting sqref="S21:T25">
    <cfRule type="cellIs" dxfId="315" priority="360" operator="equal">
      <formula>"Remplaçant"</formula>
    </cfRule>
    <cfRule type="cellIs" dxfId="314" priority="361" operator="equal">
      <formula>"Titulaire"</formula>
    </cfRule>
  </conditionalFormatting>
  <conditionalFormatting sqref="J21:J25">
    <cfRule type="top10" dxfId="313" priority="367" rank="11"/>
  </conditionalFormatting>
  <conditionalFormatting sqref="U21 U24">
    <cfRule type="cellIs" dxfId="312" priority="358" operator="equal">
      <formula>"Remplaçant"</formula>
    </cfRule>
    <cfRule type="cellIs" dxfId="311" priority="359" operator="equal">
      <formula>"Titulaire"</formula>
    </cfRule>
  </conditionalFormatting>
  <conditionalFormatting sqref="V21:W25">
    <cfRule type="cellIs" dxfId="310" priority="356" operator="equal">
      <formula>"Remplaçant"</formula>
    </cfRule>
    <cfRule type="cellIs" dxfId="309" priority="357" operator="equal">
      <formula>"Titulaire"</formula>
    </cfRule>
  </conditionalFormatting>
  <conditionalFormatting sqref="Y21:Z25">
    <cfRule type="cellIs" dxfId="308" priority="354" operator="equal">
      <formula>"Remplaçant"</formula>
    </cfRule>
    <cfRule type="cellIs" dxfId="307" priority="355" operator="equal">
      <formula>"Titulaire"</formula>
    </cfRule>
  </conditionalFormatting>
  <conditionalFormatting sqref="AB21:AC25">
    <cfRule type="cellIs" dxfId="306" priority="352" operator="equal">
      <formula>"Remplaçant"</formula>
    </cfRule>
    <cfRule type="cellIs" dxfId="305" priority="353" operator="equal">
      <formula>"Titulaire"</formula>
    </cfRule>
  </conditionalFormatting>
  <conditionalFormatting sqref="AE21:AF25">
    <cfRule type="cellIs" dxfId="304" priority="350" operator="equal">
      <formula>"Remplaçant"</formula>
    </cfRule>
    <cfRule type="cellIs" dxfId="303" priority="351" operator="equal">
      <formula>"Titulaire"</formula>
    </cfRule>
  </conditionalFormatting>
  <conditionalFormatting sqref="AH21:AI25">
    <cfRule type="cellIs" dxfId="302" priority="348" operator="equal">
      <formula>"Remplaçant"</formula>
    </cfRule>
    <cfRule type="cellIs" dxfId="301" priority="349" operator="equal">
      <formula>"Titulaire"</formula>
    </cfRule>
  </conditionalFormatting>
  <conditionalFormatting sqref="AK21:AL25">
    <cfRule type="cellIs" dxfId="300" priority="346" operator="equal">
      <formula>"Remplaçant"</formula>
    </cfRule>
    <cfRule type="cellIs" dxfId="299" priority="347" operator="equal">
      <formula>"Titulaire"</formula>
    </cfRule>
  </conditionalFormatting>
  <conditionalFormatting sqref="AN21:AO25">
    <cfRule type="cellIs" dxfId="298" priority="344" operator="equal">
      <formula>"Remplaçant"</formula>
    </cfRule>
    <cfRule type="cellIs" dxfId="297" priority="345" operator="equal">
      <formula>"Titulaire"</formula>
    </cfRule>
  </conditionalFormatting>
  <conditionalFormatting sqref="AQ21:AR25">
    <cfRule type="cellIs" dxfId="296" priority="342" operator="equal">
      <formula>"Remplaçant"</formula>
    </cfRule>
    <cfRule type="cellIs" dxfId="295" priority="343" operator="equal">
      <formula>"Titulaire"</formula>
    </cfRule>
  </conditionalFormatting>
  <conditionalFormatting sqref="AT21:AU25">
    <cfRule type="cellIs" dxfId="294" priority="340" operator="equal">
      <formula>"Remplaçant"</formula>
    </cfRule>
    <cfRule type="cellIs" dxfId="293" priority="341" operator="equal">
      <formula>"Titulaire"</formula>
    </cfRule>
  </conditionalFormatting>
  <conditionalFormatting sqref="AW21:AX25">
    <cfRule type="cellIs" dxfId="292" priority="338" operator="equal">
      <formula>"Remplaçant"</formula>
    </cfRule>
    <cfRule type="cellIs" dxfId="291" priority="339" operator="equal">
      <formula>"Titulaire"</formula>
    </cfRule>
  </conditionalFormatting>
  <conditionalFormatting sqref="AZ21:BA25">
    <cfRule type="cellIs" dxfId="290" priority="336" operator="equal">
      <formula>"Remplaçant"</formula>
    </cfRule>
    <cfRule type="cellIs" dxfId="289" priority="337" operator="equal">
      <formula>"Titulaire"</formula>
    </cfRule>
  </conditionalFormatting>
  <conditionalFormatting sqref="BC21:BD25">
    <cfRule type="cellIs" dxfId="288" priority="334" operator="equal">
      <formula>"Remplaçant"</formula>
    </cfRule>
    <cfRule type="cellIs" dxfId="287" priority="335" operator="equal">
      <formula>"Titulaire"</formula>
    </cfRule>
  </conditionalFormatting>
  <conditionalFormatting sqref="BF21:BG25">
    <cfRule type="cellIs" dxfId="286" priority="332" operator="equal">
      <formula>"Remplaçant"</formula>
    </cfRule>
    <cfRule type="cellIs" dxfId="285" priority="333" operator="equal">
      <formula>"Titulaire"</formula>
    </cfRule>
  </conditionalFormatting>
  <conditionalFormatting sqref="BI21:BJ25">
    <cfRule type="cellIs" dxfId="284" priority="330" operator="equal">
      <formula>"Remplaçant"</formula>
    </cfRule>
    <cfRule type="cellIs" dxfId="283" priority="331" operator="equal">
      <formula>"Titulaire"</formula>
    </cfRule>
  </conditionalFormatting>
  <conditionalFormatting sqref="BL21:BM25">
    <cfRule type="cellIs" dxfId="282" priority="328" operator="equal">
      <formula>"Remplaçant"</formula>
    </cfRule>
    <cfRule type="cellIs" dxfId="281" priority="329" operator="equal">
      <formula>"Titulaire"</formula>
    </cfRule>
  </conditionalFormatting>
  <conditionalFormatting sqref="BO21:BP25">
    <cfRule type="cellIs" dxfId="280" priority="326" operator="equal">
      <formula>"Remplaçant"</formula>
    </cfRule>
    <cfRule type="cellIs" dxfId="279" priority="327" operator="equal">
      <formula>"Titulaire"</formula>
    </cfRule>
  </conditionalFormatting>
  <conditionalFormatting sqref="BR21:BS25">
    <cfRule type="cellIs" dxfId="278" priority="324" operator="equal">
      <formula>"Remplaçant"</formula>
    </cfRule>
    <cfRule type="cellIs" dxfId="277" priority="325" operator="equal">
      <formula>"Titulaire"</formula>
    </cfRule>
  </conditionalFormatting>
  <conditionalFormatting sqref="BU21:BV25">
    <cfRule type="cellIs" dxfId="276" priority="322" operator="equal">
      <formula>"Remplaçant"</formula>
    </cfRule>
    <cfRule type="cellIs" dxfId="275" priority="323" operator="equal">
      <formula>"Titulaire"</formula>
    </cfRule>
  </conditionalFormatting>
  <conditionalFormatting sqref="BX21:BY25">
    <cfRule type="cellIs" dxfId="274" priority="320" operator="equal">
      <formula>"Remplaçant"</formula>
    </cfRule>
    <cfRule type="cellIs" dxfId="273" priority="321" operator="equal">
      <formula>"Titulaire"</formula>
    </cfRule>
  </conditionalFormatting>
  <conditionalFormatting sqref="CA21:CB25">
    <cfRule type="cellIs" dxfId="272" priority="318" operator="equal">
      <formula>"Remplaçant"</formula>
    </cfRule>
    <cfRule type="cellIs" dxfId="271" priority="319" operator="equal">
      <formula>"Titulaire"</formula>
    </cfRule>
  </conditionalFormatting>
  <conditionalFormatting sqref="CD21:CE25">
    <cfRule type="cellIs" dxfId="270" priority="316" operator="equal">
      <formula>"Remplaçant"</formula>
    </cfRule>
    <cfRule type="cellIs" dxfId="269" priority="317" operator="equal">
      <formula>"Titulaire"</formula>
    </cfRule>
  </conditionalFormatting>
  <conditionalFormatting sqref="CG21:CH25">
    <cfRule type="cellIs" dxfId="268" priority="314" operator="equal">
      <formula>"Remplaçant"</formula>
    </cfRule>
    <cfRule type="cellIs" dxfId="267" priority="315" operator="equal">
      <formula>"Titulaire"</formula>
    </cfRule>
  </conditionalFormatting>
  <conditionalFormatting sqref="CJ21:CK25">
    <cfRule type="cellIs" dxfId="266" priority="312" operator="equal">
      <formula>"Remplaçant"</formula>
    </cfRule>
    <cfRule type="cellIs" dxfId="265" priority="313" operator="equal">
      <formula>"Titulaire"</formula>
    </cfRule>
  </conditionalFormatting>
  <conditionalFormatting sqref="CM21:CN25">
    <cfRule type="cellIs" dxfId="264" priority="310" operator="equal">
      <formula>"Remplaçant"</formula>
    </cfRule>
    <cfRule type="cellIs" dxfId="263" priority="311" operator="equal">
      <formula>"Titulaire"</formula>
    </cfRule>
  </conditionalFormatting>
  <conditionalFormatting sqref="CP21:CQ25">
    <cfRule type="cellIs" dxfId="262" priority="308" operator="equal">
      <formula>"Remplaçant"</formula>
    </cfRule>
    <cfRule type="cellIs" dxfId="261" priority="309" operator="equal">
      <formula>"Titulaire"</formula>
    </cfRule>
  </conditionalFormatting>
  <conditionalFormatting sqref="CS21:CT25">
    <cfRule type="cellIs" dxfId="260" priority="306" operator="equal">
      <formula>"Remplaçant"</formula>
    </cfRule>
    <cfRule type="cellIs" dxfId="259" priority="307" operator="equal">
      <formula>"Titulaire"</formula>
    </cfRule>
  </conditionalFormatting>
  <conditionalFormatting sqref="CV21:CW25">
    <cfRule type="cellIs" dxfId="258" priority="304" operator="equal">
      <formula>"Remplaçant"</formula>
    </cfRule>
    <cfRule type="cellIs" dxfId="257" priority="305" operator="equal">
      <formula>"Titulaire"</formula>
    </cfRule>
  </conditionalFormatting>
  <conditionalFormatting sqref="CY21:CZ25">
    <cfRule type="cellIs" dxfId="256" priority="302" operator="equal">
      <formula>"Remplaçant"</formula>
    </cfRule>
    <cfRule type="cellIs" dxfId="255" priority="303" operator="equal">
      <formula>"Titulaire"</formula>
    </cfRule>
  </conditionalFormatting>
  <conditionalFormatting sqref="DB21:DC25">
    <cfRule type="cellIs" dxfId="254" priority="300" operator="equal">
      <formula>"Remplaçant"</formula>
    </cfRule>
    <cfRule type="cellIs" dxfId="253" priority="301" operator="equal">
      <formula>"Titulaire"</formula>
    </cfRule>
  </conditionalFormatting>
  <conditionalFormatting sqref="DE21:DF25">
    <cfRule type="cellIs" dxfId="252" priority="298" operator="equal">
      <formula>"Remplaçant"</formula>
    </cfRule>
    <cfRule type="cellIs" dxfId="251" priority="299" operator="equal">
      <formula>"Titulaire"</formula>
    </cfRule>
  </conditionalFormatting>
  <conditionalFormatting sqref="DH21:DI25">
    <cfRule type="cellIs" dxfId="250" priority="296" operator="equal">
      <formula>"Remplaçant"</formula>
    </cfRule>
    <cfRule type="cellIs" dxfId="249" priority="297" operator="equal">
      <formula>"Titulaire"</formula>
    </cfRule>
  </conditionalFormatting>
  <conditionalFormatting sqref="DK21:DL25">
    <cfRule type="cellIs" dxfId="248" priority="294" operator="equal">
      <formula>"Remplaçant"</formula>
    </cfRule>
    <cfRule type="cellIs" dxfId="247" priority="295" operator="equal">
      <formula>"Titulaire"</formula>
    </cfRule>
  </conditionalFormatting>
  <conditionalFormatting sqref="DN21:DO25">
    <cfRule type="cellIs" dxfId="246" priority="292" operator="equal">
      <formula>"Remplaçant"</formula>
    </cfRule>
    <cfRule type="cellIs" dxfId="245" priority="293" operator="equal">
      <formula>"Titulaire"</formula>
    </cfRule>
  </conditionalFormatting>
  <conditionalFormatting sqref="DQ21:DR25">
    <cfRule type="cellIs" dxfId="244" priority="290" operator="equal">
      <formula>"Remplaçant"</formula>
    </cfRule>
    <cfRule type="cellIs" dxfId="243" priority="291" operator="equal">
      <formula>"Titulaire"</formula>
    </cfRule>
  </conditionalFormatting>
  <conditionalFormatting sqref="DT21:DU25">
    <cfRule type="cellIs" dxfId="242" priority="288" operator="equal">
      <formula>"Remplaçant"</formula>
    </cfRule>
    <cfRule type="cellIs" dxfId="241" priority="289" operator="equal">
      <formula>"Titulaire"</formula>
    </cfRule>
  </conditionalFormatting>
  <conditionalFormatting sqref="E24:F25 E21:E23">
    <cfRule type="cellIs" dxfId="240" priority="287" operator="equal">
      <formula>0</formula>
    </cfRule>
  </conditionalFormatting>
  <conditionalFormatting sqref="G21:I25">
    <cfRule type="cellIs" dxfId="239" priority="286" operator="equal">
      <formula>0</formula>
    </cfRule>
  </conditionalFormatting>
  <conditionalFormatting sqref="U118 U120 AC118:XFD119 AK117:XFD117 AK120:XFD121 I117:K121 F117:F121 M117:T121">
    <cfRule type="cellIs" dxfId="238" priority="284" operator="equal">
      <formula>"Remplaçant"</formula>
    </cfRule>
    <cfRule type="cellIs" dxfId="237" priority="285" operator="equal">
      <formula>"Titulaire"</formula>
    </cfRule>
  </conditionalFormatting>
  <conditionalFormatting sqref="F117:F121">
    <cfRule type="colorScale" priority="283">
      <colorScale>
        <cfvo type="min"/>
        <cfvo type="percentile" val="50"/>
        <cfvo type="max"/>
        <color rgb="FFF8696B"/>
        <color rgb="FFFFEB84"/>
        <color rgb="FF63BE7B"/>
      </colorScale>
    </cfRule>
  </conditionalFormatting>
  <conditionalFormatting sqref="AC120">
    <cfRule type="cellIs" dxfId="236" priority="281" operator="equal">
      <formula>"Remplaçant"</formula>
    </cfRule>
    <cfRule type="cellIs" dxfId="235" priority="282" operator="equal">
      <formula>"Titulaire"</formula>
    </cfRule>
  </conditionalFormatting>
  <conditionalFormatting sqref="H117:H121">
    <cfRule type="cellIs" dxfId="234" priority="279" operator="equal">
      <formula>"Remplaçant"</formula>
    </cfRule>
    <cfRule type="cellIs" dxfId="233" priority="280" operator="equal">
      <formula>"Titulaire"</formula>
    </cfRule>
  </conditionalFormatting>
  <conditionalFormatting sqref="H117:H121">
    <cfRule type="colorScale" priority="278">
      <colorScale>
        <cfvo type="min"/>
        <cfvo type="percentile" val="50"/>
        <cfvo type="max"/>
        <color rgb="FFF8696B"/>
        <color rgb="FFFFEB84"/>
        <color rgb="FF63BE7B"/>
      </colorScale>
    </cfRule>
  </conditionalFormatting>
  <conditionalFormatting sqref="G117:G121">
    <cfRule type="cellIs" dxfId="232" priority="276" operator="equal">
      <formula>"Remplaçant"</formula>
    </cfRule>
    <cfRule type="cellIs" dxfId="231" priority="277" operator="equal">
      <formula>"Titulaire"</formula>
    </cfRule>
  </conditionalFormatting>
  <conditionalFormatting sqref="G117:G121">
    <cfRule type="colorScale" priority="275">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J26:K26 M26:N26 J27:N30">
    <cfRule type="cellIs" dxfId="230" priority="272" operator="equal">
      <formula>"Remplaçant"</formula>
    </cfRule>
    <cfRule type="cellIs" dxfId="229" priority="273" operator="equal">
      <formula>"Titulaire"</formula>
    </cfRule>
  </conditionalFormatting>
  <conditionalFormatting sqref="J26:K30">
    <cfRule type="cellIs" dxfId="228" priority="271" operator="equal">
      <formula>0</formula>
    </cfRule>
  </conditionalFormatting>
  <conditionalFormatting sqref="P26:Q30">
    <cfRule type="cellIs" dxfId="227" priority="269" operator="equal">
      <formula>"Remplaçant"</formula>
    </cfRule>
    <cfRule type="cellIs" dxfId="226" priority="270" operator="equal">
      <formula>"Titulaire"</formula>
    </cfRule>
  </conditionalFormatting>
  <conditionalFormatting sqref="S26:T30">
    <cfRule type="cellIs" dxfId="225" priority="267" operator="equal">
      <formula>"Remplaçant"</formula>
    </cfRule>
    <cfRule type="cellIs" dxfId="224" priority="268" operator="equal">
      <formula>"Titulaire"</formula>
    </cfRule>
  </conditionalFormatting>
  <conditionalFormatting sqref="J26:J30">
    <cfRule type="top10" dxfId="223" priority="274" rank="11"/>
  </conditionalFormatting>
  <conditionalFormatting sqref="U26">
    <cfRule type="cellIs" dxfId="222" priority="265" operator="equal">
      <formula>"Remplaçant"</formula>
    </cfRule>
    <cfRule type="cellIs" dxfId="221" priority="266" operator="equal">
      <formula>"Titulaire"</formula>
    </cfRule>
  </conditionalFormatting>
  <conditionalFormatting sqref="V26:W30">
    <cfRule type="cellIs" dxfId="220" priority="263" operator="equal">
      <formula>"Remplaçant"</formula>
    </cfRule>
    <cfRule type="cellIs" dxfId="219" priority="264" operator="equal">
      <formula>"Titulaire"</formula>
    </cfRule>
  </conditionalFormatting>
  <conditionalFormatting sqref="Y26:Z30">
    <cfRule type="cellIs" dxfId="218" priority="261" operator="equal">
      <formula>"Remplaçant"</formula>
    </cfRule>
    <cfRule type="cellIs" dxfId="217" priority="262" operator="equal">
      <formula>"Titulaire"</formula>
    </cfRule>
  </conditionalFormatting>
  <conditionalFormatting sqref="AB26:AC30">
    <cfRule type="cellIs" dxfId="216" priority="259" operator="equal">
      <formula>"Remplaçant"</formula>
    </cfRule>
    <cfRule type="cellIs" dxfId="215" priority="260" operator="equal">
      <formula>"Titulaire"</formula>
    </cfRule>
  </conditionalFormatting>
  <conditionalFormatting sqref="AE26:AF30">
    <cfRule type="cellIs" dxfId="214" priority="257" operator="equal">
      <formula>"Remplaçant"</formula>
    </cfRule>
    <cfRule type="cellIs" dxfId="213" priority="258" operator="equal">
      <formula>"Titulaire"</formula>
    </cfRule>
  </conditionalFormatting>
  <conditionalFormatting sqref="AH26:AI30">
    <cfRule type="cellIs" dxfId="212" priority="255" operator="equal">
      <formula>"Remplaçant"</formula>
    </cfRule>
    <cfRule type="cellIs" dxfId="211" priority="256" operator="equal">
      <formula>"Titulaire"</formula>
    </cfRule>
  </conditionalFormatting>
  <conditionalFormatting sqref="AK26:AL30">
    <cfRule type="cellIs" dxfId="210" priority="253" operator="equal">
      <formula>"Remplaçant"</formula>
    </cfRule>
    <cfRule type="cellIs" dxfId="209" priority="254" operator="equal">
      <formula>"Titulaire"</formula>
    </cfRule>
  </conditionalFormatting>
  <conditionalFormatting sqref="AN26:AO30">
    <cfRule type="cellIs" dxfId="208" priority="251" operator="equal">
      <formula>"Remplaçant"</formula>
    </cfRule>
    <cfRule type="cellIs" dxfId="207" priority="252" operator="equal">
      <formula>"Titulaire"</formula>
    </cfRule>
  </conditionalFormatting>
  <conditionalFormatting sqref="AQ26:AR30">
    <cfRule type="cellIs" dxfId="206" priority="249" operator="equal">
      <formula>"Remplaçant"</formula>
    </cfRule>
    <cfRule type="cellIs" dxfId="205" priority="250" operator="equal">
      <formula>"Titulaire"</formula>
    </cfRule>
  </conditionalFormatting>
  <conditionalFormatting sqref="AT26:AU30">
    <cfRule type="cellIs" dxfId="204" priority="247" operator="equal">
      <formula>"Remplaçant"</formula>
    </cfRule>
    <cfRule type="cellIs" dxfId="203" priority="248" operator="equal">
      <formula>"Titulaire"</formula>
    </cfRule>
  </conditionalFormatting>
  <conditionalFormatting sqref="AW26:AX30">
    <cfRule type="cellIs" dxfId="202" priority="245" operator="equal">
      <formula>"Remplaçant"</formula>
    </cfRule>
    <cfRule type="cellIs" dxfId="201" priority="246" operator="equal">
      <formula>"Titulaire"</formula>
    </cfRule>
  </conditionalFormatting>
  <conditionalFormatting sqref="AZ26:BA30">
    <cfRule type="cellIs" dxfId="200" priority="243" operator="equal">
      <formula>"Remplaçant"</formula>
    </cfRule>
    <cfRule type="cellIs" dxfId="199" priority="244" operator="equal">
      <formula>"Titulaire"</formula>
    </cfRule>
  </conditionalFormatting>
  <conditionalFormatting sqref="BC26:BD30">
    <cfRule type="cellIs" dxfId="198" priority="241" operator="equal">
      <formula>"Remplaçant"</formula>
    </cfRule>
    <cfRule type="cellIs" dxfId="197" priority="242" operator="equal">
      <formula>"Titulaire"</formula>
    </cfRule>
  </conditionalFormatting>
  <conditionalFormatting sqref="BF26:BG30">
    <cfRule type="cellIs" dxfId="196" priority="239" operator="equal">
      <formula>"Remplaçant"</formula>
    </cfRule>
    <cfRule type="cellIs" dxfId="195" priority="240" operator="equal">
      <formula>"Titulaire"</formula>
    </cfRule>
  </conditionalFormatting>
  <conditionalFormatting sqref="BI26:BJ30">
    <cfRule type="cellIs" dxfId="194" priority="237" operator="equal">
      <formula>"Remplaçant"</formula>
    </cfRule>
    <cfRule type="cellIs" dxfId="193" priority="238" operator="equal">
      <formula>"Titulaire"</formula>
    </cfRule>
  </conditionalFormatting>
  <conditionalFormatting sqref="BL26:BM30">
    <cfRule type="cellIs" dxfId="192" priority="235" operator="equal">
      <formula>"Remplaçant"</formula>
    </cfRule>
    <cfRule type="cellIs" dxfId="191" priority="236" operator="equal">
      <formula>"Titulaire"</formula>
    </cfRule>
  </conditionalFormatting>
  <conditionalFormatting sqref="BO26:BP30">
    <cfRule type="cellIs" dxfId="190" priority="233" operator="equal">
      <formula>"Remplaçant"</formula>
    </cfRule>
    <cfRule type="cellIs" dxfId="189" priority="234" operator="equal">
      <formula>"Titulaire"</formula>
    </cfRule>
  </conditionalFormatting>
  <conditionalFormatting sqref="BR26:BS30">
    <cfRule type="cellIs" dxfId="188" priority="231" operator="equal">
      <formula>"Remplaçant"</formula>
    </cfRule>
    <cfRule type="cellIs" dxfId="187" priority="232" operator="equal">
      <formula>"Titulaire"</formula>
    </cfRule>
  </conditionalFormatting>
  <conditionalFormatting sqref="BU26:BV30">
    <cfRule type="cellIs" dxfId="186" priority="229" operator="equal">
      <formula>"Remplaçant"</formula>
    </cfRule>
    <cfRule type="cellIs" dxfId="185" priority="230" operator="equal">
      <formula>"Titulaire"</formula>
    </cfRule>
  </conditionalFormatting>
  <conditionalFormatting sqref="BX26:BY30">
    <cfRule type="cellIs" dxfId="184" priority="227" operator="equal">
      <formula>"Remplaçant"</formula>
    </cfRule>
    <cfRule type="cellIs" dxfId="183" priority="228" operator="equal">
      <formula>"Titulaire"</formula>
    </cfRule>
  </conditionalFormatting>
  <conditionalFormatting sqref="CA26:CB30">
    <cfRule type="cellIs" dxfId="182" priority="225" operator="equal">
      <formula>"Remplaçant"</formula>
    </cfRule>
    <cfRule type="cellIs" dxfId="181" priority="226" operator="equal">
      <formula>"Titulaire"</formula>
    </cfRule>
  </conditionalFormatting>
  <conditionalFormatting sqref="CD26:CE30">
    <cfRule type="cellIs" dxfId="180" priority="223" operator="equal">
      <formula>"Remplaçant"</formula>
    </cfRule>
    <cfRule type="cellIs" dxfId="179" priority="224" operator="equal">
      <formula>"Titulaire"</formula>
    </cfRule>
  </conditionalFormatting>
  <conditionalFormatting sqref="CG26:CH30">
    <cfRule type="cellIs" dxfId="178" priority="221" operator="equal">
      <formula>"Remplaçant"</formula>
    </cfRule>
    <cfRule type="cellIs" dxfId="177" priority="222" operator="equal">
      <formula>"Titulaire"</formula>
    </cfRule>
  </conditionalFormatting>
  <conditionalFormatting sqref="CJ26:CK30">
    <cfRule type="cellIs" dxfId="176" priority="219" operator="equal">
      <formula>"Remplaçant"</formula>
    </cfRule>
    <cfRule type="cellIs" dxfId="175" priority="220" operator="equal">
      <formula>"Titulaire"</formula>
    </cfRule>
  </conditionalFormatting>
  <conditionalFormatting sqref="CM26:CN30">
    <cfRule type="cellIs" dxfId="174" priority="217" operator="equal">
      <formula>"Remplaçant"</formula>
    </cfRule>
    <cfRule type="cellIs" dxfId="173" priority="218" operator="equal">
      <formula>"Titulaire"</formula>
    </cfRule>
  </conditionalFormatting>
  <conditionalFormatting sqref="CP26:CQ30">
    <cfRule type="cellIs" dxfId="172" priority="215" operator="equal">
      <formula>"Remplaçant"</formula>
    </cfRule>
    <cfRule type="cellIs" dxfId="171" priority="216" operator="equal">
      <formula>"Titulaire"</formula>
    </cfRule>
  </conditionalFormatting>
  <conditionalFormatting sqref="CS26:CT30">
    <cfRule type="cellIs" dxfId="170" priority="213" operator="equal">
      <formula>"Remplaçant"</formula>
    </cfRule>
    <cfRule type="cellIs" dxfId="169" priority="214" operator="equal">
      <formula>"Titulaire"</formula>
    </cfRule>
  </conditionalFormatting>
  <conditionalFormatting sqref="CV26:CW30">
    <cfRule type="cellIs" dxfId="168" priority="211" operator="equal">
      <formula>"Remplaçant"</formula>
    </cfRule>
    <cfRule type="cellIs" dxfId="167" priority="212" operator="equal">
      <formula>"Titulaire"</formula>
    </cfRule>
  </conditionalFormatting>
  <conditionalFormatting sqref="CY26:CZ30">
    <cfRule type="cellIs" dxfId="166" priority="209" operator="equal">
      <formula>"Remplaçant"</formula>
    </cfRule>
    <cfRule type="cellIs" dxfId="165" priority="210" operator="equal">
      <formula>"Titulaire"</formula>
    </cfRule>
  </conditionalFormatting>
  <conditionalFormatting sqref="DB26:DC30">
    <cfRule type="cellIs" dxfId="164" priority="207" operator="equal">
      <formula>"Remplaçant"</formula>
    </cfRule>
    <cfRule type="cellIs" dxfId="163" priority="208" operator="equal">
      <formula>"Titulaire"</formula>
    </cfRule>
  </conditionalFormatting>
  <conditionalFormatting sqref="DE26:DF30">
    <cfRule type="cellIs" dxfId="162" priority="205" operator="equal">
      <formula>"Remplaçant"</formula>
    </cfRule>
    <cfRule type="cellIs" dxfId="161" priority="206" operator="equal">
      <formula>"Titulaire"</formula>
    </cfRule>
  </conditionalFormatting>
  <conditionalFormatting sqref="DH26:DI30">
    <cfRule type="cellIs" dxfId="160" priority="203" operator="equal">
      <formula>"Remplaçant"</formula>
    </cfRule>
    <cfRule type="cellIs" dxfId="159" priority="204" operator="equal">
      <formula>"Titulaire"</formula>
    </cfRule>
  </conditionalFormatting>
  <conditionalFormatting sqref="DK26:DL30">
    <cfRule type="cellIs" dxfId="158" priority="201" operator="equal">
      <formula>"Remplaçant"</formula>
    </cfRule>
    <cfRule type="cellIs" dxfId="157" priority="202" operator="equal">
      <formula>"Titulaire"</formula>
    </cfRule>
  </conditionalFormatting>
  <conditionalFormatting sqref="DN26:DO30">
    <cfRule type="cellIs" dxfId="156" priority="199" operator="equal">
      <formula>"Remplaçant"</formula>
    </cfRule>
    <cfRule type="cellIs" dxfId="155" priority="200" operator="equal">
      <formula>"Titulaire"</formula>
    </cfRule>
  </conditionalFormatting>
  <conditionalFormatting sqref="DQ26:DR30">
    <cfRule type="cellIs" dxfId="154" priority="197" operator="equal">
      <formula>"Remplaçant"</formula>
    </cfRule>
    <cfRule type="cellIs" dxfId="153" priority="198" operator="equal">
      <formula>"Titulaire"</formula>
    </cfRule>
  </conditionalFormatting>
  <conditionalFormatting sqref="DT26:DU30">
    <cfRule type="cellIs" dxfId="152" priority="195" operator="equal">
      <formula>"Remplaçant"</formula>
    </cfRule>
    <cfRule type="cellIs" dxfId="151" priority="196" operator="equal">
      <formula>"Titulaire"</formula>
    </cfRule>
  </conditionalFormatting>
  <conditionalFormatting sqref="E26:F30">
    <cfRule type="cellIs" dxfId="150" priority="194" operator="equal">
      <formula>0</formula>
    </cfRule>
  </conditionalFormatting>
  <conditionalFormatting sqref="G26:I30">
    <cfRule type="cellIs" dxfId="149" priority="193" operator="equal">
      <formula>0</formula>
    </cfRule>
  </conditionalFormatting>
  <conditionalFormatting sqref="O132:XFD134 U130 AC130:XFD131 O130:T131 M130:N134 F130:F134 I130:K134">
    <cfRule type="cellIs" dxfId="148" priority="191" operator="equal">
      <formula>"Remplaçant"</formula>
    </cfRule>
    <cfRule type="cellIs" dxfId="147" priority="192" operator="equal">
      <formula>"Titulaire"</formula>
    </cfRule>
  </conditionalFormatting>
  <conditionalFormatting sqref="F130:F134">
    <cfRule type="colorScale" priority="190">
      <colorScale>
        <cfvo type="min"/>
        <cfvo type="percentile" val="50"/>
        <cfvo type="max"/>
        <color rgb="FFF8696B"/>
        <color rgb="FFFFEB84"/>
        <color rgb="FF63BE7B"/>
      </colorScale>
    </cfRule>
  </conditionalFormatting>
  <conditionalFormatting sqref="H130:H134">
    <cfRule type="cellIs" dxfId="146" priority="188" operator="equal">
      <formula>"Remplaçant"</formula>
    </cfRule>
    <cfRule type="cellIs" dxfId="145" priority="189" operator="equal">
      <formula>"Titulaire"</formula>
    </cfRule>
  </conditionalFormatting>
  <conditionalFormatting sqref="H130:H134">
    <cfRule type="colorScale" priority="187">
      <colorScale>
        <cfvo type="min"/>
        <cfvo type="percentile" val="50"/>
        <cfvo type="max"/>
        <color rgb="FFF8696B"/>
        <color rgb="FFFFEB84"/>
        <color rgb="FF63BE7B"/>
      </colorScale>
    </cfRule>
  </conditionalFormatting>
  <conditionalFormatting sqref="G130:G134">
    <cfRule type="cellIs" dxfId="144" priority="185" operator="equal">
      <formula>"Remplaçant"</formula>
    </cfRule>
    <cfRule type="cellIs" dxfId="143" priority="186" operator="equal">
      <formula>"Titulaire"</formula>
    </cfRule>
  </conditionalFormatting>
  <conditionalFormatting sqref="G130:G134">
    <cfRule type="colorScale" priority="184">
      <colorScale>
        <cfvo type="min"/>
        <cfvo type="percentile" val="50"/>
        <cfvo type="max"/>
        <color rgb="FFF8696B"/>
        <color rgb="FFFFEB84"/>
        <color rgb="FF63BE7B"/>
      </colorScale>
    </cfRule>
  </conditionalFormatting>
  <conditionalFormatting sqref="L25">
    <cfRule type="cellIs" dxfId="142" priority="182" operator="equal">
      <formula>"Remplaçant"</formula>
    </cfRule>
    <cfRule type="cellIs" dxfId="141" priority="183" operator="equal">
      <formula>"Titulaire"</formula>
    </cfRule>
  </conditionalFormatting>
  <conditionalFormatting sqref="L21">
    <cfRule type="cellIs" dxfId="140" priority="178" operator="equal">
      <formula>"Remplaçant"</formula>
    </cfRule>
    <cfRule type="cellIs" dxfId="139" priority="179" operator="equal">
      <formula>"Titulaire"</formula>
    </cfRule>
  </conditionalFormatting>
  <conditionalFormatting sqref="L24">
    <cfRule type="cellIs" dxfId="138" priority="172" operator="equal">
      <formula>"Remplaçant"</formula>
    </cfRule>
    <cfRule type="cellIs" dxfId="137" priority="173" operator="equal">
      <formula>"Titulaire"</formula>
    </cfRule>
  </conditionalFormatting>
  <conditionalFormatting sqref="L22">
    <cfRule type="cellIs" dxfId="136" priority="170" operator="equal">
      <formula>"Remplaçant"</formula>
    </cfRule>
    <cfRule type="cellIs" dxfId="135" priority="171" operator="equal">
      <formula>"Titulaire"</formula>
    </cfRule>
  </conditionalFormatting>
  <conditionalFormatting sqref="L6">
    <cfRule type="cellIs" dxfId="134" priority="168" operator="equal">
      <formula>"Remplaçant"</formula>
    </cfRule>
    <cfRule type="cellIs" dxfId="133" priority="169" operator="equal">
      <formula>"Titulaire"</formula>
    </cfRule>
  </conditionalFormatting>
  <conditionalFormatting sqref="O25">
    <cfRule type="cellIs" dxfId="132" priority="164" operator="equal">
      <formula>"Remplaçant"</formula>
    </cfRule>
    <cfRule type="cellIs" dxfId="131" priority="165" operator="equal">
      <formula>"Titulaire"</formula>
    </cfRule>
  </conditionalFormatting>
  <conditionalFormatting sqref="O32">
    <cfRule type="cellIs" dxfId="130" priority="158" operator="equal">
      <formula>"Remplaçant"</formula>
    </cfRule>
    <cfRule type="cellIs" dxfId="129" priority="159" operator="equal">
      <formula>"Titulaire"</formula>
    </cfRule>
  </conditionalFormatting>
  <conditionalFormatting sqref="O23">
    <cfRule type="cellIs" dxfId="128" priority="156" operator="equal">
      <formula>"Remplaçant"</formula>
    </cfRule>
    <cfRule type="cellIs" dxfId="127" priority="157" operator="equal">
      <formula>"Titulaire"</formula>
    </cfRule>
  </conditionalFormatting>
  <conditionalFormatting sqref="O14">
    <cfRule type="cellIs" dxfId="126" priority="154" operator="equal">
      <formula>"Remplaçant"</formula>
    </cfRule>
    <cfRule type="cellIs" dxfId="125" priority="155" operator="equal">
      <formula>"Titulaire"</formula>
    </cfRule>
  </conditionalFormatting>
  <conditionalFormatting sqref="F21">
    <cfRule type="cellIs" dxfId="124" priority="145" operator="equal">
      <formula>0</formula>
    </cfRule>
  </conditionalFormatting>
  <conditionalFormatting sqref="F22">
    <cfRule type="cellIs" dxfId="123" priority="144" operator="equal">
      <formula>0</formula>
    </cfRule>
  </conditionalFormatting>
  <conditionalFormatting sqref="F23">
    <cfRule type="cellIs" dxfId="122" priority="143" operator="equal">
      <formula>0</formula>
    </cfRule>
  </conditionalFormatting>
  <conditionalFormatting sqref="L9">
    <cfRule type="cellIs" dxfId="121" priority="119" operator="equal">
      <formula>"Remplaçant"</formula>
    </cfRule>
    <cfRule type="cellIs" dxfId="120" priority="120" operator="equal">
      <formula>"Titulaire"</formula>
    </cfRule>
  </conditionalFormatting>
  <conditionalFormatting sqref="L26">
    <cfRule type="cellIs" dxfId="119" priority="105" operator="equal">
      <formula>"Remplaçant"</formula>
    </cfRule>
    <cfRule type="cellIs" dxfId="118" priority="106" operator="equal">
      <formula>"Titulaire"</formula>
    </cfRule>
  </conditionalFormatting>
  <conditionalFormatting sqref="L12">
    <cfRule type="cellIs" dxfId="117" priority="109" operator="equal">
      <formula>"Remplaçant"</formula>
    </cfRule>
    <cfRule type="cellIs" dxfId="116" priority="110" operator="equal">
      <formula>"Titulaire"</formula>
    </cfRule>
  </conditionalFormatting>
  <conditionalFormatting sqref="R23">
    <cfRule type="cellIs" dxfId="115" priority="127" operator="equal">
      <formula>"Remplaçant"</formula>
    </cfRule>
    <cfRule type="cellIs" dxfId="114" priority="128" operator="equal">
      <formula>"Titulaire"</formula>
    </cfRule>
  </conditionalFormatting>
  <conditionalFormatting sqref="R25">
    <cfRule type="cellIs" dxfId="113" priority="129" operator="equal">
      <formula>"Remplaçant"</formula>
    </cfRule>
    <cfRule type="cellIs" dxfId="112" priority="130" operator="equal">
      <formula>"Titulaire"</formula>
    </cfRule>
  </conditionalFormatting>
  <conditionalFormatting sqref="R6">
    <cfRule type="cellIs" dxfId="111" priority="125" operator="equal">
      <formula>"Remplaçant"</formula>
    </cfRule>
    <cfRule type="cellIs" dxfId="110" priority="126" operator="equal">
      <formula>"Titulaire"</formula>
    </cfRule>
  </conditionalFormatting>
  <conditionalFormatting sqref="L8">
    <cfRule type="cellIs" dxfId="109" priority="121" operator="equal">
      <formula>"Remplaçant"</formula>
    </cfRule>
    <cfRule type="cellIs" dxfId="108" priority="122" operator="equal">
      <formula>"Titulaire"</formula>
    </cfRule>
  </conditionalFormatting>
  <conditionalFormatting sqref="L14">
    <cfRule type="cellIs" dxfId="107" priority="117" operator="equal">
      <formula>"Remplaçant"</formula>
    </cfRule>
    <cfRule type="cellIs" dxfId="106" priority="118" operator="equal">
      <formula>"Titulaire"</formula>
    </cfRule>
  </conditionalFormatting>
  <conditionalFormatting sqref="R35">
    <cfRule type="cellIs" dxfId="105" priority="47" operator="equal">
      <formula>"Remplaçant"</formula>
    </cfRule>
    <cfRule type="cellIs" dxfId="104" priority="48" operator="equal">
      <formula>"Titulaire"</formula>
    </cfRule>
  </conditionalFormatting>
  <conditionalFormatting sqref="L23">
    <cfRule type="cellIs" dxfId="103" priority="111" operator="equal">
      <formula>"Remplaçant"</formula>
    </cfRule>
    <cfRule type="cellIs" dxfId="102" priority="112" operator="equal">
      <formula>"Titulaire"</formula>
    </cfRule>
  </conditionalFormatting>
  <conditionalFormatting sqref="L11">
    <cfRule type="cellIs" dxfId="101" priority="107" operator="equal">
      <formula>"Remplaçant"</formula>
    </cfRule>
    <cfRule type="cellIs" dxfId="100" priority="108" operator="equal">
      <formula>"Titulaire"</formula>
    </cfRule>
  </conditionalFormatting>
  <conditionalFormatting sqref="L20">
    <cfRule type="cellIs" dxfId="99" priority="103" operator="equal">
      <formula>"Remplaçant"</formula>
    </cfRule>
    <cfRule type="cellIs" dxfId="98" priority="104" operator="equal">
      <formula>"Titulaire"</formula>
    </cfRule>
  </conditionalFormatting>
  <conditionalFormatting sqref="O31">
    <cfRule type="cellIs" dxfId="97" priority="101" operator="equal">
      <formula>"Remplaçant"</formula>
    </cfRule>
    <cfRule type="cellIs" dxfId="96" priority="102" operator="equal">
      <formula>"Titulaire"</formula>
    </cfRule>
  </conditionalFormatting>
  <conditionalFormatting sqref="O15">
    <cfRule type="cellIs" dxfId="95" priority="99" operator="equal">
      <formula>"Remplaçant"</formula>
    </cfRule>
    <cfRule type="cellIs" dxfId="94" priority="100" operator="equal">
      <formula>"Titulaire"</formula>
    </cfRule>
  </conditionalFormatting>
  <conditionalFormatting sqref="O28">
    <cfRule type="cellIs" dxfId="93" priority="97" operator="equal">
      <formula>"Remplaçant"</formula>
    </cfRule>
    <cfRule type="cellIs" dxfId="92" priority="98" operator="equal">
      <formula>"Titulaire"</formula>
    </cfRule>
  </conditionalFormatting>
  <conditionalFormatting sqref="O22">
    <cfRule type="cellIs" dxfId="91" priority="95" operator="equal">
      <formula>"Remplaçant"</formula>
    </cfRule>
    <cfRule type="cellIs" dxfId="90" priority="96" operator="equal">
      <formula>"Titulaire"</formula>
    </cfRule>
  </conditionalFormatting>
  <conditionalFormatting sqref="O9">
    <cfRule type="cellIs" dxfId="89" priority="93" operator="equal">
      <formula>"Remplaçant"</formula>
    </cfRule>
    <cfRule type="cellIs" dxfId="88" priority="94" operator="equal">
      <formula>"Titulaire"</formula>
    </cfRule>
  </conditionalFormatting>
  <conditionalFormatting sqref="O8">
    <cfRule type="cellIs" dxfId="87" priority="91" operator="equal">
      <formula>"Remplaçant"</formula>
    </cfRule>
    <cfRule type="cellIs" dxfId="86" priority="92" operator="equal">
      <formula>"Titulaire"</formula>
    </cfRule>
  </conditionalFormatting>
  <conditionalFormatting sqref="O27">
    <cfRule type="cellIs" dxfId="85" priority="89" operator="equal">
      <formula>"Remplaçant"</formula>
    </cfRule>
    <cfRule type="cellIs" dxfId="84" priority="90" operator="equal">
      <formula>"Titulaire"</formula>
    </cfRule>
  </conditionalFormatting>
  <conditionalFormatting sqref="O21">
    <cfRule type="cellIs" dxfId="83" priority="87" operator="equal">
      <formula>"Remplaçant"</formula>
    </cfRule>
    <cfRule type="cellIs" dxfId="82" priority="88" operator="equal">
      <formula>"Titulaire"</formula>
    </cfRule>
  </conditionalFormatting>
  <conditionalFormatting sqref="O12">
    <cfRule type="cellIs" dxfId="81" priority="85" operator="equal">
      <formula>"Remplaçant"</formula>
    </cfRule>
    <cfRule type="cellIs" dxfId="80" priority="86" operator="equal">
      <formula>"Titulaire"</formula>
    </cfRule>
  </conditionalFormatting>
  <conditionalFormatting sqref="O11">
    <cfRule type="cellIs" dxfId="79" priority="83" operator="equal">
      <formula>"Remplaçant"</formula>
    </cfRule>
    <cfRule type="cellIs" dxfId="78" priority="84" operator="equal">
      <formula>"Titulaire"</formula>
    </cfRule>
  </conditionalFormatting>
  <conditionalFormatting sqref="O13">
    <cfRule type="cellIs" dxfId="77" priority="81" operator="equal">
      <formula>"Remplaçant"</formula>
    </cfRule>
    <cfRule type="cellIs" dxfId="76" priority="82" operator="equal">
      <formula>"Titulaire"</formula>
    </cfRule>
  </conditionalFormatting>
  <conditionalFormatting sqref="O30">
    <cfRule type="cellIs" dxfId="75" priority="79" operator="equal">
      <formula>"Remplaçant"</formula>
    </cfRule>
    <cfRule type="cellIs" dxfId="74" priority="80" operator="equal">
      <formula>"Titulaire"</formula>
    </cfRule>
  </conditionalFormatting>
  <conditionalFormatting sqref="O29">
    <cfRule type="cellIs" dxfId="73" priority="77" operator="equal">
      <formula>"Remplaçant"</formula>
    </cfRule>
    <cfRule type="cellIs" dxfId="72" priority="78" operator="equal">
      <formula>"Titulaire"</formula>
    </cfRule>
  </conditionalFormatting>
  <conditionalFormatting sqref="O24">
    <cfRule type="cellIs" dxfId="71" priority="75" operator="equal">
      <formula>"Remplaçant"</formula>
    </cfRule>
    <cfRule type="cellIs" dxfId="70" priority="76" operator="equal">
      <formula>"Titulaire"</formula>
    </cfRule>
  </conditionalFormatting>
  <conditionalFormatting sqref="O26">
    <cfRule type="cellIs" dxfId="69" priority="73" operator="equal">
      <formula>"Remplaçant"</formula>
    </cfRule>
    <cfRule type="cellIs" dxfId="68" priority="74" operator="equal">
      <formula>"Titulaire"</formula>
    </cfRule>
  </conditionalFormatting>
  <conditionalFormatting sqref="R31">
    <cfRule type="cellIs" dxfId="67" priority="71" operator="equal">
      <formula>"Remplaçant"</formula>
    </cfRule>
    <cfRule type="cellIs" dxfId="66" priority="72" operator="equal">
      <formula>"Titulaire"</formula>
    </cfRule>
  </conditionalFormatting>
  <conditionalFormatting sqref="R22">
    <cfRule type="cellIs" dxfId="65" priority="69" operator="equal">
      <formula>"Remplaçant"</formula>
    </cfRule>
    <cfRule type="cellIs" dxfId="64" priority="70" operator="equal">
      <formula>"Titulaire"</formula>
    </cfRule>
  </conditionalFormatting>
  <conditionalFormatting sqref="R28">
    <cfRule type="cellIs" dxfId="63" priority="67" operator="equal">
      <formula>"Remplaçant"</formula>
    </cfRule>
    <cfRule type="cellIs" dxfId="62" priority="68" operator="equal">
      <formula>"Titulaire"</formula>
    </cfRule>
  </conditionalFormatting>
  <conditionalFormatting sqref="R9">
    <cfRule type="cellIs" dxfId="61" priority="65" operator="equal">
      <formula>"Remplaçant"</formula>
    </cfRule>
    <cfRule type="cellIs" dxfId="60" priority="66" operator="equal">
      <formula>"Titulaire"</formula>
    </cfRule>
  </conditionalFormatting>
  <conditionalFormatting sqref="R8">
    <cfRule type="cellIs" dxfId="59" priority="63" operator="equal">
      <formula>"Remplaçant"</formula>
    </cfRule>
    <cfRule type="cellIs" dxfId="58" priority="64" operator="equal">
      <formula>"Titulaire"</formula>
    </cfRule>
  </conditionalFormatting>
  <conditionalFormatting sqref="R15">
    <cfRule type="cellIs" dxfId="57" priority="61" operator="equal">
      <formula>"Remplaçant"</formula>
    </cfRule>
    <cfRule type="cellIs" dxfId="56" priority="62" operator="equal">
      <formula>"Titulaire"</formula>
    </cfRule>
  </conditionalFormatting>
  <conditionalFormatting sqref="R21">
    <cfRule type="cellIs" dxfId="55" priority="59" operator="equal">
      <formula>"Remplaçant"</formula>
    </cfRule>
    <cfRule type="cellIs" dxfId="54" priority="60" operator="equal">
      <formula>"Titulaire"</formula>
    </cfRule>
  </conditionalFormatting>
  <conditionalFormatting sqref="R27">
    <cfRule type="cellIs" dxfId="53" priority="57" operator="equal">
      <formula>"Remplaçant"</formula>
    </cfRule>
    <cfRule type="cellIs" dxfId="52" priority="58" operator="equal">
      <formula>"Titulaire"</formula>
    </cfRule>
  </conditionalFormatting>
  <conditionalFormatting sqref="R12">
    <cfRule type="cellIs" dxfId="51" priority="55" operator="equal">
      <formula>"Remplaçant"</formula>
    </cfRule>
    <cfRule type="cellIs" dxfId="50" priority="56" operator="equal">
      <formula>"Titulaire"</formula>
    </cfRule>
  </conditionalFormatting>
  <conditionalFormatting sqref="R20">
    <cfRule type="cellIs" dxfId="49" priority="53" operator="equal">
      <formula>"Remplaçant"</formula>
    </cfRule>
    <cfRule type="cellIs" dxfId="48" priority="54" operator="equal">
      <formula>"Titulaire"</formula>
    </cfRule>
  </conditionalFormatting>
  <conditionalFormatting sqref="R13">
    <cfRule type="cellIs" dxfId="47" priority="51" operator="equal">
      <formula>"Remplaçant"</formula>
    </cfRule>
    <cfRule type="cellIs" dxfId="46" priority="52" operator="equal">
      <formula>"Titulaire"</formula>
    </cfRule>
  </conditionalFormatting>
  <conditionalFormatting sqref="R30">
    <cfRule type="cellIs" dxfId="45" priority="49" operator="equal">
      <formula>"Remplaçant"</formula>
    </cfRule>
    <cfRule type="cellIs" dxfId="44" priority="50" operator="equal">
      <formula>"Titulaire"</formula>
    </cfRule>
  </conditionalFormatting>
  <conditionalFormatting sqref="R29">
    <cfRule type="cellIs" dxfId="43" priority="45" operator="equal">
      <formula>"Remplaçant"</formula>
    </cfRule>
    <cfRule type="cellIs" dxfId="42" priority="46" operator="equal">
      <formula>"Titulaire"</formula>
    </cfRule>
  </conditionalFormatting>
  <conditionalFormatting sqref="R16">
    <cfRule type="cellIs" dxfId="41" priority="43" operator="equal">
      <formula>"Remplaçant"</formula>
    </cfRule>
    <cfRule type="cellIs" dxfId="40" priority="44" operator="equal">
      <formula>"Titulaire"</formula>
    </cfRule>
  </conditionalFormatting>
  <conditionalFormatting sqref="R24">
    <cfRule type="cellIs" dxfId="39" priority="41" operator="equal">
      <formula>"Remplaçant"</formula>
    </cfRule>
    <cfRule type="cellIs" dxfId="38" priority="42" operator="equal">
      <formula>"Titulaire"</formula>
    </cfRule>
  </conditionalFormatting>
  <conditionalFormatting sqref="R26">
    <cfRule type="cellIs" dxfId="37" priority="39" operator="equal">
      <formula>"Remplaçant"</formula>
    </cfRule>
    <cfRule type="cellIs" dxfId="36" priority="40" operator="equal">
      <formula>"Titulaire"</formula>
    </cfRule>
  </conditionalFormatting>
  <conditionalFormatting sqref="U1">
    <cfRule type="cellIs" dxfId="35" priority="37" operator="equal">
      <formula>"Remplaçant"</formula>
    </cfRule>
    <cfRule type="cellIs" dxfId="34" priority="38" operator="equal">
      <formula>"Titulaire"</formula>
    </cfRule>
  </conditionalFormatting>
  <conditionalFormatting sqref="U12">
    <cfRule type="cellIs" dxfId="33" priority="23" operator="equal">
      <formula>"Remplaçant"</formula>
    </cfRule>
    <cfRule type="cellIs" dxfId="32" priority="24" operator="equal">
      <formula>"Titulaire"</formula>
    </cfRule>
  </conditionalFormatting>
  <conditionalFormatting sqref="U22">
    <cfRule type="cellIs" dxfId="31" priority="33" operator="equal">
      <formula>"Remplaçant"</formula>
    </cfRule>
    <cfRule type="cellIs" dxfId="30" priority="34" operator="equal">
      <formula>"Titulaire"</formula>
    </cfRule>
  </conditionalFormatting>
  <conditionalFormatting sqref="U29">
    <cfRule type="cellIs" dxfId="29" priority="31" operator="equal">
      <formula>"Remplaçant"</formula>
    </cfRule>
    <cfRule type="cellIs" dxfId="28" priority="32" operator="equal">
      <formula>"Titulaire"</formula>
    </cfRule>
  </conditionalFormatting>
  <conditionalFormatting sqref="U9">
    <cfRule type="cellIs" dxfId="27" priority="29" operator="equal">
      <formula>"Remplaçant"</formula>
    </cfRule>
    <cfRule type="cellIs" dxfId="26" priority="30" operator="equal">
      <formula>"Titulaire"</formula>
    </cfRule>
  </conditionalFormatting>
  <conditionalFormatting sqref="U8">
    <cfRule type="cellIs" dxfId="25" priority="27" operator="equal">
      <formula>"Remplaçant"</formula>
    </cfRule>
    <cfRule type="cellIs" dxfId="24" priority="28" operator="equal">
      <formula>"Titulaire"</formula>
    </cfRule>
  </conditionalFormatting>
  <conditionalFormatting sqref="U15">
    <cfRule type="cellIs" dxfId="23" priority="25" operator="equal">
      <formula>"Remplaçant"</formula>
    </cfRule>
    <cfRule type="cellIs" dxfId="22" priority="26" operator="equal">
      <formula>"Titulaire"</formula>
    </cfRule>
  </conditionalFormatting>
  <conditionalFormatting sqref="U27">
    <cfRule type="cellIs" dxfId="21" priority="21" operator="equal">
      <formula>"Remplaçant"</formula>
    </cfRule>
    <cfRule type="cellIs" dxfId="20" priority="22" operator="equal">
      <formula>"Titulaire"</formula>
    </cfRule>
  </conditionalFormatting>
  <conditionalFormatting sqref="U28">
    <cfRule type="cellIs" dxfId="19" priority="19" operator="equal">
      <formula>"Remplaçant"</formula>
    </cfRule>
    <cfRule type="cellIs" dxfId="18" priority="20" operator="equal">
      <formula>"Titulaire"</formula>
    </cfRule>
  </conditionalFormatting>
  <conditionalFormatting sqref="U11">
    <cfRule type="cellIs" dxfId="17" priority="17" operator="equal">
      <formula>"Remplaçant"</formula>
    </cfRule>
    <cfRule type="cellIs" dxfId="16" priority="18" operator="equal">
      <formula>"Titulaire"</formula>
    </cfRule>
  </conditionalFormatting>
  <conditionalFormatting sqref="U13">
    <cfRule type="cellIs" dxfId="15" priority="15" operator="equal">
      <formula>"Remplaçant"</formula>
    </cfRule>
    <cfRule type="cellIs" dxfId="14" priority="16" operator="equal">
      <formula>"Titulaire"</formula>
    </cfRule>
  </conditionalFormatting>
  <conditionalFormatting sqref="U5">
    <cfRule type="cellIs" dxfId="13" priority="13" operator="equal">
      <formula>"Remplaçant"</formula>
    </cfRule>
    <cfRule type="cellIs" dxfId="12" priority="14" operator="equal">
      <formula>"Titulaire"</formula>
    </cfRule>
  </conditionalFormatting>
  <conditionalFormatting sqref="U31">
    <cfRule type="cellIs" dxfId="11" priority="11" operator="equal">
      <formula>"Remplaçant"</formula>
    </cfRule>
    <cfRule type="cellIs" dxfId="10" priority="12" operator="equal">
      <formula>"Titulaire"</formula>
    </cfRule>
  </conditionalFormatting>
  <conditionalFormatting sqref="U30">
    <cfRule type="cellIs" dxfId="9" priority="9" operator="equal">
      <formula>"Remplaçant"</formula>
    </cfRule>
    <cfRule type="cellIs" dxfId="8" priority="10" operator="equal">
      <formula>"Titulaire"</formula>
    </cfRule>
  </conditionalFormatting>
  <conditionalFormatting sqref="U16">
    <cfRule type="cellIs" dxfId="7" priority="7" operator="equal">
      <formula>"Remplaçant"</formula>
    </cfRule>
    <cfRule type="cellIs" dxfId="6" priority="8" operator="equal">
      <formula>"Titulaire"</formula>
    </cfRule>
  </conditionalFormatting>
  <conditionalFormatting sqref="U23">
    <cfRule type="cellIs" dxfId="5" priority="5" operator="equal">
      <formula>"Remplaçant"</formula>
    </cfRule>
    <cfRule type="cellIs" dxfId="4" priority="6" operator="equal">
      <formula>"Titulaire"</formula>
    </cfRule>
  </conditionalFormatting>
  <conditionalFormatting sqref="U25">
    <cfRule type="cellIs" dxfId="3" priority="3" operator="equal">
      <formula>"Remplaçant"</formula>
    </cfRule>
    <cfRule type="cellIs" dxfId="2" priority="4" operator="equal">
      <formula>"Titulaire"</formula>
    </cfRule>
  </conditionalFormatting>
  <conditionalFormatting sqref="U20">
    <cfRule type="cellIs" dxfId="1" priority="1" operator="equal">
      <formula>"Remplaçant"</formula>
    </cfRule>
    <cfRule type="cellIs" dxfId="0" priority="2" operator="equal">
      <formula>"Titulaire"</formula>
    </cfRule>
  </conditionalFormatting>
  <hyperlinks>
    <hyperlink ref="B115" r:id="rId1" tooltip="Oscar Trejo" display="http://www.lequipe.fr/Football/FootballFicheJoueur26817.html"/>
    <hyperlink ref="B116" r:id="rId2" tooltip="Ola Toivonen" display="http://www.lequipe.fr/Football/FootballFicheJoueur32543.html"/>
    <hyperlink ref="B122" r:id="rId3" tooltip="Odsonne Edouard" display="http://www.lequipe.fr/Football/FootballFicheJoueur57660.html"/>
    <hyperlink ref="B138" r:id="rId4" tooltip="Djibril Dianessy" display="http://www.lequipe.fr/Football/FootballFicheJoueur55929.html"/>
    <hyperlink ref="B114" r:id="rId5" tooltip="Martin Braithwaite" display="http://www.lequipe.fr/Football/FootballFicheJoueur49507.html"/>
    <hyperlink ref="B137" r:id="rId6" tooltip="Quentin Boisgeard" display="http://www.lequipe.fr/Football/FootballFicheJoueur58582.html"/>
    <hyperlink ref="B118" r:id="rId7" tooltip="Youssef Ben Ali" display="http://www.lequipe.fr/Football/FootballFicheJoueur55079.html"/>
    <hyperlink ref="B123" r:id="rId8" tooltip="Somalia" display="http://www.lequipe.fr/Football/FootballFicheJoueur57199.html"/>
    <hyperlink ref="B119" r:id="rId9" tooltip="François Sirieix" display="http://www.lequipe.fr/Football/FootballFicheJoueur7781.html"/>
    <hyperlink ref="B121" r:id="rId10" tooltip="Ibrahim Sangaré" display="http://www.lequipe.fr/Football/FootballFicheJoueur59809.html"/>
    <hyperlink ref="B128" r:id="rId11" tooltip="Jessy Pi" display="http://www.lequipe.fr/Football/FootballFicheJoueur36655.html"/>
    <hyperlink ref="B136" r:id="rId12" tooltip="Dodi Lukebakio" display="http://www.lequipe.fr/Football/FootballFicheJoueur58239.html"/>
    <hyperlink ref="B135" r:id="rId13" tooltip="Jimmy Durmaz" display="http://www.lequipe.fr/Football/FootballFicheJoueur42991.html"/>
    <hyperlink ref="B110" r:id="rId14" tooltip="Tongo Doumbia" display="http://www.lequipe.fr/Football/FootballFicheJoueur32698.html"/>
    <hyperlink ref="B134" r:id="rId15" tooltip="Mathieu Cafaro" display="http://www.lequipe.fr/Football/FootballFicheJoueur58112.html"/>
    <hyperlink ref="B126" r:id="rId16" tooltip="Yann Bodiger" display="http://www.lequipe.fr/Football/FootballFicheJoueur53830.html"/>
    <hyperlink ref="B129" r:id="rId17" tooltip="Alexis Blin" display="http://www.lequipe.fr/Football/FootballFicheJoueur55810.html"/>
    <hyperlink ref="B113" r:id="rId18" tooltip="Jean Akpa Akpro" display="http://www.lequipe.fr/Football/FootballFicheJoueur42332.html"/>
    <hyperlink ref="B124" r:id="rId19" tooltip="Steeve Yago" display="http://www.lequipe.fr/Football/FootballFicheJoueur43381.html"/>
    <hyperlink ref="B125" r:id="rId20" tooltip="Dusan Veskovac" display="http://www.lequipe.fr/Football/FootballFicheJoueur255000000000000000000025193.html"/>
    <hyperlink ref="B117" r:id="rId21" tooltip="Issiaga Sylla" display="http://www.lequipe.fr/Football/FootballFicheJoueur47953.html"/>
    <hyperlink ref="B127" r:id="rId22" tooltip="Pavle Ninkov" display="http://www.lequipe.fr/Football/FootballFicheJoueur41441.html"/>
    <hyperlink ref="B109" r:id="rId23" tooltip="Yrondu Musavu-King" display="http://www.lequipe.fr/Football/FootballFicheJoueur37440.html"/>
    <hyperlink ref="B130" r:id="rId24" tooltip="François Moubandje" display="http://www.lequipe.fr/Football/FootballFicheJoueur41798.html"/>
    <hyperlink ref="B112" r:id="rId25" tooltip="Christophe Jullien" display="http://www.lequipe.fr/Football/FootballFicheJoueur45180.html"/>
    <hyperlink ref="B111" r:id="rId26" tooltip="Issa Diop" display="http://www.lequipe.fr/Football/FootballFicheJoueur58390.html"/>
    <hyperlink ref="B133" r:id="rId27" tooltip="Kelvin Amian Adou" display="http://www.lequipe.fr/Football/FootballFicheJoueur58113.html"/>
    <hyperlink ref="B120" r:id="rId28" tooltip="Marc Vidal" display="http://www.lequipe.fr/Football/FootballFicheJoueur33735.html"/>
    <hyperlink ref="B131" r:id="rId29" tooltip="Alban Lafont" display="http://www.lequipe.fr/Football/FootballFicheJoueur58416.html"/>
    <hyperlink ref="B108" r:id="rId30" tooltip="Mauro Goicoechea" display="http://www.lequipe.fr/Football/FootballFicheJoueur47847.html"/>
    <hyperlink ref="B132" r:id="rId31" tooltip="Numan Bostan" display="http://www.lequipe.fr/Football/FootballFicheJoueur58129.html"/>
    <hyperlink ref="B12" r:id="rId32" tooltip="Oscar Trejo" display="http://www.lequipe.fr/Football/FootballFicheJoueur26817.html"/>
    <hyperlink ref="B13" r:id="rId33" tooltip="Ola Toivonen" display="http://www.lequipe.fr/Football/FootballFicheJoueur32543.html"/>
    <hyperlink ref="B20" r:id="rId34" tooltip="Odsonne Edouard" display="http://www.lequipe.fr/Football/FootballFicheJoueur57660.html"/>
    <hyperlink ref="B35" r:id="rId35" tooltip="Djibril Dianessy" display="http://www.lequipe.fr/Football/FootballFicheJoueur55929.html"/>
    <hyperlink ref="B11" r:id="rId36" tooltip="Martin Braithwaite" display="http://www.lequipe.fr/Football/FootballFicheJoueur49507.html"/>
    <hyperlink ref="B33" r:id="rId37" tooltip="Quentin Boisgeard" display="http://www.lequipe.fr/Football/FootballFicheJoueur58582.html"/>
    <hyperlink ref="B14" r:id="rId38" tooltip="Youssef Ben Ali" display="http://www.lequipe.fr/Football/FootballFicheJoueur55079.html"/>
    <hyperlink ref="B21" r:id="rId39" tooltip="Somalia" display="http://www.lequipe.fr/Football/FootballFicheJoueur57199.html"/>
    <hyperlink ref="B16" r:id="rId40" tooltip="François Sirieix" display="http://www.lequipe.fr/Football/FootballFicheJoueur7781.html"/>
    <hyperlink ref="B19" r:id="rId41" tooltip="Ibrahim Sangaré" display="http://www.lequipe.fr/Football/FootballFicheJoueur59809.html"/>
    <hyperlink ref="B27" r:id="rId42" tooltip="Jessy Pi" display="http://www.lequipe.fr/Football/FootballFicheJoueur36655.html"/>
    <hyperlink ref="B36" r:id="rId43" tooltip="Dodi Lukebakio" display="http://www.lequipe.fr/Football/FootballFicheJoueur58239.html"/>
    <hyperlink ref="B23" r:id="rId44" tooltip="Jimmy Durmaz" display="http://www.lequipe.fr/Football/FootballFicheJoueur42991.html"/>
    <hyperlink ref="B7" r:id="rId45" tooltip="Tongo Doumbia" display="http://www.lequipe.fr/Football/FootballFicheJoueur32698.html"/>
    <hyperlink ref="B30" r:id="rId46" tooltip="Mathieu Cafaro" display="http://www.lequipe.fr/Football/FootballFicheJoueur58112.html"/>
    <hyperlink ref="B25" r:id="rId47" tooltip="Yann Bodiger" display="http://www.lequipe.fr/Football/FootballFicheJoueur53830.html"/>
    <hyperlink ref="B28" r:id="rId48" tooltip="Alexis Blin" display="http://www.lequipe.fr/Football/FootballFicheJoueur55810.html"/>
    <hyperlink ref="B10" r:id="rId49" tooltip="Jean Akpa Akpro" display="http://www.lequipe.fr/Football/FootballFicheJoueur42332.html"/>
    <hyperlink ref="B22" r:id="rId50" tooltip="Steeve Yago" display="http://www.lequipe.fr/Football/FootballFicheJoueur43381.html"/>
    <hyperlink ref="B24" r:id="rId51" tooltip="Dusan Veskovac" display="http://www.lequipe.fr/Football/FootballFicheJoueur255000000000000000000025193.html"/>
    <hyperlink ref="B15" r:id="rId52" tooltip="Issiaga Sylla" display="http://www.lequipe.fr/Football/FootballFicheJoueur47953.html"/>
    <hyperlink ref="B26" r:id="rId53" tooltip="Pavle Ninkov" display="http://www.lequipe.fr/Football/FootballFicheJoueur41441.html"/>
    <hyperlink ref="B6" r:id="rId54" tooltip="Yrondu Musavu-King" display="http://www.lequipe.fr/Football/FootballFicheJoueur37440.html"/>
    <hyperlink ref="B29" r:id="rId55" tooltip="François Moubandje" display="http://www.lequipe.fr/Football/FootballFicheJoueur41798.html"/>
    <hyperlink ref="B9" r:id="rId56" tooltip="Christophe Jullien" display="http://www.lequipe.fr/Football/FootballFicheJoueur45180.html"/>
    <hyperlink ref="B8" r:id="rId57" tooltip="Issa Diop" display="http://www.lequipe.fr/Football/FootballFicheJoueur58390.html"/>
    <hyperlink ref="B31" r:id="rId58" tooltip="Kelvin Amian Adou" display="http://www.lequipe.fr/Football/FootballFicheJoueur58113.html"/>
    <hyperlink ref="B18" r:id="rId59" tooltip="Marc Vidal" display="http://www.lequipe.fr/Football/FootballFicheJoueur33735.html"/>
    <hyperlink ref="B32" r:id="rId60" tooltip="Alban Lafont" display="http://www.lequipe.fr/Football/FootballFicheJoueur58416.html"/>
    <hyperlink ref="B5" r:id="rId61" tooltip="Mauro Goicoechea" display="http://www.lequipe.fr/Football/FootballFicheJoueur47847.html"/>
    <hyperlink ref="B34" r:id="rId62" tooltip="Numan Bostan" display="http://www.lequipe.fr/Football/FootballFicheJoueur58129.html"/>
  </hyperlinks>
  <pageMargins left="0.7" right="0.7" top="0.75" bottom="0.75" header="0.3" footer="0.3"/>
  <drawing r:id="rId63"/>
  <legacyDrawing r:id="rId6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5" tint="-0.249977111117893"/>
  </sheetPr>
  <dimension ref="A1:W11"/>
  <sheetViews>
    <sheetView showGridLines="0" workbookViewId="0">
      <selection activeCell="G32" sqref="G32"/>
    </sheetView>
  </sheetViews>
  <sheetFormatPr baseColWidth="10" defaultRowHeight="15" x14ac:dyDescent="0.25"/>
  <cols>
    <col min="1" max="1" width="8.140625" bestFit="1" customWidth="1"/>
    <col min="2" max="2" width="9.85546875" bestFit="1" customWidth="1"/>
    <col min="3" max="3" width="10.85546875" bestFit="1" customWidth="1"/>
    <col min="4" max="4" width="7.140625" bestFit="1" customWidth="1"/>
    <col min="5" max="5" width="11.42578125" hidden="1" customWidth="1"/>
    <col min="6" max="6" width="17.28515625" hidden="1" customWidth="1"/>
    <col min="8" max="11" width="11.42578125" hidden="1" customWidth="1"/>
    <col min="12" max="12" width="5.85546875" bestFit="1" customWidth="1"/>
    <col min="13" max="15" width="5.7109375" bestFit="1" customWidth="1"/>
    <col min="16" max="16" width="5.85546875" bestFit="1" customWidth="1"/>
    <col min="17" max="20" width="11.42578125" hidden="1" customWidth="1"/>
    <col min="22" max="22" width="19.7109375" hidden="1" customWidth="1"/>
    <col min="23" max="23" width="11.42578125" hidden="1" customWidth="1"/>
  </cols>
  <sheetData>
    <row r="1" spans="1:23" x14ac:dyDescent="0.25">
      <c r="A1" s="61" t="s">
        <v>44</v>
      </c>
      <c r="B1" s="61" t="s">
        <v>77</v>
      </c>
      <c r="C1" s="62" t="s">
        <v>0</v>
      </c>
      <c r="D1" s="63" t="s">
        <v>1</v>
      </c>
      <c r="E1" s="83" t="s">
        <v>80</v>
      </c>
      <c r="F1" s="198" t="s">
        <v>83</v>
      </c>
      <c r="G1" s="203" t="s">
        <v>2</v>
      </c>
      <c r="H1" s="218" t="s">
        <v>67</v>
      </c>
      <c r="I1" s="65" t="s">
        <v>48</v>
      </c>
      <c r="J1" s="65" t="s">
        <v>103</v>
      </c>
      <c r="K1" s="65" t="s">
        <v>104</v>
      </c>
      <c r="L1" s="63" t="s">
        <v>3</v>
      </c>
      <c r="M1" s="66" t="s">
        <v>45</v>
      </c>
      <c r="N1" s="66" t="s">
        <v>46</v>
      </c>
      <c r="O1" s="66" t="s">
        <v>47</v>
      </c>
      <c r="P1" s="63" t="s">
        <v>3</v>
      </c>
      <c r="Q1" s="65" t="s">
        <v>104</v>
      </c>
      <c r="R1" s="65" t="s">
        <v>103</v>
      </c>
      <c r="S1" s="67" t="s">
        <v>48</v>
      </c>
      <c r="T1" s="207" t="s">
        <v>67</v>
      </c>
      <c r="U1" s="203" t="s">
        <v>4</v>
      </c>
      <c r="V1" s="210" t="s">
        <v>83</v>
      </c>
      <c r="W1" s="83" t="s">
        <v>80</v>
      </c>
    </row>
    <row r="2" spans="1:23" x14ac:dyDescent="0.25">
      <c r="A2" s="68">
        <v>4</v>
      </c>
      <c r="B2" s="68" t="s">
        <v>78</v>
      </c>
      <c r="C2" s="69">
        <v>42629</v>
      </c>
      <c r="D2" s="61" t="s">
        <v>5</v>
      </c>
      <c r="E2" s="84">
        <f>IF(G2="","",VLOOKUP(G2,Budget!A:B,2,FALSE))</f>
        <v>30000000</v>
      </c>
      <c r="F2" s="199" t="str">
        <f>IF(G2="","",VLOOKUP(G2,Entraîneur!A:C,2,FALSE))</f>
        <v>Patrice GARANDE</v>
      </c>
      <c r="G2" s="204" t="s">
        <v>11</v>
      </c>
      <c r="H2" s="202"/>
      <c r="I2" s="71"/>
      <c r="J2" s="71"/>
      <c r="K2" s="71"/>
      <c r="L2" s="68"/>
      <c r="M2" s="72">
        <v>7</v>
      </c>
      <c r="N2" s="72">
        <v>4</v>
      </c>
      <c r="O2" s="72">
        <v>1.5</v>
      </c>
      <c r="P2" s="68"/>
      <c r="Q2" s="70" t="str">
        <f t="shared" ref="Q2:Q11" si="0">IF(W2="","",IF(W2&gt;=E2,"OUI","NON"))</f>
        <v>OUI</v>
      </c>
      <c r="R2" s="71" t="str">
        <f t="shared" ref="R2:R11" si="1">IF(O2="","",IF(O2&lt;M2,"OUI","NON"))</f>
        <v>OUI</v>
      </c>
      <c r="S2" s="70" t="str">
        <f t="shared" ref="S2:S11" si="2">IF(T2="","",IF(T2="Défaite","0",IF(T2="Nul","1",IF(T2="Victoire","3"))))</f>
        <v/>
      </c>
      <c r="T2" s="208" t="str">
        <f t="shared" ref="T2:T11" si="3">IF(P2="","",IF(H2="Nul","Nul",IF(H2="Victoire","Défaite",IF(H2="Défaite","Victoire"))))</f>
        <v/>
      </c>
      <c r="U2" s="204" t="s">
        <v>7</v>
      </c>
      <c r="V2" s="211" t="str">
        <f>IF(U2="","",VLOOKUP(U2,Entraîneur!A:C,2,FALSE))</f>
        <v>Unaï Emery</v>
      </c>
      <c r="W2" s="84">
        <f>IF(U2="","",VLOOKUP(U2,Budget!A:B,2,FALSE))</f>
        <v>500000000</v>
      </c>
    </row>
    <row r="3" spans="1:23" x14ac:dyDescent="0.25">
      <c r="A3" s="68">
        <v>4</v>
      </c>
      <c r="B3" s="68" t="s">
        <v>78</v>
      </c>
      <c r="C3" s="69">
        <v>42630</v>
      </c>
      <c r="D3" s="61" t="s">
        <v>5</v>
      </c>
      <c r="E3" s="84">
        <f>IF(G3="","",VLOOKUP(G3,Budget!A:B,2,FALSE))</f>
        <v>145000000</v>
      </c>
      <c r="F3" s="199" t="str">
        <f>IF(G3="","",VLOOKUP(G3,Entraîneur!A:C,2,FALSE))</f>
        <v>Leonardo Jardim</v>
      </c>
      <c r="G3" s="205" t="s">
        <v>8</v>
      </c>
      <c r="H3" s="202"/>
      <c r="I3" s="71"/>
      <c r="J3" s="71"/>
      <c r="K3" s="71"/>
      <c r="L3" s="68"/>
      <c r="M3" s="72">
        <v>1.75</v>
      </c>
      <c r="N3" s="72">
        <v>3.5</v>
      </c>
      <c r="O3" s="72">
        <v>4.8</v>
      </c>
      <c r="P3" s="68"/>
      <c r="Q3" s="70" t="str">
        <f t="shared" si="0"/>
        <v>NON</v>
      </c>
      <c r="R3" s="71" t="str">
        <f t="shared" si="1"/>
        <v>NON</v>
      </c>
      <c r="S3" s="70" t="str">
        <f t="shared" si="2"/>
        <v/>
      </c>
      <c r="T3" s="208" t="str">
        <f t="shared" si="3"/>
        <v/>
      </c>
      <c r="U3" s="204" t="s">
        <v>24</v>
      </c>
      <c r="V3" s="211" t="str">
        <f>IF(U3="","",VLOOKUP(U3,Entraîneur!A:C,2,FALSE))</f>
        <v>Christian Gourcuff</v>
      </c>
      <c r="W3" s="84">
        <f>IF(U3="","",VLOOKUP(U3,Budget!A:B,2,FALSE))</f>
        <v>50000000</v>
      </c>
    </row>
    <row r="4" spans="1:23" x14ac:dyDescent="0.25">
      <c r="A4" s="68">
        <v>4</v>
      </c>
      <c r="B4" s="68" t="s">
        <v>78</v>
      </c>
      <c r="C4" s="69">
        <v>42630</v>
      </c>
      <c r="D4" s="61" t="s">
        <v>5</v>
      </c>
      <c r="E4" s="84">
        <f>IF(G4="","",VLOOKUP(G4,Budget!A:B,2,FALSE))</f>
        <v>30000000</v>
      </c>
      <c r="F4" s="199" t="str">
        <f>IF(G4="","",VLOOKUP(G4,Entraîneur!A:C,2,FALSE))</f>
        <v>Pablo Correa</v>
      </c>
      <c r="G4" s="205" t="s">
        <v>15</v>
      </c>
      <c r="H4" s="202"/>
      <c r="I4" s="71"/>
      <c r="J4" s="71"/>
      <c r="K4" s="71"/>
      <c r="L4" s="68"/>
      <c r="M4" s="72">
        <v>2.25</v>
      </c>
      <c r="N4" s="72">
        <v>3.1</v>
      </c>
      <c r="O4" s="72">
        <v>3.3</v>
      </c>
      <c r="P4" s="68"/>
      <c r="Q4" s="70" t="str">
        <f t="shared" si="0"/>
        <v>OUI</v>
      </c>
      <c r="R4" s="71" t="str">
        <f t="shared" si="1"/>
        <v>NON</v>
      </c>
      <c r="S4" s="70" t="str">
        <f t="shared" si="2"/>
        <v/>
      </c>
      <c r="T4" s="208" t="str">
        <f t="shared" si="3"/>
        <v/>
      </c>
      <c r="U4" s="212" t="s">
        <v>20</v>
      </c>
      <c r="V4" s="211" t="str">
        <f>IF(U4="","",VLOOKUP(U4,Entraîneur!A:C,2,FALSE))</f>
        <v>René Girard</v>
      </c>
      <c r="W4" s="84">
        <f>IF(U4="","",VLOOKUP(U4,Budget!A:B,2,FALSE))</f>
        <v>40000000</v>
      </c>
    </row>
    <row r="5" spans="1:23" x14ac:dyDescent="0.25">
      <c r="A5" s="68">
        <v>4</v>
      </c>
      <c r="B5" s="68" t="s">
        <v>78</v>
      </c>
      <c r="C5" s="69">
        <v>42630</v>
      </c>
      <c r="D5" s="61" t="s">
        <v>5</v>
      </c>
      <c r="E5" s="84">
        <f>IF(G5="","",VLOOKUP(G5,Budget!A:B,2,FALSE))</f>
        <v>36000000</v>
      </c>
      <c r="F5" s="199" t="str">
        <f>IF(G5="","",VLOOKUP(G5,Entraîneur!A:C,2,FALSE))</f>
        <v>Sylvain Ripoll</v>
      </c>
      <c r="G5" s="205" t="s">
        <v>19</v>
      </c>
      <c r="H5" s="202"/>
      <c r="I5" s="71"/>
      <c r="J5" s="71"/>
      <c r="K5" s="71"/>
      <c r="L5" s="68"/>
      <c r="M5" s="72">
        <v>3.2</v>
      </c>
      <c r="N5" s="72">
        <v>3.2</v>
      </c>
      <c r="O5" s="72">
        <v>2.2999999999999998</v>
      </c>
      <c r="P5" s="68"/>
      <c r="Q5" s="70" t="str">
        <f t="shared" si="0"/>
        <v>OUI</v>
      </c>
      <c r="R5" s="71" t="str">
        <f t="shared" si="1"/>
        <v>OUI</v>
      </c>
      <c r="S5" s="70" t="str">
        <f t="shared" si="2"/>
        <v/>
      </c>
      <c r="T5" s="208" t="str">
        <f t="shared" si="3"/>
        <v/>
      </c>
      <c r="U5" s="205" t="s">
        <v>21</v>
      </c>
      <c r="V5" s="211" t="str">
        <f>IF(U5="","",VLOOKUP(U5,Entraîneur!A:C,2,FALSE))</f>
        <v>Frédéric Antonetti</v>
      </c>
      <c r="W5" s="84">
        <f>IF(U5="","",VLOOKUP(U5,Budget!A:B,2,FALSE))</f>
        <v>75000000</v>
      </c>
    </row>
    <row r="6" spans="1:23" x14ac:dyDescent="0.25">
      <c r="A6" s="68">
        <v>4</v>
      </c>
      <c r="B6" s="68" t="s">
        <v>78</v>
      </c>
      <c r="C6" s="69">
        <v>42630</v>
      </c>
      <c r="D6" s="61" t="s">
        <v>5</v>
      </c>
      <c r="E6" s="84">
        <f>IF(G6="","",VLOOKUP(G6,Budget!A:B,2,FALSE))</f>
        <v>60000000</v>
      </c>
      <c r="F6" s="199" t="str">
        <f>IF(G6="","",VLOOKUP(G6,Entraîneur!A:C,2,FALSE))</f>
        <v>Jocelyn GOURVENNEC</v>
      </c>
      <c r="G6" s="205" t="s">
        <v>10</v>
      </c>
      <c r="H6" s="202"/>
      <c r="I6" s="71"/>
      <c r="J6" s="71"/>
      <c r="K6" s="71"/>
      <c r="L6" s="68"/>
      <c r="M6" s="72">
        <v>1.82</v>
      </c>
      <c r="N6" s="72">
        <v>3.5</v>
      </c>
      <c r="O6" s="72">
        <v>4.4000000000000004</v>
      </c>
      <c r="P6" s="68"/>
      <c r="Q6" s="70" t="str">
        <f t="shared" si="0"/>
        <v>NON</v>
      </c>
      <c r="R6" s="71" t="str">
        <f t="shared" si="1"/>
        <v>NON</v>
      </c>
      <c r="S6" s="70" t="str">
        <f t="shared" si="2"/>
        <v/>
      </c>
      <c r="T6" s="208" t="str">
        <f t="shared" si="3"/>
        <v/>
      </c>
      <c r="U6" s="204" t="s">
        <v>22</v>
      </c>
      <c r="V6" s="211" t="str">
        <f>IF(U6="","",VLOOKUP(U6,Entraîneur!A:C,2,FALSE))</f>
        <v>Stéphane MOULIN</v>
      </c>
      <c r="W6" s="84">
        <f>IF(U6="","",VLOOKUP(U6,Budget!A:B,2,FALSE))</f>
        <v>25000000</v>
      </c>
    </row>
    <row r="7" spans="1:23" x14ac:dyDescent="0.25">
      <c r="A7" s="68">
        <v>4</v>
      </c>
      <c r="B7" s="68" t="s">
        <v>78</v>
      </c>
      <c r="C7" s="69">
        <v>42630</v>
      </c>
      <c r="D7" s="61" t="s">
        <v>5</v>
      </c>
      <c r="E7" s="84">
        <f>IF(G7="","",VLOOKUP(G7,Budget!A:B,2,FALSE))</f>
        <v>26000000</v>
      </c>
      <c r="F7" s="199" t="str">
        <f>IF(G7="","",VLOOKUP(G7,Entraîneur!A:C,2,FALSE))</f>
        <v>Olivier DALL'OGLIO</v>
      </c>
      <c r="G7" s="204" t="s">
        <v>12</v>
      </c>
      <c r="H7" s="202"/>
      <c r="I7" s="71"/>
      <c r="J7" s="71"/>
      <c r="K7" s="71"/>
      <c r="L7" s="68"/>
      <c r="M7" s="72">
        <v>2.0499999999999998</v>
      </c>
      <c r="N7" s="72">
        <v>3.4</v>
      </c>
      <c r="O7" s="72">
        <v>3.4</v>
      </c>
      <c r="P7" s="68"/>
      <c r="Q7" s="70" t="str">
        <f t="shared" si="0"/>
        <v>OUI</v>
      </c>
      <c r="R7" s="71" t="str">
        <f t="shared" si="1"/>
        <v>NON</v>
      </c>
      <c r="S7" s="70" t="str">
        <f t="shared" si="2"/>
        <v/>
      </c>
      <c r="T7" s="208" t="str">
        <f t="shared" si="3"/>
        <v/>
      </c>
      <c r="U7" s="205" t="s">
        <v>13</v>
      </c>
      <c r="V7" s="211" t="str">
        <f>IF(U7="","",VLOOKUP(U7,Entraîneur!A:C,2,FALSE))</f>
        <v>Philippe HINSCHBERGER</v>
      </c>
      <c r="W7" s="84">
        <f>IF(U7="","",VLOOKUP(U7,Budget!A:B,2,FALSE))</f>
        <v>30000000</v>
      </c>
    </row>
    <row r="8" spans="1:23" x14ac:dyDescent="0.25">
      <c r="A8" s="68">
        <v>4</v>
      </c>
      <c r="B8" s="68" t="s">
        <v>78</v>
      </c>
      <c r="C8" s="69">
        <v>42630</v>
      </c>
      <c r="D8" s="61" t="s">
        <v>5</v>
      </c>
      <c r="E8" s="84">
        <f>IF(G8="","",VLOOKUP(G8,Budget!A:B,2,FALSE))</f>
        <v>35000000</v>
      </c>
      <c r="F8" s="199" t="str">
        <f>IF(G8="","",VLOOKUP(G8,Entraîneur!A:C,2,FALSE))</f>
        <v>Pascal Dupraz</v>
      </c>
      <c r="G8" s="204" t="s">
        <v>25</v>
      </c>
      <c r="H8" s="202"/>
      <c r="I8" s="71"/>
      <c r="J8" s="71"/>
      <c r="K8" s="71"/>
      <c r="L8" s="68"/>
      <c r="M8" s="72">
        <v>2.0499999999999998</v>
      </c>
      <c r="N8" s="72">
        <v>3.25</v>
      </c>
      <c r="O8" s="72">
        <v>3.8</v>
      </c>
      <c r="P8" s="68"/>
      <c r="Q8" s="70" t="str">
        <f t="shared" si="0"/>
        <v>NON</v>
      </c>
      <c r="R8" s="71" t="str">
        <f t="shared" si="1"/>
        <v>NON</v>
      </c>
      <c r="S8" s="70" t="str">
        <f t="shared" si="2"/>
        <v/>
      </c>
      <c r="T8" s="208" t="str">
        <f t="shared" si="3"/>
        <v/>
      </c>
      <c r="U8" s="204" t="s">
        <v>9</v>
      </c>
      <c r="V8" s="211" t="str">
        <f>IF(U8="","",VLOOKUP(U8,Entraîneur!A:C,2,FALSE))</f>
        <v>Antoine KOMBOUARÉ</v>
      </c>
      <c r="W8" s="84">
        <f>IF(U8="","",VLOOKUP(U8,Budget!A:B,2,FALSE))</f>
        <v>26000000</v>
      </c>
    </row>
    <row r="9" spans="1:23" x14ac:dyDescent="0.25">
      <c r="A9" s="68">
        <v>4</v>
      </c>
      <c r="B9" s="68" t="s">
        <v>78</v>
      </c>
      <c r="C9" s="69">
        <v>42631</v>
      </c>
      <c r="D9" s="61" t="s">
        <v>5</v>
      </c>
      <c r="E9" s="84">
        <f>IF(G9="","",VLOOKUP(G9,Budget!A:B,2,FALSE))</f>
        <v>42000000</v>
      </c>
      <c r="F9" s="199" t="str">
        <f>IF(G9="","",VLOOKUP(G9,Entraîneur!A:C,2,FALSE))</f>
        <v>Frédéric HANTZ</v>
      </c>
      <c r="G9" s="204" t="s">
        <v>14</v>
      </c>
      <c r="H9" s="202"/>
      <c r="I9" s="71"/>
      <c r="J9" s="71"/>
      <c r="K9" s="71"/>
      <c r="L9" s="68"/>
      <c r="M9" s="72">
        <v>2.25</v>
      </c>
      <c r="N9" s="72">
        <v>3.25</v>
      </c>
      <c r="O9" s="72">
        <v>3.25</v>
      </c>
      <c r="P9" s="68"/>
      <c r="Q9" s="70" t="str">
        <f t="shared" si="0"/>
        <v>OUI</v>
      </c>
      <c r="R9" s="71" t="str">
        <f t="shared" si="1"/>
        <v>NON</v>
      </c>
      <c r="S9" s="70" t="str">
        <f t="shared" si="2"/>
        <v/>
      </c>
      <c r="T9" s="208" t="str">
        <f t="shared" si="3"/>
        <v/>
      </c>
      <c r="U9" s="205" t="s">
        <v>16</v>
      </c>
      <c r="V9" s="211" t="str">
        <f>IF(U9="","",VLOOKUP(U9,Entraîneur!A:C,2,FALSE))</f>
        <v>Lucien FAVRE</v>
      </c>
      <c r="W9" s="84">
        <f>IF(U9="","",VLOOKUP(U9,Budget!A:B,2,FALSE))</f>
        <v>42000000</v>
      </c>
    </row>
    <row r="10" spans="1:23" x14ac:dyDescent="0.25">
      <c r="A10" s="68">
        <v>4</v>
      </c>
      <c r="B10" s="68" t="s">
        <v>78</v>
      </c>
      <c r="C10" s="69">
        <v>42631</v>
      </c>
      <c r="D10" s="61" t="s">
        <v>5</v>
      </c>
      <c r="E10" s="84">
        <f>IF(G10="","",VLOOKUP(G10,Budget!A:B,2,FALSE))</f>
        <v>70000000</v>
      </c>
      <c r="F10" s="199" t="str">
        <f>IF(G10="","",VLOOKUP(G10,Entraîneur!A:C,2,FALSE))</f>
        <v>Christophe Galtier</v>
      </c>
      <c r="G10" s="204" t="s">
        <v>18</v>
      </c>
      <c r="H10" s="202"/>
      <c r="I10" s="71"/>
      <c r="J10" s="71"/>
      <c r="K10" s="71"/>
      <c r="L10" s="68"/>
      <c r="M10" s="72">
        <v>1.65</v>
      </c>
      <c r="N10" s="72">
        <v>3.5</v>
      </c>
      <c r="O10" s="72">
        <v>6</v>
      </c>
      <c r="P10" s="68"/>
      <c r="Q10" s="70" t="str">
        <f t="shared" si="0"/>
        <v>NON</v>
      </c>
      <c r="R10" s="71" t="str">
        <f t="shared" si="1"/>
        <v>NON</v>
      </c>
      <c r="S10" s="70" t="str">
        <f t="shared" si="2"/>
        <v/>
      </c>
      <c r="T10" s="208" t="str">
        <f t="shared" si="3"/>
        <v/>
      </c>
      <c r="U10" s="205" t="s">
        <v>6</v>
      </c>
      <c r="V10" s="211" t="str">
        <f>IF(U10="","",VLOOKUP(U10,Entraîneur!A:C,2,FALSE))</f>
        <v>François CICCOLINI</v>
      </c>
      <c r="W10" s="84">
        <f>IF(U10="","",VLOOKUP(U10,Budget!A:B,2,FALSE))</f>
        <v>28000000</v>
      </c>
    </row>
    <row r="11" spans="1:23" x14ac:dyDescent="0.25">
      <c r="A11" s="68">
        <v>4</v>
      </c>
      <c r="B11" s="68" t="s">
        <v>78</v>
      </c>
      <c r="C11" s="69">
        <v>42631</v>
      </c>
      <c r="D11" s="61" t="s">
        <v>5</v>
      </c>
      <c r="E11" s="84">
        <f>IF(G11="","",VLOOKUP(G11,Budget!A:B,2,FALSE))</f>
        <v>100000000</v>
      </c>
      <c r="F11" s="199" t="str">
        <f>IF(G11="","",VLOOKUP(G11,Entraîneur!A:C,2,FALSE))</f>
        <v>Franck PASSI</v>
      </c>
      <c r="G11" s="204" t="s">
        <v>17</v>
      </c>
      <c r="H11" s="202"/>
      <c r="I11" s="71"/>
      <c r="J11" s="71"/>
      <c r="K11" s="71"/>
      <c r="L11" s="68"/>
      <c r="M11" s="72">
        <v>3</v>
      </c>
      <c r="N11" s="72">
        <v>3.25</v>
      </c>
      <c r="O11" s="72">
        <v>2.4500000000000002</v>
      </c>
      <c r="P11" s="68"/>
      <c r="Q11" s="70" t="str">
        <f t="shared" si="0"/>
        <v>OUI</v>
      </c>
      <c r="R11" s="71" t="str">
        <f t="shared" si="1"/>
        <v>OUI</v>
      </c>
      <c r="S11" s="70" t="str">
        <f t="shared" si="2"/>
        <v/>
      </c>
      <c r="T11" s="208" t="str">
        <f t="shared" si="3"/>
        <v/>
      </c>
      <c r="U11" s="205" t="s">
        <v>23</v>
      </c>
      <c r="V11" s="211" t="str">
        <f>IF(U11="","",VLOOKUP(U11,Entraîneur!A:C,2,FALSE))</f>
        <v>Bruno Genesio</v>
      </c>
      <c r="W11" s="84">
        <f>IF(U11="","",VLOOKUP(U11,Budget!A:B,2,FALSE))</f>
        <v>250000000</v>
      </c>
    </row>
  </sheetData>
  <conditionalFormatting sqref="L3 P3">
    <cfRule type="top10" dxfId="12595" priority="13" rank="1"/>
  </conditionalFormatting>
  <conditionalFormatting sqref="L4 P4">
    <cfRule type="top10" dxfId="12594" priority="14" rank="1"/>
  </conditionalFormatting>
  <conditionalFormatting sqref="L5 P5">
    <cfRule type="top10" dxfId="12593" priority="15" rank="1"/>
  </conditionalFormatting>
  <conditionalFormatting sqref="L6 P6">
    <cfRule type="top10" dxfId="12592" priority="16" rank="1"/>
  </conditionalFormatting>
  <conditionalFormatting sqref="L7 P7">
    <cfRule type="top10" dxfId="12591" priority="17" rank="1"/>
  </conditionalFormatting>
  <conditionalFormatting sqref="L8 P8">
    <cfRule type="top10" dxfId="12590" priority="18" rank="1"/>
  </conditionalFormatting>
  <conditionalFormatting sqref="L9 P9">
    <cfRule type="top10" dxfId="12589" priority="19" rank="1"/>
  </conditionalFormatting>
  <conditionalFormatting sqref="L10 P10">
    <cfRule type="top10" dxfId="12588" priority="20" rank="1"/>
  </conditionalFormatting>
  <conditionalFormatting sqref="L11 P11">
    <cfRule type="top10" dxfId="12587" priority="21" rank="1"/>
  </conditionalFormatting>
  <conditionalFormatting sqref="M2:O2">
    <cfRule type="top10" dxfId="12586" priority="11" bottom="1" rank="1"/>
  </conditionalFormatting>
  <conditionalFormatting sqref="M3:O3">
    <cfRule type="top10" dxfId="12585" priority="10" bottom="1" rank="1"/>
  </conditionalFormatting>
  <conditionalFormatting sqref="M4:O4">
    <cfRule type="top10" dxfId="12584" priority="9" bottom="1" rank="1"/>
  </conditionalFormatting>
  <conditionalFormatting sqref="M11:O11">
    <cfRule type="top10" dxfId="12583" priority="8" bottom="1" rank="1"/>
  </conditionalFormatting>
  <conditionalFormatting sqref="M10:O10">
    <cfRule type="top10" dxfId="12582" priority="7" bottom="1" rank="1"/>
  </conditionalFormatting>
  <conditionalFormatting sqref="M9:O9">
    <cfRule type="top10" dxfId="12581" priority="6" bottom="1" rank="1"/>
  </conditionalFormatting>
  <conditionalFormatting sqref="M8:O8">
    <cfRule type="top10" dxfId="12580" priority="5" bottom="1" rank="1"/>
  </conditionalFormatting>
  <conditionalFormatting sqref="M7:O7">
    <cfRule type="top10" dxfId="12579" priority="4" bottom="1" rank="1"/>
  </conditionalFormatting>
  <conditionalFormatting sqref="M6:O6">
    <cfRule type="top10" dxfId="12578" priority="3" bottom="1" rank="1"/>
  </conditionalFormatting>
  <conditionalFormatting sqref="M5:O5">
    <cfRule type="top10" dxfId="12577" priority="2" bottom="1" rank="1"/>
  </conditionalFormatting>
  <conditionalFormatting sqref="T2:T11 L2 P2 Q2:Q11">
    <cfRule type="top10" dxfId="12576" priority="1016" rank="1"/>
  </conditionalFormatting>
  <dataValidations count="1">
    <dataValidation type="list" allowBlank="1" showInputMessage="1" showErrorMessage="1" sqref="D2:D11">
      <formula1>"Amical,Ligue 1, Coupe de France,Coupe de la ligue,Europa League,Champions league, Super coupe,"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W390"/>
  <sheetViews>
    <sheetView showGridLines="0" workbookViewId="0">
      <pane ySplit="1" topLeftCell="A2" activePane="bottomLeft" state="frozen"/>
      <selection activeCell="O19" sqref="O19"/>
      <selection pane="bottomLeft" activeCell="AD13" sqref="AD13"/>
    </sheetView>
  </sheetViews>
  <sheetFormatPr baseColWidth="10" defaultRowHeight="15" x14ac:dyDescent="0.25"/>
  <cols>
    <col min="2" max="3" width="11.42578125" style="68"/>
    <col min="4" max="4" width="11.85546875" style="69" bestFit="1" customWidth="1"/>
    <col min="5" max="5" width="11.42578125" style="61"/>
    <col min="6" max="6" width="10.85546875" style="84" hidden="1" customWidth="1"/>
    <col min="7" max="7" width="19.7109375" style="199" hidden="1" customWidth="1"/>
    <col min="8" max="8" width="13.42578125" style="205" bestFit="1" customWidth="1"/>
    <col min="9" max="9" width="8.7109375" style="202" hidden="1" customWidth="1"/>
    <col min="10" max="10" width="6.28515625" style="70" hidden="1" customWidth="1"/>
    <col min="11" max="12" width="8.42578125" style="70" hidden="1" customWidth="1"/>
    <col min="13" max="13" width="7.7109375" style="71" hidden="1" customWidth="1"/>
    <col min="14" max="15" width="6.28515625" style="71" hidden="1" customWidth="1"/>
    <col min="16" max="16" width="5.85546875" style="68" bestFit="1" customWidth="1"/>
    <col min="17" max="19" width="5.7109375" style="72" bestFit="1" customWidth="1"/>
    <col min="20" max="20" width="5.85546875" style="68" bestFit="1" customWidth="1"/>
    <col min="21" max="21" width="5.85546875" style="86" hidden="1" customWidth="1"/>
    <col min="22" max="22" width="5.85546875" style="71" hidden="1" customWidth="1"/>
    <col min="23" max="23" width="7" style="70" hidden="1" customWidth="1"/>
    <col min="24" max="24" width="7.42578125" style="208" hidden="1" customWidth="1"/>
    <col min="25" max="25" width="13.7109375" style="205" bestFit="1" customWidth="1"/>
    <col min="26" max="26" width="19.7109375" style="211" hidden="1" customWidth="1"/>
    <col min="27" max="27" width="10.85546875" style="84" hidden="1" customWidth="1"/>
    <col min="28" max="30" width="15.7109375" style="41" customWidth="1"/>
    <col min="31" max="33" width="10.7109375" style="41" customWidth="1"/>
    <col min="34" max="34" width="14.28515625" style="41" bestFit="1" customWidth="1"/>
    <col min="35" max="37" width="11.42578125" style="41"/>
    <col min="38" max="38" width="14.42578125" style="41" bestFit="1" customWidth="1"/>
    <col min="39" max="39" width="14.42578125" customWidth="1"/>
    <col min="40" max="40" width="15.85546875" bestFit="1" customWidth="1"/>
    <col min="43" max="43" width="15.85546875" bestFit="1" customWidth="1"/>
  </cols>
  <sheetData>
    <row r="1" spans="1:49" ht="24.95" customHeight="1" thickBot="1" x14ac:dyDescent="0.3">
      <c r="A1" s="217" t="s">
        <v>7</v>
      </c>
      <c r="B1" s="216" t="s">
        <v>44</v>
      </c>
      <c r="C1" s="61" t="s">
        <v>77</v>
      </c>
      <c r="D1" s="62" t="s">
        <v>0</v>
      </c>
      <c r="E1" s="63" t="s">
        <v>1</v>
      </c>
      <c r="F1" s="83" t="s">
        <v>80</v>
      </c>
      <c r="G1" s="198" t="s">
        <v>83</v>
      </c>
      <c r="H1" s="203" t="s">
        <v>2</v>
      </c>
      <c r="I1" s="201" t="s">
        <v>738</v>
      </c>
      <c r="J1" s="67" t="s">
        <v>739</v>
      </c>
      <c r="K1" s="67" t="s">
        <v>740</v>
      </c>
      <c r="L1" s="64" t="s">
        <v>67</v>
      </c>
      <c r="M1" s="65" t="s">
        <v>48</v>
      </c>
      <c r="N1" s="65" t="s">
        <v>103</v>
      </c>
      <c r="O1" s="65" t="s">
        <v>104</v>
      </c>
      <c r="P1" s="63" t="s">
        <v>3</v>
      </c>
      <c r="Q1" s="66" t="s">
        <v>45</v>
      </c>
      <c r="R1" s="66" t="s">
        <v>46</v>
      </c>
      <c r="S1" s="66" t="s">
        <v>47</v>
      </c>
      <c r="T1" s="63" t="s">
        <v>3</v>
      </c>
      <c r="U1" s="65" t="s">
        <v>104</v>
      </c>
      <c r="V1" s="65" t="s">
        <v>103</v>
      </c>
      <c r="W1" s="67" t="s">
        <v>48</v>
      </c>
      <c r="X1" s="207" t="s">
        <v>67</v>
      </c>
      <c r="Y1" s="203" t="s">
        <v>4</v>
      </c>
      <c r="Z1" s="210" t="s">
        <v>83</v>
      </c>
      <c r="AA1" s="83" t="s">
        <v>80</v>
      </c>
      <c r="AB1" s="47"/>
      <c r="AC1" s="47"/>
      <c r="AD1" s="47"/>
      <c r="AE1" s="47"/>
      <c r="AF1" s="47"/>
      <c r="AG1" s="47"/>
      <c r="AH1" s="47"/>
      <c r="AI1" s="47"/>
      <c r="AJ1" s="47"/>
      <c r="AK1" s="47"/>
      <c r="AL1" s="47"/>
      <c r="AM1" s="47"/>
      <c r="AN1" s="47"/>
      <c r="AO1" s="47"/>
      <c r="AP1" s="47"/>
      <c r="AQ1" s="47"/>
      <c r="AR1" s="47"/>
      <c r="AS1" s="48"/>
      <c r="AT1" s="49"/>
      <c r="AU1" s="49"/>
      <c r="AV1" s="49"/>
      <c r="AW1" s="49"/>
    </row>
    <row r="2" spans="1:49" x14ac:dyDescent="0.25">
      <c r="B2" s="68">
        <v>1</v>
      </c>
      <c r="C2" s="68" t="s">
        <v>78</v>
      </c>
      <c r="D2" s="69">
        <v>42594</v>
      </c>
      <c r="E2" s="61" t="s">
        <v>5</v>
      </c>
      <c r="F2" s="84">
        <f>IF(H2="","",VLOOKUP(H2,Budget!A:B,2,FALSE))</f>
        <v>145000000</v>
      </c>
      <c r="G2" s="199" t="str">
        <f>IF(H2="","",VLOOKUP(H2,Entraîneur!A:C,2,FALSE))</f>
        <v>Leonardo Jardim</v>
      </c>
      <c r="H2" s="204" t="s">
        <v>8</v>
      </c>
      <c r="I2" s="202">
        <f t="shared" ref="I2:I65" si="0">IF(F2="","",COUNTIFS(L:L,"Victoire",H:H,H2,E:E,E2))</f>
        <v>1</v>
      </c>
      <c r="J2" s="70">
        <f t="shared" ref="J2:J65" si="1">IF(F2="","",COUNTIFS(L:L,"Nul",H:H,H2,E:E,E2))</f>
        <v>1</v>
      </c>
      <c r="K2" s="70">
        <f t="shared" ref="K2:K65" si="2">IF(F2="","",COUNTIFS(L:L,"Défaite",H:H,H2,E:E,E2))</f>
        <v>0</v>
      </c>
      <c r="L2" s="70" t="str">
        <f t="shared" ref="L2:L65" si="3">IF(P2="","",IF(P2=T2,"Nul",IF(P2&gt;T2,"Victoire",IF(P2&lt;T2,"Défaite"))))</f>
        <v>Nul</v>
      </c>
      <c r="M2" s="71" t="str">
        <f t="shared" ref="M2:M65" si="4">IF(L2="","",IF(L2="Défaite","0",IF(L2="Nul","1",IF(L2="Victoire","3"))))</f>
        <v>1</v>
      </c>
      <c r="N2" s="71" t="str">
        <f t="shared" ref="N2:N65" si="5">IF(Q2="","",IF(Q2&lt;S2,"OUI","NON"))</f>
        <v>OUI</v>
      </c>
      <c r="O2" s="71" t="str">
        <f t="shared" ref="O2:O65" si="6">IF(F2="","",IF(F2&gt;=AA2,"OUI","NON"))</f>
        <v>OUI</v>
      </c>
      <c r="P2" s="68">
        <v>2</v>
      </c>
      <c r="Q2" s="72">
        <v>1.65</v>
      </c>
      <c r="R2" s="72">
        <v>3.6</v>
      </c>
      <c r="S2" s="72">
        <v>5.5</v>
      </c>
      <c r="T2" s="68">
        <v>2</v>
      </c>
      <c r="U2" s="70" t="str">
        <f t="shared" ref="U2:U65" si="7">IF(AA2="","",IF(AA2&gt;=F2,"OUI","NON"))</f>
        <v>NON</v>
      </c>
      <c r="V2" s="71" t="str">
        <f t="shared" ref="V2:V65" si="8">IF(S2="","",IF(S2&lt;Q2,"OUI","NON"))</f>
        <v>NON</v>
      </c>
      <c r="W2" s="70" t="str">
        <f t="shared" ref="W2:W65" si="9">IF(X2="","",IF(X2="Défaite","0",IF(X2="Nul","1",IF(X2="Victoire","3"))))</f>
        <v>1</v>
      </c>
      <c r="X2" s="208" t="str">
        <f t="shared" ref="X2:X65" si="10">IF(T2="","",IF(L2="Nul","Nul",IF(L2="Victoire","Défaite",IF(L2="Défaite","Victoire"))))</f>
        <v>Nul</v>
      </c>
      <c r="Y2" s="204" t="s">
        <v>9</v>
      </c>
      <c r="Z2" s="211" t="str">
        <f>IF(Y2="","",VLOOKUP(Y2,Entraîneur!A:C,2,FALSE))</f>
        <v>Antoine KOMBOUARÉ</v>
      </c>
      <c r="AA2" s="84">
        <f>IF(Y2="","",VLOOKUP(Y2,Budget!A:B,2,FALSE))</f>
        <v>26000000</v>
      </c>
    </row>
    <row r="3" spans="1:49" x14ac:dyDescent="0.25">
      <c r="B3" s="68">
        <v>1</v>
      </c>
      <c r="C3" s="68" t="s">
        <v>78</v>
      </c>
      <c r="D3" s="69">
        <v>42594</v>
      </c>
      <c r="E3" s="61" t="s">
        <v>5</v>
      </c>
      <c r="F3" s="84">
        <f>IF(H3="","",VLOOKUP(H3,Budget!A:B,2,FALSE))</f>
        <v>28000000</v>
      </c>
      <c r="G3" s="199" t="str">
        <f>IF(H3="","",VLOOKUP(H3,Entraîneur!A:C,2,FALSE))</f>
        <v>François CICCOLINI</v>
      </c>
      <c r="H3" s="205" t="s">
        <v>6</v>
      </c>
      <c r="I3" s="202">
        <f t="shared" si="0"/>
        <v>1</v>
      </c>
      <c r="J3" s="70">
        <f t="shared" si="1"/>
        <v>0</v>
      </c>
      <c r="K3" s="70">
        <f t="shared" si="2"/>
        <v>1</v>
      </c>
      <c r="L3" s="70" t="str">
        <f t="shared" si="3"/>
        <v>Défaite</v>
      </c>
      <c r="M3" s="71" t="str">
        <f t="shared" si="4"/>
        <v>0</v>
      </c>
      <c r="N3" s="71" t="str">
        <f t="shared" si="5"/>
        <v>NON</v>
      </c>
      <c r="O3" s="71" t="str">
        <f t="shared" si="6"/>
        <v>NON</v>
      </c>
      <c r="P3" s="68">
        <v>0</v>
      </c>
      <c r="Q3" s="72">
        <v>10</v>
      </c>
      <c r="R3" s="72">
        <v>1.8</v>
      </c>
      <c r="S3" s="72">
        <v>1.3</v>
      </c>
      <c r="T3" s="68">
        <v>1</v>
      </c>
      <c r="U3" s="70" t="str">
        <f t="shared" si="7"/>
        <v>OUI</v>
      </c>
      <c r="V3" s="71" t="str">
        <f t="shared" si="8"/>
        <v>OUI</v>
      </c>
      <c r="W3" s="70" t="str">
        <f t="shared" si="9"/>
        <v>3</v>
      </c>
      <c r="X3" s="208" t="str">
        <f t="shared" si="10"/>
        <v>Victoire</v>
      </c>
      <c r="Y3" s="204" t="s">
        <v>7</v>
      </c>
      <c r="Z3" s="211" t="str">
        <f>IF(Y3="","",VLOOKUP(Y3,Entraîneur!A:C,2,FALSE))</f>
        <v>Unaï Emery</v>
      </c>
      <c r="AA3" s="84">
        <f>IF(Y3="","",VLOOKUP(Y3,Budget!A:B,2,FALSE))</f>
        <v>500000000</v>
      </c>
      <c r="AC3" s="42"/>
      <c r="AD3" s="42"/>
      <c r="AE3" s="42"/>
      <c r="AF3" s="42"/>
      <c r="AG3" s="42"/>
    </row>
    <row r="4" spans="1:49" x14ac:dyDescent="0.25">
      <c r="B4" s="68">
        <v>1</v>
      </c>
      <c r="C4" s="68" t="s">
        <v>78</v>
      </c>
      <c r="D4" s="69">
        <v>42595</v>
      </c>
      <c r="E4" s="61" t="s">
        <v>5</v>
      </c>
      <c r="F4" s="84">
        <f>IF(H4="","",VLOOKUP(H4,Budget!A:B,2,FALSE))</f>
        <v>42000000</v>
      </c>
      <c r="G4" s="199" t="str">
        <f>IF(H4="","",VLOOKUP(H4,Entraîneur!A:C,2,FALSE))</f>
        <v>Frédéric HANTZ</v>
      </c>
      <c r="H4" s="205" t="s">
        <v>14</v>
      </c>
      <c r="I4" s="202">
        <f t="shared" si="0"/>
        <v>1</v>
      </c>
      <c r="J4" s="70">
        <f t="shared" si="1"/>
        <v>1</v>
      </c>
      <c r="K4" s="70">
        <f t="shared" si="2"/>
        <v>0</v>
      </c>
      <c r="L4" s="70" t="str">
        <f t="shared" si="3"/>
        <v>Victoire</v>
      </c>
      <c r="M4" s="71" t="str">
        <f t="shared" si="4"/>
        <v>3</v>
      </c>
      <c r="N4" s="71" t="str">
        <f t="shared" si="5"/>
        <v>OUI</v>
      </c>
      <c r="O4" s="71" t="str">
        <f t="shared" si="6"/>
        <v>OUI</v>
      </c>
      <c r="P4" s="68">
        <v>1</v>
      </c>
      <c r="Q4" s="72">
        <v>1.85</v>
      </c>
      <c r="R4" s="72">
        <v>3.25</v>
      </c>
      <c r="S4" s="72">
        <v>4.5999999999999996</v>
      </c>
      <c r="T4" s="68">
        <v>0</v>
      </c>
      <c r="U4" s="70" t="str">
        <f t="shared" si="7"/>
        <v>NON</v>
      </c>
      <c r="V4" s="71" t="str">
        <f t="shared" si="8"/>
        <v>NON</v>
      </c>
      <c r="W4" s="70" t="str">
        <f t="shared" si="9"/>
        <v>0</v>
      </c>
      <c r="X4" s="208" t="str">
        <f t="shared" si="10"/>
        <v>Défaite</v>
      </c>
      <c r="Y4" s="212" t="s">
        <v>22</v>
      </c>
      <c r="Z4" s="211" t="str">
        <f>IF(Y4="","",VLOOKUP(Y4,Entraîneur!A:C,2,FALSE))</f>
        <v>Stéphane MOULIN</v>
      </c>
      <c r="AA4" s="84">
        <f>IF(Y4="","",VLOOKUP(Y4,Budget!A:B,2,FALSE))</f>
        <v>25000000</v>
      </c>
      <c r="AC4" s="42"/>
      <c r="AD4" s="42"/>
      <c r="AE4" s="42"/>
      <c r="AF4" s="42"/>
      <c r="AG4" s="42"/>
    </row>
    <row r="5" spans="1:49" x14ac:dyDescent="0.25">
      <c r="B5" s="68">
        <v>1</v>
      </c>
      <c r="C5" s="68" t="s">
        <v>78</v>
      </c>
      <c r="D5" s="69">
        <v>42595</v>
      </c>
      <c r="E5" s="61" t="s">
        <v>5</v>
      </c>
      <c r="F5" s="84">
        <f>IF(H5="","",VLOOKUP(H5,Budget!A:B,2,FALSE))</f>
        <v>30000000</v>
      </c>
      <c r="G5" s="199" t="str">
        <f>IF(H5="","",VLOOKUP(H5,Entraîneur!A:C,2,FALSE))</f>
        <v>Philippe HINSCHBERGER</v>
      </c>
      <c r="H5" s="205" t="s">
        <v>13</v>
      </c>
      <c r="I5" s="202">
        <f t="shared" si="0"/>
        <v>2</v>
      </c>
      <c r="J5" s="70">
        <f t="shared" si="1"/>
        <v>0</v>
      </c>
      <c r="K5" s="70">
        <f t="shared" si="2"/>
        <v>0</v>
      </c>
      <c r="L5" s="70" t="str">
        <f t="shared" si="3"/>
        <v>Victoire</v>
      </c>
      <c r="M5" s="71" t="str">
        <f t="shared" si="4"/>
        <v>3</v>
      </c>
      <c r="N5" s="71" t="str">
        <f t="shared" si="5"/>
        <v>NON</v>
      </c>
      <c r="O5" s="71" t="str">
        <f t="shared" si="6"/>
        <v>NON</v>
      </c>
      <c r="P5" s="68">
        <v>3</v>
      </c>
      <c r="Q5" s="72">
        <v>3.75</v>
      </c>
      <c r="R5" s="72">
        <v>3.1</v>
      </c>
      <c r="S5" s="72">
        <v>2.1</v>
      </c>
      <c r="T5" s="68">
        <v>2</v>
      </c>
      <c r="U5" s="70" t="str">
        <f t="shared" si="7"/>
        <v>OUI</v>
      </c>
      <c r="V5" s="71" t="str">
        <f t="shared" si="8"/>
        <v>OUI</v>
      </c>
      <c r="W5" s="70" t="str">
        <f t="shared" si="9"/>
        <v>0</v>
      </c>
      <c r="X5" s="208" t="str">
        <f t="shared" si="10"/>
        <v>Défaite</v>
      </c>
      <c r="Y5" s="205" t="s">
        <v>21</v>
      </c>
      <c r="Z5" s="211" t="str">
        <f>IF(Y5="","",VLOOKUP(Y5,Entraîneur!A:C,2,FALSE))</f>
        <v>Frédéric Antonetti</v>
      </c>
      <c r="AA5" s="84">
        <f>IF(Y5="","",VLOOKUP(Y5,Budget!A:B,2,FALSE))</f>
        <v>75000000</v>
      </c>
      <c r="AC5" s="42"/>
      <c r="AD5" s="42"/>
      <c r="AE5" s="42"/>
      <c r="AF5" s="42"/>
      <c r="AG5" s="42"/>
    </row>
    <row r="6" spans="1:49" x14ac:dyDescent="0.25">
      <c r="B6" s="68">
        <v>1</v>
      </c>
      <c r="C6" s="68" t="s">
        <v>78</v>
      </c>
      <c r="D6" s="69">
        <v>42595</v>
      </c>
      <c r="E6" s="61" t="s">
        <v>5</v>
      </c>
      <c r="F6" s="84">
        <f>IF(H6="","",VLOOKUP(H6,Budget!A:B,2,FALSE))</f>
        <v>30000000</v>
      </c>
      <c r="G6" s="199" t="str">
        <f>IF(H6="","",VLOOKUP(H6,Entraîneur!A:C,2,FALSE))</f>
        <v>Patrice GARANDE</v>
      </c>
      <c r="H6" s="205" t="s">
        <v>11</v>
      </c>
      <c r="I6" s="202">
        <f t="shared" si="0"/>
        <v>2</v>
      </c>
      <c r="J6" s="70">
        <f t="shared" si="1"/>
        <v>0</v>
      </c>
      <c r="K6" s="70">
        <f t="shared" si="2"/>
        <v>0</v>
      </c>
      <c r="L6" s="70" t="str">
        <f t="shared" si="3"/>
        <v>Victoire</v>
      </c>
      <c r="M6" s="71" t="str">
        <f t="shared" si="4"/>
        <v>3</v>
      </c>
      <c r="N6" s="71" t="str">
        <f t="shared" si="5"/>
        <v>OUI</v>
      </c>
      <c r="O6" s="71" t="str">
        <f t="shared" si="6"/>
        <v>NON</v>
      </c>
      <c r="P6" s="68">
        <v>3</v>
      </c>
      <c r="Q6" s="72">
        <v>2.2000000000000002</v>
      </c>
      <c r="R6" s="72">
        <v>3.25</v>
      </c>
      <c r="S6" s="72">
        <v>3.3</v>
      </c>
      <c r="T6" s="68">
        <v>2</v>
      </c>
      <c r="U6" s="70" t="str">
        <f t="shared" si="7"/>
        <v>OUI</v>
      </c>
      <c r="V6" s="71" t="str">
        <f t="shared" si="8"/>
        <v>NON</v>
      </c>
      <c r="W6" s="70" t="str">
        <f t="shared" si="9"/>
        <v>0</v>
      </c>
      <c r="X6" s="208" t="str">
        <f t="shared" si="10"/>
        <v>Défaite</v>
      </c>
      <c r="Y6" s="204" t="s">
        <v>19</v>
      </c>
      <c r="Z6" s="211" t="str">
        <f>IF(Y6="","",VLOOKUP(Y6,Entraîneur!A:C,2,FALSE))</f>
        <v>Sylvain Ripoll</v>
      </c>
      <c r="AA6" s="84">
        <f>IF(Y6="","",VLOOKUP(Y6,Budget!A:B,2,FALSE))</f>
        <v>36000000</v>
      </c>
      <c r="AC6" s="42"/>
      <c r="AD6" s="42"/>
      <c r="AE6" s="42"/>
      <c r="AF6" s="42"/>
      <c r="AG6" s="42"/>
    </row>
    <row r="7" spans="1:49" x14ac:dyDescent="0.25">
      <c r="B7" s="68">
        <v>1</v>
      </c>
      <c r="C7" s="68" t="s">
        <v>78</v>
      </c>
      <c r="D7" s="69">
        <v>42595</v>
      </c>
      <c r="E7" s="61" t="s">
        <v>5</v>
      </c>
      <c r="F7" s="84">
        <f>IF(H7="","",VLOOKUP(H7,Budget!A:B,2,FALSE))</f>
        <v>26000000</v>
      </c>
      <c r="G7" s="199" t="str">
        <f>IF(H7="","",VLOOKUP(H7,Entraîneur!A:C,2,FALSE))</f>
        <v>Olivier DALL'OGLIO</v>
      </c>
      <c r="H7" s="204" t="s">
        <v>12</v>
      </c>
      <c r="I7" s="202">
        <f t="shared" si="0"/>
        <v>1</v>
      </c>
      <c r="J7" s="70">
        <f t="shared" si="1"/>
        <v>0</v>
      </c>
      <c r="K7" s="70">
        <f t="shared" si="2"/>
        <v>1</v>
      </c>
      <c r="L7" s="70" t="str">
        <f t="shared" si="3"/>
        <v>Défaite</v>
      </c>
      <c r="M7" s="71" t="str">
        <f t="shared" si="4"/>
        <v>0</v>
      </c>
      <c r="N7" s="71" t="str">
        <f t="shared" si="5"/>
        <v>OUI</v>
      </c>
      <c r="O7" s="71" t="str">
        <f t="shared" si="6"/>
        <v>NON</v>
      </c>
      <c r="P7" s="68">
        <v>0</v>
      </c>
      <c r="Q7" s="72">
        <v>2.4500000000000002</v>
      </c>
      <c r="R7" s="72">
        <v>3</v>
      </c>
      <c r="S7" s="72">
        <v>3.25</v>
      </c>
      <c r="T7" s="68">
        <v>1</v>
      </c>
      <c r="U7" s="70" t="str">
        <f t="shared" si="7"/>
        <v>OUI</v>
      </c>
      <c r="V7" s="71" t="str">
        <f t="shared" si="8"/>
        <v>NON</v>
      </c>
      <c r="W7" s="70" t="str">
        <f t="shared" si="9"/>
        <v>3</v>
      </c>
      <c r="X7" s="208" t="str">
        <f t="shared" si="10"/>
        <v>Victoire</v>
      </c>
      <c r="Y7" s="205" t="s">
        <v>20</v>
      </c>
      <c r="Z7" s="211" t="str">
        <f>IF(Y7="","",VLOOKUP(Y7,Entraîneur!A:C,2,FALSE))</f>
        <v>René Girard</v>
      </c>
      <c r="AA7" s="84">
        <f>IF(Y7="","",VLOOKUP(Y7,Budget!A:B,2,FALSE))</f>
        <v>40000000</v>
      </c>
      <c r="AC7" s="214"/>
      <c r="AD7" s="214"/>
      <c r="AE7" s="42"/>
      <c r="AF7" s="42"/>
      <c r="AG7" s="42"/>
      <c r="AN7" s="33"/>
    </row>
    <row r="8" spans="1:49" x14ac:dyDescent="0.25">
      <c r="B8" s="68">
        <v>1</v>
      </c>
      <c r="C8" s="68" t="s">
        <v>78</v>
      </c>
      <c r="D8" s="69">
        <v>42595</v>
      </c>
      <c r="E8" s="61" t="s">
        <v>5</v>
      </c>
      <c r="F8" s="84">
        <f>IF(H8="","",VLOOKUP(H8,Budget!A:B,2,FALSE))</f>
        <v>60000000</v>
      </c>
      <c r="G8" s="199" t="str">
        <f>IF(H8="","",VLOOKUP(H8,Entraîneur!A:C,2,FALSE))</f>
        <v>Jocelyn GOURVENNEC</v>
      </c>
      <c r="H8" s="204" t="s">
        <v>10</v>
      </c>
      <c r="I8" s="202">
        <f t="shared" si="0"/>
        <v>2</v>
      </c>
      <c r="J8" s="70">
        <f t="shared" si="1"/>
        <v>0</v>
      </c>
      <c r="K8" s="70">
        <f t="shared" si="2"/>
        <v>0</v>
      </c>
      <c r="L8" s="70" t="str">
        <f t="shared" si="3"/>
        <v>Victoire</v>
      </c>
      <c r="M8" s="71" t="str">
        <f t="shared" si="4"/>
        <v>3</v>
      </c>
      <c r="N8" s="71" t="str">
        <f t="shared" si="5"/>
        <v>OUI</v>
      </c>
      <c r="O8" s="71" t="str">
        <f t="shared" si="6"/>
        <v>NON</v>
      </c>
      <c r="P8" s="68">
        <v>3</v>
      </c>
      <c r="Q8" s="72">
        <v>2.25</v>
      </c>
      <c r="R8" s="72">
        <v>3</v>
      </c>
      <c r="S8" s="72">
        <v>3.4</v>
      </c>
      <c r="T8" s="68">
        <v>2</v>
      </c>
      <c r="U8" s="70" t="str">
        <f t="shared" si="7"/>
        <v>OUI</v>
      </c>
      <c r="V8" s="71" t="str">
        <f t="shared" si="8"/>
        <v>NON</v>
      </c>
      <c r="W8" s="70" t="str">
        <f t="shared" si="9"/>
        <v>0</v>
      </c>
      <c r="X8" s="208" t="str">
        <f t="shared" si="10"/>
        <v>Défaite</v>
      </c>
      <c r="Y8" s="204" t="s">
        <v>18</v>
      </c>
      <c r="Z8" s="211" t="str">
        <f>IF(Y8="","",VLOOKUP(Y8,Entraîneur!A:C,2,FALSE))</f>
        <v>Christophe Galtier</v>
      </c>
      <c r="AA8" s="84">
        <f>IF(Y8="","",VLOOKUP(Y8,Budget!A:B,2,FALSE))</f>
        <v>70000000</v>
      </c>
      <c r="AC8" s="213"/>
      <c r="AD8" s="213"/>
    </row>
    <row r="9" spans="1:49" x14ac:dyDescent="0.25">
      <c r="B9" s="68">
        <v>1</v>
      </c>
      <c r="C9" s="68" t="s">
        <v>78</v>
      </c>
      <c r="D9" s="69">
        <v>42596</v>
      </c>
      <c r="E9" s="61" t="s">
        <v>5</v>
      </c>
      <c r="F9" s="84">
        <f>IF(H9="","",VLOOKUP(H9,Budget!A:B,2,FALSE))</f>
        <v>30000000</v>
      </c>
      <c r="G9" s="199" t="str">
        <f>IF(H9="","",VLOOKUP(H9,Entraîneur!A:C,2,FALSE))</f>
        <v>Pablo Correa</v>
      </c>
      <c r="H9" s="204" t="s">
        <v>15</v>
      </c>
      <c r="I9" s="202">
        <f t="shared" si="0"/>
        <v>0</v>
      </c>
      <c r="J9" s="70">
        <f t="shared" si="1"/>
        <v>0</v>
      </c>
      <c r="K9" s="70">
        <f t="shared" si="2"/>
        <v>2</v>
      </c>
      <c r="L9" s="70" t="str">
        <f t="shared" si="3"/>
        <v>Défaite</v>
      </c>
      <c r="M9" s="71" t="str">
        <f t="shared" si="4"/>
        <v>0</v>
      </c>
      <c r="N9" s="71" t="str">
        <f t="shared" si="5"/>
        <v>NON</v>
      </c>
      <c r="O9" s="71" t="str">
        <f t="shared" si="6"/>
        <v>NON</v>
      </c>
      <c r="P9" s="68">
        <v>0</v>
      </c>
      <c r="Q9" s="72">
        <v>2.9</v>
      </c>
      <c r="R9" s="72">
        <v>3.25</v>
      </c>
      <c r="S9" s="72">
        <v>2.4500000000000002</v>
      </c>
      <c r="T9" s="68">
        <v>3</v>
      </c>
      <c r="U9" s="70" t="str">
        <f t="shared" si="7"/>
        <v>OUI</v>
      </c>
      <c r="V9" s="71" t="str">
        <f t="shared" si="8"/>
        <v>OUI</v>
      </c>
      <c r="W9" s="70" t="str">
        <f t="shared" si="9"/>
        <v>3</v>
      </c>
      <c r="X9" s="208" t="str">
        <f t="shared" si="10"/>
        <v>Victoire</v>
      </c>
      <c r="Y9" s="205" t="s">
        <v>23</v>
      </c>
      <c r="Z9" s="211" t="str">
        <f>IF(Y9="","",VLOOKUP(Y9,Entraîneur!A:C,2,FALSE))</f>
        <v>Bruno Genesio</v>
      </c>
      <c r="AA9" s="84">
        <f>IF(Y9="","",VLOOKUP(Y9,Budget!A:B,2,FALSE))</f>
        <v>250000000</v>
      </c>
      <c r="AN9" s="2"/>
    </row>
    <row r="10" spans="1:49" ht="15.75" x14ac:dyDescent="0.3">
      <c r="B10" s="68">
        <v>1</v>
      </c>
      <c r="C10" s="68" t="s">
        <v>78</v>
      </c>
      <c r="D10" s="69">
        <v>42596</v>
      </c>
      <c r="E10" s="61" t="s">
        <v>5</v>
      </c>
      <c r="F10" s="84">
        <f>IF(H10="","",VLOOKUP(H10,Budget!A:B,2,FALSE))</f>
        <v>42000000</v>
      </c>
      <c r="G10" s="199" t="str">
        <f>IF(H10="","",VLOOKUP(H10,Entraîneur!A:C,2,FALSE))</f>
        <v>Lucien FAVRE</v>
      </c>
      <c r="H10" s="204" t="s">
        <v>16</v>
      </c>
      <c r="I10" s="202">
        <f t="shared" si="0"/>
        <v>2</v>
      </c>
      <c r="J10" s="70">
        <f t="shared" si="1"/>
        <v>1</v>
      </c>
      <c r="K10" s="70">
        <f t="shared" si="2"/>
        <v>0</v>
      </c>
      <c r="L10" s="70" t="str">
        <f t="shared" si="3"/>
        <v>Victoire</v>
      </c>
      <c r="M10" s="71" t="str">
        <f t="shared" si="4"/>
        <v>3</v>
      </c>
      <c r="N10" s="71" t="str">
        <f t="shared" si="5"/>
        <v>OUI</v>
      </c>
      <c r="O10" s="71" t="str">
        <f t="shared" si="6"/>
        <v>NON</v>
      </c>
      <c r="P10" s="68">
        <v>1</v>
      </c>
      <c r="Q10" s="72">
        <v>2.35</v>
      </c>
      <c r="R10" s="72">
        <v>3.2</v>
      </c>
      <c r="S10" s="72">
        <v>3.1</v>
      </c>
      <c r="T10" s="68">
        <v>0</v>
      </c>
      <c r="U10" s="70" t="str">
        <f t="shared" si="7"/>
        <v>OUI</v>
      </c>
      <c r="V10" s="71" t="str">
        <f t="shared" si="8"/>
        <v>NON</v>
      </c>
      <c r="W10" s="70" t="str">
        <f t="shared" si="9"/>
        <v>0</v>
      </c>
      <c r="X10" s="208" t="str">
        <f t="shared" si="10"/>
        <v>Défaite</v>
      </c>
      <c r="Y10" s="205" t="s">
        <v>24</v>
      </c>
      <c r="Z10" s="211" t="str">
        <f>IF(Y10="","",VLOOKUP(Y10,Entraîneur!A:C,2,FALSE))</f>
        <v>Christian Gourcuff</v>
      </c>
      <c r="AA10" s="84">
        <f>IF(Y10="","",VLOOKUP(Y10,Budget!A:B,2,FALSE))</f>
        <v>50000000</v>
      </c>
      <c r="AC10" s="43"/>
      <c r="AD10" s="43"/>
      <c r="AE10" s="300"/>
      <c r="AF10" s="44"/>
      <c r="AG10" s="44"/>
      <c r="AH10" s="44"/>
      <c r="AI10" s="44"/>
      <c r="AJ10" s="44"/>
      <c r="AK10" s="44"/>
    </row>
    <row r="11" spans="1:49" ht="15.75" x14ac:dyDescent="0.3">
      <c r="B11" s="68">
        <v>1</v>
      </c>
      <c r="C11" s="68" t="s">
        <v>78</v>
      </c>
      <c r="D11" s="69">
        <v>42596</v>
      </c>
      <c r="E11" s="61" t="s">
        <v>5</v>
      </c>
      <c r="F11" s="84">
        <f>IF(H11="","",VLOOKUP(H11,Budget!A:B,2,FALSE))</f>
        <v>100000000</v>
      </c>
      <c r="G11" s="199" t="str">
        <f>IF(H11="","",VLOOKUP(H11,Entraîneur!A:C,2,FALSE))</f>
        <v>Franck PASSI</v>
      </c>
      <c r="H11" s="204" t="s">
        <v>17</v>
      </c>
      <c r="I11" s="202">
        <f t="shared" si="0"/>
        <v>1</v>
      </c>
      <c r="J11" s="70">
        <f t="shared" si="1"/>
        <v>1</v>
      </c>
      <c r="K11" s="70">
        <f t="shared" si="2"/>
        <v>0</v>
      </c>
      <c r="L11" s="70" t="str">
        <f t="shared" si="3"/>
        <v>Nul</v>
      </c>
      <c r="M11" s="71" t="str">
        <f t="shared" si="4"/>
        <v>1</v>
      </c>
      <c r="N11" s="71" t="str">
        <f t="shared" si="5"/>
        <v>OUI</v>
      </c>
      <c r="O11" s="71" t="str">
        <f t="shared" si="6"/>
        <v>OUI</v>
      </c>
      <c r="P11" s="68">
        <v>0</v>
      </c>
      <c r="Q11" s="72">
        <v>2.0499999999999998</v>
      </c>
      <c r="R11" s="72">
        <v>3.2</v>
      </c>
      <c r="S11" s="72">
        <v>3.8</v>
      </c>
      <c r="T11" s="68">
        <v>0</v>
      </c>
      <c r="U11" s="70" t="str">
        <f t="shared" si="7"/>
        <v>NON</v>
      </c>
      <c r="V11" s="71" t="str">
        <f t="shared" si="8"/>
        <v>NON</v>
      </c>
      <c r="W11" s="70" t="str">
        <f t="shared" si="9"/>
        <v>1</v>
      </c>
      <c r="X11" s="208" t="str">
        <f t="shared" si="10"/>
        <v>Nul</v>
      </c>
      <c r="Y11" s="205" t="s">
        <v>25</v>
      </c>
      <c r="Z11" s="211" t="str">
        <f>IF(Y11="","",VLOOKUP(Y11,Entraîneur!A:C,2,FALSE))</f>
        <v>Pascal Dupraz</v>
      </c>
      <c r="AA11" s="84">
        <f>IF(Y11="","",VLOOKUP(Y11,Budget!A:B,2,FALSE))</f>
        <v>35000000</v>
      </c>
      <c r="AC11" s="43"/>
      <c r="AD11" s="43"/>
      <c r="AE11" s="300"/>
      <c r="AF11" s="44"/>
    </row>
    <row r="12" spans="1:49" ht="15.75" x14ac:dyDescent="0.3">
      <c r="B12" s="68">
        <v>2</v>
      </c>
      <c r="C12" s="68" t="s">
        <v>78</v>
      </c>
      <c r="D12" s="69">
        <v>42601</v>
      </c>
      <c r="E12" s="61" t="s">
        <v>5</v>
      </c>
      <c r="F12" s="84">
        <f>IF(H12="","",VLOOKUP(H12,Budget!A:B,2,FALSE))</f>
        <v>250000000</v>
      </c>
      <c r="G12" s="199" t="str">
        <f>IF(H12="","",VLOOKUP(H12,Entraîneur!A:C,2,FALSE))</f>
        <v>Bruno Genesio</v>
      </c>
      <c r="H12" s="204" t="s">
        <v>23</v>
      </c>
      <c r="I12" s="202">
        <f t="shared" si="0"/>
        <v>1</v>
      </c>
      <c r="J12" s="70">
        <f t="shared" si="1"/>
        <v>0</v>
      </c>
      <c r="K12" s="70">
        <f t="shared" si="2"/>
        <v>1</v>
      </c>
      <c r="L12" s="70" t="str">
        <f t="shared" si="3"/>
        <v>Victoire</v>
      </c>
      <c r="M12" s="71" t="str">
        <f t="shared" si="4"/>
        <v>3</v>
      </c>
      <c r="N12" s="71" t="str">
        <f t="shared" si="5"/>
        <v>OUI</v>
      </c>
      <c r="O12" s="71" t="str">
        <f t="shared" si="6"/>
        <v>OUI</v>
      </c>
      <c r="P12" s="68">
        <v>2</v>
      </c>
      <c r="Q12" s="72">
        <v>1.33</v>
      </c>
      <c r="R12" s="72">
        <v>5</v>
      </c>
      <c r="S12" s="72">
        <v>8.25</v>
      </c>
      <c r="T12" s="68">
        <v>0</v>
      </c>
      <c r="U12" s="70" t="str">
        <f t="shared" si="7"/>
        <v>NON</v>
      </c>
      <c r="V12" s="71" t="str">
        <f t="shared" si="8"/>
        <v>NON</v>
      </c>
      <c r="W12" s="70" t="str">
        <f t="shared" si="9"/>
        <v>0</v>
      </c>
      <c r="X12" s="208" t="str">
        <f t="shared" si="10"/>
        <v>Défaite</v>
      </c>
      <c r="Y12" s="205" t="s">
        <v>11</v>
      </c>
      <c r="Z12" s="211" t="str">
        <f>IF(Y12="","",VLOOKUP(Y12,Entraîneur!A:C,2,FALSE))</f>
        <v>Patrice GARANDE</v>
      </c>
      <c r="AA12" s="84">
        <f>IF(Y12="","",VLOOKUP(Y12,Budget!A:B,2,FALSE))</f>
        <v>30000000</v>
      </c>
      <c r="AB12" s="41" t="s">
        <v>77</v>
      </c>
      <c r="AC12" s="501" t="s">
        <v>44</v>
      </c>
      <c r="AD12" s="501" t="s">
        <v>0</v>
      </c>
      <c r="AE12" s="499">
        <v>8</v>
      </c>
      <c r="AF12" s="499">
        <v>9</v>
      </c>
      <c r="AG12" s="500">
        <v>10</v>
      </c>
      <c r="AL12" s="44"/>
      <c r="AM12" s="32"/>
    </row>
    <row r="13" spans="1:49" x14ac:dyDescent="0.25">
      <c r="B13" s="68">
        <v>2</v>
      </c>
      <c r="C13" s="68" t="s">
        <v>78</v>
      </c>
      <c r="D13" s="69">
        <v>42602</v>
      </c>
      <c r="E13" s="61" t="s">
        <v>5</v>
      </c>
      <c r="F13" s="84">
        <f>IF(H13="","",VLOOKUP(H13,Budget!A:B,2,FALSE))</f>
        <v>36000000</v>
      </c>
      <c r="G13" s="199" t="str">
        <f>IF(H13="","",VLOOKUP(H13,Entraîneur!A:C,2,FALSE))</f>
        <v>Sylvain Ripoll</v>
      </c>
      <c r="H13" s="204" t="s">
        <v>19</v>
      </c>
      <c r="I13" s="202">
        <f t="shared" si="0"/>
        <v>0</v>
      </c>
      <c r="J13" s="70">
        <f t="shared" si="1"/>
        <v>0</v>
      </c>
      <c r="K13" s="70">
        <f t="shared" si="2"/>
        <v>2</v>
      </c>
      <c r="L13" s="70" t="str">
        <f t="shared" si="3"/>
        <v>Défaite</v>
      </c>
      <c r="M13" s="71" t="str">
        <f t="shared" si="4"/>
        <v>0</v>
      </c>
      <c r="N13" s="71" t="str">
        <f t="shared" si="5"/>
        <v>OUI</v>
      </c>
      <c r="O13" s="71" t="str">
        <f t="shared" si="6"/>
        <v>OUI</v>
      </c>
      <c r="P13" s="68">
        <v>0</v>
      </c>
      <c r="Q13" s="72">
        <v>2.1</v>
      </c>
      <c r="R13" s="72">
        <v>3.1</v>
      </c>
      <c r="S13" s="72">
        <v>3.8</v>
      </c>
      <c r="T13" s="68">
        <v>3</v>
      </c>
      <c r="U13" s="70" t="str">
        <f t="shared" si="7"/>
        <v>NON</v>
      </c>
      <c r="V13" s="71" t="str">
        <f t="shared" si="8"/>
        <v>NON</v>
      </c>
      <c r="W13" s="70" t="str">
        <f t="shared" si="9"/>
        <v>3</v>
      </c>
      <c r="X13" s="208" t="str">
        <f t="shared" si="10"/>
        <v>Victoire</v>
      </c>
      <c r="Y13" s="205" t="s">
        <v>6</v>
      </c>
      <c r="Z13" s="211" t="str">
        <f>IF(Y13="","",VLOOKUP(Y13,Entraîneur!A:C,2,FALSE))</f>
        <v>François CICCOLINI</v>
      </c>
      <c r="AA13" s="84">
        <f>IF(Y13="","",VLOOKUP(Y13,Budget!A:B,2,FALSE))</f>
        <v>28000000</v>
      </c>
      <c r="AB13" s="41" t="s">
        <v>78</v>
      </c>
      <c r="AC13" s="502">
        <v>1</v>
      </c>
      <c r="AD13" s="505"/>
      <c r="AE13" s="499"/>
      <c r="AF13" s="499"/>
      <c r="AG13" s="500"/>
      <c r="AL13" s="45"/>
      <c r="AM13" s="34"/>
    </row>
    <row r="14" spans="1:49" ht="15.75" x14ac:dyDescent="0.3">
      <c r="B14" s="68">
        <v>2</v>
      </c>
      <c r="C14" s="68" t="s">
        <v>78</v>
      </c>
      <c r="D14" s="69">
        <v>42602</v>
      </c>
      <c r="E14" s="61" t="s">
        <v>5</v>
      </c>
      <c r="F14" s="84">
        <f>IF(H14="","",VLOOKUP(H14,Budget!A:B,2,FALSE))</f>
        <v>35000000</v>
      </c>
      <c r="G14" s="199" t="str">
        <f>IF(H14="","",VLOOKUP(H14,Entraîneur!A:C,2,FALSE))</f>
        <v>Pascal Dupraz</v>
      </c>
      <c r="H14" s="204" t="s">
        <v>25</v>
      </c>
      <c r="I14" s="202">
        <f t="shared" si="0"/>
        <v>1</v>
      </c>
      <c r="J14" s="70">
        <f t="shared" si="1"/>
        <v>0</v>
      </c>
      <c r="K14" s="70">
        <f t="shared" si="2"/>
        <v>0</v>
      </c>
      <c r="L14" s="70" t="str">
        <f t="shared" si="3"/>
        <v>Victoire</v>
      </c>
      <c r="M14" s="71" t="str">
        <f t="shared" si="4"/>
        <v>3</v>
      </c>
      <c r="N14" s="71" t="str">
        <f t="shared" si="5"/>
        <v>OUI</v>
      </c>
      <c r="O14" s="71" t="str">
        <f t="shared" si="6"/>
        <v>NON</v>
      </c>
      <c r="P14" s="68">
        <v>4</v>
      </c>
      <c r="Q14" s="72">
        <v>2.5499999999999998</v>
      </c>
      <c r="R14" s="72">
        <v>3.1</v>
      </c>
      <c r="S14" s="72">
        <v>2.85</v>
      </c>
      <c r="T14" s="68">
        <v>1</v>
      </c>
      <c r="U14" s="70" t="str">
        <f t="shared" si="7"/>
        <v>OUI</v>
      </c>
      <c r="V14" s="71" t="str">
        <f t="shared" si="8"/>
        <v>NON</v>
      </c>
      <c r="W14" s="70" t="str">
        <f t="shared" si="9"/>
        <v>0</v>
      </c>
      <c r="X14" s="208" t="str">
        <f t="shared" si="10"/>
        <v>Défaite</v>
      </c>
      <c r="Y14" s="205" t="s">
        <v>10</v>
      </c>
      <c r="Z14" s="211" t="str">
        <f>IF(Y14="","",VLOOKUP(Y14,Entraîneur!A:C,2,FALSE))</f>
        <v>Jocelyn GOURVENNEC</v>
      </c>
      <c r="AA14" s="84">
        <f>IF(Y14="","",VLOOKUP(Y14,Budget!A:B,2,FALSE))</f>
        <v>60000000</v>
      </c>
      <c r="AC14" s="502">
        <v>2</v>
      </c>
      <c r="AD14" s="502"/>
      <c r="AE14" s="503"/>
      <c r="AF14" s="503"/>
      <c r="AG14" s="504"/>
    </row>
    <row r="15" spans="1:49" ht="15.75" x14ac:dyDescent="0.3">
      <c r="B15" s="68">
        <v>2</v>
      </c>
      <c r="C15" s="68" t="s">
        <v>78</v>
      </c>
      <c r="D15" s="69">
        <v>42602</v>
      </c>
      <c r="E15" s="61" t="s">
        <v>5</v>
      </c>
      <c r="F15" s="84">
        <f>IF(H15="","",VLOOKUP(H15,Budget!A:B,2,FALSE))</f>
        <v>75000000</v>
      </c>
      <c r="G15" s="199" t="str">
        <f>IF(H15="","",VLOOKUP(H15,Entraîneur!A:C,2,FALSE))</f>
        <v>Frédéric Antonetti</v>
      </c>
      <c r="H15" s="204" t="s">
        <v>21</v>
      </c>
      <c r="I15" s="202">
        <f t="shared" si="0"/>
        <v>1</v>
      </c>
      <c r="J15" s="70">
        <f t="shared" si="1"/>
        <v>0</v>
      </c>
      <c r="K15" s="70">
        <f t="shared" si="2"/>
        <v>1</v>
      </c>
      <c r="L15" s="70" t="str">
        <f t="shared" si="3"/>
        <v>Victoire</v>
      </c>
      <c r="M15" s="71" t="str">
        <f t="shared" si="4"/>
        <v>3</v>
      </c>
      <c r="N15" s="71" t="str">
        <f t="shared" si="5"/>
        <v>OUI</v>
      </c>
      <c r="O15" s="71" t="str">
        <f t="shared" si="6"/>
        <v>OUI</v>
      </c>
      <c r="P15" s="68">
        <v>1</v>
      </c>
      <c r="Q15" s="72">
        <v>1.75</v>
      </c>
      <c r="R15" s="72">
        <v>3.25</v>
      </c>
      <c r="S15" s="72">
        <v>5.6</v>
      </c>
      <c r="T15" s="68">
        <v>0</v>
      </c>
      <c r="U15" s="70" t="str">
        <f t="shared" si="7"/>
        <v>NON</v>
      </c>
      <c r="V15" s="71" t="str">
        <f t="shared" si="8"/>
        <v>NON</v>
      </c>
      <c r="W15" s="70" t="str">
        <f t="shared" si="9"/>
        <v>0</v>
      </c>
      <c r="X15" s="208" t="str">
        <f t="shared" si="10"/>
        <v>Défaite</v>
      </c>
      <c r="Y15" s="204" t="s">
        <v>12</v>
      </c>
      <c r="Z15" s="211" t="str">
        <f>IF(Y15="","",VLOOKUP(Y15,Entraîneur!A:C,2,FALSE))</f>
        <v>Olivier DALL'OGLIO</v>
      </c>
      <c r="AA15" s="84">
        <f>IF(Y15="","",VLOOKUP(Y15,Budget!A:B,2,FALSE))</f>
        <v>26000000</v>
      </c>
      <c r="AC15" s="502">
        <v>3</v>
      </c>
      <c r="AD15" s="502"/>
      <c r="AE15" s="503"/>
      <c r="AF15" s="503"/>
      <c r="AG15" s="504"/>
    </row>
    <row r="16" spans="1:49" ht="15.75" x14ac:dyDescent="0.3">
      <c r="B16" s="68">
        <v>2</v>
      </c>
      <c r="C16" s="68" t="s">
        <v>78</v>
      </c>
      <c r="D16" s="69">
        <v>42602</v>
      </c>
      <c r="E16" s="61" t="s">
        <v>5</v>
      </c>
      <c r="F16" s="84">
        <f>IF(H16="","",VLOOKUP(H16,Budget!A:B,2,FALSE))</f>
        <v>40000000</v>
      </c>
      <c r="G16" s="199" t="str">
        <f>IF(H16="","",VLOOKUP(H16,Entraîneur!A:C,2,FALSE))</f>
        <v>René Girard</v>
      </c>
      <c r="H16" s="204" t="s">
        <v>20</v>
      </c>
      <c r="I16" s="202">
        <f t="shared" si="0"/>
        <v>0</v>
      </c>
      <c r="J16" s="70">
        <f t="shared" si="1"/>
        <v>0</v>
      </c>
      <c r="K16" s="70">
        <f t="shared" si="2"/>
        <v>2</v>
      </c>
      <c r="L16" s="70" t="str">
        <f t="shared" si="3"/>
        <v>Défaite</v>
      </c>
      <c r="M16" s="71" t="str">
        <f t="shared" si="4"/>
        <v>0</v>
      </c>
      <c r="N16" s="71" t="str">
        <f t="shared" si="5"/>
        <v>OUI</v>
      </c>
      <c r="O16" s="71" t="str">
        <f t="shared" si="6"/>
        <v>NON</v>
      </c>
      <c r="P16" s="68">
        <v>0</v>
      </c>
      <c r="Q16" s="72">
        <v>2.35</v>
      </c>
      <c r="R16" s="72">
        <v>3</v>
      </c>
      <c r="S16" s="72">
        <v>3.3</v>
      </c>
      <c r="T16" s="68">
        <v>1</v>
      </c>
      <c r="U16" s="70" t="str">
        <f t="shared" si="7"/>
        <v>OUI</v>
      </c>
      <c r="V16" s="71" t="str">
        <f t="shared" si="8"/>
        <v>NON</v>
      </c>
      <c r="W16" s="70" t="str">
        <f t="shared" si="9"/>
        <v>3</v>
      </c>
      <c r="X16" s="208" t="str">
        <f t="shared" si="10"/>
        <v>Victoire</v>
      </c>
      <c r="Y16" s="204" t="s">
        <v>8</v>
      </c>
      <c r="Z16" s="211" t="str">
        <f>IF(Y16="","",VLOOKUP(Y16,Entraîneur!A:C,2,FALSE))</f>
        <v>Leonardo Jardim</v>
      </c>
      <c r="AA16" s="84">
        <f>IF(Y16="","",VLOOKUP(Y16,Budget!A:B,2,FALSE))</f>
        <v>145000000</v>
      </c>
      <c r="AC16" s="502">
        <v>4</v>
      </c>
      <c r="AD16" s="502"/>
      <c r="AE16" s="503"/>
      <c r="AF16" s="503"/>
      <c r="AG16" s="503"/>
      <c r="AH16" s="44"/>
      <c r="AI16" s="44"/>
      <c r="AJ16" s="44"/>
      <c r="AK16" s="44"/>
    </row>
    <row r="17" spans="2:39" ht="15.75" x14ac:dyDescent="0.3">
      <c r="B17" s="68">
        <v>2</v>
      </c>
      <c r="C17" s="68" t="s">
        <v>78</v>
      </c>
      <c r="D17" s="69">
        <v>42602</v>
      </c>
      <c r="E17" s="61" t="s">
        <v>5</v>
      </c>
      <c r="F17" s="84">
        <f>IF(H17="","",VLOOKUP(H17,Budget!A:B,2,FALSE))</f>
        <v>50000000</v>
      </c>
      <c r="G17" s="199" t="str">
        <f>IF(H17="","",VLOOKUP(H17,Entraîneur!A:C,2,FALSE))</f>
        <v>Christian Gourcuff</v>
      </c>
      <c r="H17" s="204" t="s">
        <v>24</v>
      </c>
      <c r="I17" s="202">
        <f t="shared" si="0"/>
        <v>2</v>
      </c>
      <c r="J17" s="70">
        <f t="shared" si="1"/>
        <v>0</v>
      </c>
      <c r="K17" s="70">
        <f t="shared" si="2"/>
        <v>0</v>
      </c>
      <c r="L17" s="70" t="str">
        <f t="shared" si="3"/>
        <v>Victoire</v>
      </c>
      <c r="M17" s="71" t="str">
        <f t="shared" si="4"/>
        <v>3</v>
      </c>
      <c r="N17" s="71" t="str">
        <f t="shared" si="5"/>
        <v>OUI</v>
      </c>
      <c r="O17" s="71" t="str">
        <f t="shared" si="6"/>
        <v>OUI</v>
      </c>
      <c r="P17" s="68">
        <v>2</v>
      </c>
      <c r="Q17" s="72">
        <v>2</v>
      </c>
      <c r="R17" s="72">
        <v>3.25</v>
      </c>
      <c r="S17" s="72">
        <v>3.9</v>
      </c>
      <c r="T17" s="68">
        <v>0</v>
      </c>
      <c r="U17" s="70" t="str">
        <f t="shared" si="7"/>
        <v>NON</v>
      </c>
      <c r="V17" s="71" t="str">
        <f t="shared" si="8"/>
        <v>NON</v>
      </c>
      <c r="W17" s="70" t="str">
        <f t="shared" si="9"/>
        <v>0</v>
      </c>
      <c r="X17" s="208" t="str">
        <f t="shared" si="10"/>
        <v>Défaite</v>
      </c>
      <c r="Y17" s="204" t="s">
        <v>15</v>
      </c>
      <c r="Z17" s="211" t="str">
        <f>IF(Y17="","",VLOOKUP(Y17,Entraîneur!A:C,2,FALSE))</f>
        <v>Pablo Correa</v>
      </c>
      <c r="AA17" s="84">
        <f>IF(Y17="","",VLOOKUP(Y17,Budget!A:B,2,FALSE))</f>
        <v>30000000</v>
      </c>
      <c r="AC17" s="502">
        <v>5</v>
      </c>
      <c r="AD17" s="502"/>
      <c r="AE17" s="503"/>
      <c r="AF17" s="503"/>
      <c r="AG17" s="504"/>
    </row>
    <row r="18" spans="2:39" ht="15.75" x14ac:dyDescent="0.3">
      <c r="B18" s="68">
        <v>2</v>
      </c>
      <c r="C18" s="68" t="s">
        <v>78</v>
      </c>
      <c r="D18" s="69">
        <v>42602</v>
      </c>
      <c r="E18" s="61" t="s">
        <v>5</v>
      </c>
      <c r="F18" s="84">
        <f>IF(H18="","",VLOOKUP(H18,Budget!A:B,2,FALSE))</f>
        <v>25000000</v>
      </c>
      <c r="G18" s="199" t="str">
        <f>IF(H18="","",VLOOKUP(H18,Entraîneur!A:C,2,FALSE))</f>
        <v>Stéphane MOULIN</v>
      </c>
      <c r="H18" s="204" t="s">
        <v>22</v>
      </c>
      <c r="I18" s="202">
        <f t="shared" si="0"/>
        <v>1</v>
      </c>
      <c r="J18" s="70">
        <f t="shared" si="1"/>
        <v>0</v>
      </c>
      <c r="K18" s="70">
        <f t="shared" si="2"/>
        <v>1</v>
      </c>
      <c r="L18" s="70" t="str">
        <f t="shared" si="3"/>
        <v>Défaite</v>
      </c>
      <c r="M18" s="71" t="str">
        <f t="shared" si="4"/>
        <v>0</v>
      </c>
      <c r="N18" s="71" t="str">
        <f t="shared" si="5"/>
        <v>OUI</v>
      </c>
      <c r="O18" s="71" t="str">
        <f t="shared" si="6"/>
        <v>NON</v>
      </c>
      <c r="P18" s="68">
        <v>0</v>
      </c>
      <c r="Q18" s="72">
        <v>2.65</v>
      </c>
      <c r="R18" s="72">
        <v>2.8</v>
      </c>
      <c r="S18" s="72">
        <v>3.1</v>
      </c>
      <c r="T18" s="68">
        <v>1</v>
      </c>
      <c r="U18" s="70" t="str">
        <f t="shared" si="7"/>
        <v>OUI</v>
      </c>
      <c r="V18" s="71" t="str">
        <f t="shared" si="8"/>
        <v>NON</v>
      </c>
      <c r="W18" s="70" t="str">
        <f t="shared" si="9"/>
        <v>3</v>
      </c>
      <c r="X18" s="208" t="str">
        <f t="shared" si="10"/>
        <v>Victoire</v>
      </c>
      <c r="Y18" s="204" t="s">
        <v>16</v>
      </c>
      <c r="Z18" s="211" t="str">
        <f>IF(Y18="","",VLOOKUP(Y18,Entraîneur!A:C,2,FALSE))</f>
        <v>Lucien FAVRE</v>
      </c>
      <c r="AA18" s="84">
        <f>IF(Y18="","",VLOOKUP(Y18,Budget!A:B,2,FALSE))</f>
        <v>42000000</v>
      </c>
      <c r="AC18" s="43"/>
      <c r="AD18" s="43"/>
      <c r="AE18" s="44"/>
      <c r="AF18" s="44"/>
    </row>
    <row r="19" spans="2:39" ht="15.75" x14ac:dyDescent="0.3">
      <c r="B19" s="68">
        <v>2</v>
      </c>
      <c r="C19" s="68" t="s">
        <v>78</v>
      </c>
      <c r="D19" s="69">
        <v>42603</v>
      </c>
      <c r="E19" s="61" t="s">
        <v>5</v>
      </c>
      <c r="F19" s="84">
        <f>IF(H19="","",VLOOKUP(H19,Budget!A:B,2,FALSE))</f>
        <v>26000000</v>
      </c>
      <c r="G19" s="199" t="str">
        <f>IF(H19="","",VLOOKUP(H19,Entraîneur!A:C,2,FALSE))</f>
        <v>Antoine KOMBOUARÉ</v>
      </c>
      <c r="H19" s="204" t="s">
        <v>9</v>
      </c>
      <c r="I19" s="202">
        <f t="shared" si="0"/>
        <v>1</v>
      </c>
      <c r="J19" s="70">
        <f t="shared" si="1"/>
        <v>1</v>
      </c>
      <c r="K19" s="70">
        <f t="shared" si="2"/>
        <v>0</v>
      </c>
      <c r="L19" s="70" t="str">
        <f t="shared" si="3"/>
        <v>Victoire</v>
      </c>
      <c r="M19" s="71" t="str">
        <f t="shared" si="4"/>
        <v>3</v>
      </c>
      <c r="N19" s="71" t="str">
        <f t="shared" si="5"/>
        <v>NON</v>
      </c>
      <c r="O19" s="71" t="str">
        <f t="shared" si="6"/>
        <v>NON</v>
      </c>
      <c r="P19" s="68">
        <v>2</v>
      </c>
      <c r="Q19" s="72">
        <v>2.8</v>
      </c>
      <c r="R19" s="72">
        <v>3.1</v>
      </c>
      <c r="S19" s="72">
        <v>2.6</v>
      </c>
      <c r="T19" s="68">
        <v>1</v>
      </c>
      <c r="U19" s="70" t="str">
        <f t="shared" si="7"/>
        <v>OUI</v>
      </c>
      <c r="V19" s="71" t="str">
        <f t="shared" si="8"/>
        <v>OUI</v>
      </c>
      <c r="W19" s="70" t="str">
        <f t="shared" si="9"/>
        <v>0</v>
      </c>
      <c r="X19" s="208" t="str">
        <f t="shared" si="10"/>
        <v>Défaite</v>
      </c>
      <c r="Y19" s="204" t="s">
        <v>17</v>
      </c>
      <c r="Z19" s="211" t="str">
        <f>IF(Y19="","",VLOOKUP(Y19,Entraîneur!A:C,2,FALSE))</f>
        <v>Franck PASSI</v>
      </c>
      <c r="AA19" s="84">
        <f>IF(Y19="","",VLOOKUP(Y19,Budget!A:B,2,FALSE))</f>
        <v>100000000</v>
      </c>
      <c r="AC19" s="43"/>
      <c r="AD19" s="43"/>
      <c r="AE19" s="44"/>
      <c r="AF19" s="44"/>
    </row>
    <row r="20" spans="2:39" ht="15.75" x14ac:dyDescent="0.3">
      <c r="B20" s="68">
        <v>2</v>
      </c>
      <c r="C20" s="68" t="s">
        <v>78</v>
      </c>
      <c r="D20" s="69">
        <v>42603</v>
      </c>
      <c r="E20" s="61" t="s">
        <v>5</v>
      </c>
      <c r="F20" s="84">
        <f>IF(H20="","",VLOOKUP(H20,Budget!A:B,2,FALSE))</f>
        <v>500000000</v>
      </c>
      <c r="G20" s="199" t="str">
        <f>IF(H20="","",VLOOKUP(H20,Entraîneur!A:C,2,FALSE))</f>
        <v>Unaï Emery</v>
      </c>
      <c r="H20" s="204" t="s">
        <v>7</v>
      </c>
      <c r="I20" s="202">
        <f t="shared" si="0"/>
        <v>1</v>
      </c>
      <c r="J20" s="70">
        <f t="shared" si="1"/>
        <v>1</v>
      </c>
      <c r="K20" s="70">
        <f t="shared" si="2"/>
        <v>0</v>
      </c>
      <c r="L20" s="70" t="str">
        <f t="shared" si="3"/>
        <v>Victoire</v>
      </c>
      <c r="M20" s="71" t="str">
        <f t="shared" si="4"/>
        <v>3</v>
      </c>
      <c r="N20" s="71" t="str">
        <f t="shared" si="5"/>
        <v>OUI</v>
      </c>
      <c r="O20" s="71" t="str">
        <f t="shared" si="6"/>
        <v>OUI</v>
      </c>
      <c r="P20" s="68">
        <v>3</v>
      </c>
      <c r="Q20" s="72">
        <v>1.1000000000000001</v>
      </c>
      <c r="R20" s="72">
        <v>9</v>
      </c>
      <c r="S20" s="72">
        <v>25</v>
      </c>
      <c r="T20" s="68">
        <v>0</v>
      </c>
      <c r="U20" s="70" t="str">
        <f t="shared" si="7"/>
        <v>NON</v>
      </c>
      <c r="V20" s="71" t="str">
        <f t="shared" si="8"/>
        <v>NON</v>
      </c>
      <c r="W20" s="70" t="str">
        <f t="shared" si="9"/>
        <v>0</v>
      </c>
      <c r="X20" s="208" t="str">
        <f t="shared" si="10"/>
        <v>Défaite</v>
      </c>
      <c r="Y20" s="204" t="s">
        <v>13</v>
      </c>
      <c r="Z20" s="211" t="str">
        <f>IF(Y20="","",VLOOKUP(Y20,Entraîneur!A:C,2,FALSE))</f>
        <v>Philippe HINSCHBERGER</v>
      </c>
      <c r="AA20" s="84">
        <f>IF(Y20="","",VLOOKUP(Y20,Budget!A:B,2,FALSE))</f>
        <v>30000000</v>
      </c>
      <c r="AC20" s="43"/>
      <c r="AD20" s="43"/>
      <c r="AE20" s="44"/>
      <c r="AF20" s="44"/>
    </row>
    <row r="21" spans="2:39" ht="15.75" x14ac:dyDescent="0.3">
      <c r="B21" s="68">
        <v>2</v>
      </c>
      <c r="C21" s="68" t="s">
        <v>78</v>
      </c>
      <c r="D21" s="69">
        <v>42603</v>
      </c>
      <c r="E21" s="61" t="s">
        <v>5</v>
      </c>
      <c r="F21" s="84">
        <f>IF(H21="","",VLOOKUP(H21,Budget!A:B,2,FALSE))</f>
        <v>70000000</v>
      </c>
      <c r="G21" s="199" t="str">
        <f>IF(H21="","",VLOOKUP(H21,Entraîneur!A:C,2,FALSE))</f>
        <v>Christophe Galtier</v>
      </c>
      <c r="H21" s="204" t="s">
        <v>18</v>
      </c>
      <c r="I21" s="202">
        <f t="shared" si="0"/>
        <v>1</v>
      </c>
      <c r="J21" s="70">
        <f t="shared" si="1"/>
        <v>1</v>
      </c>
      <c r="K21" s="70">
        <f t="shared" si="2"/>
        <v>0</v>
      </c>
      <c r="L21" s="70" t="str">
        <f t="shared" si="3"/>
        <v>Victoire</v>
      </c>
      <c r="M21" s="71" t="str">
        <f t="shared" si="4"/>
        <v>3</v>
      </c>
      <c r="N21" s="71" t="str">
        <f t="shared" si="5"/>
        <v>OUI</v>
      </c>
      <c r="O21" s="71" t="str">
        <f t="shared" si="6"/>
        <v>OUI</v>
      </c>
      <c r="P21" s="68">
        <v>3</v>
      </c>
      <c r="Q21" s="72">
        <v>2.2999999999999998</v>
      </c>
      <c r="R21" s="72">
        <v>3</v>
      </c>
      <c r="S21" s="72">
        <v>3.4</v>
      </c>
      <c r="T21" s="68">
        <v>1</v>
      </c>
      <c r="U21" s="70" t="str">
        <f t="shared" si="7"/>
        <v>NON</v>
      </c>
      <c r="V21" s="71" t="str">
        <f t="shared" si="8"/>
        <v>NON</v>
      </c>
      <c r="W21" s="70" t="str">
        <f t="shared" si="9"/>
        <v>0</v>
      </c>
      <c r="X21" s="208" t="str">
        <f t="shared" si="10"/>
        <v>Défaite</v>
      </c>
      <c r="Y21" s="204" t="s">
        <v>14</v>
      </c>
      <c r="Z21" s="211" t="str">
        <f>IF(Y21="","",VLOOKUP(Y21,Entraîneur!A:C,2,FALSE))</f>
        <v>Frédéric HANTZ</v>
      </c>
      <c r="AA21" s="84">
        <f>IF(Y21="","",VLOOKUP(Y21,Budget!A:B,2,FALSE))</f>
        <v>42000000</v>
      </c>
      <c r="AC21" s="43"/>
      <c r="AD21" s="43"/>
      <c r="AE21" s="300"/>
      <c r="AF21" s="44"/>
    </row>
    <row r="22" spans="2:39" ht="15.75" x14ac:dyDescent="0.3">
      <c r="B22" s="68">
        <v>3</v>
      </c>
      <c r="C22" s="68" t="s">
        <v>78</v>
      </c>
      <c r="D22" s="69">
        <v>42608</v>
      </c>
      <c r="E22" s="61" t="s">
        <v>5</v>
      </c>
      <c r="F22" s="84">
        <f>IF(H22="","",VLOOKUP(H22,Budget!A:B,2,FALSE))</f>
        <v>100000000</v>
      </c>
      <c r="G22" s="199" t="str">
        <f>IF(H22="","",VLOOKUP(H22,Entraîneur!A:C,2,FALSE))</f>
        <v>Franck PASSI</v>
      </c>
      <c r="H22" s="204" t="s">
        <v>17</v>
      </c>
      <c r="I22" s="202">
        <f t="shared" si="0"/>
        <v>1</v>
      </c>
      <c r="J22" s="70">
        <f t="shared" si="1"/>
        <v>1</v>
      </c>
      <c r="K22" s="70">
        <f t="shared" si="2"/>
        <v>0</v>
      </c>
      <c r="L22" s="70" t="str">
        <f t="shared" si="3"/>
        <v>Victoire</v>
      </c>
      <c r="M22" s="71" t="str">
        <f t="shared" si="4"/>
        <v>3</v>
      </c>
      <c r="N22" s="71" t="str">
        <f t="shared" si="5"/>
        <v>OUI</v>
      </c>
      <c r="O22" s="71" t="str">
        <f t="shared" si="6"/>
        <v>OUI</v>
      </c>
      <c r="P22" s="68">
        <v>2</v>
      </c>
      <c r="Q22" s="72">
        <v>1.82</v>
      </c>
      <c r="R22" s="72">
        <v>3.5</v>
      </c>
      <c r="S22" s="72">
        <v>4.5</v>
      </c>
      <c r="T22" s="68">
        <v>0</v>
      </c>
      <c r="U22" s="70" t="str">
        <f t="shared" si="7"/>
        <v>NON</v>
      </c>
      <c r="V22" s="71" t="str">
        <f t="shared" si="8"/>
        <v>NON</v>
      </c>
      <c r="W22" s="70" t="str">
        <f t="shared" si="9"/>
        <v>0</v>
      </c>
      <c r="X22" s="208" t="str">
        <f t="shared" si="10"/>
        <v>Défaite</v>
      </c>
      <c r="Y22" s="204" t="s">
        <v>19</v>
      </c>
      <c r="Z22" s="211" t="str">
        <f>IF(Y22="","",VLOOKUP(Y22,Entraîneur!A:C,2,FALSE))</f>
        <v>Sylvain Ripoll</v>
      </c>
      <c r="AA22" s="84">
        <f>IF(Y22="","",VLOOKUP(Y22,Budget!A:B,2,FALSE))</f>
        <v>36000000</v>
      </c>
      <c r="AC22" s="43"/>
      <c r="AD22" s="43"/>
      <c r="AE22" s="300"/>
      <c r="AF22" s="44"/>
      <c r="AL22" s="46"/>
      <c r="AM22" s="35"/>
    </row>
    <row r="23" spans="2:39" ht="15.75" x14ac:dyDescent="0.3">
      <c r="B23" s="68">
        <v>3</v>
      </c>
      <c r="C23" s="68" t="s">
        <v>78</v>
      </c>
      <c r="D23" s="69">
        <v>42609</v>
      </c>
      <c r="E23" s="61" t="s">
        <v>5</v>
      </c>
      <c r="F23" s="84">
        <f>IF(H23="","",VLOOKUP(H23,Budget!A:B,2,FALSE))</f>
        <v>30000000</v>
      </c>
      <c r="G23" s="199" t="str">
        <f>IF(H23="","",VLOOKUP(H23,Entraîneur!A:C,2,FALSE))</f>
        <v>Philippe HINSCHBERGER</v>
      </c>
      <c r="H23" s="204" t="s">
        <v>13</v>
      </c>
      <c r="I23" s="202">
        <f t="shared" si="0"/>
        <v>2</v>
      </c>
      <c r="J23" s="70">
        <f t="shared" si="1"/>
        <v>0</v>
      </c>
      <c r="K23" s="70">
        <f t="shared" si="2"/>
        <v>0</v>
      </c>
      <c r="L23" s="70" t="str">
        <f t="shared" si="3"/>
        <v>Victoire</v>
      </c>
      <c r="M23" s="71" t="str">
        <f t="shared" si="4"/>
        <v>3</v>
      </c>
      <c r="N23" s="71" t="str">
        <f t="shared" si="5"/>
        <v>OUI</v>
      </c>
      <c r="O23" s="71" t="str">
        <f t="shared" si="6"/>
        <v>OUI</v>
      </c>
      <c r="P23" s="68">
        <v>2</v>
      </c>
      <c r="Q23" s="72">
        <v>2.35</v>
      </c>
      <c r="R23" s="72">
        <v>3.1</v>
      </c>
      <c r="S23" s="72">
        <v>3.25</v>
      </c>
      <c r="T23" s="68">
        <v>0</v>
      </c>
      <c r="U23" s="70" t="str">
        <f t="shared" si="7"/>
        <v>NON</v>
      </c>
      <c r="V23" s="71" t="str">
        <f t="shared" si="8"/>
        <v>NON</v>
      </c>
      <c r="W23" s="70" t="str">
        <f t="shared" si="9"/>
        <v>0</v>
      </c>
      <c r="X23" s="208" t="str">
        <f t="shared" si="10"/>
        <v>Défaite</v>
      </c>
      <c r="Y23" s="212" t="s">
        <v>22</v>
      </c>
      <c r="Z23" s="211" t="str">
        <f>IF(Y23="","",VLOOKUP(Y23,Entraîneur!A:C,2,FALSE))</f>
        <v>Stéphane MOULIN</v>
      </c>
      <c r="AA23" s="84">
        <f>IF(Y23="","",VLOOKUP(Y23,Budget!A:B,2,FALSE))</f>
        <v>25000000</v>
      </c>
      <c r="AC23" s="43"/>
      <c r="AD23" s="43"/>
      <c r="AE23" s="300"/>
      <c r="AF23" s="44"/>
      <c r="AL23" s="46"/>
      <c r="AM23" s="35"/>
    </row>
    <row r="24" spans="2:39" ht="15.75" x14ac:dyDescent="0.3">
      <c r="B24" s="68">
        <v>3</v>
      </c>
      <c r="C24" s="68" t="s">
        <v>78</v>
      </c>
      <c r="D24" s="69">
        <v>42609</v>
      </c>
      <c r="E24" s="61" t="s">
        <v>5</v>
      </c>
      <c r="F24" s="84">
        <f>IF(H24="","",VLOOKUP(H24,Budget!A:B,2,FALSE))</f>
        <v>30000000</v>
      </c>
      <c r="G24" s="199" t="str">
        <f>IF(H24="","",VLOOKUP(H24,Entraîneur!A:C,2,FALSE))</f>
        <v>Patrice GARANDE</v>
      </c>
      <c r="H24" s="204" t="s">
        <v>11</v>
      </c>
      <c r="I24" s="202">
        <f t="shared" si="0"/>
        <v>2</v>
      </c>
      <c r="J24" s="70">
        <f t="shared" si="1"/>
        <v>0</v>
      </c>
      <c r="K24" s="70">
        <f t="shared" si="2"/>
        <v>0</v>
      </c>
      <c r="L24" s="70" t="str">
        <f t="shared" si="3"/>
        <v>Victoire</v>
      </c>
      <c r="M24" s="71" t="str">
        <f t="shared" si="4"/>
        <v>3</v>
      </c>
      <c r="N24" s="71" t="str">
        <f t="shared" si="5"/>
        <v>OUI</v>
      </c>
      <c r="O24" s="71" t="str">
        <f t="shared" si="6"/>
        <v>OUI</v>
      </c>
      <c r="P24" s="68">
        <v>2</v>
      </c>
      <c r="Q24" s="72">
        <v>2.15</v>
      </c>
      <c r="R24" s="72">
        <v>3.1</v>
      </c>
      <c r="S24" s="72">
        <v>3.6</v>
      </c>
      <c r="T24" s="68">
        <v>0</v>
      </c>
      <c r="U24" s="70" t="str">
        <f t="shared" si="7"/>
        <v>NON</v>
      </c>
      <c r="V24" s="71" t="str">
        <f t="shared" si="8"/>
        <v>NON</v>
      </c>
      <c r="W24" s="70" t="str">
        <f t="shared" si="9"/>
        <v>0</v>
      </c>
      <c r="X24" s="208" t="str">
        <f t="shared" si="10"/>
        <v>Défaite</v>
      </c>
      <c r="Y24" s="204" t="s">
        <v>6</v>
      </c>
      <c r="Z24" s="211" t="str">
        <f>IF(Y24="","",VLOOKUP(Y24,Entraîneur!A:C,2,FALSE))</f>
        <v>François CICCOLINI</v>
      </c>
      <c r="AA24" s="84">
        <f>IF(Y24="","",VLOOKUP(Y24,Budget!A:B,2,FALSE))</f>
        <v>28000000</v>
      </c>
      <c r="AC24" s="301"/>
      <c r="AD24" s="301"/>
      <c r="AE24" s="44"/>
      <c r="AF24" s="44"/>
      <c r="AL24" s="46"/>
      <c r="AM24" s="35"/>
    </row>
    <row r="25" spans="2:39" ht="15.75" x14ac:dyDescent="0.3">
      <c r="B25" s="68">
        <v>3</v>
      </c>
      <c r="C25" s="68" t="s">
        <v>78</v>
      </c>
      <c r="D25" s="69">
        <v>42609</v>
      </c>
      <c r="E25" s="61" t="s">
        <v>5</v>
      </c>
      <c r="F25" s="84">
        <f>IF(H25="","",VLOOKUP(H25,Budget!A:B,2,FALSE))</f>
        <v>30000000</v>
      </c>
      <c r="G25" s="199" t="str">
        <f>IF(H25="","",VLOOKUP(H25,Entraîneur!A:C,2,FALSE))</f>
        <v>Pablo Correa</v>
      </c>
      <c r="H25" s="204" t="s">
        <v>15</v>
      </c>
      <c r="I25" s="202">
        <f t="shared" si="0"/>
        <v>0</v>
      </c>
      <c r="J25" s="70">
        <f t="shared" si="1"/>
        <v>0</v>
      </c>
      <c r="K25" s="70">
        <f t="shared" si="2"/>
        <v>2</v>
      </c>
      <c r="L25" s="70" t="str">
        <f t="shared" si="3"/>
        <v>Défaite</v>
      </c>
      <c r="M25" s="71" t="str">
        <f t="shared" si="4"/>
        <v>0</v>
      </c>
      <c r="N25" s="71" t="str">
        <f t="shared" si="5"/>
        <v>OUI</v>
      </c>
      <c r="O25" s="71" t="str">
        <f t="shared" si="6"/>
        <v>OUI</v>
      </c>
      <c r="P25" s="68">
        <v>0</v>
      </c>
      <c r="Q25" s="72">
        <v>2.1</v>
      </c>
      <c r="R25" s="72">
        <v>3.25</v>
      </c>
      <c r="S25" s="72">
        <v>3.5</v>
      </c>
      <c r="T25" s="68">
        <v>2</v>
      </c>
      <c r="U25" s="70" t="str">
        <f t="shared" si="7"/>
        <v>NON</v>
      </c>
      <c r="V25" s="71" t="str">
        <f t="shared" si="8"/>
        <v>NON</v>
      </c>
      <c r="W25" s="70" t="str">
        <f t="shared" si="9"/>
        <v>3</v>
      </c>
      <c r="X25" s="208" t="str">
        <f t="shared" si="10"/>
        <v>Victoire</v>
      </c>
      <c r="Y25" s="204" t="s">
        <v>9</v>
      </c>
      <c r="Z25" s="211" t="str">
        <f>IF(Y25="","",VLOOKUP(Y25,Entraîneur!A:C,2,FALSE))</f>
        <v>Antoine KOMBOUARÉ</v>
      </c>
      <c r="AA25" s="84">
        <f>IF(Y25="","",VLOOKUP(Y25,Budget!A:B,2,FALSE))</f>
        <v>26000000</v>
      </c>
      <c r="AC25" s="300"/>
      <c r="AD25" s="300"/>
      <c r="AE25" s="44"/>
      <c r="AF25" s="44"/>
      <c r="AL25" s="46"/>
      <c r="AM25" s="35"/>
    </row>
    <row r="26" spans="2:39" ht="15.75" x14ac:dyDescent="0.3">
      <c r="B26" s="68">
        <v>3</v>
      </c>
      <c r="C26" s="68" t="s">
        <v>78</v>
      </c>
      <c r="D26" s="69">
        <v>42609</v>
      </c>
      <c r="E26" s="61" t="s">
        <v>5</v>
      </c>
      <c r="F26" s="84">
        <f>IF(H26="","",VLOOKUP(H26,Budget!A:B,2,FALSE))</f>
        <v>42000000</v>
      </c>
      <c r="G26" s="199" t="str">
        <f>IF(H26="","",VLOOKUP(H26,Entraîneur!A:C,2,FALSE))</f>
        <v>Lucien FAVRE</v>
      </c>
      <c r="H26" s="204" t="s">
        <v>16</v>
      </c>
      <c r="I26" s="202">
        <f t="shared" si="0"/>
        <v>2</v>
      </c>
      <c r="J26" s="70">
        <f t="shared" si="1"/>
        <v>1</v>
      </c>
      <c r="K26" s="70">
        <f t="shared" si="2"/>
        <v>0</v>
      </c>
      <c r="L26" s="70" t="str">
        <f t="shared" si="3"/>
        <v>Nul</v>
      </c>
      <c r="M26" s="71" t="str">
        <f t="shared" si="4"/>
        <v>1</v>
      </c>
      <c r="N26" s="71" t="str">
        <f t="shared" si="5"/>
        <v>OUI</v>
      </c>
      <c r="O26" s="71" t="str">
        <f t="shared" si="6"/>
        <v>NON</v>
      </c>
      <c r="P26" s="68">
        <v>1</v>
      </c>
      <c r="Q26" s="72">
        <v>2.5499999999999998</v>
      </c>
      <c r="R26" s="72">
        <v>3</v>
      </c>
      <c r="S26" s="72">
        <v>3.1</v>
      </c>
      <c r="T26" s="68">
        <v>1</v>
      </c>
      <c r="U26" s="70" t="str">
        <f t="shared" si="7"/>
        <v>OUI</v>
      </c>
      <c r="V26" s="71" t="str">
        <f t="shared" si="8"/>
        <v>NON</v>
      </c>
      <c r="W26" s="70" t="str">
        <f t="shared" si="9"/>
        <v>1</v>
      </c>
      <c r="X26" s="208" t="str">
        <f t="shared" si="10"/>
        <v>Nul</v>
      </c>
      <c r="Y26" s="204" t="s">
        <v>21</v>
      </c>
      <c r="Z26" s="211" t="str">
        <f>IF(Y26="","",VLOOKUP(Y26,Entraîneur!A:C,2,FALSE))</f>
        <v>Frédéric Antonetti</v>
      </c>
      <c r="AA26" s="84">
        <f>IF(Y26="","",VLOOKUP(Y26,Budget!A:B,2,FALSE))</f>
        <v>75000000</v>
      </c>
      <c r="AC26" s="43"/>
      <c r="AD26" s="43"/>
      <c r="AE26" s="44"/>
      <c r="AF26" s="44"/>
      <c r="AL26" s="46"/>
      <c r="AM26" s="35"/>
    </row>
    <row r="27" spans="2:39" ht="15.75" x14ac:dyDescent="0.3">
      <c r="B27" s="68">
        <v>3</v>
      </c>
      <c r="C27" s="68" t="s">
        <v>78</v>
      </c>
      <c r="D27" s="69">
        <v>42609</v>
      </c>
      <c r="E27" s="61" t="s">
        <v>5</v>
      </c>
      <c r="F27" s="84">
        <f>IF(H27="","",VLOOKUP(H27,Budget!A:B,2,FALSE))</f>
        <v>26000000</v>
      </c>
      <c r="G27" s="199" t="str">
        <f>IF(H27="","",VLOOKUP(H27,Entraîneur!A:C,2,FALSE))</f>
        <v>Olivier DALL'OGLIO</v>
      </c>
      <c r="H27" s="204" t="s">
        <v>12</v>
      </c>
      <c r="I27" s="202">
        <f t="shared" si="0"/>
        <v>1</v>
      </c>
      <c r="J27" s="70">
        <f t="shared" si="1"/>
        <v>0</v>
      </c>
      <c r="K27" s="70">
        <f t="shared" si="2"/>
        <v>1</v>
      </c>
      <c r="L27" s="70" t="str">
        <f t="shared" si="3"/>
        <v>Victoire</v>
      </c>
      <c r="M27" s="71" t="str">
        <f t="shared" si="4"/>
        <v>3</v>
      </c>
      <c r="N27" s="71" t="str">
        <f t="shared" si="5"/>
        <v>NON</v>
      </c>
      <c r="O27" s="71" t="str">
        <f t="shared" si="6"/>
        <v>NON</v>
      </c>
      <c r="P27" s="68">
        <v>4</v>
      </c>
      <c r="Q27" s="72">
        <v>4.75</v>
      </c>
      <c r="R27" s="72">
        <v>3.5</v>
      </c>
      <c r="S27" s="72">
        <v>1.75</v>
      </c>
      <c r="T27" s="68">
        <v>2</v>
      </c>
      <c r="U27" s="70" t="str">
        <f t="shared" si="7"/>
        <v>OUI</v>
      </c>
      <c r="V27" s="71" t="str">
        <f t="shared" si="8"/>
        <v>OUI</v>
      </c>
      <c r="W27" s="70" t="str">
        <f t="shared" si="9"/>
        <v>0</v>
      </c>
      <c r="X27" s="208" t="str">
        <f t="shared" si="10"/>
        <v>Défaite</v>
      </c>
      <c r="Y27" s="204" t="s">
        <v>23</v>
      </c>
      <c r="Z27" s="211" t="str">
        <f>IF(Y27="","",VLOOKUP(Y27,Entraîneur!A:C,2,FALSE))</f>
        <v>Bruno Genesio</v>
      </c>
      <c r="AA27" s="84">
        <f>IF(Y27="","",VLOOKUP(Y27,Budget!A:B,2,FALSE))</f>
        <v>250000000</v>
      </c>
      <c r="AC27" s="43"/>
      <c r="AD27" s="43"/>
      <c r="AE27" s="44"/>
      <c r="AF27" s="44"/>
      <c r="AL27" s="46"/>
      <c r="AM27" s="35"/>
    </row>
    <row r="28" spans="2:39" ht="15.75" x14ac:dyDescent="0.3">
      <c r="B28" s="68">
        <v>3</v>
      </c>
      <c r="C28" s="68" t="s">
        <v>78</v>
      </c>
      <c r="D28" s="69">
        <v>42609</v>
      </c>
      <c r="E28" s="61" t="s">
        <v>5</v>
      </c>
      <c r="F28" s="84">
        <f>IF(H28="","",VLOOKUP(H28,Budget!A:B,2,FALSE))</f>
        <v>42000000</v>
      </c>
      <c r="G28" s="199" t="str">
        <f>IF(H28="","",VLOOKUP(H28,Entraîneur!A:C,2,FALSE))</f>
        <v>Frédéric HANTZ</v>
      </c>
      <c r="H28" s="204" t="s">
        <v>14</v>
      </c>
      <c r="I28" s="202">
        <f t="shared" si="0"/>
        <v>1</v>
      </c>
      <c r="J28" s="70">
        <f t="shared" si="1"/>
        <v>1</v>
      </c>
      <c r="K28" s="70">
        <f t="shared" si="2"/>
        <v>0</v>
      </c>
      <c r="L28" s="70" t="str">
        <f t="shared" si="3"/>
        <v>Nul</v>
      </c>
      <c r="M28" s="71" t="str">
        <f t="shared" si="4"/>
        <v>1</v>
      </c>
      <c r="N28" s="71" t="str">
        <f t="shared" si="5"/>
        <v>OUI</v>
      </c>
      <c r="O28" s="71" t="str">
        <f t="shared" si="6"/>
        <v>NON</v>
      </c>
      <c r="P28" s="219">
        <v>1</v>
      </c>
      <c r="Q28" s="72">
        <v>2.2999999999999998</v>
      </c>
      <c r="R28" s="72">
        <v>3.1</v>
      </c>
      <c r="S28" s="72">
        <v>3.25</v>
      </c>
      <c r="T28" s="219">
        <v>1</v>
      </c>
      <c r="U28" s="70" t="str">
        <f t="shared" si="7"/>
        <v>OUI</v>
      </c>
      <c r="V28" s="71" t="str">
        <f t="shared" si="8"/>
        <v>NON</v>
      </c>
      <c r="W28" s="70" t="str">
        <f t="shared" si="9"/>
        <v>1</v>
      </c>
      <c r="X28" s="208" t="str">
        <f t="shared" si="10"/>
        <v>Nul</v>
      </c>
      <c r="Y28" s="204" t="s">
        <v>24</v>
      </c>
      <c r="Z28" s="211" t="str">
        <f>IF(Y28="","",VLOOKUP(Y28,Entraîneur!A:C,2,FALSE))</f>
        <v>Christian Gourcuff</v>
      </c>
      <c r="AA28" s="84">
        <f>IF(Y28="","",VLOOKUP(Y28,Budget!A:B,2,FALSE))</f>
        <v>50000000</v>
      </c>
      <c r="AC28" s="43"/>
      <c r="AD28" s="43"/>
      <c r="AE28" s="44"/>
      <c r="AF28" s="44"/>
      <c r="AL28" s="46"/>
      <c r="AM28" s="35"/>
    </row>
    <row r="29" spans="2:39" ht="15.75" x14ac:dyDescent="0.3">
      <c r="B29" s="68">
        <v>3</v>
      </c>
      <c r="C29" s="68" t="s">
        <v>78</v>
      </c>
      <c r="D29" s="69">
        <v>42610</v>
      </c>
      <c r="E29" s="61" t="s">
        <v>5</v>
      </c>
      <c r="F29" s="84">
        <f>IF(H29="","",VLOOKUP(H29,Budget!A:B,2,FALSE))</f>
        <v>60000000</v>
      </c>
      <c r="G29" s="199" t="str">
        <f>IF(H29="","",VLOOKUP(H29,Entraîneur!A:C,2,FALSE))</f>
        <v>Jocelyn GOURVENNEC</v>
      </c>
      <c r="H29" s="204" t="s">
        <v>10</v>
      </c>
      <c r="I29" s="202">
        <f t="shared" si="0"/>
        <v>2</v>
      </c>
      <c r="J29" s="70">
        <f t="shared" si="1"/>
        <v>0</v>
      </c>
      <c r="K29" s="70">
        <f t="shared" si="2"/>
        <v>0</v>
      </c>
      <c r="L29" s="70" t="str">
        <f t="shared" si="3"/>
        <v>Victoire</v>
      </c>
      <c r="M29" s="71" t="str">
        <f t="shared" si="4"/>
        <v>3</v>
      </c>
      <c r="N29" s="71" t="str">
        <f t="shared" si="5"/>
        <v>OUI</v>
      </c>
      <c r="O29" s="71" t="str">
        <f t="shared" si="6"/>
        <v>OUI</v>
      </c>
      <c r="P29" s="219">
        <v>1</v>
      </c>
      <c r="Q29" s="72">
        <v>2.1</v>
      </c>
      <c r="R29" s="72">
        <v>3.1</v>
      </c>
      <c r="S29" s="72">
        <v>3.75</v>
      </c>
      <c r="T29" s="68">
        <v>0</v>
      </c>
      <c r="U29" s="70" t="str">
        <f t="shared" si="7"/>
        <v>NON</v>
      </c>
      <c r="V29" s="71" t="str">
        <f t="shared" si="8"/>
        <v>NON</v>
      </c>
      <c r="W29" s="70" t="str">
        <f t="shared" si="9"/>
        <v>0</v>
      </c>
      <c r="X29" s="208" t="str">
        <f t="shared" si="10"/>
        <v>Défaite</v>
      </c>
      <c r="Y29" s="204" t="s">
        <v>20</v>
      </c>
      <c r="Z29" s="211" t="str">
        <f>IF(Y29="","",VLOOKUP(Y29,Entraîneur!A:C,2,FALSE))</f>
        <v>René Girard</v>
      </c>
      <c r="AA29" s="84">
        <f>IF(Y29="","",VLOOKUP(Y29,Budget!A:B,2,FALSE))</f>
        <v>40000000</v>
      </c>
      <c r="AE29" s="44"/>
      <c r="AF29" s="44"/>
      <c r="AL29" s="46"/>
      <c r="AM29" s="35"/>
    </row>
    <row r="30" spans="2:39" x14ac:dyDescent="0.25">
      <c r="B30" s="68">
        <v>3</v>
      </c>
      <c r="C30" s="68" t="s">
        <v>78</v>
      </c>
      <c r="D30" s="69">
        <v>42610</v>
      </c>
      <c r="E30" s="61" t="s">
        <v>5</v>
      </c>
      <c r="F30" s="84">
        <f>IF(H30="","",VLOOKUP(H30,Budget!A:B,2,FALSE))</f>
        <v>145000000</v>
      </c>
      <c r="G30" s="199" t="str">
        <f>IF(H30="","",VLOOKUP(H30,Entraîneur!A:C,2,FALSE))</f>
        <v>Leonardo Jardim</v>
      </c>
      <c r="H30" s="204" t="s">
        <v>8</v>
      </c>
      <c r="I30" s="202">
        <f t="shared" si="0"/>
        <v>1</v>
      </c>
      <c r="J30" s="70">
        <f t="shared" si="1"/>
        <v>1</v>
      </c>
      <c r="K30" s="70">
        <f t="shared" si="2"/>
        <v>0</v>
      </c>
      <c r="L30" s="70" t="str">
        <f t="shared" si="3"/>
        <v>Victoire</v>
      </c>
      <c r="M30" s="71" t="str">
        <f t="shared" si="4"/>
        <v>3</v>
      </c>
      <c r="N30" s="71" t="str">
        <f t="shared" si="5"/>
        <v>NON</v>
      </c>
      <c r="O30" s="71" t="str">
        <f t="shared" si="6"/>
        <v>NON</v>
      </c>
      <c r="P30" s="68">
        <v>3</v>
      </c>
      <c r="Q30" s="72">
        <v>4.5</v>
      </c>
      <c r="R30" s="72">
        <v>3.7</v>
      </c>
      <c r="S30" s="72">
        <v>1.75</v>
      </c>
      <c r="T30" s="68">
        <v>1</v>
      </c>
      <c r="U30" s="70" t="str">
        <f t="shared" si="7"/>
        <v>OUI</v>
      </c>
      <c r="V30" s="71" t="str">
        <f t="shared" si="8"/>
        <v>OUI</v>
      </c>
      <c r="W30" s="70" t="str">
        <f t="shared" si="9"/>
        <v>0</v>
      </c>
      <c r="X30" s="208" t="str">
        <f t="shared" si="10"/>
        <v>Défaite</v>
      </c>
      <c r="Y30" s="204" t="s">
        <v>7</v>
      </c>
      <c r="Z30" s="211" t="str">
        <f>IF(Y30="","",VLOOKUP(Y30,Entraîneur!A:C,2,FALSE))</f>
        <v>Unaï Emery</v>
      </c>
      <c r="AA30" s="84">
        <f>IF(Y30="","",VLOOKUP(Y30,Budget!A:B,2,FALSE))</f>
        <v>500000000</v>
      </c>
      <c r="AL30" s="46"/>
      <c r="AM30" s="35"/>
    </row>
    <row r="31" spans="2:39" x14ac:dyDescent="0.25">
      <c r="B31" s="68">
        <v>3</v>
      </c>
      <c r="C31" s="68" t="s">
        <v>78</v>
      </c>
      <c r="D31" s="69">
        <v>42610</v>
      </c>
      <c r="E31" s="61" t="s">
        <v>5</v>
      </c>
      <c r="F31" s="84">
        <f>IF(H31="","",VLOOKUP(H31,Budget!A:B,2,FALSE))</f>
        <v>70000000</v>
      </c>
      <c r="G31" s="199" t="str">
        <f>IF(H31="","",VLOOKUP(H31,Entraîneur!A:C,2,FALSE))</f>
        <v>Christophe Galtier</v>
      </c>
      <c r="H31" s="204" t="s">
        <v>18</v>
      </c>
      <c r="I31" s="202">
        <f t="shared" si="0"/>
        <v>1</v>
      </c>
      <c r="J31" s="70">
        <f t="shared" si="1"/>
        <v>1</v>
      </c>
      <c r="K31" s="70">
        <f t="shared" si="2"/>
        <v>0</v>
      </c>
      <c r="L31" s="70" t="str">
        <f t="shared" si="3"/>
        <v>Nul</v>
      </c>
      <c r="M31" s="71" t="str">
        <f t="shared" si="4"/>
        <v>1</v>
      </c>
      <c r="N31" s="71" t="str">
        <f t="shared" si="5"/>
        <v>OUI</v>
      </c>
      <c r="O31" s="71" t="str">
        <f t="shared" si="6"/>
        <v>OUI</v>
      </c>
      <c r="P31" s="68">
        <v>0</v>
      </c>
      <c r="Q31" s="72">
        <v>2.15</v>
      </c>
      <c r="R31" s="72">
        <v>3.2</v>
      </c>
      <c r="S31" s="72">
        <v>3.6</v>
      </c>
      <c r="T31" s="68">
        <v>0</v>
      </c>
      <c r="U31" s="70" t="str">
        <f t="shared" si="7"/>
        <v>NON</v>
      </c>
      <c r="V31" s="71" t="str">
        <f t="shared" si="8"/>
        <v>NON</v>
      </c>
      <c r="W31" s="70" t="str">
        <f t="shared" si="9"/>
        <v>1</v>
      </c>
      <c r="X31" s="208" t="str">
        <f t="shared" si="10"/>
        <v>Nul</v>
      </c>
      <c r="Y31" s="204" t="s">
        <v>25</v>
      </c>
      <c r="Z31" s="211" t="str">
        <f>IF(Y31="","",VLOOKUP(Y31,Entraîneur!A:C,2,FALSE))</f>
        <v>Pascal Dupraz</v>
      </c>
      <c r="AA31" s="84">
        <f>IF(Y31="","",VLOOKUP(Y31,Budget!A:B,2,FALSE))</f>
        <v>35000000</v>
      </c>
      <c r="AL31" s="46"/>
      <c r="AM31" s="35"/>
    </row>
    <row r="32" spans="2:39" x14ac:dyDescent="0.25">
      <c r="B32" s="68">
        <v>4</v>
      </c>
      <c r="C32" s="68" t="s">
        <v>78</v>
      </c>
      <c r="D32" s="69">
        <v>42622</v>
      </c>
      <c r="E32" s="61" t="s">
        <v>5</v>
      </c>
      <c r="F32" s="84">
        <f>IF(H32="","",VLOOKUP(H32,Budget!A:B,2,FALSE))</f>
        <v>500000000</v>
      </c>
      <c r="G32" s="199" t="str">
        <f>IF(H32="","",VLOOKUP(H32,Entraîneur!A:C,2,FALSE))</f>
        <v>Unaï Emery</v>
      </c>
      <c r="H32" s="204" t="s">
        <v>7</v>
      </c>
      <c r="I32" s="202">
        <f t="shared" si="0"/>
        <v>1</v>
      </c>
      <c r="J32" s="70">
        <f t="shared" si="1"/>
        <v>1</v>
      </c>
      <c r="K32" s="70">
        <f t="shared" si="2"/>
        <v>0</v>
      </c>
      <c r="L32" s="70" t="str">
        <f t="shared" si="3"/>
        <v>Nul</v>
      </c>
      <c r="M32" s="71" t="str">
        <f t="shared" si="4"/>
        <v>1</v>
      </c>
      <c r="N32" s="71" t="str">
        <f t="shared" si="5"/>
        <v>OUI</v>
      </c>
      <c r="O32" s="71" t="str">
        <f t="shared" si="6"/>
        <v>OUI</v>
      </c>
      <c r="P32" s="68">
        <v>1</v>
      </c>
      <c r="Q32" s="72">
        <v>1.28</v>
      </c>
      <c r="R32" s="72">
        <v>5.0999999999999996</v>
      </c>
      <c r="S32" s="72">
        <v>10.5</v>
      </c>
      <c r="T32" s="68">
        <v>1</v>
      </c>
      <c r="U32" s="70" t="str">
        <f t="shared" si="7"/>
        <v>NON</v>
      </c>
      <c r="V32" s="71" t="str">
        <f t="shared" si="8"/>
        <v>NON</v>
      </c>
      <c r="W32" s="70" t="str">
        <f t="shared" si="9"/>
        <v>1</v>
      </c>
      <c r="X32" s="208" t="str">
        <f t="shared" si="10"/>
        <v>Nul</v>
      </c>
      <c r="Y32" s="204" t="s">
        <v>18</v>
      </c>
      <c r="Z32" s="211" t="str">
        <f>IF(Y32="","",VLOOKUP(Y32,Entraîneur!A:C,2,FALSE))</f>
        <v>Christophe Galtier</v>
      </c>
      <c r="AA32" s="84">
        <f>IF(Y32="","",VLOOKUP(Y32,Budget!A:B,2,FALSE))</f>
        <v>70000000</v>
      </c>
    </row>
    <row r="33" spans="2:27" x14ac:dyDescent="0.25">
      <c r="B33" s="68">
        <v>4</v>
      </c>
      <c r="C33" s="68" t="s">
        <v>78</v>
      </c>
      <c r="D33" s="69">
        <v>42623</v>
      </c>
      <c r="E33" s="61" t="s">
        <v>5</v>
      </c>
      <c r="F33" s="84">
        <f>IF(H33="","",VLOOKUP(H33,Budget!A:B,2,FALSE))</f>
        <v>250000000</v>
      </c>
      <c r="G33" s="199" t="str">
        <f>IF(H33="","",VLOOKUP(H33,Entraîneur!A:C,2,FALSE))</f>
        <v>Bruno Genesio</v>
      </c>
      <c r="H33" s="204" t="s">
        <v>23</v>
      </c>
      <c r="I33" s="202">
        <f t="shared" si="0"/>
        <v>1</v>
      </c>
      <c r="J33" s="70">
        <f t="shared" si="1"/>
        <v>0</v>
      </c>
      <c r="K33" s="70">
        <f t="shared" si="2"/>
        <v>1</v>
      </c>
      <c r="L33" s="70" t="str">
        <f t="shared" si="3"/>
        <v>Défaite</v>
      </c>
      <c r="M33" s="71" t="str">
        <f t="shared" si="4"/>
        <v>0</v>
      </c>
      <c r="N33" s="71" t="str">
        <f t="shared" si="5"/>
        <v>OUI</v>
      </c>
      <c r="O33" s="71" t="str">
        <f t="shared" si="6"/>
        <v>OUI</v>
      </c>
      <c r="P33" s="68">
        <v>1</v>
      </c>
      <c r="Q33" s="72">
        <v>1.68</v>
      </c>
      <c r="R33" s="72">
        <v>3.7</v>
      </c>
      <c r="S33" s="72">
        <v>5.0999999999999996</v>
      </c>
      <c r="T33" s="68">
        <v>3</v>
      </c>
      <c r="U33" s="70" t="str">
        <f t="shared" si="7"/>
        <v>NON</v>
      </c>
      <c r="V33" s="71" t="str">
        <f t="shared" si="8"/>
        <v>NON</v>
      </c>
      <c r="W33" s="70" t="str">
        <f t="shared" si="9"/>
        <v>3</v>
      </c>
      <c r="X33" s="208" t="str">
        <f t="shared" si="10"/>
        <v>Victoire</v>
      </c>
      <c r="Y33" s="204" t="s">
        <v>10</v>
      </c>
      <c r="Z33" s="211" t="str">
        <f>IF(Y33="","",VLOOKUP(Y33,Entraîneur!A:C,2,FALSE))</f>
        <v>Jocelyn GOURVENNEC</v>
      </c>
      <c r="AA33" s="84">
        <f>IF(Y33="","",VLOOKUP(Y33,Budget!A:B,2,FALSE))</f>
        <v>60000000</v>
      </c>
    </row>
    <row r="34" spans="2:27" x14ac:dyDescent="0.25">
      <c r="B34" s="68">
        <v>4</v>
      </c>
      <c r="C34" s="68" t="s">
        <v>78</v>
      </c>
      <c r="D34" s="69">
        <v>42623</v>
      </c>
      <c r="E34" s="61" t="s">
        <v>5</v>
      </c>
      <c r="F34" s="84">
        <f>IF(H34="","",VLOOKUP(H34,Budget!A:B,2,FALSE))</f>
        <v>36000000</v>
      </c>
      <c r="G34" s="199" t="str">
        <f>IF(H34="","",VLOOKUP(H34,Entraîneur!A:C,2,FALSE))</f>
        <v>Sylvain Ripoll</v>
      </c>
      <c r="H34" s="205" t="s">
        <v>19</v>
      </c>
      <c r="I34" s="202">
        <f t="shared" si="0"/>
        <v>0</v>
      </c>
      <c r="J34" s="70">
        <f t="shared" si="1"/>
        <v>0</v>
      </c>
      <c r="K34" s="70">
        <f t="shared" si="2"/>
        <v>2</v>
      </c>
      <c r="L34" s="70" t="str">
        <f t="shared" si="3"/>
        <v>Défaite</v>
      </c>
      <c r="M34" s="71" t="str">
        <f t="shared" si="4"/>
        <v>0</v>
      </c>
      <c r="N34" s="71" t="str">
        <f t="shared" si="5"/>
        <v>OUI</v>
      </c>
      <c r="O34" s="71" t="str">
        <f t="shared" si="6"/>
        <v>OUI</v>
      </c>
      <c r="P34" s="68">
        <v>0</v>
      </c>
      <c r="Q34" s="72">
        <v>2.2999999999999998</v>
      </c>
      <c r="R34" s="72">
        <v>3.1</v>
      </c>
      <c r="S34" s="72">
        <v>3.25</v>
      </c>
      <c r="T34" s="68">
        <v>2</v>
      </c>
      <c r="U34" s="70" t="str">
        <f t="shared" si="7"/>
        <v>NON</v>
      </c>
      <c r="V34" s="71" t="str">
        <f t="shared" si="8"/>
        <v>NON</v>
      </c>
      <c r="W34" s="70" t="str">
        <f t="shared" si="9"/>
        <v>3</v>
      </c>
      <c r="X34" s="208" t="str">
        <f t="shared" si="10"/>
        <v>Victoire</v>
      </c>
      <c r="Y34" s="212" t="s">
        <v>15</v>
      </c>
      <c r="Z34" s="211" t="str">
        <f>IF(Y34="","",VLOOKUP(Y34,Entraîneur!A:C,2,FALSE))</f>
        <v>Pablo Correa</v>
      </c>
      <c r="AA34" s="84">
        <f>IF(Y34="","",VLOOKUP(Y34,Budget!A:B,2,FALSE))</f>
        <v>30000000</v>
      </c>
    </row>
    <row r="35" spans="2:27" x14ac:dyDescent="0.25">
      <c r="B35" s="68">
        <v>4</v>
      </c>
      <c r="C35" s="68" t="s">
        <v>78</v>
      </c>
      <c r="D35" s="69">
        <v>42623</v>
      </c>
      <c r="E35" s="61" t="s">
        <v>5</v>
      </c>
      <c r="F35" s="84">
        <f>IF(H35="","",VLOOKUP(H35,Budget!A:B,2,FALSE))</f>
        <v>75000000</v>
      </c>
      <c r="G35" s="199" t="str">
        <f>IF(H35="","",VLOOKUP(H35,Entraîneur!A:C,2,FALSE))</f>
        <v>Frédéric Antonetti</v>
      </c>
      <c r="H35" s="205" t="s">
        <v>21</v>
      </c>
      <c r="I35" s="202">
        <f t="shared" si="0"/>
        <v>1</v>
      </c>
      <c r="J35" s="70">
        <f t="shared" si="1"/>
        <v>0</v>
      </c>
      <c r="K35" s="70">
        <f t="shared" si="2"/>
        <v>1</v>
      </c>
      <c r="L35" s="70" t="str">
        <f t="shared" si="3"/>
        <v>Défaite</v>
      </c>
      <c r="M35" s="71" t="str">
        <f t="shared" si="4"/>
        <v>0</v>
      </c>
      <c r="N35" s="71" t="str">
        <f t="shared" si="5"/>
        <v>OUI</v>
      </c>
      <c r="O35" s="71" t="str">
        <f t="shared" si="6"/>
        <v>NON</v>
      </c>
      <c r="P35" s="68">
        <v>1</v>
      </c>
      <c r="Q35" s="72">
        <v>2.5</v>
      </c>
      <c r="R35" s="72">
        <v>3</v>
      </c>
      <c r="S35" s="72">
        <v>3.1</v>
      </c>
      <c r="T35" s="68">
        <v>4</v>
      </c>
      <c r="U35" s="70" t="str">
        <f t="shared" si="7"/>
        <v>OUI</v>
      </c>
      <c r="V35" s="71" t="str">
        <f t="shared" si="8"/>
        <v>NON</v>
      </c>
      <c r="W35" s="70" t="str">
        <f t="shared" si="9"/>
        <v>3</v>
      </c>
      <c r="X35" s="208" t="str">
        <f t="shared" si="10"/>
        <v>Victoire</v>
      </c>
      <c r="Y35" s="205" t="s">
        <v>8</v>
      </c>
      <c r="Z35" s="211" t="str">
        <f>IF(Y35="","",VLOOKUP(Y35,Entraîneur!A:C,2,FALSE))</f>
        <v>Leonardo Jardim</v>
      </c>
      <c r="AA35" s="84">
        <f>IF(Y35="","",VLOOKUP(Y35,Budget!A:B,2,FALSE))</f>
        <v>145000000</v>
      </c>
    </row>
    <row r="36" spans="2:27" x14ac:dyDescent="0.25">
      <c r="B36" s="68">
        <v>4</v>
      </c>
      <c r="C36" s="68" t="s">
        <v>78</v>
      </c>
      <c r="D36" s="69">
        <v>42623</v>
      </c>
      <c r="E36" s="61" t="s">
        <v>5</v>
      </c>
      <c r="F36" s="84">
        <f>IF(H36="","",VLOOKUP(H36,Budget!A:B,2,FALSE))</f>
        <v>28000000</v>
      </c>
      <c r="G36" s="199" t="str">
        <f>IF(H36="","",VLOOKUP(H36,Entraîneur!A:C,2,FALSE))</f>
        <v>François CICCOLINI</v>
      </c>
      <c r="H36" s="205" t="s">
        <v>6</v>
      </c>
      <c r="I36" s="202">
        <f t="shared" si="0"/>
        <v>1</v>
      </c>
      <c r="J36" s="70">
        <f t="shared" si="1"/>
        <v>0</v>
      </c>
      <c r="K36" s="70">
        <f t="shared" si="2"/>
        <v>1</v>
      </c>
      <c r="L36" s="70" t="str">
        <f t="shared" si="3"/>
        <v>Victoire</v>
      </c>
      <c r="M36" s="71" t="str">
        <f t="shared" si="4"/>
        <v>3</v>
      </c>
      <c r="N36" s="71" t="str">
        <f t="shared" si="5"/>
        <v>OUI</v>
      </c>
      <c r="O36" s="71" t="str">
        <f t="shared" si="6"/>
        <v>NON</v>
      </c>
      <c r="P36" s="68">
        <v>2</v>
      </c>
      <c r="Q36" s="72">
        <v>2.7</v>
      </c>
      <c r="R36" s="72">
        <v>3</v>
      </c>
      <c r="S36" s="72">
        <v>2.75</v>
      </c>
      <c r="T36" s="68">
        <v>1</v>
      </c>
      <c r="U36" s="70" t="str">
        <f t="shared" si="7"/>
        <v>OUI</v>
      </c>
      <c r="V36" s="71" t="str">
        <f t="shared" si="8"/>
        <v>NON</v>
      </c>
      <c r="W36" s="70" t="str">
        <f t="shared" si="9"/>
        <v>0</v>
      </c>
      <c r="X36" s="208" t="str">
        <f t="shared" si="10"/>
        <v>Défaite</v>
      </c>
      <c r="Y36" s="204" t="s">
        <v>25</v>
      </c>
      <c r="Z36" s="211" t="str">
        <f>IF(Y36="","",VLOOKUP(Y36,Entraîneur!A:C,2,FALSE))</f>
        <v>Pascal Dupraz</v>
      </c>
      <c r="AA36" s="84">
        <f>IF(Y36="","",VLOOKUP(Y36,Budget!A:B,2,FALSE))</f>
        <v>35000000</v>
      </c>
    </row>
    <row r="37" spans="2:27" x14ac:dyDescent="0.25">
      <c r="B37" s="68">
        <v>4</v>
      </c>
      <c r="C37" s="68" t="s">
        <v>78</v>
      </c>
      <c r="D37" s="69">
        <v>42623</v>
      </c>
      <c r="E37" s="61" t="s">
        <v>5</v>
      </c>
      <c r="F37" s="84">
        <f>IF(H37="","",VLOOKUP(H37,Budget!A:B,2,FALSE))</f>
        <v>25000000</v>
      </c>
      <c r="G37" s="199" t="str">
        <f>IF(H37="","",VLOOKUP(H37,Entraîneur!A:C,2,FALSE))</f>
        <v>Stéphane MOULIN</v>
      </c>
      <c r="H37" s="204" t="s">
        <v>22</v>
      </c>
      <c r="I37" s="202">
        <f t="shared" si="0"/>
        <v>1</v>
      </c>
      <c r="J37" s="70">
        <f t="shared" si="1"/>
        <v>0</v>
      </c>
      <c r="K37" s="70">
        <f t="shared" si="2"/>
        <v>1</v>
      </c>
      <c r="L37" s="70" t="str">
        <f t="shared" si="3"/>
        <v>Victoire</v>
      </c>
      <c r="M37" s="71" t="str">
        <f t="shared" si="4"/>
        <v>3</v>
      </c>
      <c r="N37" s="71" t="str">
        <f t="shared" si="5"/>
        <v>OUI</v>
      </c>
      <c r="O37" s="71" t="str">
        <f t="shared" si="6"/>
        <v>NON</v>
      </c>
      <c r="P37" s="68">
        <v>3</v>
      </c>
      <c r="Q37" s="72">
        <v>2.2000000000000002</v>
      </c>
      <c r="R37" s="72">
        <v>3.1</v>
      </c>
      <c r="S37" s="72">
        <v>3.5</v>
      </c>
      <c r="T37" s="68">
        <v>1</v>
      </c>
      <c r="U37" s="70" t="str">
        <f t="shared" si="7"/>
        <v>OUI</v>
      </c>
      <c r="V37" s="71" t="str">
        <f t="shared" si="8"/>
        <v>NON</v>
      </c>
      <c r="W37" s="70" t="str">
        <f t="shared" si="9"/>
        <v>0</v>
      </c>
      <c r="X37" s="208" t="str">
        <f t="shared" si="10"/>
        <v>Défaite</v>
      </c>
      <c r="Y37" s="205" t="s">
        <v>12</v>
      </c>
      <c r="Z37" s="211" t="str">
        <f>IF(Y37="","",VLOOKUP(Y37,Entraîneur!A:C,2,FALSE))</f>
        <v>Olivier DALL'OGLIO</v>
      </c>
      <c r="AA37" s="84">
        <f>IF(Y37="","",VLOOKUP(Y37,Budget!A:B,2,FALSE))</f>
        <v>26000000</v>
      </c>
    </row>
    <row r="38" spans="2:27" x14ac:dyDescent="0.25">
      <c r="B38" s="68">
        <v>4</v>
      </c>
      <c r="C38" s="68" t="s">
        <v>78</v>
      </c>
      <c r="D38" s="69">
        <v>42623</v>
      </c>
      <c r="E38" s="61" t="s">
        <v>5</v>
      </c>
      <c r="F38" s="84">
        <f>IF(H38="","",VLOOKUP(H38,Budget!A:B,2,FALSE))</f>
        <v>26000000</v>
      </c>
      <c r="G38" s="199" t="str">
        <f>IF(H38="","",VLOOKUP(H38,Entraîneur!A:C,2,FALSE))</f>
        <v>Antoine KOMBOUARÉ</v>
      </c>
      <c r="H38" s="204" t="s">
        <v>9</v>
      </c>
      <c r="I38" s="202">
        <f t="shared" si="0"/>
        <v>1</v>
      </c>
      <c r="J38" s="70">
        <f t="shared" si="1"/>
        <v>1</v>
      </c>
      <c r="K38" s="70">
        <f t="shared" si="2"/>
        <v>0</v>
      </c>
      <c r="L38" s="70" t="str">
        <f t="shared" si="3"/>
        <v>Nul</v>
      </c>
      <c r="M38" s="71" t="str">
        <f t="shared" si="4"/>
        <v>1</v>
      </c>
      <c r="N38" s="71" t="str">
        <f t="shared" si="5"/>
        <v>OUI</v>
      </c>
      <c r="O38" s="71" t="str">
        <f t="shared" si="6"/>
        <v>NON</v>
      </c>
      <c r="P38" s="68">
        <v>1</v>
      </c>
      <c r="Q38" s="72">
        <v>2.2999999999999998</v>
      </c>
      <c r="R38" s="72">
        <v>3.1</v>
      </c>
      <c r="S38" s="72">
        <v>3.25</v>
      </c>
      <c r="T38" s="68">
        <v>1</v>
      </c>
      <c r="U38" s="70" t="str">
        <f t="shared" si="7"/>
        <v>OUI</v>
      </c>
      <c r="V38" s="71" t="str">
        <f t="shared" si="8"/>
        <v>NON</v>
      </c>
      <c r="W38" s="70" t="str">
        <f t="shared" si="9"/>
        <v>1</v>
      </c>
      <c r="X38" s="208" t="str">
        <f t="shared" si="10"/>
        <v>Nul</v>
      </c>
      <c r="Y38" s="204" t="s">
        <v>14</v>
      </c>
      <c r="Z38" s="211" t="str">
        <f>IF(Y38="","",VLOOKUP(Y38,Entraîneur!A:C,2,FALSE))</f>
        <v>Frédéric HANTZ</v>
      </c>
      <c r="AA38" s="84">
        <f>IF(Y38="","",VLOOKUP(Y38,Budget!A:B,2,FALSE))</f>
        <v>42000000</v>
      </c>
    </row>
    <row r="39" spans="2:27" x14ac:dyDescent="0.25">
      <c r="B39" s="68">
        <v>4</v>
      </c>
      <c r="C39" s="68" t="s">
        <v>78</v>
      </c>
      <c r="D39" s="69">
        <v>42624</v>
      </c>
      <c r="E39" s="61" t="s">
        <v>5</v>
      </c>
      <c r="F39" s="84">
        <f>IF(H39="","",VLOOKUP(H39,Budget!A:B,2,FALSE))</f>
        <v>40000000</v>
      </c>
      <c r="G39" s="199" t="str">
        <f>IF(H39="","",VLOOKUP(H39,Entraîneur!A:C,2,FALSE))</f>
        <v>René Girard</v>
      </c>
      <c r="H39" s="204" t="s">
        <v>20</v>
      </c>
      <c r="I39" s="202">
        <f t="shared" si="0"/>
        <v>0</v>
      </c>
      <c r="J39" s="70">
        <f t="shared" si="1"/>
        <v>0</v>
      </c>
      <c r="K39" s="70">
        <f t="shared" si="2"/>
        <v>2</v>
      </c>
      <c r="L39" s="70" t="str">
        <f t="shared" si="3"/>
        <v>Défaite</v>
      </c>
      <c r="M39" s="71" t="str">
        <f t="shared" si="4"/>
        <v>0</v>
      </c>
      <c r="N39" s="71" t="str">
        <f t="shared" si="5"/>
        <v>OUI</v>
      </c>
      <c r="O39" s="71" t="str">
        <f t="shared" si="6"/>
        <v>OUI</v>
      </c>
      <c r="P39" s="68">
        <v>0</v>
      </c>
      <c r="Q39" s="72">
        <v>1.72</v>
      </c>
      <c r="R39" s="72">
        <v>3.4</v>
      </c>
      <c r="S39" s="72">
        <v>5.5</v>
      </c>
      <c r="T39" s="68">
        <v>3</v>
      </c>
      <c r="U39" s="70" t="str">
        <f t="shared" si="7"/>
        <v>NON</v>
      </c>
      <c r="V39" s="71" t="str">
        <f t="shared" si="8"/>
        <v>NON</v>
      </c>
      <c r="W39" s="70" t="str">
        <f t="shared" si="9"/>
        <v>3</v>
      </c>
      <c r="X39" s="208" t="str">
        <f t="shared" si="10"/>
        <v>Victoire</v>
      </c>
      <c r="Y39" s="205" t="s">
        <v>13</v>
      </c>
      <c r="Z39" s="211" t="str">
        <f>IF(Y39="","",VLOOKUP(Y39,Entraîneur!A:C,2,FALSE))</f>
        <v>Philippe HINSCHBERGER</v>
      </c>
      <c r="AA39" s="84">
        <f>IF(Y39="","",VLOOKUP(Y39,Budget!A:B,2,FALSE))</f>
        <v>30000000</v>
      </c>
    </row>
    <row r="40" spans="2:27" x14ac:dyDescent="0.25">
      <c r="B40" s="68">
        <v>4</v>
      </c>
      <c r="C40" s="68" t="s">
        <v>78</v>
      </c>
      <c r="D40" s="69">
        <v>42624</v>
      </c>
      <c r="E40" s="61" t="s">
        <v>5</v>
      </c>
      <c r="F40" s="84">
        <f>IF(H40="","",VLOOKUP(H40,Budget!A:B,2,FALSE))</f>
        <v>50000000</v>
      </c>
      <c r="G40" s="199" t="str">
        <f>IF(H40="","",VLOOKUP(H40,Entraîneur!A:C,2,FALSE))</f>
        <v>Christian Gourcuff</v>
      </c>
      <c r="H40" s="204" t="s">
        <v>24</v>
      </c>
      <c r="I40" s="202">
        <f t="shared" si="0"/>
        <v>2</v>
      </c>
      <c r="J40" s="70">
        <f t="shared" si="1"/>
        <v>0</v>
      </c>
      <c r="K40" s="70">
        <f t="shared" si="2"/>
        <v>0</v>
      </c>
      <c r="L40" s="70" t="str">
        <f t="shared" si="3"/>
        <v>Victoire</v>
      </c>
      <c r="M40" s="71" t="str">
        <f t="shared" si="4"/>
        <v>3</v>
      </c>
      <c r="N40" s="71" t="str">
        <f t="shared" si="5"/>
        <v>OUI</v>
      </c>
      <c r="O40" s="71" t="str">
        <f t="shared" si="6"/>
        <v>OUI</v>
      </c>
      <c r="P40" s="68">
        <v>2</v>
      </c>
      <c r="Q40" s="72">
        <v>1.95</v>
      </c>
      <c r="R40" s="72">
        <v>3.4</v>
      </c>
      <c r="S40" s="72">
        <v>3.8</v>
      </c>
      <c r="T40" s="68">
        <v>0</v>
      </c>
      <c r="U40" s="70" t="str">
        <f t="shared" si="7"/>
        <v>NON</v>
      </c>
      <c r="V40" s="71" t="str">
        <f t="shared" si="8"/>
        <v>NON</v>
      </c>
      <c r="W40" s="70" t="str">
        <f t="shared" si="9"/>
        <v>0</v>
      </c>
      <c r="X40" s="208" t="str">
        <f t="shared" si="10"/>
        <v>Défaite</v>
      </c>
      <c r="Y40" s="205" t="s">
        <v>11</v>
      </c>
      <c r="Z40" s="211" t="str">
        <f>IF(Y40="","",VLOOKUP(Y40,Entraîneur!A:C,2,FALSE))</f>
        <v>Patrice GARANDE</v>
      </c>
      <c r="AA40" s="84">
        <f>IF(Y40="","",VLOOKUP(Y40,Budget!A:B,2,FALSE))</f>
        <v>30000000</v>
      </c>
    </row>
    <row r="41" spans="2:27" x14ac:dyDescent="0.25">
      <c r="B41" s="68">
        <v>4</v>
      </c>
      <c r="C41" s="68" t="s">
        <v>78</v>
      </c>
      <c r="D41" s="69">
        <v>42624</v>
      </c>
      <c r="E41" s="61" t="s">
        <v>5</v>
      </c>
      <c r="F41" s="84">
        <f>IF(H41="","",VLOOKUP(H41,Budget!A:B,2,FALSE))</f>
        <v>42000000</v>
      </c>
      <c r="G41" s="199" t="str">
        <f>IF(H41="","",VLOOKUP(H41,Entraîneur!A:C,2,FALSE))</f>
        <v>Lucien FAVRE</v>
      </c>
      <c r="H41" s="204" t="s">
        <v>16</v>
      </c>
      <c r="I41" s="202">
        <f t="shared" si="0"/>
        <v>2</v>
      </c>
      <c r="J41" s="70">
        <f t="shared" si="1"/>
        <v>1</v>
      </c>
      <c r="K41" s="70">
        <f t="shared" si="2"/>
        <v>0</v>
      </c>
      <c r="L41" s="70" t="str">
        <f t="shared" si="3"/>
        <v>Victoire</v>
      </c>
      <c r="M41" s="71" t="str">
        <f t="shared" si="4"/>
        <v>3</v>
      </c>
      <c r="N41" s="71" t="str">
        <f t="shared" si="5"/>
        <v>OUI</v>
      </c>
      <c r="O41" s="71" t="str">
        <f t="shared" si="6"/>
        <v>NON</v>
      </c>
      <c r="P41" s="68">
        <v>3</v>
      </c>
      <c r="Q41" s="72">
        <v>2.2999999999999998</v>
      </c>
      <c r="R41" s="72">
        <v>3.1</v>
      </c>
      <c r="S41" s="72">
        <v>3.25</v>
      </c>
      <c r="T41" s="68">
        <v>2</v>
      </c>
      <c r="U41" s="70" t="str">
        <f t="shared" si="7"/>
        <v>OUI</v>
      </c>
      <c r="V41" s="71" t="str">
        <f t="shared" si="8"/>
        <v>NON</v>
      </c>
      <c r="W41" s="70" t="str">
        <f t="shared" si="9"/>
        <v>0</v>
      </c>
      <c r="X41" s="208" t="str">
        <f t="shared" si="10"/>
        <v>Défaite</v>
      </c>
      <c r="Y41" s="205" t="s">
        <v>17</v>
      </c>
      <c r="Z41" s="211" t="str">
        <f>IF(Y41="","",VLOOKUP(Y41,Entraîneur!A:C,2,FALSE))</f>
        <v>Franck PASSI</v>
      </c>
      <c r="AA41" s="84">
        <f>IF(Y41="","",VLOOKUP(Y41,Budget!A:B,2,FALSE))</f>
        <v>100000000</v>
      </c>
    </row>
    <row r="42" spans="2:27" x14ac:dyDescent="0.25">
      <c r="F42" s="84" t="str">
        <f>IF(H42="","",VLOOKUP(H42,Budget!A:B,2,FALSE))</f>
        <v/>
      </c>
      <c r="G42" s="199" t="str">
        <f>IF(H42="","",VLOOKUP(H42,Entraîneur!A:C,2,FALSE))</f>
        <v/>
      </c>
      <c r="I42" s="202" t="str">
        <f t="shared" si="0"/>
        <v/>
      </c>
      <c r="J42" s="70" t="str">
        <f t="shared" si="1"/>
        <v/>
      </c>
      <c r="K42" s="70" t="str">
        <f t="shared" si="2"/>
        <v/>
      </c>
      <c r="L42" s="70" t="str">
        <f t="shared" si="3"/>
        <v/>
      </c>
      <c r="M42" s="71" t="str">
        <f t="shared" si="4"/>
        <v/>
      </c>
      <c r="N42" s="71" t="str">
        <f t="shared" si="5"/>
        <v/>
      </c>
      <c r="O42" s="71" t="str">
        <f t="shared" si="6"/>
        <v/>
      </c>
      <c r="U42" s="70" t="str">
        <f t="shared" si="7"/>
        <v/>
      </c>
      <c r="V42" s="71" t="str">
        <f t="shared" si="8"/>
        <v/>
      </c>
      <c r="W42" s="70" t="str">
        <f t="shared" si="9"/>
        <v/>
      </c>
      <c r="X42" s="208" t="str">
        <f t="shared" si="10"/>
        <v/>
      </c>
      <c r="Z42" s="211" t="str">
        <f>IF(Y42="","",VLOOKUP(Y42,Entraîneur!A:C,2,FALSE))</f>
        <v/>
      </c>
      <c r="AA42" s="84" t="str">
        <f>IF(Y42="","",VLOOKUP(Y42,Budget!A:B,2,FALSE))</f>
        <v/>
      </c>
    </row>
    <row r="43" spans="2:27" x14ac:dyDescent="0.25">
      <c r="F43" s="84" t="str">
        <f>IF(H43="","",VLOOKUP(H43,Budget!A:B,2,FALSE))</f>
        <v/>
      </c>
      <c r="G43" s="199" t="str">
        <f>IF(H43="","",VLOOKUP(H43,Entraîneur!A:C,2,FALSE))</f>
        <v/>
      </c>
      <c r="I43" s="202" t="str">
        <f t="shared" si="0"/>
        <v/>
      </c>
      <c r="J43" s="70" t="str">
        <f t="shared" si="1"/>
        <v/>
      </c>
      <c r="K43" s="70" t="str">
        <f t="shared" si="2"/>
        <v/>
      </c>
      <c r="L43" s="70" t="str">
        <f t="shared" si="3"/>
        <v/>
      </c>
      <c r="M43" s="71" t="str">
        <f t="shared" si="4"/>
        <v/>
      </c>
      <c r="N43" s="71" t="str">
        <f t="shared" si="5"/>
        <v/>
      </c>
      <c r="O43" s="71" t="str">
        <f t="shared" si="6"/>
        <v/>
      </c>
      <c r="U43" s="70" t="str">
        <f t="shared" si="7"/>
        <v/>
      </c>
      <c r="V43" s="71" t="str">
        <f t="shared" si="8"/>
        <v/>
      </c>
      <c r="W43" s="70" t="str">
        <f t="shared" si="9"/>
        <v/>
      </c>
      <c r="X43" s="208" t="str">
        <f t="shared" si="10"/>
        <v/>
      </c>
      <c r="Z43" s="211" t="str">
        <f>IF(Y43="","",VLOOKUP(Y43,Entraîneur!A:C,2,FALSE))</f>
        <v/>
      </c>
      <c r="AA43" s="84" t="str">
        <f>IF(Y43="","",VLOOKUP(Y43,Budget!A:B,2,FALSE))</f>
        <v/>
      </c>
    </row>
    <row r="44" spans="2:27" x14ac:dyDescent="0.25">
      <c r="F44" s="84" t="str">
        <f>IF(H44="","",VLOOKUP(H44,Budget!A:B,2,FALSE))</f>
        <v/>
      </c>
      <c r="G44" s="199" t="str">
        <f>IF(H44="","",VLOOKUP(H44,Entraîneur!A:C,2,FALSE))</f>
        <v/>
      </c>
      <c r="I44" s="202" t="str">
        <f t="shared" si="0"/>
        <v/>
      </c>
      <c r="J44" s="70" t="str">
        <f t="shared" si="1"/>
        <v/>
      </c>
      <c r="K44" s="70" t="str">
        <f t="shared" si="2"/>
        <v/>
      </c>
      <c r="L44" s="70" t="str">
        <f t="shared" si="3"/>
        <v/>
      </c>
      <c r="M44" s="71" t="str">
        <f t="shared" si="4"/>
        <v/>
      </c>
      <c r="N44" s="71" t="str">
        <f t="shared" si="5"/>
        <v/>
      </c>
      <c r="O44" s="71" t="str">
        <f t="shared" si="6"/>
        <v/>
      </c>
      <c r="U44" s="70" t="str">
        <f t="shared" si="7"/>
        <v/>
      </c>
      <c r="V44" s="71" t="str">
        <f t="shared" si="8"/>
        <v/>
      </c>
      <c r="W44" s="70" t="str">
        <f t="shared" si="9"/>
        <v/>
      </c>
      <c r="X44" s="208" t="str">
        <f t="shared" si="10"/>
        <v/>
      </c>
      <c r="Z44" s="211" t="str">
        <f>IF(Y44="","",VLOOKUP(Y44,Entraîneur!A:C,2,FALSE))</f>
        <v/>
      </c>
      <c r="AA44" s="84" t="str">
        <f>IF(Y44="","",VLOOKUP(Y44,Budget!A:B,2,FALSE))</f>
        <v/>
      </c>
    </row>
    <row r="45" spans="2:27" x14ac:dyDescent="0.25">
      <c r="F45" s="84" t="str">
        <f>IF(H45="","",VLOOKUP(H45,Budget!A:B,2,FALSE))</f>
        <v/>
      </c>
      <c r="G45" s="199" t="str">
        <f>IF(H45="","",VLOOKUP(H45,Entraîneur!A:C,2,FALSE))</f>
        <v/>
      </c>
      <c r="I45" s="202" t="str">
        <f t="shared" si="0"/>
        <v/>
      </c>
      <c r="J45" s="70" t="str">
        <f t="shared" si="1"/>
        <v/>
      </c>
      <c r="K45" s="70" t="str">
        <f t="shared" si="2"/>
        <v/>
      </c>
      <c r="L45" s="70" t="str">
        <f t="shared" si="3"/>
        <v/>
      </c>
      <c r="M45" s="71" t="str">
        <f t="shared" si="4"/>
        <v/>
      </c>
      <c r="N45" s="71" t="str">
        <f t="shared" si="5"/>
        <v/>
      </c>
      <c r="O45" s="71" t="str">
        <f t="shared" si="6"/>
        <v/>
      </c>
      <c r="U45" s="70" t="str">
        <f t="shared" si="7"/>
        <v/>
      </c>
      <c r="V45" s="71" t="str">
        <f t="shared" si="8"/>
        <v/>
      </c>
      <c r="W45" s="70" t="str">
        <f t="shared" si="9"/>
        <v/>
      </c>
      <c r="X45" s="208" t="str">
        <f t="shared" si="10"/>
        <v/>
      </c>
      <c r="Z45" s="211" t="str">
        <f>IF(Y45="","",VLOOKUP(Y45,Entraîneur!A:C,2,FALSE))</f>
        <v/>
      </c>
      <c r="AA45" s="84" t="str">
        <f>IF(Y45="","",VLOOKUP(Y45,Budget!A:B,2,FALSE))</f>
        <v/>
      </c>
    </row>
    <row r="46" spans="2:27" x14ac:dyDescent="0.25">
      <c r="F46" s="84" t="str">
        <f>IF(H46="","",VLOOKUP(H46,Budget!A:B,2,FALSE))</f>
        <v/>
      </c>
      <c r="G46" s="199" t="str">
        <f>IF(H46="","",VLOOKUP(H46,Entraîneur!A:C,2,FALSE))</f>
        <v/>
      </c>
      <c r="I46" s="202" t="str">
        <f t="shared" si="0"/>
        <v/>
      </c>
      <c r="J46" s="70" t="str">
        <f t="shared" si="1"/>
        <v/>
      </c>
      <c r="K46" s="70" t="str">
        <f t="shared" si="2"/>
        <v/>
      </c>
      <c r="L46" s="70" t="str">
        <f t="shared" si="3"/>
        <v/>
      </c>
      <c r="M46" s="71" t="str">
        <f t="shared" si="4"/>
        <v/>
      </c>
      <c r="N46" s="71" t="str">
        <f t="shared" si="5"/>
        <v/>
      </c>
      <c r="O46" s="71" t="str">
        <f t="shared" si="6"/>
        <v/>
      </c>
      <c r="U46" s="70" t="str">
        <f t="shared" si="7"/>
        <v/>
      </c>
      <c r="V46" s="71" t="str">
        <f t="shared" si="8"/>
        <v/>
      </c>
      <c r="W46" s="70" t="str">
        <f t="shared" si="9"/>
        <v/>
      </c>
      <c r="X46" s="208" t="str">
        <f t="shared" si="10"/>
        <v/>
      </c>
      <c r="Z46" s="211" t="str">
        <f>IF(Y46="","",VLOOKUP(Y46,Entraîneur!A:C,2,FALSE))</f>
        <v/>
      </c>
      <c r="AA46" s="84" t="str">
        <f>IF(Y46="","",VLOOKUP(Y46,Budget!A:B,2,FALSE))</f>
        <v/>
      </c>
    </row>
    <row r="47" spans="2:27" x14ac:dyDescent="0.25">
      <c r="F47" s="84" t="str">
        <f>IF(H47="","",VLOOKUP(H47,Budget!A:B,2,FALSE))</f>
        <v/>
      </c>
      <c r="G47" s="199" t="str">
        <f>IF(H47="","",VLOOKUP(H47,Entraîneur!A:C,2,FALSE))</f>
        <v/>
      </c>
      <c r="I47" s="202" t="str">
        <f t="shared" si="0"/>
        <v/>
      </c>
      <c r="J47" s="70" t="str">
        <f t="shared" si="1"/>
        <v/>
      </c>
      <c r="K47" s="70" t="str">
        <f t="shared" si="2"/>
        <v/>
      </c>
      <c r="L47" s="70" t="str">
        <f t="shared" si="3"/>
        <v/>
      </c>
      <c r="M47" s="71" t="str">
        <f t="shared" si="4"/>
        <v/>
      </c>
      <c r="N47" s="71" t="str">
        <f t="shared" si="5"/>
        <v/>
      </c>
      <c r="O47" s="71" t="str">
        <f t="shared" si="6"/>
        <v/>
      </c>
      <c r="U47" s="70" t="str">
        <f t="shared" si="7"/>
        <v/>
      </c>
      <c r="V47" s="71" t="str">
        <f t="shared" si="8"/>
        <v/>
      </c>
      <c r="W47" s="70" t="str">
        <f t="shared" si="9"/>
        <v/>
      </c>
      <c r="X47" s="208" t="str">
        <f t="shared" si="10"/>
        <v/>
      </c>
      <c r="Z47" s="211" t="str">
        <f>IF(Y47="","",VLOOKUP(Y47,Entraîneur!A:C,2,FALSE))</f>
        <v/>
      </c>
      <c r="AA47" s="84" t="str">
        <f>IF(Y47="","",VLOOKUP(Y47,Budget!A:B,2,FALSE))</f>
        <v/>
      </c>
    </row>
    <row r="48" spans="2:27" x14ac:dyDescent="0.25">
      <c r="F48" s="84" t="str">
        <f>IF(H48="","",VLOOKUP(H48,Budget!A:B,2,FALSE))</f>
        <v/>
      </c>
      <c r="G48" s="199" t="str">
        <f>IF(H48="","",VLOOKUP(H48,Entraîneur!A:C,2,FALSE))</f>
        <v/>
      </c>
      <c r="I48" s="202" t="str">
        <f t="shared" si="0"/>
        <v/>
      </c>
      <c r="J48" s="70" t="str">
        <f t="shared" si="1"/>
        <v/>
      </c>
      <c r="K48" s="70" t="str">
        <f t="shared" si="2"/>
        <v/>
      </c>
      <c r="L48" s="70" t="str">
        <f t="shared" si="3"/>
        <v/>
      </c>
      <c r="M48" s="71" t="str">
        <f t="shared" si="4"/>
        <v/>
      </c>
      <c r="N48" s="71" t="str">
        <f t="shared" si="5"/>
        <v/>
      </c>
      <c r="O48" s="71" t="str">
        <f t="shared" si="6"/>
        <v/>
      </c>
      <c r="U48" s="70" t="str">
        <f t="shared" si="7"/>
        <v/>
      </c>
      <c r="V48" s="71" t="str">
        <f t="shared" si="8"/>
        <v/>
      </c>
      <c r="W48" s="70" t="str">
        <f t="shared" si="9"/>
        <v/>
      </c>
      <c r="X48" s="208" t="str">
        <f t="shared" si="10"/>
        <v/>
      </c>
      <c r="Z48" s="211" t="str">
        <f>IF(Y48="","",VLOOKUP(Y48,Entraîneur!A:C,2,FALSE))</f>
        <v/>
      </c>
      <c r="AA48" s="84" t="str">
        <f>IF(Y48="","",VLOOKUP(Y48,Budget!A:B,2,FALSE))</f>
        <v/>
      </c>
    </row>
    <row r="49" spans="6:27" x14ac:dyDescent="0.25">
      <c r="F49" s="84" t="str">
        <f>IF(H49="","",VLOOKUP(H49,Budget!A:B,2,FALSE))</f>
        <v/>
      </c>
      <c r="G49" s="199" t="str">
        <f>IF(H49="","",VLOOKUP(H49,Entraîneur!A:C,2,FALSE))</f>
        <v/>
      </c>
      <c r="I49" s="202" t="str">
        <f t="shared" si="0"/>
        <v/>
      </c>
      <c r="J49" s="70" t="str">
        <f t="shared" si="1"/>
        <v/>
      </c>
      <c r="K49" s="70" t="str">
        <f t="shared" si="2"/>
        <v/>
      </c>
      <c r="L49" s="70" t="str">
        <f t="shared" si="3"/>
        <v/>
      </c>
      <c r="M49" s="71" t="str">
        <f t="shared" si="4"/>
        <v/>
      </c>
      <c r="N49" s="71" t="str">
        <f t="shared" si="5"/>
        <v/>
      </c>
      <c r="O49" s="71" t="str">
        <f t="shared" si="6"/>
        <v/>
      </c>
      <c r="U49" s="70" t="str">
        <f t="shared" si="7"/>
        <v/>
      </c>
      <c r="V49" s="71" t="str">
        <f t="shared" si="8"/>
        <v/>
      </c>
      <c r="W49" s="70" t="str">
        <f t="shared" si="9"/>
        <v/>
      </c>
      <c r="X49" s="208" t="str">
        <f t="shared" si="10"/>
        <v/>
      </c>
      <c r="Z49" s="211" t="str">
        <f>IF(Y49="","",VLOOKUP(Y49,Entraîneur!A:C,2,FALSE))</f>
        <v/>
      </c>
      <c r="AA49" s="84" t="str">
        <f>IF(Y49="","",VLOOKUP(Y49,Budget!A:B,2,FALSE))</f>
        <v/>
      </c>
    </row>
    <row r="50" spans="6:27" x14ac:dyDescent="0.25">
      <c r="F50" s="84" t="str">
        <f>IF(H50="","",VLOOKUP(H50,Budget!A:B,2,FALSE))</f>
        <v/>
      </c>
      <c r="G50" s="199" t="str">
        <f>IF(H50="","",VLOOKUP(H50,Entraîneur!A:C,2,FALSE))</f>
        <v/>
      </c>
      <c r="I50" s="202" t="str">
        <f t="shared" si="0"/>
        <v/>
      </c>
      <c r="J50" s="70" t="str">
        <f t="shared" si="1"/>
        <v/>
      </c>
      <c r="K50" s="70" t="str">
        <f t="shared" si="2"/>
        <v/>
      </c>
      <c r="L50" s="70" t="str">
        <f t="shared" si="3"/>
        <v/>
      </c>
      <c r="M50" s="71" t="str">
        <f t="shared" si="4"/>
        <v/>
      </c>
      <c r="N50" s="71" t="str">
        <f t="shared" si="5"/>
        <v/>
      </c>
      <c r="O50" s="71" t="str">
        <f t="shared" si="6"/>
        <v/>
      </c>
      <c r="U50" s="70" t="str">
        <f t="shared" si="7"/>
        <v/>
      </c>
      <c r="V50" s="71" t="str">
        <f t="shared" si="8"/>
        <v/>
      </c>
      <c r="W50" s="70" t="str">
        <f t="shared" si="9"/>
        <v/>
      </c>
      <c r="X50" s="208" t="str">
        <f t="shared" si="10"/>
        <v/>
      </c>
      <c r="Z50" s="211" t="str">
        <f>IF(Y50="","",VLOOKUP(Y50,Entraîneur!A:C,2,FALSE))</f>
        <v/>
      </c>
      <c r="AA50" s="84" t="str">
        <f>IF(Y50="","",VLOOKUP(Y50,Budget!A:B,2,FALSE))</f>
        <v/>
      </c>
    </row>
    <row r="51" spans="6:27" x14ac:dyDescent="0.25">
      <c r="F51" s="84" t="str">
        <f>IF(H51="","",VLOOKUP(H51,Budget!A:B,2,FALSE))</f>
        <v/>
      </c>
      <c r="G51" s="199" t="str">
        <f>IF(H51="","",VLOOKUP(H51,Entraîneur!A:C,2,FALSE))</f>
        <v/>
      </c>
      <c r="I51" s="202" t="str">
        <f t="shared" si="0"/>
        <v/>
      </c>
      <c r="J51" s="70" t="str">
        <f t="shared" si="1"/>
        <v/>
      </c>
      <c r="K51" s="70" t="str">
        <f t="shared" si="2"/>
        <v/>
      </c>
      <c r="L51" s="70" t="str">
        <f t="shared" si="3"/>
        <v/>
      </c>
      <c r="M51" s="71" t="str">
        <f t="shared" si="4"/>
        <v/>
      </c>
      <c r="N51" s="71" t="str">
        <f t="shared" si="5"/>
        <v/>
      </c>
      <c r="O51" s="71" t="str">
        <f t="shared" si="6"/>
        <v/>
      </c>
      <c r="U51" s="70" t="str">
        <f t="shared" si="7"/>
        <v/>
      </c>
      <c r="V51" s="71" t="str">
        <f t="shared" si="8"/>
        <v/>
      </c>
      <c r="W51" s="70" t="str">
        <f t="shared" si="9"/>
        <v/>
      </c>
      <c r="X51" s="208" t="str">
        <f t="shared" si="10"/>
        <v/>
      </c>
      <c r="Z51" s="211" t="str">
        <f>IF(Y51="","",VLOOKUP(Y51,Entraîneur!A:C,2,FALSE))</f>
        <v/>
      </c>
      <c r="AA51" s="84" t="str">
        <f>IF(Y51="","",VLOOKUP(Y51,Budget!A:B,2,FALSE))</f>
        <v/>
      </c>
    </row>
    <row r="52" spans="6:27" x14ac:dyDescent="0.25">
      <c r="F52" s="84" t="str">
        <f>IF(H52="","",VLOOKUP(H52,Budget!A:B,2,FALSE))</f>
        <v/>
      </c>
      <c r="G52" s="199" t="str">
        <f>IF(H52="","",VLOOKUP(H52,Entraîneur!A:C,2,FALSE))</f>
        <v/>
      </c>
      <c r="I52" s="202" t="str">
        <f t="shared" si="0"/>
        <v/>
      </c>
      <c r="J52" s="70" t="str">
        <f t="shared" si="1"/>
        <v/>
      </c>
      <c r="K52" s="70" t="str">
        <f t="shared" si="2"/>
        <v/>
      </c>
      <c r="L52" s="70" t="str">
        <f t="shared" si="3"/>
        <v/>
      </c>
      <c r="M52" s="71" t="str">
        <f t="shared" si="4"/>
        <v/>
      </c>
      <c r="N52" s="71" t="str">
        <f t="shared" si="5"/>
        <v/>
      </c>
      <c r="O52" s="71" t="str">
        <f t="shared" si="6"/>
        <v/>
      </c>
      <c r="U52" s="70" t="str">
        <f t="shared" si="7"/>
        <v/>
      </c>
      <c r="V52" s="71" t="str">
        <f t="shared" si="8"/>
        <v/>
      </c>
      <c r="W52" s="70" t="str">
        <f t="shared" si="9"/>
        <v/>
      </c>
      <c r="X52" s="208" t="str">
        <f t="shared" si="10"/>
        <v/>
      </c>
      <c r="Z52" s="211" t="str">
        <f>IF(Y52="","",VLOOKUP(Y52,Entraîneur!A:C,2,FALSE))</f>
        <v/>
      </c>
      <c r="AA52" s="84" t="str">
        <f>IF(Y52="","",VLOOKUP(Y52,Budget!A:B,2,FALSE))</f>
        <v/>
      </c>
    </row>
    <row r="53" spans="6:27" x14ac:dyDescent="0.25">
      <c r="F53" s="84" t="str">
        <f>IF(H53="","",VLOOKUP(H53,Budget!A:B,2,FALSE))</f>
        <v/>
      </c>
      <c r="G53" s="199" t="str">
        <f>IF(H53="","",VLOOKUP(H53,Entraîneur!A:C,2,FALSE))</f>
        <v/>
      </c>
      <c r="I53" s="202" t="str">
        <f t="shared" si="0"/>
        <v/>
      </c>
      <c r="J53" s="70" t="str">
        <f t="shared" si="1"/>
        <v/>
      </c>
      <c r="K53" s="70" t="str">
        <f t="shared" si="2"/>
        <v/>
      </c>
      <c r="L53" s="70" t="str">
        <f t="shared" si="3"/>
        <v/>
      </c>
      <c r="M53" s="71" t="str">
        <f t="shared" si="4"/>
        <v/>
      </c>
      <c r="N53" s="71" t="str">
        <f t="shared" si="5"/>
        <v/>
      </c>
      <c r="O53" s="71" t="str">
        <f t="shared" si="6"/>
        <v/>
      </c>
      <c r="U53" s="70" t="str">
        <f t="shared" si="7"/>
        <v/>
      </c>
      <c r="V53" s="71" t="str">
        <f t="shared" si="8"/>
        <v/>
      </c>
      <c r="W53" s="70" t="str">
        <f t="shared" si="9"/>
        <v/>
      </c>
      <c r="X53" s="208" t="str">
        <f t="shared" si="10"/>
        <v/>
      </c>
      <c r="Z53" s="211" t="str">
        <f>IF(Y53="","",VLOOKUP(Y53,Entraîneur!A:C,2,FALSE))</f>
        <v/>
      </c>
      <c r="AA53" s="84" t="str">
        <f>IF(Y53="","",VLOOKUP(Y53,Budget!A:B,2,FALSE))</f>
        <v/>
      </c>
    </row>
    <row r="54" spans="6:27" x14ac:dyDescent="0.25">
      <c r="F54" s="84" t="str">
        <f>IF(H54="","",VLOOKUP(H54,Budget!A:B,2,FALSE))</f>
        <v/>
      </c>
      <c r="G54" s="199" t="str">
        <f>IF(H54="","",VLOOKUP(H54,Entraîneur!A:C,2,FALSE))</f>
        <v/>
      </c>
      <c r="I54" s="202" t="str">
        <f t="shared" si="0"/>
        <v/>
      </c>
      <c r="J54" s="70" t="str">
        <f t="shared" si="1"/>
        <v/>
      </c>
      <c r="K54" s="70" t="str">
        <f t="shared" si="2"/>
        <v/>
      </c>
      <c r="L54" s="70" t="str">
        <f t="shared" si="3"/>
        <v/>
      </c>
      <c r="M54" s="71" t="str">
        <f t="shared" si="4"/>
        <v/>
      </c>
      <c r="N54" s="71" t="str">
        <f t="shared" si="5"/>
        <v/>
      </c>
      <c r="O54" s="71" t="str">
        <f t="shared" si="6"/>
        <v/>
      </c>
      <c r="U54" s="70" t="str">
        <f t="shared" si="7"/>
        <v/>
      </c>
      <c r="V54" s="71" t="str">
        <f t="shared" si="8"/>
        <v/>
      </c>
      <c r="W54" s="70" t="str">
        <f t="shared" si="9"/>
        <v/>
      </c>
      <c r="X54" s="208" t="str">
        <f t="shared" si="10"/>
        <v/>
      </c>
      <c r="Z54" s="211" t="str">
        <f>IF(Y54="","",VLOOKUP(Y54,Entraîneur!A:C,2,FALSE))</f>
        <v/>
      </c>
      <c r="AA54" s="84" t="str">
        <f>IF(Y54="","",VLOOKUP(Y54,Budget!A:B,2,FALSE))</f>
        <v/>
      </c>
    </row>
    <row r="55" spans="6:27" x14ac:dyDescent="0.25">
      <c r="F55" s="84" t="str">
        <f>IF(H55="","",VLOOKUP(H55,Budget!A:B,2,FALSE))</f>
        <v/>
      </c>
      <c r="G55" s="199" t="str">
        <f>IF(H55="","",VLOOKUP(H55,Entraîneur!A:C,2,FALSE))</f>
        <v/>
      </c>
      <c r="I55" s="202" t="str">
        <f t="shared" si="0"/>
        <v/>
      </c>
      <c r="J55" s="70" t="str">
        <f t="shared" si="1"/>
        <v/>
      </c>
      <c r="K55" s="70" t="str">
        <f t="shared" si="2"/>
        <v/>
      </c>
      <c r="L55" s="70" t="str">
        <f t="shared" si="3"/>
        <v/>
      </c>
      <c r="M55" s="71" t="str">
        <f t="shared" si="4"/>
        <v/>
      </c>
      <c r="N55" s="71" t="str">
        <f t="shared" si="5"/>
        <v/>
      </c>
      <c r="O55" s="71" t="str">
        <f t="shared" si="6"/>
        <v/>
      </c>
      <c r="U55" s="70" t="str">
        <f t="shared" si="7"/>
        <v/>
      </c>
      <c r="V55" s="71" t="str">
        <f t="shared" si="8"/>
        <v/>
      </c>
      <c r="W55" s="70" t="str">
        <f t="shared" si="9"/>
        <v/>
      </c>
      <c r="X55" s="208" t="str">
        <f t="shared" si="10"/>
        <v/>
      </c>
      <c r="Z55" s="211" t="str">
        <f>IF(Y55="","",VLOOKUP(Y55,Entraîneur!A:C,2,FALSE))</f>
        <v/>
      </c>
      <c r="AA55" s="84" t="str">
        <f>IF(Y55="","",VLOOKUP(Y55,Budget!A:B,2,FALSE))</f>
        <v/>
      </c>
    </row>
    <row r="56" spans="6:27" x14ac:dyDescent="0.25">
      <c r="F56" s="84" t="str">
        <f>IF(H56="","",VLOOKUP(H56,Budget!A:B,2,FALSE))</f>
        <v/>
      </c>
      <c r="G56" s="199" t="str">
        <f>IF(H56="","",VLOOKUP(H56,Entraîneur!A:C,2,FALSE))</f>
        <v/>
      </c>
      <c r="I56" s="202" t="str">
        <f t="shared" si="0"/>
        <v/>
      </c>
      <c r="J56" s="70" t="str">
        <f t="shared" si="1"/>
        <v/>
      </c>
      <c r="K56" s="70" t="str">
        <f t="shared" si="2"/>
        <v/>
      </c>
      <c r="L56" s="70" t="str">
        <f t="shared" si="3"/>
        <v/>
      </c>
      <c r="M56" s="71" t="str">
        <f t="shared" si="4"/>
        <v/>
      </c>
      <c r="N56" s="71" t="str">
        <f t="shared" si="5"/>
        <v/>
      </c>
      <c r="O56" s="71" t="str">
        <f t="shared" si="6"/>
        <v/>
      </c>
      <c r="U56" s="70" t="str">
        <f t="shared" si="7"/>
        <v/>
      </c>
      <c r="V56" s="71" t="str">
        <f t="shared" si="8"/>
        <v/>
      </c>
      <c r="W56" s="70" t="str">
        <f t="shared" si="9"/>
        <v/>
      </c>
      <c r="X56" s="208" t="str">
        <f t="shared" si="10"/>
        <v/>
      </c>
      <c r="Z56" s="211" t="str">
        <f>IF(Y56="","",VLOOKUP(Y56,Entraîneur!A:C,2,FALSE))</f>
        <v/>
      </c>
      <c r="AA56" s="84" t="str">
        <f>IF(Y56="","",VLOOKUP(Y56,Budget!A:B,2,FALSE))</f>
        <v/>
      </c>
    </row>
    <row r="57" spans="6:27" x14ac:dyDescent="0.25">
      <c r="F57" s="84" t="str">
        <f>IF(H57="","",VLOOKUP(H57,Budget!A:B,2,FALSE))</f>
        <v/>
      </c>
      <c r="G57" s="199" t="str">
        <f>IF(H57="","",VLOOKUP(H57,Entraîneur!A:C,2,FALSE))</f>
        <v/>
      </c>
      <c r="I57" s="202" t="str">
        <f t="shared" si="0"/>
        <v/>
      </c>
      <c r="J57" s="70" t="str">
        <f t="shared" si="1"/>
        <v/>
      </c>
      <c r="K57" s="70" t="str">
        <f t="shared" si="2"/>
        <v/>
      </c>
      <c r="L57" s="70" t="str">
        <f t="shared" si="3"/>
        <v/>
      </c>
      <c r="M57" s="71" t="str">
        <f t="shared" si="4"/>
        <v/>
      </c>
      <c r="N57" s="71" t="str">
        <f t="shared" si="5"/>
        <v/>
      </c>
      <c r="O57" s="71" t="str">
        <f t="shared" si="6"/>
        <v/>
      </c>
      <c r="U57" s="70" t="str">
        <f t="shared" si="7"/>
        <v/>
      </c>
      <c r="V57" s="71" t="str">
        <f t="shared" si="8"/>
        <v/>
      </c>
      <c r="W57" s="70" t="str">
        <f t="shared" si="9"/>
        <v/>
      </c>
      <c r="X57" s="208" t="str">
        <f t="shared" si="10"/>
        <v/>
      </c>
      <c r="Z57" s="211" t="str">
        <f>IF(Y57="","",VLOOKUP(Y57,Entraîneur!A:C,2,FALSE))</f>
        <v/>
      </c>
      <c r="AA57" s="84" t="str">
        <f>IF(Y57="","",VLOOKUP(Y57,Budget!A:B,2,FALSE))</f>
        <v/>
      </c>
    </row>
    <row r="58" spans="6:27" x14ac:dyDescent="0.25">
      <c r="F58" s="84" t="str">
        <f>IF(H58="","",VLOOKUP(H58,Budget!A:B,2,FALSE))</f>
        <v/>
      </c>
      <c r="G58" s="199" t="str">
        <f>IF(H58="","",VLOOKUP(H58,Entraîneur!A:C,2,FALSE))</f>
        <v/>
      </c>
      <c r="I58" s="202" t="str">
        <f t="shared" si="0"/>
        <v/>
      </c>
      <c r="J58" s="70" t="str">
        <f t="shared" si="1"/>
        <v/>
      </c>
      <c r="K58" s="70" t="str">
        <f t="shared" si="2"/>
        <v/>
      </c>
      <c r="L58" s="70" t="str">
        <f t="shared" si="3"/>
        <v/>
      </c>
      <c r="M58" s="71" t="str">
        <f t="shared" si="4"/>
        <v/>
      </c>
      <c r="N58" s="71" t="str">
        <f t="shared" si="5"/>
        <v/>
      </c>
      <c r="O58" s="71" t="str">
        <f t="shared" si="6"/>
        <v/>
      </c>
      <c r="U58" s="70" t="str">
        <f t="shared" si="7"/>
        <v/>
      </c>
      <c r="V58" s="71" t="str">
        <f t="shared" si="8"/>
        <v/>
      </c>
      <c r="W58" s="70" t="str">
        <f t="shared" si="9"/>
        <v/>
      </c>
      <c r="X58" s="208" t="str">
        <f t="shared" si="10"/>
        <v/>
      </c>
      <c r="Z58" s="211" t="str">
        <f>IF(Y58="","",VLOOKUP(Y58,Entraîneur!A:C,2,FALSE))</f>
        <v/>
      </c>
      <c r="AA58" s="84" t="str">
        <f>IF(Y58="","",VLOOKUP(Y58,Budget!A:B,2,FALSE))</f>
        <v/>
      </c>
    </row>
    <row r="59" spans="6:27" x14ac:dyDescent="0.25">
      <c r="F59" s="84" t="str">
        <f>IF(H59="","",VLOOKUP(H59,Budget!A:B,2,FALSE))</f>
        <v/>
      </c>
      <c r="G59" s="199" t="str">
        <f>IF(H59="","",VLOOKUP(H59,Entraîneur!A:C,2,FALSE))</f>
        <v/>
      </c>
      <c r="I59" s="202" t="str">
        <f t="shared" si="0"/>
        <v/>
      </c>
      <c r="J59" s="70" t="str">
        <f t="shared" si="1"/>
        <v/>
      </c>
      <c r="K59" s="70" t="str">
        <f t="shared" si="2"/>
        <v/>
      </c>
      <c r="L59" s="70" t="str">
        <f t="shared" si="3"/>
        <v/>
      </c>
      <c r="M59" s="71" t="str">
        <f t="shared" si="4"/>
        <v/>
      </c>
      <c r="N59" s="71" t="str">
        <f t="shared" si="5"/>
        <v/>
      </c>
      <c r="O59" s="71" t="str">
        <f t="shared" si="6"/>
        <v/>
      </c>
      <c r="U59" s="70" t="str">
        <f t="shared" si="7"/>
        <v/>
      </c>
      <c r="V59" s="71" t="str">
        <f t="shared" si="8"/>
        <v/>
      </c>
      <c r="W59" s="70" t="str">
        <f t="shared" si="9"/>
        <v/>
      </c>
      <c r="X59" s="208" t="str">
        <f t="shared" si="10"/>
        <v/>
      </c>
      <c r="Z59" s="211" t="str">
        <f>IF(Y59="","",VLOOKUP(Y59,Entraîneur!A:C,2,FALSE))</f>
        <v/>
      </c>
      <c r="AA59" s="84" t="str">
        <f>IF(Y59="","",VLOOKUP(Y59,Budget!A:B,2,FALSE))</f>
        <v/>
      </c>
    </row>
    <row r="60" spans="6:27" x14ac:dyDescent="0.25">
      <c r="F60" s="84" t="str">
        <f>IF(H60="","",VLOOKUP(H60,Budget!A:B,2,FALSE))</f>
        <v/>
      </c>
      <c r="G60" s="199" t="str">
        <f>IF(H60="","",VLOOKUP(H60,Entraîneur!A:C,2,FALSE))</f>
        <v/>
      </c>
      <c r="I60" s="202" t="str">
        <f t="shared" si="0"/>
        <v/>
      </c>
      <c r="J60" s="70" t="str">
        <f t="shared" si="1"/>
        <v/>
      </c>
      <c r="K60" s="70" t="str">
        <f t="shared" si="2"/>
        <v/>
      </c>
      <c r="L60" s="70" t="str">
        <f t="shared" si="3"/>
        <v/>
      </c>
      <c r="M60" s="71" t="str">
        <f t="shared" si="4"/>
        <v/>
      </c>
      <c r="N60" s="71" t="str">
        <f t="shared" si="5"/>
        <v/>
      </c>
      <c r="O60" s="71" t="str">
        <f t="shared" si="6"/>
        <v/>
      </c>
      <c r="U60" s="70" t="str">
        <f t="shared" si="7"/>
        <v/>
      </c>
      <c r="V60" s="71" t="str">
        <f t="shared" si="8"/>
        <v/>
      </c>
      <c r="W60" s="70" t="str">
        <f t="shared" si="9"/>
        <v/>
      </c>
      <c r="X60" s="208" t="str">
        <f t="shared" si="10"/>
        <v/>
      </c>
      <c r="Z60" s="211" t="str">
        <f>IF(Y60="","",VLOOKUP(Y60,Entraîneur!A:C,2,FALSE))</f>
        <v/>
      </c>
      <c r="AA60" s="84" t="str">
        <f>IF(Y60="","",VLOOKUP(Y60,Budget!A:B,2,FALSE))</f>
        <v/>
      </c>
    </row>
    <row r="61" spans="6:27" x14ac:dyDescent="0.25">
      <c r="F61" s="84" t="str">
        <f>IF(H61="","",VLOOKUP(H61,Budget!A:B,2,FALSE))</f>
        <v/>
      </c>
      <c r="G61" s="199" t="str">
        <f>IF(H61="","",VLOOKUP(H61,Entraîneur!A:C,2,FALSE))</f>
        <v/>
      </c>
      <c r="I61" s="202" t="str">
        <f t="shared" si="0"/>
        <v/>
      </c>
      <c r="J61" s="70" t="str">
        <f t="shared" si="1"/>
        <v/>
      </c>
      <c r="K61" s="70" t="str">
        <f t="shared" si="2"/>
        <v/>
      </c>
      <c r="L61" s="70" t="str">
        <f t="shared" si="3"/>
        <v/>
      </c>
      <c r="M61" s="71" t="str">
        <f t="shared" si="4"/>
        <v/>
      </c>
      <c r="N61" s="71" t="str">
        <f t="shared" si="5"/>
        <v/>
      </c>
      <c r="O61" s="71" t="str">
        <f t="shared" si="6"/>
        <v/>
      </c>
      <c r="U61" s="70" t="str">
        <f t="shared" si="7"/>
        <v/>
      </c>
      <c r="V61" s="71" t="str">
        <f t="shared" si="8"/>
        <v/>
      </c>
      <c r="W61" s="70" t="str">
        <f t="shared" si="9"/>
        <v/>
      </c>
      <c r="X61" s="208" t="str">
        <f t="shared" si="10"/>
        <v/>
      </c>
      <c r="Z61" s="211" t="str">
        <f>IF(Y61="","",VLOOKUP(Y61,Entraîneur!A:C,2,FALSE))</f>
        <v/>
      </c>
      <c r="AA61" s="84" t="str">
        <f>IF(Y61="","",VLOOKUP(Y61,Budget!A:B,2,FALSE))</f>
        <v/>
      </c>
    </row>
    <row r="62" spans="6:27" x14ac:dyDescent="0.25">
      <c r="F62" s="84" t="str">
        <f>IF(H62="","",VLOOKUP(H62,Budget!A:B,2,FALSE))</f>
        <v/>
      </c>
      <c r="G62" s="199" t="str">
        <f>IF(H62="","",VLOOKUP(H62,Entraîneur!A:C,2,FALSE))</f>
        <v/>
      </c>
      <c r="I62" s="202" t="str">
        <f t="shared" si="0"/>
        <v/>
      </c>
      <c r="J62" s="70" t="str">
        <f t="shared" si="1"/>
        <v/>
      </c>
      <c r="K62" s="70" t="str">
        <f t="shared" si="2"/>
        <v/>
      </c>
      <c r="L62" s="70" t="str">
        <f t="shared" si="3"/>
        <v/>
      </c>
      <c r="M62" s="71" t="str">
        <f t="shared" si="4"/>
        <v/>
      </c>
      <c r="N62" s="71" t="str">
        <f t="shared" si="5"/>
        <v/>
      </c>
      <c r="O62" s="71" t="str">
        <f t="shared" si="6"/>
        <v/>
      </c>
      <c r="U62" s="70" t="str">
        <f t="shared" si="7"/>
        <v/>
      </c>
      <c r="V62" s="71" t="str">
        <f t="shared" si="8"/>
        <v/>
      </c>
      <c r="W62" s="70" t="str">
        <f t="shared" si="9"/>
        <v/>
      </c>
      <c r="X62" s="208" t="str">
        <f t="shared" si="10"/>
        <v/>
      </c>
      <c r="Z62" s="211" t="str">
        <f>IF(Y62="","",VLOOKUP(Y62,Entraîneur!A:C,2,FALSE))</f>
        <v/>
      </c>
      <c r="AA62" s="84" t="str">
        <f>IF(Y62="","",VLOOKUP(Y62,Budget!A:B,2,FALSE))</f>
        <v/>
      </c>
    </row>
    <row r="63" spans="6:27" x14ac:dyDescent="0.25">
      <c r="F63" s="84" t="str">
        <f>IF(H63="","",VLOOKUP(H63,Budget!A:B,2,FALSE))</f>
        <v/>
      </c>
      <c r="G63" s="199" t="str">
        <f>IF(H63="","",VLOOKUP(H63,Entraîneur!A:C,2,FALSE))</f>
        <v/>
      </c>
      <c r="I63" s="202" t="str">
        <f t="shared" si="0"/>
        <v/>
      </c>
      <c r="J63" s="70" t="str">
        <f t="shared" si="1"/>
        <v/>
      </c>
      <c r="K63" s="70" t="str">
        <f t="shared" si="2"/>
        <v/>
      </c>
      <c r="L63" s="70" t="str">
        <f t="shared" si="3"/>
        <v/>
      </c>
      <c r="M63" s="71" t="str">
        <f t="shared" si="4"/>
        <v/>
      </c>
      <c r="N63" s="71" t="str">
        <f t="shared" si="5"/>
        <v/>
      </c>
      <c r="O63" s="71" t="str">
        <f t="shared" si="6"/>
        <v/>
      </c>
      <c r="U63" s="70" t="str">
        <f t="shared" si="7"/>
        <v/>
      </c>
      <c r="V63" s="71" t="str">
        <f t="shared" si="8"/>
        <v/>
      </c>
      <c r="W63" s="70" t="str">
        <f t="shared" si="9"/>
        <v/>
      </c>
      <c r="X63" s="208" t="str">
        <f t="shared" si="10"/>
        <v/>
      </c>
      <c r="Z63" s="211" t="str">
        <f>IF(Y63="","",VLOOKUP(Y63,Entraîneur!A:C,2,FALSE))</f>
        <v/>
      </c>
      <c r="AA63" s="84" t="str">
        <f>IF(Y63="","",VLOOKUP(Y63,Budget!A:B,2,FALSE))</f>
        <v/>
      </c>
    </row>
    <row r="64" spans="6:27" x14ac:dyDescent="0.25">
      <c r="F64" s="84" t="str">
        <f>IF(H64="","",VLOOKUP(H64,Budget!A:B,2,FALSE))</f>
        <v/>
      </c>
      <c r="G64" s="199" t="str">
        <f>IF(H64="","",VLOOKUP(H64,Entraîneur!A:C,2,FALSE))</f>
        <v/>
      </c>
      <c r="I64" s="202" t="str">
        <f t="shared" si="0"/>
        <v/>
      </c>
      <c r="J64" s="70" t="str">
        <f t="shared" si="1"/>
        <v/>
      </c>
      <c r="K64" s="70" t="str">
        <f t="shared" si="2"/>
        <v/>
      </c>
      <c r="L64" s="70" t="str">
        <f t="shared" si="3"/>
        <v/>
      </c>
      <c r="M64" s="71" t="str">
        <f t="shared" si="4"/>
        <v/>
      </c>
      <c r="N64" s="71" t="str">
        <f t="shared" si="5"/>
        <v/>
      </c>
      <c r="O64" s="71" t="str">
        <f t="shared" si="6"/>
        <v/>
      </c>
      <c r="U64" s="70" t="str">
        <f t="shared" si="7"/>
        <v/>
      </c>
      <c r="V64" s="71" t="str">
        <f t="shared" si="8"/>
        <v/>
      </c>
      <c r="W64" s="70" t="str">
        <f t="shared" si="9"/>
        <v/>
      </c>
      <c r="X64" s="208" t="str">
        <f t="shared" si="10"/>
        <v/>
      </c>
      <c r="Z64" s="211" t="str">
        <f>IF(Y64="","",VLOOKUP(Y64,Entraîneur!A:C,2,FALSE))</f>
        <v/>
      </c>
      <c r="AA64" s="84" t="str">
        <f>IF(Y64="","",VLOOKUP(Y64,Budget!A:B,2,FALSE))</f>
        <v/>
      </c>
    </row>
    <row r="65" spans="6:27" x14ac:dyDescent="0.25">
      <c r="F65" s="84" t="str">
        <f>IF(H65="","",VLOOKUP(H65,Budget!A:B,2,FALSE))</f>
        <v/>
      </c>
      <c r="G65" s="199" t="str">
        <f>IF(H65="","",VLOOKUP(H65,Entraîneur!A:C,2,FALSE))</f>
        <v/>
      </c>
      <c r="I65" s="202" t="str">
        <f t="shared" si="0"/>
        <v/>
      </c>
      <c r="J65" s="70" t="str">
        <f t="shared" si="1"/>
        <v/>
      </c>
      <c r="K65" s="70" t="str">
        <f t="shared" si="2"/>
        <v/>
      </c>
      <c r="L65" s="70" t="str">
        <f t="shared" si="3"/>
        <v/>
      </c>
      <c r="M65" s="71" t="str">
        <f t="shared" si="4"/>
        <v/>
      </c>
      <c r="N65" s="71" t="str">
        <f t="shared" si="5"/>
        <v/>
      </c>
      <c r="O65" s="71" t="str">
        <f t="shared" si="6"/>
        <v/>
      </c>
      <c r="U65" s="70" t="str">
        <f t="shared" si="7"/>
        <v/>
      </c>
      <c r="V65" s="71" t="str">
        <f t="shared" si="8"/>
        <v/>
      </c>
      <c r="W65" s="70" t="str">
        <f t="shared" si="9"/>
        <v/>
      </c>
      <c r="X65" s="208" t="str">
        <f t="shared" si="10"/>
        <v/>
      </c>
      <c r="Z65" s="211" t="str">
        <f>IF(Y65="","",VLOOKUP(Y65,Entraîneur!A:C,2,FALSE))</f>
        <v/>
      </c>
      <c r="AA65" s="84" t="str">
        <f>IF(Y65="","",VLOOKUP(Y65,Budget!A:B,2,FALSE))</f>
        <v/>
      </c>
    </row>
    <row r="66" spans="6:27" x14ac:dyDescent="0.25">
      <c r="F66" s="84" t="str">
        <f>IF(H66="","",VLOOKUP(H66,Budget!A:B,2,FALSE))</f>
        <v/>
      </c>
      <c r="G66" s="199" t="str">
        <f>IF(H66="","",VLOOKUP(H66,Entraîneur!A:C,2,FALSE))</f>
        <v/>
      </c>
      <c r="I66" s="202" t="str">
        <f t="shared" ref="I66:I129" si="11">IF(F66="","",COUNTIFS(L:L,"Victoire",H:H,H66,E:E,E66))</f>
        <v/>
      </c>
      <c r="J66" s="70" t="str">
        <f t="shared" ref="J66:J129" si="12">IF(F66="","",COUNTIFS(L:L,"Nul",H:H,H66,E:E,E66))</f>
        <v/>
      </c>
      <c r="K66" s="70" t="str">
        <f t="shared" ref="K66:K129" si="13">IF(F66="","",COUNTIFS(L:L,"Défaite",H:H,H66,E:E,E66))</f>
        <v/>
      </c>
      <c r="L66" s="70" t="str">
        <f t="shared" ref="L66:L129" si="14">IF(P66="","",IF(P66=T66,"Nul",IF(P66&gt;T66,"Victoire",IF(P66&lt;T66,"Défaite"))))</f>
        <v/>
      </c>
      <c r="M66" s="71" t="str">
        <f t="shared" ref="M66:M129" si="15">IF(L66="","",IF(L66="Défaite","0",IF(L66="Nul","1",IF(L66="Victoire","3"))))</f>
        <v/>
      </c>
      <c r="N66" s="71" t="str">
        <f t="shared" ref="N66:N129" si="16">IF(Q66="","",IF(Q66&lt;S66,"OUI","NON"))</f>
        <v/>
      </c>
      <c r="O66" s="71" t="str">
        <f t="shared" ref="O66:O129" si="17">IF(F66="","",IF(F66&gt;=AA66,"OUI","NON"))</f>
        <v/>
      </c>
      <c r="U66" s="70" t="str">
        <f t="shared" ref="U66:U129" si="18">IF(AA66="","",IF(AA66&gt;=F66,"OUI","NON"))</f>
        <v/>
      </c>
      <c r="V66" s="71" t="str">
        <f t="shared" ref="V66:V129" si="19">IF(S66="","",IF(S66&lt;Q66,"OUI","NON"))</f>
        <v/>
      </c>
      <c r="W66" s="70" t="str">
        <f t="shared" ref="W66:W129" si="20">IF(X66="","",IF(X66="Défaite","0",IF(X66="Nul","1",IF(X66="Victoire","3"))))</f>
        <v/>
      </c>
      <c r="X66" s="208" t="str">
        <f t="shared" ref="X66:X129" si="21">IF(T66="","",IF(L66="Nul","Nul",IF(L66="Victoire","Défaite",IF(L66="Défaite","Victoire"))))</f>
        <v/>
      </c>
      <c r="Z66" s="211" t="str">
        <f>IF(Y66="","",VLOOKUP(Y66,Entraîneur!A:C,2,FALSE))</f>
        <v/>
      </c>
      <c r="AA66" s="84" t="str">
        <f>IF(Y66="","",VLOOKUP(Y66,Budget!A:B,2,FALSE))</f>
        <v/>
      </c>
    </row>
    <row r="67" spans="6:27" x14ac:dyDescent="0.25">
      <c r="F67" s="84" t="str">
        <f>IF(H67="","",VLOOKUP(H67,Budget!A:B,2,FALSE))</f>
        <v/>
      </c>
      <c r="G67" s="199" t="str">
        <f>IF(H67="","",VLOOKUP(H67,Entraîneur!A:C,2,FALSE))</f>
        <v/>
      </c>
      <c r="I67" s="202" t="str">
        <f t="shared" si="11"/>
        <v/>
      </c>
      <c r="J67" s="70" t="str">
        <f t="shared" si="12"/>
        <v/>
      </c>
      <c r="K67" s="70" t="str">
        <f t="shared" si="13"/>
        <v/>
      </c>
      <c r="L67" s="70" t="str">
        <f t="shared" si="14"/>
        <v/>
      </c>
      <c r="M67" s="71" t="str">
        <f t="shared" si="15"/>
        <v/>
      </c>
      <c r="N67" s="71" t="str">
        <f t="shared" si="16"/>
        <v/>
      </c>
      <c r="O67" s="71" t="str">
        <f t="shared" si="17"/>
        <v/>
      </c>
      <c r="U67" s="70" t="str">
        <f t="shared" si="18"/>
        <v/>
      </c>
      <c r="V67" s="71" t="str">
        <f t="shared" si="19"/>
        <v/>
      </c>
      <c r="W67" s="70" t="str">
        <f t="shared" si="20"/>
        <v/>
      </c>
      <c r="X67" s="208" t="str">
        <f t="shared" si="21"/>
        <v/>
      </c>
      <c r="Z67" s="211" t="str">
        <f>IF(Y67="","",VLOOKUP(Y67,Entraîneur!A:C,2,FALSE))</f>
        <v/>
      </c>
      <c r="AA67" s="84" t="str">
        <f>IF(Y67="","",VLOOKUP(Y67,Budget!A:B,2,FALSE))</f>
        <v/>
      </c>
    </row>
    <row r="68" spans="6:27" x14ac:dyDescent="0.25">
      <c r="F68" s="84" t="str">
        <f>IF(H68="","",VLOOKUP(H68,Budget!A:B,2,FALSE))</f>
        <v/>
      </c>
      <c r="G68" s="199" t="str">
        <f>IF(H68="","",VLOOKUP(H68,Entraîneur!A:C,2,FALSE))</f>
        <v/>
      </c>
      <c r="I68" s="202" t="str">
        <f t="shared" si="11"/>
        <v/>
      </c>
      <c r="J68" s="70" t="str">
        <f t="shared" si="12"/>
        <v/>
      </c>
      <c r="K68" s="70" t="str">
        <f t="shared" si="13"/>
        <v/>
      </c>
      <c r="L68" s="70" t="str">
        <f t="shared" si="14"/>
        <v/>
      </c>
      <c r="M68" s="71" t="str">
        <f t="shared" si="15"/>
        <v/>
      </c>
      <c r="N68" s="71" t="str">
        <f t="shared" si="16"/>
        <v/>
      </c>
      <c r="O68" s="71" t="str">
        <f t="shared" si="17"/>
        <v/>
      </c>
      <c r="U68" s="70" t="str">
        <f t="shared" si="18"/>
        <v/>
      </c>
      <c r="V68" s="71" t="str">
        <f t="shared" si="19"/>
        <v/>
      </c>
      <c r="W68" s="70" t="str">
        <f t="shared" si="20"/>
        <v/>
      </c>
      <c r="X68" s="208" t="str">
        <f t="shared" si="21"/>
        <v/>
      </c>
      <c r="Z68" s="211" t="str">
        <f>IF(Y68="","",VLOOKUP(Y68,Entraîneur!A:C,2,FALSE))</f>
        <v/>
      </c>
      <c r="AA68" s="84" t="str">
        <f>IF(Y68="","",VLOOKUP(Y68,Budget!A:B,2,FALSE))</f>
        <v/>
      </c>
    </row>
    <row r="69" spans="6:27" x14ac:dyDescent="0.25">
      <c r="F69" s="84" t="str">
        <f>IF(H69="","",VLOOKUP(H69,Budget!A:B,2,FALSE))</f>
        <v/>
      </c>
      <c r="G69" s="199" t="str">
        <f>IF(H69="","",VLOOKUP(H69,Entraîneur!A:C,2,FALSE))</f>
        <v/>
      </c>
      <c r="I69" s="202" t="str">
        <f t="shared" si="11"/>
        <v/>
      </c>
      <c r="J69" s="70" t="str">
        <f t="shared" si="12"/>
        <v/>
      </c>
      <c r="K69" s="70" t="str">
        <f t="shared" si="13"/>
        <v/>
      </c>
      <c r="L69" s="70" t="str">
        <f t="shared" si="14"/>
        <v/>
      </c>
      <c r="M69" s="71" t="str">
        <f t="shared" si="15"/>
        <v/>
      </c>
      <c r="N69" s="71" t="str">
        <f t="shared" si="16"/>
        <v/>
      </c>
      <c r="O69" s="71" t="str">
        <f t="shared" si="17"/>
        <v/>
      </c>
      <c r="U69" s="70" t="str">
        <f t="shared" si="18"/>
        <v/>
      </c>
      <c r="V69" s="71" t="str">
        <f t="shared" si="19"/>
        <v/>
      </c>
      <c r="W69" s="70" t="str">
        <f t="shared" si="20"/>
        <v/>
      </c>
      <c r="X69" s="208" t="str">
        <f t="shared" si="21"/>
        <v/>
      </c>
      <c r="Z69" s="211" t="str">
        <f>IF(Y69="","",VLOOKUP(Y69,Entraîneur!A:C,2,FALSE))</f>
        <v/>
      </c>
      <c r="AA69" s="84" t="str">
        <f>IF(Y69="","",VLOOKUP(Y69,Budget!A:B,2,FALSE))</f>
        <v/>
      </c>
    </row>
    <row r="70" spans="6:27" x14ac:dyDescent="0.25">
      <c r="F70" s="84" t="str">
        <f>IF(H70="","",VLOOKUP(H70,Budget!A:B,2,FALSE))</f>
        <v/>
      </c>
      <c r="G70" s="199" t="str">
        <f>IF(H70="","",VLOOKUP(H70,Entraîneur!A:C,2,FALSE))</f>
        <v/>
      </c>
      <c r="I70" s="202" t="str">
        <f t="shared" si="11"/>
        <v/>
      </c>
      <c r="J70" s="70" t="str">
        <f t="shared" si="12"/>
        <v/>
      </c>
      <c r="K70" s="70" t="str">
        <f t="shared" si="13"/>
        <v/>
      </c>
      <c r="L70" s="70" t="str">
        <f t="shared" si="14"/>
        <v/>
      </c>
      <c r="M70" s="71" t="str">
        <f t="shared" si="15"/>
        <v/>
      </c>
      <c r="N70" s="71" t="str">
        <f t="shared" si="16"/>
        <v/>
      </c>
      <c r="O70" s="71" t="str">
        <f t="shared" si="17"/>
        <v/>
      </c>
      <c r="U70" s="70" t="str">
        <f t="shared" si="18"/>
        <v/>
      </c>
      <c r="V70" s="71" t="str">
        <f t="shared" si="19"/>
        <v/>
      </c>
      <c r="W70" s="70" t="str">
        <f t="shared" si="20"/>
        <v/>
      </c>
      <c r="X70" s="208" t="str">
        <f t="shared" si="21"/>
        <v/>
      </c>
      <c r="Z70" s="211" t="str">
        <f>IF(Y70="","",VLOOKUP(Y70,Entraîneur!A:C,2,FALSE))</f>
        <v/>
      </c>
      <c r="AA70" s="84" t="str">
        <f>IF(Y70="","",VLOOKUP(Y70,Budget!A:B,2,FALSE))</f>
        <v/>
      </c>
    </row>
    <row r="71" spans="6:27" x14ac:dyDescent="0.25">
      <c r="F71" s="84" t="str">
        <f>IF(H71="","",VLOOKUP(H71,Budget!A:B,2,FALSE))</f>
        <v/>
      </c>
      <c r="G71" s="199" t="str">
        <f>IF(H71="","",VLOOKUP(H71,Entraîneur!A:C,2,FALSE))</f>
        <v/>
      </c>
      <c r="I71" s="202" t="str">
        <f t="shared" si="11"/>
        <v/>
      </c>
      <c r="J71" s="70" t="str">
        <f t="shared" si="12"/>
        <v/>
      </c>
      <c r="K71" s="70" t="str">
        <f t="shared" si="13"/>
        <v/>
      </c>
      <c r="L71" s="70" t="str">
        <f t="shared" si="14"/>
        <v/>
      </c>
      <c r="M71" s="71" t="str">
        <f t="shared" si="15"/>
        <v/>
      </c>
      <c r="N71" s="71" t="str">
        <f t="shared" si="16"/>
        <v/>
      </c>
      <c r="O71" s="71" t="str">
        <f t="shared" si="17"/>
        <v/>
      </c>
      <c r="U71" s="70" t="str">
        <f t="shared" si="18"/>
        <v/>
      </c>
      <c r="V71" s="71" t="str">
        <f t="shared" si="19"/>
        <v/>
      </c>
      <c r="W71" s="70" t="str">
        <f t="shared" si="20"/>
        <v/>
      </c>
      <c r="X71" s="208" t="str">
        <f t="shared" si="21"/>
        <v/>
      </c>
      <c r="Z71" s="211" t="str">
        <f>IF(Y71="","",VLOOKUP(Y71,Entraîneur!A:C,2,FALSE))</f>
        <v/>
      </c>
      <c r="AA71" s="84" t="str">
        <f>IF(Y71="","",VLOOKUP(Y71,Budget!A:B,2,FALSE))</f>
        <v/>
      </c>
    </row>
    <row r="72" spans="6:27" x14ac:dyDescent="0.25">
      <c r="F72" s="84" t="str">
        <f>IF(H72="","",VLOOKUP(H72,Budget!A:B,2,FALSE))</f>
        <v/>
      </c>
      <c r="G72" s="199" t="str">
        <f>IF(H72="","",VLOOKUP(H72,Entraîneur!A:C,2,FALSE))</f>
        <v/>
      </c>
      <c r="I72" s="202" t="str">
        <f t="shared" si="11"/>
        <v/>
      </c>
      <c r="J72" s="70" t="str">
        <f t="shared" si="12"/>
        <v/>
      </c>
      <c r="K72" s="70" t="str">
        <f t="shared" si="13"/>
        <v/>
      </c>
      <c r="L72" s="70" t="str">
        <f t="shared" si="14"/>
        <v/>
      </c>
      <c r="M72" s="71" t="str">
        <f t="shared" si="15"/>
        <v/>
      </c>
      <c r="N72" s="71" t="str">
        <f t="shared" si="16"/>
        <v/>
      </c>
      <c r="O72" s="71" t="str">
        <f t="shared" si="17"/>
        <v/>
      </c>
      <c r="U72" s="70" t="str">
        <f t="shared" si="18"/>
        <v/>
      </c>
      <c r="V72" s="71" t="str">
        <f t="shared" si="19"/>
        <v/>
      </c>
      <c r="W72" s="70" t="str">
        <f t="shared" si="20"/>
        <v/>
      </c>
      <c r="X72" s="208" t="str">
        <f t="shared" si="21"/>
        <v/>
      </c>
      <c r="Z72" s="211" t="str">
        <f>IF(Y72="","",VLOOKUP(Y72,Entraîneur!A:C,2,FALSE))</f>
        <v/>
      </c>
      <c r="AA72" s="84" t="str">
        <f>IF(Y72="","",VLOOKUP(Y72,Budget!A:B,2,FALSE))</f>
        <v/>
      </c>
    </row>
    <row r="73" spans="6:27" x14ac:dyDescent="0.25">
      <c r="F73" s="84" t="str">
        <f>IF(H73="","",VLOOKUP(H73,Budget!A:B,2,FALSE))</f>
        <v/>
      </c>
      <c r="G73" s="199" t="str">
        <f>IF(H73="","",VLOOKUP(H73,Entraîneur!A:C,2,FALSE))</f>
        <v/>
      </c>
      <c r="I73" s="202" t="str">
        <f t="shared" si="11"/>
        <v/>
      </c>
      <c r="J73" s="70" t="str">
        <f t="shared" si="12"/>
        <v/>
      </c>
      <c r="K73" s="70" t="str">
        <f t="shared" si="13"/>
        <v/>
      </c>
      <c r="L73" s="70" t="str">
        <f t="shared" si="14"/>
        <v/>
      </c>
      <c r="M73" s="71" t="str">
        <f t="shared" si="15"/>
        <v/>
      </c>
      <c r="N73" s="71" t="str">
        <f t="shared" si="16"/>
        <v/>
      </c>
      <c r="O73" s="71" t="str">
        <f t="shared" si="17"/>
        <v/>
      </c>
      <c r="U73" s="70" t="str">
        <f t="shared" si="18"/>
        <v/>
      </c>
      <c r="V73" s="71" t="str">
        <f t="shared" si="19"/>
        <v/>
      </c>
      <c r="W73" s="70" t="str">
        <f t="shared" si="20"/>
        <v/>
      </c>
      <c r="X73" s="208" t="str">
        <f t="shared" si="21"/>
        <v/>
      </c>
      <c r="Z73" s="211" t="str">
        <f>IF(Y73="","",VLOOKUP(Y73,Entraîneur!A:C,2,FALSE))</f>
        <v/>
      </c>
      <c r="AA73" s="84" t="str">
        <f>IF(Y73="","",VLOOKUP(Y73,Budget!A:B,2,FALSE))</f>
        <v/>
      </c>
    </row>
    <row r="74" spans="6:27" x14ac:dyDescent="0.25">
      <c r="F74" s="84" t="str">
        <f>IF(H74="","",VLOOKUP(H74,Budget!A:B,2,FALSE))</f>
        <v/>
      </c>
      <c r="G74" s="199" t="str">
        <f>IF(H74="","",VLOOKUP(H74,Entraîneur!A:C,2,FALSE))</f>
        <v/>
      </c>
      <c r="I74" s="202" t="str">
        <f t="shared" si="11"/>
        <v/>
      </c>
      <c r="J74" s="70" t="str">
        <f t="shared" si="12"/>
        <v/>
      </c>
      <c r="K74" s="70" t="str">
        <f t="shared" si="13"/>
        <v/>
      </c>
      <c r="L74" s="70" t="str">
        <f t="shared" si="14"/>
        <v/>
      </c>
      <c r="M74" s="71" t="str">
        <f t="shared" si="15"/>
        <v/>
      </c>
      <c r="N74" s="71" t="str">
        <f t="shared" si="16"/>
        <v/>
      </c>
      <c r="O74" s="71" t="str">
        <f t="shared" si="17"/>
        <v/>
      </c>
      <c r="U74" s="70" t="str">
        <f t="shared" si="18"/>
        <v/>
      </c>
      <c r="V74" s="71" t="str">
        <f t="shared" si="19"/>
        <v/>
      </c>
      <c r="W74" s="70" t="str">
        <f t="shared" si="20"/>
        <v/>
      </c>
      <c r="X74" s="208" t="str">
        <f t="shared" si="21"/>
        <v/>
      </c>
      <c r="Z74" s="211" t="str">
        <f>IF(Y74="","",VLOOKUP(Y74,Entraîneur!A:C,2,FALSE))</f>
        <v/>
      </c>
      <c r="AA74" s="84" t="str">
        <f>IF(Y74="","",VLOOKUP(Y74,Budget!A:B,2,FALSE))</f>
        <v/>
      </c>
    </row>
    <row r="75" spans="6:27" x14ac:dyDescent="0.25">
      <c r="F75" s="84" t="str">
        <f>IF(H75="","",VLOOKUP(H75,Budget!A:B,2,FALSE))</f>
        <v/>
      </c>
      <c r="G75" s="199" t="str">
        <f>IF(H75="","",VLOOKUP(H75,Entraîneur!A:C,2,FALSE))</f>
        <v/>
      </c>
      <c r="I75" s="202" t="str">
        <f t="shared" si="11"/>
        <v/>
      </c>
      <c r="J75" s="70" t="str">
        <f t="shared" si="12"/>
        <v/>
      </c>
      <c r="K75" s="70" t="str">
        <f t="shared" si="13"/>
        <v/>
      </c>
      <c r="L75" s="70" t="str">
        <f t="shared" si="14"/>
        <v/>
      </c>
      <c r="M75" s="71" t="str">
        <f t="shared" si="15"/>
        <v/>
      </c>
      <c r="N75" s="71" t="str">
        <f t="shared" si="16"/>
        <v/>
      </c>
      <c r="O75" s="71" t="str">
        <f t="shared" si="17"/>
        <v/>
      </c>
      <c r="U75" s="70" t="str">
        <f t="shared" si="18"/>
        <v/>
      </c>
      <c r="V75" s="71" t="str">
        <f t="shared" si="19"/>
        <v/>
      </c>
      <c r="W75" s="70" t="str">
        <f t="shared" si="20"/>
        <v/>
      </c>
      <c r="X75" s="208" t="str">
        <f t="shared" si="21"/>
        <v/>
      </c>
      <c r="Z75" s="211" t="str">
        <f>IF(Y75="","",VLOOKUP(Y75,Entraîneur!A:C,2,FALSE))</f>
        <v/>
      </c>
      <c r="AA75" s="84" t="str">
        <f>IF(Y75="","",VLOOKUP(Y75,Budget!A:B,2,FALSE))</f>
        <v/>
      </c>
    </row>
    <row r="76" spans="6:27" x14ac:dyDescent="0.25">
      <c r="F76" s="84" t="str">
        <f>IF(H76="","",VLOOKUP(H76,Budget!A:B,2,FALSE))</f>
        <v/>
      </c>
      <c r="G76" s="199" t="str">
        <f>IF(H76="","",VLOOKUP(H76,Entraîneur!A:C,2,FALSE))</f>
        <v/>
      </c>
      <c r="I76" s="202" t="str">
        <f t="shared" si="11"/>
        <v/>
      </c>
      <c r="J76" s="70" t="str">
        <f t="shared" si="12"/>
        <v/>
      </c>
      <c r="K76" s="70" t="str">
        <f t="shared" si="13"/>
        <v/>
      </c>
      <c r="L76" s="70" t="str">
        <f t="shared" si="14"/>
        <v/>
      </c>
      <c r="M76" s="71" t="str">
        <f t="shared" si="15"/>
        <v/>
      </c>
      <c r="N76" s="71" t="str">
        <f t="shared" si="16"/>
        <v/>
      </c>
      <c r="O76" s="71" t="str">
        <f t="shared" si="17"/>
        <v/>
      </c>
      <c r="U76" s="70" t="str">
        <f t="shared" si="18"/>
        <v/>
      </c>
      <c r="V76" s="71" t="str">
        <f t="shared" si="19"/>
        <v/>
      </c>
      <c r="W76" s="70" t="str">
        <f t="shared" si="20"/>
        <v/>
      </c>
      <c r="X76" s="208" t="str">
        <f t="shared" si="21"/>
        <v/>
      </c>
      <c r="Z76" s="211" t="str">
        <f>IF(Y76="","",VLOOKUP(Y76,Entraîneur!A:C,2,FALSE))</f>
        <v/>
      </c>
      <c r="AA76" s="84" t="str">
        <f>IF(Y76="","",VLOOKUP(Y76,Budget!A:B,2,FALSE))</f>
        <v/>
      </c>
    </row>
    <row r="77" spans="6:27" x14ac:dyDescent="0.25">
      <c r="F77" s="84" t="str">
        <f>IF(H77="","",VLOOKUP(H77,Budget!A:B,2,FALSE))</f>
        <v/>
      </c>
      <c r="G77" s="199" t="str">
        <f>IF(H77="","",VLOOKUP(H77,Entraîneur!A:C,2,FALSE))</f>
        <v/>
      </c>
      <c r="I77" s="202" t="str">
        <f t="shared" si="11"/>
        <v/>
      </c>
      <c r="J77" s="70" t="str">
        <f t="shared" si="12"/>
        <v/>
      </c>
      <c r="K77" s="70" t="str">
        <f t="shared" si="13"/>
        <v/>
      </c>
      <c r="L77" s="70" t="str">
        <f t="shared" si="14"/>
        <v/>
      </c>
      <c r="M77" s="71" t="str">
        <f t="shared" si="15"/>
        <v/>
      </c>
      <c r="N77" s="71" t="str">
        <f t="shared" si="16"/>
        <v/>
      </c>
      <c r="O77" s="71" t="str">
        <f t="shared" si="17"/>
        <v/>
      </c>
      <c r="U77" s="70" t="str">
        <f t="shared" si="18"/>
        <v/>
      </c>
      <c r="V77" s="71" t="str">
        <f t="shared" si="19"/>
        <v/>
      </c>
      <c r="W77" s="70" t="str">
        <f t="shared" si="20"/>
        <v/>
      </c>
      <c r="X77" s="208" t="str">
        <f t="shared" si="21"/>
        <v/>
      </c>
      <c r="Z77" s="211" t="str">
        <f>IF(Y77="","",VLOOKUP(Y77,Entraîneur!A:C,2,FALSE))</f>
        <v/>
      </c>
      <c r="AA77" s="84" t="str">
        <f>IF(Y77="","",VLOOKUP(Y77,Budget!A:B,2,FALSE))</f>
        <v/>
      </c>
    </row>
    <row r="78" spans="6:27" x14ac:dyDescent="0.25">
      <c r="F78" s="84" t="str">
        <f>IF(H78="","",VLOOKUP(H78,Budget!A:B,2,FALSE))</f>
        <v/>
      </c>
      <c r="G78" s="199" t="str">
        <f>IF(H78="","",VLOOKUP(H78,Entraîneur!A:C,2,FALSE))</f>
        <v/>
      </c>
      <c r="I78" s="202" t="str">
        <f t="shared" si="11"/>
        <v/>
      </c>
      <c r="J78" s="70" t="str">
        <f t="shared" si="12"/>
        <v/>
      </c>
      <c r="K78" s="70" t="str">
        <f t="shared" si="13"/>
        <v/>
      </c>
      <c r="L78" s="70" t="str">
        <f t="shared" si="14"/>
        <v/>
      </c>
      <c r="M78" s="71" t="str">
        <f t="shared" si="15"/>
        <v/>
      </c>
      <c r="N78" s="71" t="str">
        <f t="shared" si="16"/>
        <v/>
      </c>
      <c r="O78" s="71" t="str">
        <f t="shared" si="17"/>
        <v/>
      </c>
      <c r="U78" s="70" t="str">
        <f t="shared" si="18"/>
        <v/>
      </c>
      <c r="V78" s="71" t="str">
        <f t="shared" si="19"/>
        <v/>
      </c>
      <c r="W78" s="70" t="str">
        <f t="shared" si="20"/>
        <v/>
      </c>
      <c r="X78" s="208" t="str">
        <f t="shared" si="21"/>
        <v/>
      </c>
      <c r="Z78" s="211" t="str">
        <f>IF(Y78="","",VLOOKUP(Y78,Entraîneur!A:C,2,FALSE))</f>
        <v/>
      </c>
      <c r="AA78" s="84" t="str">
        <f>IF(Y78="","",VLOOKUP(Y78,Budget!A:B,2,FALSE))</f>
        <v/>
      </c>
    </row>
    <row r="79" spans="6:27" x14ac:dyDescent="0.25">
      <c r="F79" s="84" t="str">
        <f>IF(H79="","",VLOOKUP(H79,Budget!A:B,2,FALSE))</f>
        <v/>
      </c>
      <c r="G79" s="199" t="str">
        <f>IF(H79="","",VLOOKUP(H79,Entraîneur!A:C,2,FALSE))</f>
        <v/>
      </c>
      <c r="I79" s="202" t="str">
        <f t="shared" si="11"/>
        <v/>
      </c>
      <c r="J79" s="70" t="str">
        <f t="shared" si="12"/>
        <v/>
      </c>
      <c r="K79" s="70" t="str">
        <f t="shared" si="13"/>
        <v/>
      </c>
      <c r="L79" s="70" t="str">
        <f t="shared" si="14"/>
        <v/>
      </c>
      <c r="M79" s="71" t="str">
        <f t="shared" si="15"/>
        <v/>
      </c>
      <c r="N79" s="71" t="str">
        <f t="shared" si="16"/>
        <v/>
      </c>
      <c r="O79" s="71" t="str">
        <f t="shared" si="17"/>
        <v/>
      </c>
      <c r="U79" s="70" t="str">
        <f t="shared" si="18"/>
        <v/>
      </c>
      <c r="V79" s="71" t="str">
        <f t="shared" si="19"/>
        <v/>
      </c>
      <c r="W79" s="70" t="str">
        <f t="shared" si="20"/>
        <v/>
      </c>
      <c r="X79" s="208" t="str">
        <f t="shared" si="21"/>
        <v/>
      </c>
      <c r="Z79" s="211" t="str">
        <f>IF(Y79="","",VLOOKUP(Y79,Entraîneur!A:C,2,FALSE))</f>
        <v/>
      </c>
      <c r="AA79" s="84" t="str">
        <f>IF(Y79="","",VLOOKUP(Y79,Budget!A:B,2,FALSE))</f>
        <v/>
      </c>
    </row>
    <row r="80" spans="6:27" x14ac:dyDescent="0.25">
      <c r="F80" s="84" t="str">
        <f>IF(H80="","",VLOOKUP(H80,Budget!A:B,2,FALSE))</f>
        <v/>
      </c>
      <c r="G80" s="199" t="str">
        <f>IF(H80="","",VLOOKUP(H80,Entraîneur!A:C,2,FALSE))</f>
        <v/>
      </c>
      <c r="I80" s="202" t="str">
        <f t="shared" si="11"/>
        <v/>
      </c>
      <c r="J80" s="70" t="str">
        <f t="shared" si="12"/>
        <v/>
      </c>
      <c r="K80" s="70" t="str">
        <f t="shared" si="13"/>
        <v/>
      </c>
      <c r="L80" s="70" t="str">
        <f t="shared" si="14"/>
        <v/>
      </c>
      <c r="M80" s="71" t="str">
        <f t="shared" si="15"/>
        <v/>
      </c>
      <c r="N80" s="71" t="str">
        <f t="shared" si="16"/>
        <v/>
      </c>
      <c r="O80" s="71" t="str">
        <f t="shared" si="17"/>
        <v/>
      </c>
      <c r="U80" s="70" t="str">
        <f t="shared" si="18"/>
        <v/>
      </c>
      <c r="V80" s="71" t="str">
        <f t="shared" si="19"/>
        <v/>
      </c>
      <c r="W80" s="70" t="str">
        <f t="shared" si="20"/>
        <v/>
      </c>
      <c r="X80" s="208" t="str">
        <f t="shared" si="21"/>
        <v/>
      </c>
      <c r="Z80" s="211" t="str">
        <f>IF(Y80="","",VLOOKUP(Y80,Entraîneur!A:C,2,FALSE))</f>
        <v/>
      </c>
      <c r="AA80" s="84" t="str">
        <f>IF(Y80="","",VLOOKUP(Y80,Budget!A:B,2,FALSE))</f>
        <v/>
      </c>
    </row>
    <row r="81" spans="6:27" x14ac:dyDescent="0.25">
      <c r="F81" s="84" t="str">
        <f>IF(H81="","",VLOOKUP(H81,Budget!A:B,2,FALSE))</f>
        <v/>
      </c>
      <c r="G81" s="199" t="str">
        <f>IF(H81="","",VLOOKUP(H81,Entraîneur!A:C,2,FALSE))</f>
        <v/>
      </c>
      <c r="I81" s="202" t="str">
        <f t="shared" si="11"/>
        <v/>
      </c>
      <c r="J81" s="70" t="str">
        <f t="shared" si="12"/>
        <v/>
      </c>
      <c r="K81" s="70" t="str">
        <f t="shared" si="13"/>
        <v/>
      </c>
      <c r="L81" s="70" t="str">
        <f t="shared" si="14"/>
        <v/>
      </c>
      <c r="M81" s="71" t="str">
        <f t="shared" si="15"/>
        <v/>
      </c>
      <c r="N81" s="71" t="str">
        <f t="shared" si="16"/>
        <v/>
      </c>
      <c r="O81" s="71" t="str">
        <f t="shared" si="17"/>
        <v/>
      </c>
      <c r="U81" s="70" t="str">
        <f t="shared" si="18"/>
        <v/>
      </c>
      <c r="V81" s="71" t="str">
        <f t="shared" si="19"/>
        <v/>
      </c>
      <c r="W81" s="70" t="str">
        <f t="shared" si="20"/>
        <v/>
      </c>
      <c r="X81" s="208" t="str">
        <f t="shared" si="21"/>
        <v/>
      </c>
      <c r="Z81" s="211" t="str">
        <f>IF(Y81="","",VLOOKUP(Y81,Entraîneur!A:C,2,FALSE))</f>
        <v/>
      </c>
      <c r="AA81" s="84" t="str">
        <f>IF(Y81="","",VLOOKUP(Y81,Budget!A:B,2,FALSE))</f>
        <v/>
      </c>
    </row>
    <row r="82" spans="6:27" x14ac:dyDescent="0.25">
      <c r="F82" s="84" t="str">
        <f>IF(H82="","",VLOOKUP(H82,Budget!A:B,2,FALSE))</f>
        <v/>
      </c>
      <c r="G82" s="199" t="str">
        <f>IF(H82="","",VLOOKUP(H82,Entraîneur!A:C,2,FALSE))</f>
        <v/>
      </c>
      <c r="I82" s="202" t="str">
        <f t="shared" si="11"/>
        <v/>
      </c>
      <c r="J82" s="70" t="str">
        <f t="shared" si="12"/>
        <v/>
      </c>
      <c r="K82" s="70" t="str">
        <f t="shared" si="13"/>
        <v/>
      </c>
      <c r="L82" s="70" t="str">
        <f t="shared" si="14"/>
        <v/>
      </c>
      <c r="M82" s="71" t="str">
        <f t="shared" si="15"/>
        <v/>
      </c>
      <c r="N82" s="71" t="str">
        <f t="shared" si="16"/>
        <v/>
      </c>
      <c r="O82" s="71" t="str">
        <f t="shared" si="17"/>
        <v/>
      </c>
      <c r="U82" s="70" t="str">
        <f t="shared" si="18"/>
        <v/>
      </c>
      <c r="V82" s="71" t="str">
        <f t="shared" si="19"/>
        <v/>
      </c>
      <c r="W82" s="70" t="str">
        <f t="shared" si="20"/>
        <v/>
      </c>
      <c r="X82" s="208" t="str">
        <f t="shared" si="21"/>
        <v/>
      </c>
      <c r="Z82" s="211" t="str">
        <f>IF(Y82="","",VLOOKUP(Y82,Entraîneur!A:C,2,FALSE))</f>
        <v/>
      </c>
      <c r="AA82" s="84" t="str">
        <f>IF(Y82="","",VLOOKUP(Y82,Budget!A:B,2,FALSE))</f>
        <v/>
      </c>
    </row>
    <row r="83" spans="6:27" x14ac:dyDescent="0.25">
      <c r="F83" s="84" t="str">
        <f>IF(H83="","",VLOOKUP(H83,Budget!A:B,2,FALSE))</f>
        <v/>
      </c>
      <c r="G83" s="199" t="str">
        <f>IF(H83="","",VLOOKUP(H83,Entraîneur!A:C,2,FALSE))</f>
        <v/>
      </c>
      <c r="I83" s="202" t="str">
        <f t="shared" si="11"/>
        <v/>
      </c>
      <c r="J83" s="70" t="str">
        <f t="shared" si="12"/>
        <v/>
      </c>
      <c r="K83" s="70" t="str">
        <f t="shared" si="13"/>
        <v/>
      </c>
      <c r="L83" s="70" t="str">
        <f t="shared" si="14"/>
        <v/>
      </c>
      <c r="M83" s="71" t="str">
        <f t="shared" si="15"/>
        <v/>
      </c>
      <c r="N83" s="71" t="str">
        <f t="shared" si="16"/>
        <v/>
      </c>
      <c r="O83" s="71" t="str">
        <f t="shared" si="17"/>
        <v/>
      </c>
      <c r="U83" s="70" t="str">
        <f t="shared" si="18"/>
        <v/>
      </c>
      <c r="V83" s="71" t="str">
        <f t="shared" si="19"/>
        <v/>
      </c>
      <c r="W83" s="70" t="str">
        <f t="shared" si="20"/>
        <v/>
      </c>
      <c r="X83" s="208" t="str">
        <f t="shared" si="21"/>
        <v/>
      </c>
      <c r="Z83" s="211" t="str">
        <f>IF(Y83="","",VLOOKUP(Y83,Entraîneur!A:C,2,FALSE))</f>
        <v/>
      </c>
      <c r="AA83" s="84" t="str">
        <f>IF(Y83="","",VLOOKUP(Y83,Budget!A:B,2,FALSE))</f>
        <v/>
      </c>
    </row>
    <row r="84" spans="6:27" x14ac:dyDescent="0.25">
      <c r="F84" s="84" t="str">
        <f>IF(H84="","",VLOOKUP(H84,Budget!A:B,2,FALSE))</f>
        <v/>
      </c>
      <c r="G84" s="199" t="str">
        <f>IF(H84="","",VLOOKUP(H84,Entraîneur!A:C,2,FALSE))</f>
        <v/>
      </c>
      <c r="I84" s="202" t="str">
        <f t="shared" si="11"/>
        <v/>
      </c>
      <c r="J84" s="70" t="str">
        <f t="shared" si="12"/>
        <v/>
      </c>
      <c r="K84" s="70" t="str">
        <f t="shared" si="13"/>
        <v/>
      </c>
      <c r="L84" s="70" t="str">
        <f t="shared" si="14"/>
        <v/>
      </c>
      <c r="M84" s="71" t="str">
        <f t="shared" si="15"/>
        <v/>
      </c>
      <c r="N84" s="71" t="str">
        <f t="shared" si="16"/>
        <v/>
      </c>
      <c r="O84" s="71" t="str">
        <f t="shared" si="17"/>
        <v/>
      </c>
      <c r="U84" s="70" t="str">
        <f t="shared" si="18"/>
        <v/>
      </c>
      <c r="V84" s="71" t="str">
        <f t="shared" si="19"/>
        <v/>
      </c>
      <c r="W84" s="70" t="str">
        <f t="shared" si="20"/>
        <v/>
      </c>
      <c r="X84" s="208" t="str">
        <f t="shared" si="21"/>
        <v/>
      </c>
      <c r="Z84" s="211" t="str">
        <f>IF(Y84="","",VLOOKUP(Y84,Entraîneur!A:C,2,FALSE))</f>
        <v/>
      </c>
      <c r="AA84" s="84" t="str">
        <f>IF(Y84="","",VLOOKUP(Y84,Budget!A:B,2,FALSE))</f>
        <v/>
      </c>
    </row>
    <row r="85" spans="6:27" x14ac:dyDescent="0.25">
      <c r="F85" s="84" t="str">
        <f>IF(H85="","",VLOOKUP(H85,Budget!A:B,2,FALSE))</f>
        <v/>
      </c>
      <c r="G85" s="199" t="str">
        <f>IF(H85="","",VLOOKUP(H85,Entraîneur!A:C,2,FALSE))</f>
        <v/>
      </c>
      <c r="I85" s="202" t="str">
        <f t="shared" si="11"/>
        <v/>
      </c>
      <c r="J85" s="70" t="str">
        <f t="shared" si="12"/>
        <v/>
      </c>
      <c r="K85" s="70" t="str">
        <f t="shared" si="13"/>
        <v/>
      </c>
      <c r="L85" s="70" t="str">
        <f t="shared" si="14"/>
        <v/>
      </c>
      <c r="M85" s="71" t="str">
        <f t="shared" si="15"/>
        <v/>
      </c>
      <c r="N85" s="71" t="str">
        <f t="shared" si="16"/>
        <v/>
      </c>
      <c r="O85" s="71" t="str">
        <f t="shared" si="17"/>
        <v/>
      </c>
      <c r="U85" s="70" t="str">
        <f t="shared" si="18"/>
        <v/>
      </c>
      <c r="V85" s="71" t="str">
        <f t="shared" si="19"/>
        <v/>
      </c>
      <c r="W85" s="70" t="str">
        <f t="shared" si="20"/>
        <v/>
      </c>
      <c r="X85" s="208" t="str">
        <f t="shared" si="21"/>
        <v/>
      </c>
      <c r="Z85" s="211" t="str">
        <f>IF(Y85="","",VLOOKUP(Y85,Entraîneur!A:C,2,FALSE))</f>
        <v/>
      </c>
      <c r="AA85" s="84" t="str">
        <f>IF(Y85="","",VLOOKUP(Y85,Budget!A:B,2,FALSE))</f>
        <v/>
      </c>
    </row>
    <row r="86" spans="6:27" x14ac:dyDescent="0.25">
      <c r="F86" s="84" t="str">
        <f>IF(H86="","",VLOOKUP(H86,Budget!A:B,2,FALSE))</f>
        <v/>
      </c>
      <c r="G86" s="199" t="str">
        <f>IF(H86="","",VLOOKUP(H86,Entraîneur!A:C,2,FALSE))</f>
        <v/>
      </c>
      <c r="I86" s="202" t="str">
        <f t="shared" si="11"/>
        <v/>
      </c>
      <c r="J86" s="70" t="str">
        <f t="shared" si="12"/>
        <v/>
      </c>
      <c r="K86" s="70" t="str">
        <f t="shared" si="13"/>
        <v/>
      </c>
      <c r="L86" s="70" t="str">
        <f t="shared" si="14"/>
        <v/>
      </c>
      <c r="M86" s="71" t="str">
        <f t="shared" si="15"/>
        <v/>
      </c>
      <c r="N86" s="71" t="str">
        <f t="shared" si="16"/>
        <v/>
      </c>
      <c r="O86" s="71" t="str">
        <f t="shared" si="17"/>
        <v/>
      </c>
      <c r="U86" s="70" t="str">
        <f t="shared" si="18"/>
        <v/>
      </c>
      <c r="V86" s="71" t="str">
        <f t="shared" si="19"/>
        <v/>
      </c>
      <c r="W86" s="70" t="str">
        <f t="shared" si="20"/>
        <v/>
      </c>
      <c r="X86" s="208" t="str">
        <f t="shared" si="21"/>
        <v/>
      </c>
      <c r="Z86" s="211" t="str">
        <f>IF(Y86="","",VLOOKUP(Y86,Entraîneur!A:C,2,FALSE))</f>
        <v/>
      </c>
      <c r="AA86" s="84" t="str">
        <f>IF(Y86="","",VLOOKUP(Y86,Budget!A:B,2,FALSE))</f>
        <v/>
      </c>
    </row>
    <row r="87" spans="6:27" x14ac:dyDescent="0.25">
      <c r="F87" s="84" t="str">
        <f>IF(H87="","",VLOOKUP(H87,Budget!A:B,2,FALSE))</f>
        <v/>
      </c>
      <c r="G87" s="199" t="str">
        <f>IF(H87="","",VLOOKUP(H87,Entraîneur!A:C,2,FALSE))</f>
        <v/>
      </c>
      <c r="I87" s="202" t="str">
        <f t="shared" si="11"/>
        <v/>
      </c>
      <c r="J87" s="70" t="str">
        <f t="shared" si="12"/>
        <v/>
      </c>
      <c r="K87" s="70" t="str">
        <f t="shared" si="13"/>
        <v/>
      </c>
      <c r="L87" s="70" t="str">
        <f t="shared" si="14"/>
        <v/>
      </c>
      <c r="M87" s="71" t="str">
        <f t="shared" si="15"/>
        <v/>
      </c>
      <c r="N87" s="71" t="str">
        <f t="shared" si="16"/>
        <v/>
      </c>
      <c r="O87" s="71" t="str">
        <f t="shared" si="17"/>
        <v/>
      </c>
      <c r="U87" s="70" t="str">
        <f t="shared" si="18"/>
        <v/>
      </c>
      <c r="V87" s="71" t="str">
        <f t="shared" si="19"/>
        <v/>
      </c>
      <c r="W87" s="70" t="str">
        <f t="shared" si="20"/>
        <v/>
      </c>
      <c r="X87" s="208" t="str">
        <f t="shared" si="21"/>
        <v/>
      </c>
      <c r="Z87" s="211" t="str">
        <f>IF(Y87="","",VLOOKUP(Y87,Entraîneur!A:C,2,FALSE))</f>
        <v/>
      </c>
      <c r="AA87" s="84" t="str">
        <f>IF(Y87="","",VLOOKUP(Y87,Budget!A:B,2,FALSE))</f>
        <v/>
      </c>
    </row>
    <row r="88" spans="6:27" x14ac:dyDescent="0.25">
      <c r="F88" s="84" t="str">
        <f>IF(H88="","",VLOOKUP(H88,Budget!A:B,2,FALSE))</f>
        <v/>
      </c>
      <c r="G88" s="199" t="str">
        <f>IF(H88="","",VLOOKUP(H88,Entraîneur!A:C,2,FALSE))</f>
        <v/>
      </c>
      <c r="I88" s="202" t="str">
        <f t="shared" si="11"/>
        <v/>
      </c>
      <c r="J88" s="70" t="str">
        <f t="shared" si="12"/>
        <v/>
      </c>
      <c r="K88" s="70" t="str">
        <f t="shared" si="13"/>
        <v/>
      </c>
      <c r="L88" s="70" t="str">
        <f t="shared" si="14"/>
        <v/>
      </c>
      <c r="M88" s="71" t="str">
        <f t="shared" si="15"/>
        <v/>
      </c>
      <c r="N88" s="71" t="str">
        <f t="shared" si="16"/>
        <v/>
      </c>
      <c r="O88" s="71" t="str">
        <f t="shared" si="17"/>
        <v/>
      </c>
      <c r="U88" s="70" t="str">
        <f t="shared" si="18"/>
        <v/>
      </c>
      <c r="V88" s="71" t="str">
        <f t="shared" si="19"/>
        <v/>
      </c>
      <c r="W88" s="70" t="str">
        <f t="shared" si="20"/>
        <v/>
      </c>
      <c r="X88" s="208" t="str">
        <f t="shared" si="21"/>
        <v/>
      </c>
      <c r="Z88" s="211" t="str">
        <f>IF(Y88="","",VLOOKUP(Y88,Entraîneur!A:C,2,FALSE))</f>
        <v/>
      </c>
      <c r="AA88" s="84" t="str">
        <f>IF(Y88="","",VLOOKUP(Y88,Budget!A:B,2,FALSE))</f>
        <v/>
      </c>
    </row>
    <row r="89" spans="6:27" x14ac:dyDescent="0.25">
      <c r="F89" s="84" t="str">
        <f>IF(H89="","",VLOOKUP(H89,Budget!A:B,2,FALSE))</f>
        <v/>
      </c>
      <c r="G89" s="199" t="str">
        <f>IF(H89="","",VLOOKUP(H89,Entraîneur!A:C,2,FALSE))</f>
        <v/>
      </c>
      <c r="I89" s="202" t="str">
        <f t="shared" si="11"/>
        <v/>
      </c>
      <c r="J89" s="70" t="str">
        <f t="shared" si="12"/>
        <v/>
      </c>
      <c r="K89" s="70" t="str">
        <f t="shared" si="13"/>
        <v/>
      </c>
      <c r="L89" s="70" t="str">
        <f t="shared" si="14"/>
        <v/>
      </c>
      <c r="M89" s="71" t="str">
        <f t="shared" si="15"/>
        <v/>
      </c>
      <c r="N89" s="71" t="str">
        <f t="shared" si="16"/>
        <v/>
      </c>
      <c r="O89" s="71" t="str">
        <f t="shared" si="17"/>
        <v/>
      </c>
      <c r="U89" s="70" t="str">
        <f t="shared" si="18"/>
        <v/>
      </c>
      <c r="V89" s="71" t="str">
        <f t="shared" si="19"/>
        <v/>
      </c>
      <c r="W89" s="70" t="str">
        <f t="shared" si="20"/>
        <v/>
      </c>
      <c r="X89" s="208" t="str">
        <f t="shared" si="21"/>
        <v/>
      </c>
      <c r="Z89" s="211" t="str">
        <f>IF(Y89="","",VLOOKUP(Y89,Entraîneur!A:C,2,FALSE))</f>
        <v/>
      </c>
      <c r="AA89" s="84" t="str">
        <f>IF(Y89="","",VLOOKUP(Y89,Budget!A:B,2,FALSE))</f>
        <v/>
      </c>
    </row>
    <row r="90" spans="6:27" x14ac:dyDescent="0.25">
      <c r="F90" s="84" t="str">
        <f>IF(H90="","",VLOOKUP(H90,Budget!A:B,2,FALSE))</f>
        <v/>
      </c>
      <c r="G90" s="199" t="str">
        <f>IF(H90="","",VLOOKUP(H90,Entraîneur!A:C,2,FALSE))</f>
        <v/>
      </c>
      <c r="I90" s="202" t="str">
        <f t="shared" si="11"/>
        <v/>
      </c>
      <c r="J90" s="70" t="str">
        <f t="shared" si="12"/>
        <v/>
      </c>
      <c r="K90" s="70" t="str">
        <f t="shared" si="13"/>
        <v/>
      </c>
      <c r="L90" s="70" t="str">
        <f t="shared" si="14"/>
        <v/>
      </c>
      <c r="M90" s="71" t="str">
        <f t="shared" si="15"/>
        <v/>
      </c>
      <c r="N90" s="71" t="str">
        <f t="shared" si="16"/>
        <v/>
      </c>
      <c r="O90" s="71" t="str">
        <f t="shared" si="17"/>
        <v/>
      </c>
      <c r="U90" s="70" t="str">
        <f t="shared" si="18"/>
        <v/>
      </c>
      <c r="V90" s="71" t="str">
        <f t="shared" si="19"/>
        <v/>
      </c>
      <c r="W90" s="70" t="str">
        <f t="shared" si="20"/>
        <v/>
      </c>
      <c r="X90" s="208" t="str">
        <f t="shared" si="21"/>
        <v/>
      </c>
      <c r="Z90" s="211" t="str">
        <f>IF(Y90="","",VLOOKUP(Y90,Entraîneur!A:C,2,FALSE))</f>
        <v/>
      </c>
      <c r="AA90" s="84" t="str">
        <f>IF(Y90="","",VLOOKUP(Y90,Budget!A:B,2,FALSE))</f>
        <v/>
      </c>
    </row>
    <row r="91" spans="6:27" x14ac:dyDescent="0.25">
      <c r="F91" s="84" t="str">
        <f>IF(H91="","",VLOOKUP(H91,Budget!A:B,2,FALSE))</f>
        <v/>
      </c>
      <c r="G91" s="199" t="str">
        <f>IF(H91="","",VLOOKUP(H91,Entraîneur!A:C,2,FALSE))</f>
        <v/>
      </c>
      <c r="I91" s="202" t="str">
        <f t="shared" si="11"/>
        <v/>
      </c>
      <c r="J91" s="70" t="str">
        <f t="shared" si="12"/>
        <v/>
      </c>
      <c r="K91" s="70" t="str">
        <f t="shared" si="13"/>
        <v/>
      </c>
      <c r="L91" s="70" t="str">
        <f t="shared" si="14"/>
        <v/>
      </c>
      <c r="M91" s="71" t="str">
        <f t="shared" si="15"/>
        <v/>
      </c>
      <c r="N91" s="71" t="str">
        <f t="shared" si="16"/>
        <v/>
      </c>
      <c r="O91" s="71" t="str">
        <f t="shared" si="17"/>
        <v/>
      </c>
      <c r="U91" s="70" t="str">
        <f t="shared" si="18"/>
        <v/>
      </c>
      <c r="V91" s="71" t="str">
        <f t="shared" si="19"/>
        <v/>
      </c>
      <c r="W91" s="70" t="str">
        <f t="shared" si="20"/>
        <v/>
      </c>
      <c r="X91" s="208" t="str">
        <f t="shared" si="21"/>
        <v/>
      </c>
      <c r="Z91" s="211" t="str">
        <f>IF(Y91="","",VLOOKUP(Y91,Entraîneur!A:C,2,FALSE))</f>
        <v/>
      </c>
      <c r="AA91" s="84" t="str">
        <f>IF(Y91="","",VLOOKUP(Y91,Budget!A:B,2,FALSE))</f>
        <v/>
      </c>
    </row>
    <row r="92" spans="6:27" x14ac:dyDescent="0.25">
      <c r="F92" s="84" t="str">
        <f>IF(H92="","",VLOOKUP(H92,Budget!A:B,2,FALSE))</f>
        <v/>
      </c>
      <c r="G92" s="199" t="str">
        <f>IF(H92="","",VLOOKUP(H92,Entraîneur!A:C,2,FALSE))</f>
        <v/>
      </c>
      <c r="I92" s="202" t="str">
        <f t="shared" si="11"/>
        <v/>
      </c>
      <c r="J92" s="70" t="str">
        <f t="shared" si="12"/>
        <v/>
      </c>
      <c r="K92" s="70" t="str">
        <f t="shared" si="13"/>
        <v/>
      </c>
      <c r="L92" s="70" t="str">
        <f t="shared" si="14"/>
        <v/>
      </c>
      <c r="M92" s="71" t="str">
        <f t="shared" si="15"/>
        <v/>
      </c>
      <c r="N92" s="71" t="str">
        <f t="shared" si="16"/>
        <v/>
      </c>
      <c r="O92" s="71" t="str">
        <f t="shared" si="17"/>
        <v/>
      </c>
      <c r="U92" s="70" t="str">
        <f t="shared" si="18"/>
        <v/>
      </c>
      <c r="V92" s="71" t="str">
        <f t="shared" si="19"/>
        <v/>
      </c>
      <c r="W92" s="70" t="str">
        <f t="shared" si="20"/>
        <v/>
      </c>
      <c r="X92" s="208" t="str">
        <f t="shared" si="21"/>
        <v/>
      </c>
      <c r="Z92" s="211" t="str">
        <f>IF(Y92="","",VLOOKUP(Y92,Entraîneur!A:C,2,FALSE))</f>
        <v/>
      </c>
      <c r="AA92" s="84" t="str">
        <f>IF(Y92="","",VLOOKUP(Y92,Budget!A:B,2,FALSE))</f>
        <v/>
      </c>
    </row>
    <row r="93" spans="6:27" x14ac:dyDescent="0.25">
      <c r="F93" s="84" t="str">
        <f>IF(H93="","",VLOOKUP(H93,Budget!A:B,2,FALSE))</f>
        <v/>
      </c>
      <c r="G93" s="199" t="str">
        <f>IF(H93="","",VLOOKUP(H93,Entraîneur!A:C,2,FALSE))</f>
        <v/>
      </c>
      <c r="I93" s="202" t="str">
        <f t="shared" si="11"/>
        <v/>
      </c>
      <c r="J93" s="70" t="str">
        <f t="shared" si="12"/>
        <v/>
      </c>
      <c r="K93" s="70" t="str">
        <f t="shared" si="13"/>
        <v/>
      </c>
      <c r="L93" s="70" t="str">
        <f t="shared" si="14"/>
        <v/>
      </c>
      <c r="M93" s="71" t="str">
        <f t="shared" si="15"/>
        <v/>
      </c>
      <c r="N93" s="71" t="str">
        <f t="shared" si="16"/>
        <v/>
      </c>
      <c r="O93" s="71" t="str">
        <f t="shared" si="17"/>
        <v/>
      </c>
      <c r="U93" s="70" t="str">
        <f t="shared" si="18"/>
        <v/>
      </c>
      <c r="V93" s="71" t="str">
        <f t="shared" si="19"/>
        <v/>
      </c>
      <c r="W93" s="70" t="str">
        <f t="shared" si="20"/>
        <v/>
      </c>
      <c r="X93" s="208" t="str">
        <f t="shared" si="21"/>
        <v/>
      </c>
      <c r="Z93" s="211" t="str">
        <f>IF(Y93="","",VLOOKUP(Y93,Entraîneur!A:C,2,FALSE))</f>
        <v/>
      </c>
      <c r="AA93" s="84" t="str">
        <f>IF(Y93="","",VLOOKUP(Y93,Budget!A:B,2,FALSE))</f>
        <v/>
      </c>
    </row>
    <row r="94" spans="6:27" x14ac:dyDescent="0.25">
      <c r="F94" s="84" t="str">
        <f>IF(H94="","",VLOOKUP(H94,Budget!A:B,2,FALSE))</f>
        <v/>
      </c>
      <c r="G94" s="199" t="str">
        <f>IF(H94="","",VLOOKUP(H94,Entraîneur!A:C,2,FALSE))</f>
        <v/>
      </c>
      <c r="I94" s="202" t="str">
        <f t="shared" si="11"/>
        <v/>
      </c>
      <c r="J94" s="70" t="str">
        <f t="shared" si="12"/>
        <v/>
      </c>
      <c r="K94" s="70" t="str">
        <f t="shared" si="13"/>
        <v/>
      </c>
      <c r="L94" s="70" t="str">
        <f t="shared" si="14"/>
        <v/>
      </c>
      <c r="M94" s="71" t="str">
        <f t="shared" si="15"/>
        <v/>
      </c>
      <c r="N94" s="71" t="str">
        <f t="shared" si="16"/>
        <v/>
      </c>
      <c r="O94" s="71" t="str">
        <f t="shared" si="17"/>
        <v/>
      </c>
      <c r="U94" s="70" t="str">
        <f t="shared" si="18"/>
        <v/>
      </c>
      <c r="V94" s="71" t="str">
        <f t="shared" si="19"/>
        <v/>
      </c>
      <c r="W94" s="70" t="str">
        <f t="shared" si="20"/>
        <v/>
      </c>
      <c r="X94" s="208" t="str">
        <f t="shared" si="21"/>
        <v/>
      </c>
      <c r="Z94" s="211" t="str">
        <f>IF(Y94="","",VLOOKUP(Y94,Entraîneur!A:C,2,FALSE))</f>
        <v/>
      </c>
      <c r="AA94" s="84" t="str">
        <f>IF(Y94="","",VLOOKUP(Y94,Budget!A:B,2,FALSE))</f>
        <v/>
      </c>
    </row>
    <row r="95" spans="6:27" x14ac:dyDescent="0.25">
      <c r="F95" s="84" t="str">
        <f>IF(H95="","",VLOOKUP(H95,Budget!A:B,2,FALSE))</f>
        <v/>
      </c>
      <c r="G95" s="199" t="str">
        <f>IF(H95="","",VLOOKUP(H95,Entraîneur!A:C,2,FALSE))</f>
        <v/>
      </c>
      <c r="I95" s="202" t="str">
        <f t="shared" si="11"/>
        <v/>
      </c>
      <c r="J95" s="70" t="str">
        <f t="shared" si="12"/>
        <v/>
      </c>
      <c r="K95" s="70" t="str">
        <f t="shared" si="13"/>
        <v/>
      </c>
      <c r="L95" s="70" t="str">
        <f t="shared" si="14"/>
        <v/>
      </c>
      <c r="M95" s="71" t="str">
        <f t="shared" si="15"/>
        <v/>
      </c>
      <c r="N95" s="71" t="str">
        <f t="shared" si="16"/>
        <v/>
      </c>
      <c r="O95" s="71" t="str">
        <f t="shared" si="17"/>
        <v/>
      </c>
      <c r="U95" s="70" t="str">
        <f t="shared" si="18"/>
        <v/>
      </c>
      <c r="V95" s="71" t="str">
        <f t="shared" si="19"/>
        <v/>
      </c>
      <c r="W95" s="70" t="str">
        <f t="shared" si="20"/>
        <v/>
      </c>
      <c r="X95" s="208" t="str">
        <f t="shared" si="21"/>
        <v/>
      </c>
      <c r="Z95" s="211" t="str">
        <f>IF(Y95="","",VLOOKUP(Y95,Entraîneur!A:C,2,FALSE))</f>
        <v/>
      </c>
      <c r="AA95" s="84" t="str">
        <f>IF(Y95="","",VLOOKUP(Y95,Budget!A:B,2,FALSE))</f>
        <v/>
      </c>
    </row>
    <row r="96" spans="6:27" x14ac:dyDescent="0.25">
      <c r="F96" s="84" t="str">
        <f>IF(H96="","",VLOOKUP(H96,Budget!A:B,2,FALSE))</f>
        <v/>
      </c>
      <c r="G96" s="199" t="str">
        <f>IF(H96="","",VLOOKUP(H96,Entraîneur!A:C,2,FALSE))</f>
        <v/>
      </c>
      <c r="I96" s="202" t="str">
        <f t="shared" si="11"/>
        <v/>
      </c>
      <c r="J96" s="70" t="str">
        <f t="shared" si="12"/>
        <v/>
      </c>
      <c r="K96" s="70" t="str">
        <f t="shared" si="13"/>
        <v/>
      </c>
      <c r="L96" s="70" t="str">
        <f t="shared" si="14"/>
        <v/>
      </c>
      <c r="M96" s="71" t="str">
        <f t="shared" si="15"/>
        <v/>
      </c>
      <c r="N96" s="71" t="str">
        <f t="shared" si="16"/>
        <v/>
      </c>
      <c r="O96" s="71" t="str">
        <f t="shared" si="17"/>
        <v/>
      </c>
      <c r="U96" s="70" t="str">
        <f t="shared" si="18"/>
        <v/>
      </c>
      <c r="V96" s="71" t="str">
        <f t="shared" si="19"/>
        <v/>
      </c>
      <c r="W96" s="70" t="str">
        <f t="shared" si="20"/>
        <v/>
      </c>
      <c r="X96" s="208" t="str">
        <f t="shared" si="21"/>
        <v/>
      </c>
      <c r="Z96" s="211" t="str">
        <f>IF(Y96="","",VLOOKUP(Y96,Entraîneur!A:C,2,FALSE))</f>
        <v/>
      </c>
      <c r="AA96" s="84" t="str">
        <f>IF(Y96="","",VLOOKUP(Y96,Budget!A:B,2,FALSE))</f>
        <v/>
      </c>
    </row>
    <row r="97" spans="6:27" x14ac:dyDescent="0.25">
      <c r="F97" s="84" t="str">
        <f>IF(H97="","",VLOOKUP(H97,Budget!A:B,2,FALSE))</f>
        <v/>
      </c>
      <c r="G97" s="199" t="str">
        <f>IF(H97="","",VLOOKUP(H97,Entraîneur!A:C,2,FALSE))</f>
        <v/>
      </c>
      <c r="I97" s="202" t="str">
        <f t="shared" si="11"/>
        <v/>
      </c>
      <c r="J97" s="70" t="str">
        <f t="shared" si="12"/>
        <v/>
      </c>
      <c r="K97" s="70" t="str">
        <f t="shared" si="13"/>
        <v/>
      </c>
      <c r="L97" s="70" t="str">
        <f t="shared" si="14"/>
        <v/>
      </c>
      <c r="M97" s="71" t="str">
        <f t="shared" si="15"/>
        <v/>
      </c>
      <c r="N97" s="71" t="str">
        <f t="shared" si="16"/>
        <v/>
      </c>
      <c r="O97" s="71" t="str">
        <f t="shared" si="17"/>
        <v/>
      </c>
      <c r="U97" s="70" t="str">
        <f t="shared" si="18"/>
        <v/>
      </c>
      <c r="V97" s="71" t="str">
        <f t="shared" si="19"/>
        <v/>
      </c>
      <c r="W97" s="70" t="str">
        <f t="shared" si="20"/>
        <v/>
      </c>
      <c r="X97" s="208" t="str">
        <f t="shared" si="21"/>
        <v/>
      </c>
      <c r="Z97" s="211" t="str">
        <f>IF(Y97="","",VLOOKUP(Y97,Entraîneur!A:C,2,FALSE))</f>
        <v/>
      </c>
      <c r="AA97" s="84" t="str">
        <f>IF(Y97="","",VLOOKUP(Y97,Budget!A:B,2,FALSE))</f>
        <v/>
      </c>
    </row>
    <row r="98" spans="6:27" x14ac:dyDescent="0.25">
      <c r="F98" s="84" t="str">
        <f>IF(H98="","",VLOOKUP(H98,Budget!A:B,2,FALSE))</f>
        <v/>
      </c>
      <c r="G98" s="199" t="str">
        <f>IF(H98="","",VLOOKUP(H98,Entraîneur!A:C,2,FALSE))</f>
        <v/>
      </c>
      <c r="I98" s="202" t="str">
        <f t="shared" si="11"/>
        <v/>
      </c>
      <c r="J98" s="70" t="str">
        <f t="shared" si="12"/>
        <v/>
      </c>
      <c r="K98" s="70" t="str">
        <f t="shared" si="13"/>
        <v/>
      </c>
      <c r="L98" s="70" t="str">
        <f t="shared" si="14"/>
        <v/>
      </c>
      <c r="M98" s="71" t="str">
        <f t="shared" si="15"/>
        <v/>
      </c>
      <c r="N98" s="71" t="str">
        <f t="shared" si="16"/>
        <v/>
      </c>
      <c r="O98" s="71" t="str">
        <f t="shared" si="17"/>
        <v/>
      </c>
      <c r="U98" s="70" t="str">
        <f t="shared" si="18"/>
        <v/>
      </c>
      <c r="V98" s="71" t="str">
        <f t="shared" si="19"/>
        <v/>
      </c>
      <c r="W98" s="70" t="str">
        <f t="shared" si="20"/>
        <v/>
      </c>
      <c r="X98" s="208" t="str">
        <f t="shared" si="21"/>
        <v/>
      </c>
      <c r="Z98" s="211" t="str">
        <f>IF(Y98="","",VLOOKUP(Y98,Entraîneur!A:C,2,FALSE))</f>
        <v/>
      </c>
      <c r="AA98" s="84" t="str">
        <f>IF(Y98="","",VLOOKUP(Y98,Budget!A:B,2,FALSE))</f>
        <v/>
      </c>
    </row>
    <row r="99" spans="6:27" x14ac:dyDescent="0.25">
      <c r="F99" s="84" t="str">
        <f>IF(H99="","",VLOOKUP(H99,Budget!A:B,2,FALSE))</f>
        <v/>
      </c>
      <c r="G99" s="199" t="str">
        <f>IF(H99="","",VLOOKUP(H99,Entraîneur!A:C,2,FALSE))</f>
        <v/>
      </c>
      <c r="I99" s="202" t="str">
        <f t="shared" si="11"/>
        <v/>
      </c>
      <c r="J99" s="70" t="str">
        <f t="shared" si="12"/>
        <v/>
      </c>
      <c r="K99" s="70" t="str">
        <f t="shared" si="13"/>
        <v/>
      </c>
      <c r="L99" s="70" t="str">
        <f t="shared" si="14"/>
        <v/>
      </c>
      <c r="M99" s="71" t="str">
        <f t="shared" si="15"/>
        <v/>
      </c>
      <c r="N99" s="71" t="str">
        <f t="shared" si="16"/>
        <v/>
      </c>
      <c r="O99" s="71" t="str">
        <f t="shared" si="17"/>
        <v/>
      </c>
      <c r="U99" s="70" t="str">
        <f t="shared" si="18"/>
        <v/>
      </c>
      <c r="V99" s="71" t="str">
        <f t="shared" si="19"/>
        <v/>
      </c>
      <c r="W99" s="70" t="str">
        <f t="shared" si="20"/>
        <v/>
      </c>
      <c r="X99" s="208" t="str">
        <f t="shared" si="21"/>
        <v/>
      </c>
      <c r="Z99" s="211" t="str">
        <f>IF(Y99="","",VLOOKUP(Y99,Entraîneur!A:C,2,FALSE))</f>
        <v/>
      </c>
      <c r="AA99" s="84" t="str">
        <f>IF(Y99="","",VLOOKUP(Y99,Budget!A:B,2,FALSE))</f>
        <v/>
      </c>
    </row>
    <row r="100" spans="6:27" x14ac:dyDescent="0.25">
      <c r="F100" s="84" t="str">
        <f>IF(H100="","",VLOOKUP(H100,Budget!A:B,2,FALSE))</f>
        <v/>
      </c>
      <c r="G100" s="199" t="str">
        <f>IF(H100="","",VLOOKUP(H100,Entraîneur!A:C,2,FALSE))</f>
        <v/>
      </c>
      <c r="I100" s="202" t="str">
        <f t="shared" si="11"/>
        <v/>
      </c>
      <c r="J100" s="70" t="str">
        <f t="shared" si="12"/>
        <v/>
      </c>
      <c r="K100" s="70" t="str">
        <f t="shared" si="13"/>
        <v/>
      </c>
      <c r="L100" s="70" t="str">
        <f t="shared" si="14"/>
        <v/>
      </c>
      <c r="M100" s="71" t="str">
        <f t="shared" si="15"/>
        <v/>
      </c>
      <c r="N100" s="71" t="str">
        <f t="shared" si="16"/>
        <v/>
      </c>
      <c r="O100" s="71" t="str">
        <f t="shared" si="17"/>
        <v/>
      </c>
      <c r="U100" s="70" t="str">
        <f t="shared" si="18"/>
        <v/>
      </c>
      <c r="V100" s="71" t="str">
        <f t="shared" si="19"/>
        <v/>
      </c>
      <c r="W100" s="70" t="str">
        <f t="shared" si="20"/>
        <v/>
      </c>
      <c r="X100" s="208" t="str">
        <f t="shared" si="21"/>
        <v/>
      </c>
      <c r="Z100" s="211" t="str">
        <f>IF(Y100="","",VLOOKUP(Y100,Entraîneur!A:C,2,FALSE))</f>
        <v/>
      </c>
      <c r="AA100" s="84" t="str">
        <f>IF(Y100="","",VLOOKUP(Y100,Budget!A:B,2,FALSE))</f>
        <v/>
      </c>
    </row>
    <row r="101" spans="6:27" x14ac:dyDescent="0.25">
      <c r="F101" s="84" t="str">
        <f>IF(H101="","",VLOOKUP(H101,Budget!A:B,2,FALSE))</f>
        <v/>
      </c>
      <c r="G101" s="199" t="str">
        <f>IF(H101="","",VLOOKUP(H101,Entraîneur!A:C,2,FALSE))</f>
        <v/>
      </c>
      <c r="I101" s="202" t="str">
        <f t="shared" si="11"/>
        <v/>
      </c>
      <c r="J101" s="70" t="str">
        <f t="shared" si="12"/>
        <v/>
      </c>
      <c r="K101" s="70" t="str">
        <f t="shared" si="13"/>
        <v/>
      </c>
      <c r="L101" s="70" t="str">
        <f t="shared" si="14"/>
        <v/>
      </c>
      <c r="M101" s="71" t="str">
        <f t="shared" si="15"/>
        <v/>
      </c>
      <c r="N101" s="71" t="str">
        <f t="shared" si="16"/>
        <v/>
      </c>
      <c r="O101" s="71" t="str">
        <f t="shared" si="17"/>
        <v/>
      </c>
      <c r="U101" s="70" t="str">
        <f t="shared" si="18"/>
        <v/>
      </c>
      <c r="V101" s="71" t="str">
        <f t="shared" si="19"/>
        <v/>
      </c>
      <c r="W101" s="70" t="str">
        <f t="shared" si="20"/>
        <v/>
      </c>
      <c r="X101" s="208" t="str">
        <f t="shared" si="21"/>
        <v/>
      </c>
      <c r="Z101" s="211" t="str">
        <f>IF(Y101="","",VLOOKUP(Y101,Entraîneur!A:C,2,FALSE))</f>
        <v/>
      </c>
      <c r="AA101" s="84" t="str">
        <f>IF(Y101="","",VLOOKUP(Y101,Budget!A:B,2,FALSE))</f>
        <v/>
      </c>
    </row>
    <row r="102" spans="6:27" x14ac:dyDescent="0.25">
      <c r="F102" s="84" t="str">
        <f>IF(H102="","",VLOOKUP(H102,Budget!A:B,2,FALSE))</f>
        <v/>
      </c>
      <c r="G102" s="199" t="str">
        <f>IF(H102="","",VLOOKUP(H102,Entraîneur!A:C,2,FALSE))</f>
        <v/>
      </c>
      <c r="I102" s="202" t="str">
        <f t="shared" si="11"/>
        <v/>
      </c>
      <c r="J102" s="70" t="str">
        <f t="shared" si="12"/>
        <v/>
      </c>
      <c r="K102" s="70" t="str">
        <f t="shared" si="13"/>
        <v/>
      </c>
      <c r="L102" s="70" t="str">
        <f t="shared" si="14"/>
        <v/>
      </c>
      <c r="M102" s="71" t="str">
        <f t="shared" si="15"/>
        <v/>
      </c>
      <c r="N102" s="71" t="str">
        <f t="shared" si="16"/>
        <v/>
      </c>
      <c r="O102" s="71" t="str">
        <f t="shared" si="17"/>
        <v/>
      </c>
      <c r="U102" s="70" t="str">
        <f t="shared" si="18"/>
        <v/>
      </c>
      <c r="V102" s="71" t="str">
        <f t="shared" si="19"/>
        <v/>
      </c>
      <c r="W102" s="70" t="str">
        <f t="shared" si="20"/>
        <v/>
      </c>
      <c r="X102" s="208" t="str">
        <f t="shared" si="21"/>
        <v/>
      </c>
      <c r="Z102" s="211" t="str">
        <f>IF(Y102="","",VLOOKUP(Y102,Entraîneur!A:C,2,FALSE))</f>
        <v/>
      </c>
      <c r="AA102" s="84" t="str">
        <f>IF(Y102="","",VLOOKUP(Y102,Budget!A:B,2,FALSE))</f>
        <v/>
      </c>
    </row>
    <row r="103" spans="6:27" x14ac:dyDescent="0.25">
      <c r="F103" s="84" t="str">
        <f>IF(H103="","",VLOOKUP(H103,Budget!A:B,2,FALSE))</f>
        <v/>
      </c>
      <c r="G103" s="199" t="str">
        <f>IF(H103="","",VLOOKUP(H103,Entraîneur!A:C,2,FALSE))</f>
        <v/>
      </c>
      <c r="I103" s="202" t="str">
        <f t="shared" si="11"/>
        <v/>
      </c>
      <c r="J103" s="70" t="str">
        <f t="shared" si="12"/>
        <v/>
      </c>
      <c r="K103" s="70" t="str">
        <f t="shared" si="13"/>
        <v/>
      </c>
      <c r="L103" s="70" t="str">
        <f t="shared" si="14"/>
        <v/>
      </c>
      <c r="M103" s="71" t="str">
        <f t="shared" si="15"/>
        <v/>
      </c>
      <c r="N103" s="71" t="str">
        <f t="shared" si="16"/>
        <v/>
      </c>
      <c r="O103" s="71" t="str">
        <f t="shared" si="17"/>
        <v/>
      </c>
      <c r="U103" s="70" t="str">
        <f t="shared" si="18"/>
        <v/>
      </c>
      <c r="V103" s="71" t="str">
        <f t="shared" si="19"/>
        <v/>
      </c>
      <c r="W103" s="70" t="str">
        <f t="shared" si="20"/>
        <v/>
      </c>
      <c r="X103" s="208" t="str">
        <f t="shared" si="21"/>
        <v/>
      </c>
      <c r="Z103" s="211" t="str">
        <f>IF(Y103="","",VLOOKUP(Y103,Entraîneur!A:C,2,FALSE))</f>
        <v/>
      </c>
      <c r="AA103" s="84" t="str">
        <f>IF(Y103="","",VLOOKUP(Y103,Budget!A:B,2,FALSE))</f>
        <v/>
      </c>
    </row>
    <row r="104" spans="6:27" x14ac:dyDescent="0.25">
      <c r="F104" s="84" t="str">
        <f>IF(H104="","",VLOOKUP(H104,Budget!A:B,2,FALSE))</f>
        <v/>
      </c>
      <c r="G104" s="199" t="str">
        <f>IF(H104="","",VLOOKUP(H104,Entraîneur!A:C,2,FALSE))</f>
        <v/>
      </c>
      <c r="I104" s="202" t="str">
        <f t="shared" si="11"/>
        <v/>
      </c>
      <c r="J104" s="70" t="str">
        <f t="shared" si="12"/>
        <v/>
      </c>
      <c r="K104" s="70" t="str">
        <f t="shared" si="13"/>
        <v/>
      </c>
      <c r="L104" s="70" t="str">
        <f t="shared" si="14"/>
        <v/>
      </c>
      <c r="M104" s="71" t="str">
        <f t="shared" si="15"/>
        <v/>
      </c>
      <c r="N104" s="71" t="str">
        <f t="shared" si="16"/>
        <v/>
      </c>
      <c r="O104" s="71" t="str">
        <f t="shared" si="17"/>
        <v/>
      </c>
      <c r="U104" s="70" t="str">
        <f t="shared" si="18"/>
        <v/>
      </c>
      <c r="V104" s="71" t="str">
        <f t="shared" si="19"/>
        <v/>
      </c>
      <c r="W104" s="70" t="str">
        <f t="shared" si="20"/>
        <v/>
      </c>
      <c r="X104" s="208" t="str">
        <f t="shared" si="21"/>
        <v/>
      </c>
      <c r="Z104" s="211" t="str">
        <f>IF(Y104="","",VLOOKUP(Y104,Entraîneur!A:C,2,FALSE))</f>
        <v/>
      </c>
      <c r="AA104" s="84" t="str">
        <f>IF(Y104="","",VLOOKUP(Y104,Budget!A:B,2,FALSE))</f>
        <v/>
      </c>
    </row>
    <row r="105" spans="6:27" x14ac:dyDescent="0.25">
      <c r="F105" s="84" t="str">
        <f>IF(H105="","",VLOOKUP(H105,Budget!A:B,2,FALSE))</f>
        <v/>
      </c>
      <c r="G105" s="199" t="str">
        <f>IF(H105="","",VLOOKUP(H105,Entraîneur!A:C,2,FALSE))</f>
        <v/>
      </c>
      <c r="I105" s="202" t="str">
        <f t="shared" si="11"/>
        <v/>
      </c>
      <c r="J105" s="70" t="str">
        <f t="shared" si="12"/>
        <v/>
      </c>
      <c r="K105" s="70" t="str">
        <f t="shared" si="13"/>
        <v/>
      </c>
      <c r="L105" s="70" t="str">
        <f t="shared" si="14"/>
        <v/>
      </c>
      <c r="M105" s="71" t="str">
        <f t="shared" si="15"/>
        <v/>
      </c>
      <c r="N105" s="71" t="str">
        <f t="shared" si="16"/>
        <v/>
      </c>
      <c r="O105" s="71" t="str">
        <f t="shared" si="17"/>
        <v/>
      </c>
      <c r="U105" s="70" t="str">
        <f t="shared" si="18"/>
        <v/>
      </c>
      <c r="V105" s="71" t="str">
        <f t="shared" si="19"/>
        <v/>
      </c>
      <c r="W105" s="70" t="str">
        <f t="shared" si="20"/>
        <v/>
      </c>
      <c r="X105" s="208" t="str">
        <f t="shared" si="21"/>
        <v/>
      </c>
      <c r="Z105" s="211" t="str">
        <f>IF(Y105="","",VLOOKUP(Y105,Entraîneur!A:C,2,FALSE))</f>
        <v/>
      </c>
      <c r="AA105" s="84" t="str">
        <f>IF(Y105="","",VLOOKUP(Y105,Budget!A:B,2,FALSE))</f>
        <v/>
      </c>
    </row>
    <row r="106" spans="6:27" x14ac:dyDescent="0.25">
      <c r="F106" s="84" t="str">
        <f>IF(H106="","",VLOOKUP(H106,Budget!A:B,2,FALSE))</f>
        <v/>
      </c>
      <c r="G106" s="199" t="str">
        <f>IF(H106="","",VLOOKUP(H106,Entraîneur!A:C,2,FALSE))</f>
        <v/>
      </c>
      <c r="I106" s="202" t="str">
        <f t="shared" si="11"/>
        <v/>
      </c>
      <c r="J106" s="70" t="str">
        <f t="shared" si="12"/>
        <v/>
      </c>
      <c r="K106" s="70" t="str">
        <f t="shared" si="13"/>
        <v/>
      </c>
      <c r="L106" s="70" t="str">
        <f t="shared" si="14"/>
        <v/>
      </c>
      <c r="M106" s="71" t="str">
        <f t="shared" si="15"/>
        <v/>
      </c>
      <c r="N106" s="71" t="str">
        <f t="shared" si="16"/>
        <v/>
      </c>
      <c r="O106" s="71" t="str">
        <f t="shared" si="17"/>
        <v/>
      </c>
      <c r="U106" s="70" t="str">
        <f t="shared" si="18"/>
        <v/>
      </c>
      <c r="V106" s="71" t="str">
        <f t="shared" si="19"/>
        <v/>
      </c>
      <c r="W106" s="70" t="str">
        <f t="shared" si="20"/>
        <v/>
      </c>
      <c r="X106" s="208" t="str">
        <f t="shared" si="21"/>
        <v/>
      </c>
      <c r="Z106" s="211" t="str">
        <f>IF(Y106="","",VLOOKUP(Y106,Entraîneur!A:C,2,FALSE))</f>
        <v/>
      </c>
      <c r="AA106" s="84" t="str">
        <f>IF(Y106="","",VLOOKUP(Y106,Budget!A:B,2,FALSE))</f>
        <v/>
      </c>
    </row>
    <row r="107" spans="6:27" x14ac:dyDescent="0.25">
      <c r="F107" s="84" t="str">
        <f>IF(H107="","",VLOOKUP(H107,Budget!A:B,2,FALSE))</f>
        <v/>
      </c>
      <c r="G107" s="199" t="str">
        <f>IF(H107="","",VLOOKUP(H107,Entraîneur!A:C,2,FALSE))</f>
        <v/>
      </c>
      <c r="I107" s="202" t="str">
        <f t="shared" si="11"/>
        <v/>
      </c>
      <c r="J107" s="70" t="str">
        <f t="shared" si="12"/>
        <v/>
      </c>
      <c r="K107" s="70" t="str">
        <f t="shared" si="13"/>
        <v/>
      </c>
      <c r="L107" s="70" t="str">
        <f t="shared" si="14"/>
        <v/>
      </c>
      <c r="M107" s="71" t="str">
        <f t="shared" si="15"/>
        <v/>
      </c>
      <c r="N107" s="71" t="str">
        <f t="shared" si="16"/>
        <v/>
      </c>
      <c r="O107" s="71" t="str">
        <f t="shared" si="17"/>
        <v/>
      </c>
      <c r="U107" s="70" t="str">
        <f t="shared" si="18"/>
        <v/>
      </c>
      <c r="V107" s="71" t="str">
        <f t="shared" si="19"/>
        <v/>
      </c>
      <c r="W107" s="70" t="str">
        <f t="shared" si="20"/>
        <v/>
      </c>
      <c r="X107" s="208" t="str">
        <f t="shared" si="21"/>
        <v/>
      </c>
      <c r="Z107" s="211" t="str">
        <f>IF(Y107="","",VLOOKUP(Y107,Entraîneur!A:C,2,FALSE))</f>
        <v/>
      </c>
      <c r="AA107" s="84" t="str">
        <f>IF(Y107="","",VLOOKUP(Y107,Budget!A:B,2,FALSE))</f>
        <v/>
      </c>
    </row>
    <row r="108" spans="6:27" x14ac:dyDescent="0.25">
      <c r="F108" s="84" t="str">
        <f>IF(H108="","",VLOOKUP(H108,Budget!A:B,2,FALSE))</f>
        <v/>
      </c>
      <c r="G108" s="199" t="str">
        <f>IF(H108="","",VLOOKUP(H108,Entraîneur!A:C,2,FALSE))</f>
        <v/>
      </c>
      <c r="I108" s="202" t="str">
        <f t="shared" si="11"/>
        <v/>
      </c>
      <c r="J108" s="70" t="str">
        <f t="shared" si="12"/>
        <v/>
      </c>
      <c r="K108" s="70" t="str">
        <f t="shared" si="13"/>
        <v/>
      </c>
      <c r="L108" s="70" t="str">
        <f t="shared" si="14"/>
        <v/>
      </c>
      <c r="M108" s="71" t="str">
        <f t="shared" si="15"/>
        <v/>
      </c>
      <c r="N108" s="71" t="str">
        <f t="shared" si="16"/>
        <v/>
      </c>
      <c r="O108" s="71" t="str">
        <f t="shared" si="17"/>
        <v/>
      </c>
      <c r="U108" s="70" t="str">
        <f t="shared" si="18"/>
        <v/>
      </c>
      <c r="V108" s="71" t="str">
        <f t="shared" si="19"/>
        <v/>
      </c>
      <c r="W108" s="70" t="str">
        <f t="shared" si="20"/>
        <v/>
      </c>
      <c r="X108" s="208" t="str">
        <f t="shared" si="21"/>
        <v/>
      </c>
      <c r="Z108" s="211" t="str">
        <f>IF(Y108="","",VLOOKUP(Y108,Entraîneur!A:C,2,FALSE))</f>
        <v/>
      </c>
      <c r="AA108" s="84" t="str">
        <f>IF(Y108="","",VLOOKUP(Y108,Budget!A:B,2,FALSE))</f>
        <v/>
      </c>
    </row>
    <row r="109" spans="6:27" x14ac:dyDescent="0.25">
      <c r="F109" s="84" t="str">
        <f>IF(H109="","",VLOOKUP(H109,Budget!A:B,2,FALSE))</f>
        <v/>
      </c>
      <c r="G109" s="199" t="str">
        <f>IF(H109="","",VLOOKUP(H109,Entraîneur!A:C,2,FALSE))</f>
        <v/>
      </c>
      <c r="I109" s="202" t="str">
        <f t="shared" si="11"/>
        <v/>
      </c>
      <c r="J109" s="70" t="str">
        <f t="shared" si="12"/>
        <v/>
      </c>
      <c r="K109" s="70" t="str">
        <f t="shared" si="13"/>
        <v/>
      </c>
      <c r="L109" s="70" t="str">
        <f t="shared" si="14"/>
        <v/>
      </c>
      <c r="M109" s="71" t="str">
        <f t="shared" si="15"/>
        <v/>
      </c>
      <c r="N109" s="71" t="str">
        <f t="shared" si="16"/>
        <v/>
      </c>
      <c r="O109" s="71" t="str">
        <f t="shared" si="17"/>
        <v/>
      </c>
      <c r="U109" s="70" t="str">
        <f t="shared" si="18"/>
        <v/>
      </c>
      <c r="V109" s="71" t="str">
        <f t="shared" si="19"/>
        <v/>
      </c>
      <c r="W109" s="70" t="str">
        <f t="shared" si="20"/>
        <v/>
      </c>
      <c r="X109" s="208" t="str">
        <f t="shared" si="21"/>
        <v/>
      </c>
      <c r="Z109" s="211" t="str">
        <f>IF(Y109="","",VLOOKUP(Y109,Entraîneur!A:C,2,FALSE))</f>
        <v/>
      </c>
      <c r="AA109" s="84" t="str">
        <f>IF(Y109="","",VLOOKUP(Y109,Budget!A:B,2,FALSE))</f>
        <v/>
      </c>
    </row>
    <row r="110" spans="6:27" x14ac:dyDescent="0.25">
      <c r="F110" s="84" t="str">
        <f>IF(H110="","",VLOOKUP(H110,Budget!A:B,2,FALSE))</f>
        <v/>
      </c>
      <c r="G110" s="199" t="str">
        <f>IF(H110="","",VLOOKUP(H110,Entraîneur!A:C,2,FALSE))</f>
        <v/>
      </c>
      <c r="I110" s="202" t="str">
        <f t="shared" si="11"/>
        <v/>
      </c>
      <c r="J110" s="70" t="str">
        <f t="shared" si="12"/>
        <v/>
      </c>
      <c r="K110" s="70" t="str">
        <f t="shared" si="13"/>
        <v/>
      </c>
      <c r="L110" s="70" t="str">
        <f t="shared" si="14"/>
        <v/>
      </c>
      <c r="M110" s="71" t="str">
        <f t="shared" si="15"/>
        <v/>
      </c>
      <c r="N110" s="71" t="str">
        <f t="shared" si="16"/>
        <v/>
      </c>
      <c r="O110" s="71" t="str">
        <f t="shared" si="17"/>
        <v/>
      </c>
      <c r="U110" s="70" t="str">
        <f t="shared" si="18"/>
        <v/>
      </c>
      <c r="V110" s="71" t="str">
        <f t="shared" si="19"/>
        <v/>
      </c>
      <c r="W110" s="70" t="str">
        <f t="shared" si="20"/>
        <v/>
      </c>
      <c r="X110" s="208" t="str">
        <f t="shared" si="21"/>
        <v/>
      </c>
      <c r="Z110" s="211" t="str">
        <f>IF(Y110="","",VLOOKUP(Y110,Entraîneur!A:C,2,FALSE))</f>
        <v/>
      </c>
      <c r="AA110" s="84" t="str">
        <f>IF(Y110="","",VLOOKUP(Y110,Budget!A:B,2,FALSE))</f>
        <v/>
      </c>
    </row>
    <row r="111" spans="6:27" x14ac:dyDescent="0.25">
      <c r="F111" s="84" t="str">
        <f>IF(H111="","",VLOOKUP(H111,Budget!A:B,2,FALSE))</f>
        <v/>
      </c>
      <c r="G111" s="199" t="str">
        <f>IF(H111="","",VLOOKUP(H111,Entraîneur!A:C,2,FALSE))</f>
        <v/>
      </c>
      <c r="I111" s="202" t="str">
        <f t="shared" si="11"/>
        <v/>
      </c>
      <c r="J111" s="70" t="str">
        <f t="shared" si="12"/>
        <v/>
      </c>
      <c r="K111" s="70" t="str">
        <f t="shared" si="13"/>
        <v/>
      </c>
      <c r="L111" s="70" t="str">
        <f t="shared" si="14"/>
        <v/>
      </c>
      <c r="M111" s="71" t="str">
        <f t="shared" si="15"/>
        <v/>
      </c>
      <c r="N111" s="71" t="str">
        <f t="shared" si="16"/>
        <v/>
      </c>
      <c r="O111" s="71" t="str">
        <f t="shared" si="17"/>
        <v/>
      </c>
      <c r="U111" s="70" t="str">
        <f t="shared" si="18"/>
        <v/>
      </c>
      <c r="V111" s="71" t="str">
        <f t="shared" si="19"/>
        <v/>
      </c>
      <c r="W111" s="70" t="str">
        <f t="shared" si="20"/>
        <v/>
      </c>
      <c r="X111" s="208" t="str">
        <f t="shared" si="21"/>
        <v/>
      </c>
      <c r="Z111" s="211" t="str">
        <f>IF(Y111="","",VLOOKUP(Y111,Entraîneur!A:C,2,FALSE))</f>
        <v/>
      </c>
      <c r="AA111" s="84" t="str">
        <f>IF(Y111="","",VLOOKUP(Y111,Budget!A:B,2,FALSE))</f>
        <v/>
      </c>
    </row>
    <row r="112" spans="6:27" x14ac:dyDescent="0.25">
      <c r="F112" s="84" t="str">
        <f>IF(H112="","",VLOOKUP(H112,Budget!A:B,2,FALSE))</f>
        <v/>
      </c>
      <c r="G112" s="199" t="str">
        <f>IF(H112="","",VLOOKUP(H112,Entraîneur!A:C,2,FALSE))</f>
        <v/>
      </c>
      <c r="I112" s="202" t="str">
        <f t="shared" si="11"/>
        <v/>
      </c>
      <c r="J112" s="70" t="str">
        <f t="shared" si="12"/>
        <v/>
      </c>
      <c r="K112" s="70" t="str">
        <f t="shared" si="13"/>
        <v/>
      </c>
      <c r="L112" s="70" t="str">
        <f t="shared" si="14"/>
        <v/>
      </c>
      <c r="M112" s="71" t="str">
        <f t="shared" si="15"/>
        <v/>
      </c>
      <c r="N112" s="71" t="str">
        <f t="shared" si="16"/>
        <v/>
      </c>
      <c r="O112" s="71" t="str">
        <f t="shared" si="17"/>
        <v/>
      </c>
      <c r="U112" s="70" t="str">
        <f t="shared" si="18"/>
        <v/>
      </c>
      <c r="V112" s="71" t="str">
        <f t="shared" si="19"/>
        <v/>
      </c>
      <c r="W112" s="70" t="str">
        <f t="shared" si="20"/>
        <v/>
      </c>
      <c r="X112" s="208" t="str">
        <f t="shared" si="21"/>
        <v/>
      </c>
      <c r="Z112" s="211" t="str">
        <f>IF(Y112="","",VLOOKUP(Y112,Entraîneur!A:C,2,FALSE))</f>
        <v/>
      </c>
      <c r="AA112" s="84" t="str">
        <f>IF(Y112="","",VLOOKUP(Y112,Budget!A:B,2,FALSE))</f>
        <v/>
      </c>
    </row>
    <row r="113" spans="6:27" x14ac:dyDescent="0.25">
      <c r="F113" s="84" t="str">
        <f>IF(H113="","",VLOOKUP(H113,Budget!A:B,2,FALSE))</f>
        <v/>
      </c>
      <c r="G113" s="199" t="str">
        <f>IF(H113="","",VLOOKUP(H113,Entraîneur!A:C,2,FALSE))</f>
        <v/>
      </c>
      <c r="I113" s="202" t="str">
        <f t="shared" si="11"/>
        <v/>
      </c>
      <c r="J113" s="70" t="str">
        <f t="shared" si="12"/>
        <v/>
      </c>
      <c r="K113" s="70" t="str">
        <f t="shared" si="13"/>
        <v/>
      </c>
      <c r="L113" s="70" t="str">
        <f t="shared" si="14"/>
        <v/>
      </c>
      <c r="M113" s="71" t="str">
        <f t="shared" si="15"/>
        <v/>
      </c>
      <c r="N113" s="71" t="str">
        <f t="shared" si="16"/>
        <v/>
      </c>
      <c r="O113" s="71" t="str">
        <f t="shared" si="17"/>
        <v/>
      </c>
      <c r="U113" s="70" t="str">
        <f t="shared" si="18"/>
        <v/>
      </c>
      <c r="V113" s="71" t="str">
        <f t="shared" si="19"/>
        <v/>
      </c>
      <c r="W113" s="70" t="str">
        <f t="shared" si="20"/>
        <v/>
      </c>
      <c r="X113" s="208" t="str">
        <f t="shared" si="21"/>
        <v/>
      </c>
      <c r="Z113" s="211" t="str">
        <f>IF(Y113="","",VLOOKUP(Y113,Entraîneur!A:C,2,FALSE))</f>
        <v/>
      </c>
      <c r="AA113" s="84" t="str">
        <f>IF(Y113="","",VLOOKUP(Y113,Budget!A:B,2,FALSE))</f>
        <v/>
      </c>
    </row>
    <row r="114" spans="6:27" x14ac:dyDescent="0.25">
      <c r="F114" s="84" t="str">
        <f>IF(H114="","",VLOOKUP(H114,Budget!A:B,2,FALSE))</f>
        <v/>
      </c>
      <c r="G114" s="199" t="str">
        <f>IF(H114="","",VLOOKUP(H114,Entraîneur!A:C,2,FALSE))</f>
        <v/>
      </c>
      <c r="I114" s="202" t="str">
        <f t="shared" si="11"/>
        <v/>
      </c>
      <c r="J114" s="70" t="str">
        <f t="shared" si="12"/>
        <v/>
      </c>
      <c r="K114" s="70" t="str">
        <f t="shared" si="13"/>
        <v/>
      </c>
      <c r="L114" s="70" t="str">
        <f t="shared" si="14"/>
        <v/>
      </c>
      <c r="M114" s="71" t="str">
        <f t="shared" si="15"/>
        <v/>
      </c>
      <c r="N114" s="71" t="str">
        <f t="shared" si="16"/>
        <v/>
      </c>
      <c r="O114" s="71" t="str">
        <f t="shared" si="17"/>
        <v/>
      </c>
      <c r="U114" s="70" t="str">
        <f t="shared" si="18"/>
        <v/>
      </c>
      <c r="V114" s="71" t="str">
        <f t="shared" si="19"/>
        <v/>
      </c>
      <c r="W114" s="70" t="str">
        <f t="shared" si="20"/>
        <v/>
      </c>
      <c r="X114" s="208" t="str">
        <f t="shared" si="21"/>
        <v/>
      </c>
      <c r="Z114" s="211" t="str">
        <f>IF(Y114="","",VLOOKUP(Y114,Entraîneur!A:C,2,FALSE))</f>
        <v/>
      </c>
      <c r="AA114" s="84" t="str">
        <f>IF(Y114="","",VLOOKUP(Y114,Budget!A:B,2,FALSE))</f>
        <v/>
      </c>
    </row>
    <row r="115" spans="6:27" x14ac:dyDescent="0.25">
      <c r="F115" s="84" t="str">
        <f>IF(H115="","",VLOOKUP(H115,Budget!A:B,2,FALSE))</f>
        <v/>
      </c>
      <c r="G115" s="199" t="str">
        <f>IF(H115="","",VLOOKUP(H115,Entraîneur!A:C,2,FALSE))</f>
        <v/>
      </c>
      <c r="I115" s="202" t="str">
        <f t="shared" si="11"/>
        <v/>
      </c>
      <c r="J115" s="70" t="str">
        <f t="shared" si="12"/>
        <v/>
      </c>
      <c r="K115" s="70" t="str">
        <f t="shared" si="13"/>
        <v/>
      </c>
      <c r="L115" s="70" t="str">
        <f t="shared" si="14"/>
        <v/>
      </c>
      <c r="M115" s="71" t="str">
        <f t="shared" si="15"/>
        <v/>
      </c>
      <c r="N115" s="71" t="str">
        <f t="shared" si="16"/>
        <v/>
      </c>
      <c r="O115" s="71" t="str">
        <f t="shared" si="17"/>
        <v/>
      </c>
      <c r="U115" s="70" t="str">
        <f t="shared" si="18"/>
        <v/>
      </c>
      <c r="V115" s="71" t="str">
        <f t="shared" si="19"/>
        <v/>
      </c>
      <c r="W115" s="70" t="str">
        <f t="shared" si="20"/>
        <v/>
      </c>
      <c r="X115" s="208" t="str">
        <f t="shared" si="21"/>
        <v/>
      </c>
      <c r="Z115" s="211" t="str">
        <f>IF(Y115="","",VLOOKUP(Y115,Entraîneur!A:C,2,FALSE))</f>
        <v/>
      </c>
      <c r="AA115" s="84" t="str">
        <f>IF(Y115="","",VLOOKUP(Y115,Budget!A:B,2,FALSE))</f>
        <v/>
      </c>
    </row>
    <row r="116" spans="6:27" x14ac:dyDescent="0.25">
      <c r="F116" s="84" t="str">
        <f>IF(H116="","",VLOOKUP(H116,Budget!A:B,2,FALSE))</f>
        <v/>
      </c>
      <c r="G116" s="199" t="str">
        <f>IF(H116="","",VLOOKUP(H116,Entraîneur!A:C,2,FALSE))</f>
        <v/>
      </c>
      <c r="I116" s="202" t="str">
        <f t="shared" si="11"/>
        <v/>
      </c>
      <c r="J116" s="70" t="str">
        <f t="shared" si="12"/>
        <v/>
      </c>
      <c r="K116" s="70" t="str">
        <f t="shared" si="13"/>
        <v/>
      </c>
      <c r="L116" s="70" t="str">
        <f t="shared" si="14"/>
        <v/>
      </c>
      <c r="M116" s="71" t="str">
        <f t="shared" si="15"/>
        <v/>
      </c>
      <c r="N116" s="71" t="str">
        <f t="shared" si="16"/>
        <v/>
      </c>
      <c r="O116" s="71" t="str">
        <f t="shared" si="17"/>
        <v/>
      </c>
      <c r="U116" s="70" t="str">
        <f t="shared" si="18"/>
        <v/>
      </c>
      <c r="V116" s="71" t="str">
        <f t="shared" si="19"/>
        <v/>
      </c>
      <c r="W116" s="70" t="str">
        <f t="shared" si="20"/>
        <v/>
      </c>
      <c r="X116" s="208" t="str">
        <f t="shared" si="21"/>
        <v/>
      </c>
      <c r="Z116" s="211" t="str">
        <f>IF(Y116="","",VLOOKUP(Y116,Entraîneur!A:C,2,FALSE))</f>
        <v/>
      </c>
      <c r="AA116" s="84" t="str">
        <f>IF(Y116="","",VLOOKUP(Y116,Budget!A:B,2,FALSE))</f>
        <v/>
      </c>
    </row>
    <row r="117" spans="6:27" x14ac:dyDescent="0.25">
      <c r="F117" s="84" t="str">
        <f>IF(H117="","",VLOOKUP(H117,Budget!A:B,2,FALSE))</f>
        <v/>
      </c>
      <c r="G117" s="199" t="str">
        <f>IF(H117="","",VLOOKUP(H117,Entraîneur!A:C,2,FALSE))</f>
        <v/>
      </c>
      <c r="I117" s="202" t="str">
        <f t="shared" si="11"/>
        <v/>
      </c>
      <c r="J117" s="70" t="str">
        <f t="shared" si="12"/>
        <v/>
      </c>
      <c r="K117" s="70" t="str">
        <f t="shared" si="13"/>
        <v/>
      </c>
      <c r="L117" s="70" t="str">
        <f t="shared" si="14"/>
        <v/>
      </c>
      <c r="M117" s="71" t="str">
        <f t="shared" si="15"/>
        <v/>
      </c>
      <c r="N117" s="71" t="str">
        <f t="shared" si="16"/>
        <v/>
      </c>
      <c r="O117" s="71" t="str">
        <f t="shared" si="17"/>
        <v/>
      </c>
      <c r="U117" s="70" t="str">
        <f t="shared" si="18"/>
        <v/>
      </c>
      <c r="V117" s="71" t="str">
        <f t="shared" si="19"/>
        <v/>
      </c>
      <c r="W117" s="70" t="str">
        <f t="shared" si="20"/>
        <v/>
      </c>
      <c r="X117" s="208" t="str">
        <f t="shared" si="21"/>
        <v/>
      </c>
      <c r="Z117" s="211" t="str">
        <f>IF(Y117="","",VLOOKUP(Y117,Entraîneur!A:C,2,FALSE))</f>
        <v/>
      </c>
      <c r="AA117" s="84" t="str">
        <f>IF(Y117="","",VLOOKUP(Y117,Budget!A:B,2,FALSE))</f>
        <v/>
      </c>
    </row>
    <row r="118" spans="6:27" x14ac:dyDescent="0.25">
      <c r="F118" s="84" t="str">
        <f>IF(H118="","",VLOOKUP(H118,Budget!A:B,2,FALSE))</f>
        <v/>
      </c>
      <c r="G118" s="199" t="str">
        <f>IF(H118="","",VLOOKUP(H118,Entraîneur!A:C,2,FALSE))</f>
        <v/>
      </c>
      <c r="I118" s="202" t="str">
        <f t="shared" si="11"/>
        <v/>
      </c>
      <c r="J118" s="70" t="str">
        <f t="shared" si="12"/>
        <v/>
      </c>
      <c r="K118" s="70" t="str">
        <f t="shared" si="13"/>
        <v/>
      </c>
      <c r="L118" s="70" t="str">
        <f t="shared" si="14"/>
        <v/>
      </c>
      <c r="M118" s="71" t="str">
        <f t="shared" si="15"/>
        <v/>
      </c>
      <c r="N118" s="71" t="str">
        <f t="shared" si="16"/>
        <v/>
      </c>
      <c r="O118" s="71" t="str">
        <f t="shared" si="17"/>
        <v/>
      </c>
      <c r="U118" s="70" t="str">
        <f t="shared" si="18"/>
        <v/>
      </c>
      <c r="V118" s="71" t="str">
        <f t="shared" si="19"/>
        <v/>
      </c>
      <c r="W118" s="70" t="str">
        <f t="shared" si="20"/>
        <v/>
      </c>
      <c r="X118" s="208" t="str">
        <f t="shared" si="21"/>
        <v/>
      </c>
      <c r="Z118" s="211" t="str">
        <f>IF(Y118="","",VLOOKUP(Y118,Entraîneur!A:C,2,FALSE))</f>
        <v/>
      </c>
      <c r="AA118" s="84" t="str">
        <f>IF(Y118="","",VLOOKUP(Y118,Budget!A:B,2,FALSE))</f>
        <v/>
      </c>
    </row>
    <row r="119" spans="6:27" x14ac:dyDescent="0.25">
      <c r="F119" s="84" t="str">
        <f>IF(H119="","",VLOOKUP(H119,Budget!A:B,2,FALSE))</f>
        <v/>
      </c>
      <c r="G119" s="199" t="str">
        <f>IF(H119="","",VLOOKUP(H119,Entraîneur!A:C,2,FALSE))</f>
        <v/>
      </c>
      <c r="I119" s="202" t="str">
        <f t="shared" si="11"/>
        <v/>
      </c>
      <c r="J119" s="70" t="str">
        <f t="shared" si="12"/>
        <v/>
      </c>
      <c r="K119" s="70" t="str">
        <f t="shared" si="13"/>
        <v/>
      </c>
      <c r="L119" s="70" t="str">
        <f t="shared" si="14"/>
        <v/>
      </c>
      <c r="M119" s="71" t="str">
        <f t="shared" si="15"/>
        <v/>
      </c>
      <c r="N119" s="71" t="str">
        <f t="shared" si="16"/>
        <v/>
      </c>
      <c r="O119" s="71" t="str">
        <f t="shared" si="17"/>
        <v/>
      </c>
      <c r="U119" s="70" t="str">
        <f t="shared" si="18"/>
        <v/>
      </c>
      <c r="V119" s="71" t="str">
        <f t="shared" si="19"/>
        <v/>
      </c>
      <c r="W119" s="70" t="str">
        <f t="shared" si="20"/>
        <v/>
      </c>
      <c r="X119" s="208" t="str">
        <f t="shared" si="21"/>
        <v/>
      </c>
      <c r="Z119" s="211" t="str">
        <f>IF(Y119="","",VLOOKUP(Y119,Entraîneur!A:C,2,FALSE))</f>
        <v/>
      </c>
      <c r="AA119" s="84" t="str">
        <f>IF(Y119="","",VLOOKUP(Y119,Budget!A:B,2,FALSE))</f>
        <v/>
      </c>
    </row>
    <row r="120" spans="6:27" x14ac:dyDescent="0.25">
      <c r="F120" s="84" t="str">
        <f>IF(H120="","",VLOOKUP(H120,Budget!A:B,2,FALSE))</f>
        <v/>
      </c>
      <c r="G120" s="199" t="str">
        <f>IF(H120="","",VLOOKUP(H120,Entraîneur!A:C,2,FALSE))</f>
        <v/>
      </c>
      <c r="I120" s="202" t="str">
        <f t="shared" si="11"/>
        <v/>
      </c>
      <c r="J120" s="70" t="str">
        <f t="shared" si="12"/>
        <v/>
      </c>
      <c r="K120" s="70" t="str">
        <f t="shared" si="13"/>
        <v/>
      </c>
      <c r="L120" s="70" t="str">
        <f t="shared" si="14"/>
        <v/>
      </c>
      <c r="M120" s="71" t="str">
        <f t="shared" si="15"/>
        <v/>
      </c>
      <c r="N120" s="71" t="str">
        <f t="shared" si="16"/>
        <v/>
      </c>
      <c r="O120" s="71" t="str">
        <f t="shared" si="17"/>
        <v/>
      </c>
      <c r="U120" s="70" t="str">
        <f t="shared" si="18"/>
        <v/>
      </c>
      <c r="V120" s="71" t="str">
        <f t="shared" si="19"/>
        <v/>
      </c>
      <c r="W120" s="70" t="str">
        <f t="shared" si="20"/>
        <v/>
      </c>
      <c r="X120" s="208" t="str">
        <f t="shared" si="21"/>
        <v/>
      </c>
      <c r="Z120" s="211" t="str">
        <f>IF(Y120="","",VLOOKUP(Y120,Entraîneur!A:C,2,FALSE))</f>
        <v/>
      </c>
      <c r="AA120" s="84" t="str">
        <f>IF(Y120="","",VLOOKUP(Y120,Budget!A:B,2,FALSE))</f>
        <v/>
      </c>
    </row>
    <row r="121" spans="6:27" x14ac:dyDescent="0.25">
      <c r="F121" s="84" t="str">
        <f>IF(H121="","",VLOOKUP(H121,Budget!A:B,2,FALSE))</f>
        <v/>
      </c>
      <c r="G121" s="199" t="str">
        <f>IF(H121="","",VLOOKUP(H121,Entraîneur!A:C,2,FALSE))</f>
        <v/>
      </c>
      <c r="I121" s="202" t="str">
        <f t="shared" si="11"/>
        <v/>
      </c>
      <c r="J121" s="70" t="str">
        <f t="shared" si="12"/>
        <v/>
      </c>
      <c r="K121" s="70" t="str">
        <f t="shared" si="13"/>
        <v/>
      </c>
      <c r="L121" s="70" t="str">
        <f t="shared" si="14"/>
        <v/>
      </c>
      <c r="M121" s="71" t="str">
        <f t="shared" si="15"/>
        <v/>
      </c>
      <c r="N121" s="71" t="str">
        <f t="shared" si="16"/>
        <v/>
      </c>
      <c r="O121" s="71" t="str">
        <f t="shared" si="17"/>
        <v/>
      </c>
      <c r="U121" s="70" t="str">
        <f t="shared" si="18"/>
        <v/>
      </c>
      <c r="V121" s="71" t="str">
        <f t="shared" si="19"/>
        <v/>
      </c>
      <c r="W121" s="70" t="str">
        <f t="shared" si="20"/>
        <v/>
      </c>
      <c r="X121" s="208" t="str">
        <f t="shared" si="21"/>
        <v/>
      </c>
      <c r="Z121" s="211" t="str">
        <f>IF(Y121="","",VLOOKUP(Y121,Entraîneur!A:C,2,FALSE))</f>
        <v/>
      </c>
      <c r="AA121" s="84" t="str">
        <f>IF(Y121="","",VLOOKUP(Y121,Budget!A:B,2,FALSE))</f>
        <v/>
      </c>
    </row>
    <row r="122" spans="6:27" x14ac:dyDescent="0.25">
      <c r="F122" s="84" t="str">
        <f>IF(H122="","",VLOOKUP(H122,Budget!A:B,2,FALSE))</f>
        <v/>
      </c>
      <c r="G122" s="199" t="str">
        <f>IF(H122="","",VLOOKUP(H122,Entraîneur!A:C,2,FALSE))</f>
        <v/>
      </c>
      <c r="I122" s="202" t="str">
        <f t="shared" si="11"/>
        <v/>
      </c>
      <c r="J122" s="70" t="str">
        <f t="shared" si="12"/>
        <v/>
      </c>
      <c r="K122" s="70" t="str">
        <f t="shared" si="13"/>
        <v/>
      </c>
      <c r="L122" s="70" t="str">
        <f t="shared" si="14"/>
        <v/>
      </c>
      <c r="M122" s="71" t="str">
        <f t="shared" si="15"/>
        <v/>
      </c>
      <c r="N122" s="71" t="str">
        <f t="shared" si="16"/>
        <v/>
      </c>
      <c r="O122" s="71" t="str">
        <f t="shared" si="17"/>
        <v/>
      </c>
      <c r="U122" s="70" t="str">
        <f t="shared" si="18"/>
        <v/>
      </c>
      <c r="V122" s="71" t="str">
        <f t="shared" si="19"/>
        <v/>
      </c>
      <c r="W122" s="70" t="str">
        <f t="shared" si="20"/>
        <v/>
      </c>
      <c r="X122" s="208" t="str">
        <f t="shared" si="21"/>
        <v/>
      </c>
      <c r="Z122" s="211" t="str">
        <f>IF(Y122="","",VLOOKUP(Y122,Entraîneur!A:C,2,FALSE))</f>
        <v/>
      </c>
      <c r="AA122" s="84" t="str">
        <f>IF(Y122="","",VLOOKUP(Y122,Budget!A:B,2,FALSE))</f>
        <v/>
      </c>
    </row>
    <row r="123" spans="6:27" x14ac:dyDescent="0.25">
      <c r="F123" s="84" t="str">
        <f>IF(H123="","",VLOOKUP(H123,Budget!A:B,2,FALSE))</f>
        <v/>
      </c>
      <c r="G123" s="199" t="str">
        <f>IF(H123="","",VLOOKUP(H123,Entraîneur!A:C,2,FALSE))</f>
        <v/>
      </c>
      <c r="I123" s="202" t="str">
        <f t="shared" si="11"/>
        <v/>
      </c>
      <c r="J123" s="70" t="str">
        <f t="shared" si="12"/>
        <v/>
      </c>
      <c r="K123" s="70" t="str">
        <f t="shared" si="13"/>
        <v/>
      </c>
      <c r="L123" s="70" t="str">
        <f t="shared" si="14"/>
        <v/>
      </c>
      <c r="M123" s="71" t="str">
        <f t="shared" si="15"/>
        <v/>
      </c>
      <c r="N123" s="71" t="str">
        <f t="shared" si="16"/>
        <v/>
      </c>
      <c r="O123" s="71" t="str">
        <f t="shared" si="17"/>
        <v/>
      </c>
      <c r="U123" s="70" t="str">
        <f t="shared" si="18"/>
        <v/>
      </c>
      <c r="V123" s="71" t="str">
        <f t="shared" si="19"/>
        <v/>
      </c>
      <c r="W123" s="70" t="str">
        <f t="shared" si="20"/>
        <v/>
      </c>
      <c r="X123" s="208" t="str">
        <f t="shared" si="21"/>
        <v/>
      </c>
      <c r="Z123" s="211" t="str">
        <f>IF(Y123="","",VLOOKUP(Y123,Entraîneur!A:C,2,FALSE))</f>
        <v/>
      </c>
      <c r="AA123" s="84" t="str">
        <f>IF(Y123="","",VLOOKUP(Y123,Budget!A:B,2,FALSE))</f>
        <v/>
      </c>
    </row>
    <row r="124" spans="6:27" x14ac:dyDescent="0.25">
      <c r="F124" s="84" t="str">
        <f>IF(H124="","",VLOOKUP(H124,Budget!A:B,2,FALSE))</f>
        <v/>
      </c>
      <c r="G124" s="199" t="str">
        <f>IF(H124="","",VLOOKUP(H124,Entraîneur!A:C,2,FALSE))</f>
        <v/>
      </c>
      <c r="I124" s="202" t="str">
        <f t="shared" si="11"/>
        <v/>
      </c>
      <c r="J124" s="70" t="str">
        <f t="shared" si="12"/>
        <v/>
      </c>
      <c r="K124" s="70" t="str">
        <f t="shared" si="13"/>
        <v/>
      </c>
      <c r="L124" s="70" t="str">
        <f t="shared" si="14"/>
        <v/>
      </c>
      <c r="M124" s="71" t="str">
        <f t="shared" si="15"/>
        <v/>
      </c>
      <c r="N124" s="71" t="str">
        <f t="shared" si="16"/>
        <v/>
      </c>
      <c r="O124" s="71" t="str">
        <f t="shared" si="17"/>
        <v/>
      </c>
      <c r="U124" s="70" t="str">
        <f t="shared" si="18"/>
        <v/>
      </c>
      <c r="V124" s="71" t="str">
        <f t="shared" si="19"/>
        <v/>
      </c>
      <c r="W124" s="70" t="str">
        <f t="shared" si="20"/>
        <v/>
      </c>
      <c r="X124" s="208" t="str">
        <f t="shared" si="21"/>
        <v/>
      </c>
      <c r="Z124" s="211" t="str">
        <f>IF(Y124="","",VLOOKUP(Y124,Entraîneur!A:C,2,FALSE))</f>
        <v/>
      </c>
      <c r="AA124" s="84" t="str">
        <f>IF(Y124="","",VLOOKUP(Y124,Budget!A:B,2,FALSE))</f>
        <v/>
      </c>
    </row>
    <row r="125" spans="6:27" x14ac:dyDescent="0.25">
      <c r="F125" s="84" t="str">
        <f>IF(H125="","",VLOOKUP(H125,Budget!A:B,2,FALSE))</f>
        <v/>
      </c>
      <c r="G125" s="199" t="str">
        <f>IF(H125="","",VLOOKUP(H125,Entraîneur!A:C,2,FALSE))</f>
        <v/>
      </c>
      <c r="I125" s="202" t="str">
        <f t="shared" si="11"/>
        <v/>
      </c>
      <c r="J125" s="70" t="str">
        <f t="shared" si="12"/>
        <v/>
      </c>
      <c r="K125" s="70" t="str">
        <f t="shared" si="13"/>
        <v/>
      </c>
      <c r="L125" s="70" t="str">
        <f t="shared" si="14"/>
        <v/>
      </c>
      <c r="M125" s="71" t="str">
        <f t="shared" si="15"/>
        <v/>
      </c>
      <c r="N125" s="71" t="str">
        <f t="shared" si="16"/>
        <v/>
      </c>
      <c r="O125" s="71" t="str">
        <f t="shared" si="17"/>
        <v/>
      </c>
      <c r="U125" s="70" t="str">
        <f t="shared" si="18"/>
        <v/>
      </c>
      <c r="V125" s="71" t="str">
        <f t="shared" si="19"/>
        <v/>
      </c>
      <c r="W125" s="70" t="str">
        <f t="shared" si="20"/>
        <v/>
      </c>
      <c r="X125" s="208" t="str">
        <f t="shared" si="21"/>
        <v/>
      </c>
      <c r="Z125" s="211" t="str">
        <f>IF(Y125="","",VLOOKUP(Y125,Entraîneur!A:C,2,FALSE))</f>
        <v/>
      </c>
      <c r="AA125" s="84" t="str">
        <f>IF(Y125="","",VLOOKUP(Y125,Budget!A:B,2,FALSE))</f>
        <v/>
      </c>
    </row>
    <row r="126" spans="6:27" x14ac:dyDescent="0.25">
      <c r="F126" s="84" t="str">
        <f>IF(H126="","",VLOOKUP(H126,Budget!A:B,2,FALSE))</f>
        <v/>
      </c>
      <c r="G126" s="199" t="str">
        <f>IF(H126="","",VLOOKUP(H126,Entraîneur!A:C,2,FALSE))</f>
        <v/>
      </c>
      <c r="I126" s="202" t="str">
        <f t="shared" si="11"/>
        <v/>
      </c>
      <c r="J126" s="70" t="str">
        <f t="shared" si="12"/>
        <v/>
      </c>
      <c r="K126" s="70" t="str">
        <f t="shared" si="13"/>
        <v/>
      </c>
      <c r="L126" s="70" t="str">
        <f t="shared" si="14"/>
        <v/>
      </c>
      <c r="M126" s="71" t="str">
        <f t="shared" si="15"/>
        <v/>
      </c>
      <c r="N126" s="71" t="str">
        <f t="shared" si="16"/>
        <v/>
      </c>
      <c r="O126" s="71" t="str">
        <f t="shared" si="17"/>
        <v/>
      </c>
      <c r="U126" s="70" t="str">
        <f t="shared" si="18"/>
        <v/>
      </c>
      <c r="V126" s="71" t="str">
        <f t="shared" si="19"/>
        <v/>
      </c>
      <c r="W126" s="70" t="str">
        <f t="shared" si="20"/>
        <v/>
      </c>
      <c r="X126" s="208" t="str">
        <f t="shared" si="21"/>
        <v/>
      </c>
      <c r="Z126" s="211" t="str">
        <f>IF(Y126="","",VLOOKUP(Y126,Entraîneur!A:C,2,FALSE))</f>
        <v/>
      </c>
      <c r="AA126" s="84" t="str">
        <f>IF(Y126="","",VLOOKUP(Y126,Budget!A:B,2,FALSE))</f>
        <v/>
      </c>
    </row>
    <row r="127" spans="6:27" x14ac:dyDescent="0.25">
      <c r="F127" s="84" t="str">
        <f>IF(H127="","",VLOOKUP(H127,Budget!A:B,2,FALSE))</f>
        <v/>
      </c>
      <c r="G127" s="199" t="str">
        <f>IF(H127="","",VLOOKUP(H127,Entraîneur!A:C,2,FALSE))</f>
        <v/>
      </c>
      <c r="I127" s="202" t="str">
        <f t="shared" si="11"/>
        <v/>
      </c>
      <c r="J127" s="70" t="str">
        <f t="shared" si="12"/>
        <v/>
      </c>
      <c r="K127" s="70" t="str">
        <f t="shared" si="13"/>
        <v/>
      </c>
      <c r="L127" s="70" t="str">
        <f t="shared" si="14"/>
        <v/>
      </c>
      <c r="M127" s="71" t="str">
        <f t="shared" si="15"/>
        <v/>
      </c>
      <c r="N127" s="71" t="str">
        <f t="shared" si="16"/>
        <v/>
      </c>
      <c r="O127" s="71" t="str">
        <f t="shared" si="17"/>
        <v/>
      </c>
      <c r="U127" s="70" t="str">
        <f t="shared" si="18"/>
        <v/>
      </c>
      <c r="V127" s="71" t="str">
        <f t="shared" si="19"/>
        <v/>
      </c>
      <c r="W127" s="70" t="str">
        <f t="shared" si="20"/>
        <v/>
      </c>
      <c r="X127" s="208" t="str">
        <f t="shared" si="21"/>
        <v/>
      </c>
      <c r="Z127" s="211" t="str">
        <f>IF(Y127="","",VLOOKUP(Y127,Entraîneur!A:C,2,FALSE))</f>
        <v/>
      </c>
      <c r="AA127" s="84" t="str">
        <f>IF(Y127="","",VLOOKUP(Y127,Budget!A:B,2,FALSE))</f>
        <v/>
      </c>
    </row>
    <row r="128" spans="6:27" x14ac:dyDescent="0.25">
      <c r="F128" s="84" t="str">
        <f>IF(H128="","",VLOOKUP(H128,Budget!A:B,2,FALSE))</f>
        <v/>
      </c>
      <c r="G128" s="199" t="str">
        <f>IF(H128="","",VLOOKUP(H128,Entraîneur!A:C,2,FALSE))</f>
        <v/>
      </c>
      <c r="I128" s="202" t="str">
        <f t="shared" si="11"/>
        <v/>
      </c>
      <c r="J128" s="70" t="str">
        <f t="shared" si="12"/>
        <v/>
      </c>
      <c r="K128" s="70" t="str">
        <f t="shared" si="13"/>
        <v/>
      </c>
      <c r="L128" s="70" t="str">
        <f t="shared" si="14"/>
        <v/>
      </c>
      <c r="M128" s="71" t="str">
        <f t="shared" si="15"/>
        <v/>
      </c>
      <c r="N128" s="71" t="str">
        <f t="shared" si="16"/>
        <v/>
      </c>
      <c r="O128" s="71" t="str">
        <f t="shared" si="17"/>
        <v/>
      </c>
      <c r="U128" s="70" t="str">
        <f t="shared" si="18"/>
        <v/>
      </c>
      <c r="V128" s="71" t="str">
        <f t="shared" si="19"/>
        <v/>
      </c>
      <c r="W128" s="70" t="str">
        <f t="shared" si="20"/>
        <v/>
      </c>
      <c r="X128" s="208" t="str">
        <f t="shared" si="21"/>
        <v/>
      </c>
      <c r="Z128" s="211" t="str">
        <f>IF(Y128="","",VLOOKUP(Y128,Entraîneur!A:C,2,FALSE))</f>
        <v/>
      </c>
      <c r="AA128" s="84" t="str">
        <f>IF(Y128="","",VLOOKUP(Y128,Budget!A:B,2,FALSE))</f>
        <v/>
      </c>
    </row>
    <row r="129" spans="6:27" x14ac:dyDescent="0.25">
      <c r="F129" s="84" t="str">
        <f>IF(H129="","",VLOOKUP(H129,Budget!A:B,2,FALSE))</f>
        <v/>
      </c>
      <c r="G129" s="199" t="str">
        <f>IF(H129="","",VLOOKUP(H129,Entraîneur!A:C,2,FALSE))</f>
        <v/>
      </c>
      <c r="I129" s="202" t="str">
        <f t="shared" si="11"/>
        <v/>
      </c>
      <c r="J129" s="70" t="str">
        <f t="shared" si="12"/>
        <v/>
      </c>
      <c r="K129" s="70" t="str">
        <f t="shared" si="13"/>
        <v/>
      </c>
      <c r="L129" s="70" t="str">
        <f t="shared" si="14"/>
        <v/>
      </c>
      <c r="M129" s="71" t="str">
        <f t="shared" si="15"/>
        <v/>
      </c>
      <c r="N129" s="71" t="str">
        <f t="shared" si="16"/>
        <v/>
      </c>
      <c r="O129" s="71" t="str">
        <f t="shared" si="17"/>
        <v/>
      </c>
      <c r="U129" s="70" t="str">
        <f t="shared" si="18"/>
        <v/>
      </c>
      <c r="V129" s="71" t="str">
        <f t="shared" si="19"/>
        <v/>
      </c>
      <c r="W129" s="70" t="str">
        <f t="shared" si="20"/>
        <v/>
      </c>
      <c r="X129" s="208" t="str">
        <f t="shared" si="21"/>
        <v/>
      </c>
      <c r="Z129" s="211" t="str">
        <f>IF(Y129="","",VLOOKUP(Y129,Entraîneur!A:C,2,FALSE))</f>
        <v/>
      </c>
      <c r="AA129" s="84" t="str">
        <f>IF(Y129="","",VLOOKUP(Y129,Budget!A:B,2,FALSE))</f>
        <v/>
      </c>
    </row>
    <row r="130" spans="6:27" x14ac:dyDescent="0.25">
      <c r="F130" s="84" t="str">
        <f>IF(H130="","",VLOOKUP(H130,Budget!A:B,2,FALSE))</f>
        <v/>
      </c>
      <c r="G130" s="199" t="str">
        <f>IF(H130="","",VLOOKUP(H130,Entraîneur!A:C,2,FALSE))</f>
        <v/>
      </c>
      <c r="I130" s="202" t="str">
        <f t="shared" ref="I130:I193" si="22">IF(F130="","",COUNTIFS(L:L,"Victoire",H:H,H130,E:E,E130))</f>
        <v/>
      </c>
      <c r="J130" s="70" t="str">
        <f t="shared" ref="J130:J193" si="23">IF(F130="","",COUNTIFS(L:L,"Nul",H:H,H130,E:E,E130))</f>
        <v/>
      </c>
      <c r="K130" s="70" t="str">
        <f t="shared" ref="K130:K193" si="24">IF(F130="","",COUNTIFS(L:L,"Défaite",H:H,H130,E:E,E130))</f>
        <v/>
      </c>
      <c r="L130" s="70" t="str">
        <f t="shared" ref="L130:L193" si="25">IF(P130="","",IF(P130=T130,"Nul",IF(P130&gt;T130,"Victoire",IF(P130&lt;T130,"Défaite"))))</f>
        <v/>
      </c>
      <c r="M130" s="71" t="str">
        <f t="shared" ref="M130:M193" si="26">IF(L130="","",IF(L130="Défaite","0",IF(L130="Nul","1",IF(L130="Victoire","3"))))</f>
        <v/>
      </c>
      <c r="N130" s="71" t="str">
        <f t="shared" ref="N130:N193" si="27">IF(Q130="","",IF(Q130&lt;S130,"OUI","NON"))</f>
        <v/>
      </c>
      <c r="O130" s="71" t="str">
        <f t="shared" ref="O130:O193" si="28">IF(F130="","",IF(F130&gt;=AA130,"OUI","NON"))</f>
        <v/>
      </c>
      <c r="U130" s="70" t="str">
        <f t="shared" ref="U130:U193" si="29">IF(AA130="","",IF(AA130&gt;=F130,"OUI","NON"))</f>
        <v/>
      </c>
      <c r="V130" s="71" t="str">
        <f t="shared" ref="V130:V193" si="30">IF(S130="","",IF(S130&lt;Q130,"OUI","NON"))</f>
        <v/>
      </c>
      <c r="W130" s="70" t="str">
        <f t="shared" ref="W130:W193" si="31">IF(X130="","",IF(X130="Défaite","0",IF(X130="Nul","1",IF(X130="Victoire","3"))))</f>
        <v/>
      </c>
      <c r="X130" s="208" t="str">
        <f t="shared" ref="X130:X193" si="32">IF(T130="","",IF(L130="Nul","Nul",IF(L130="Victoire","Défaite",IF(L130="Défaite","Victoire"))))</f>
        <v/>
      </c>
      <c r="Z130" s="211" t="str">
        <f>IF(Y130="","",VLOOKUP(Y130,Entraîneur!A:C,2,FALSE))</f>
        <v/>
      </c>
      <c r="AA130" s="84" t="str">
        <f>IF(Y130="","",VLOOKUP(Y130,Budget!A:B,2,FALSE))</f>
        <v/>
      </c>
    </row>
    <row r="131" spans="6:27" x14ac:dyDescent="0.25">
      <c r="F131" s="84" t="str">
        <f>IF(H131="","",VLOOKUP(H131,Budget!A:B,2,FALSE))</f>
        <v/>
      </c>
      <c r="G131" s="199" t="str">
        <f>IF(H131="","",VLOOKUP(H131,Entraîneur!A:C,2,FALSE))</f>
        <v/>
      </c>
      <c r="I131" s="202" t="str">
        <f t="shared" si="22"/>
        <v/>
      </c>
      <c r="J131" s="70" t="str">
        <f t="shared" si="23"/>
        <v/>
      </c>
      <c r="K131" s="70" t="str">
        <f t="shared" si="24"/>
        <v/>
      </c>
      <c r="L131" s="70" t="str">
        <f t="shared" si="25"/>
        <v/>
      </c>
      <c r="M131" s="71" t="str">
        <f t="shared" si="26"/>
        <v/>
      </c>
      <c r="N131" s="71" t="str">
        <f t="shared" si="27"/>
        <v/>
      </c>
      <c r="O131" s="71" t="str">
        <f t="shared" si="28"/>
        <v/>
      </c>
      <c r="U131" s="70" t="str">
        <f t="shared" si="29"/>
        <v/>
      </c>
      <c r="V131" s="71" t="str">
        <f t="shared" si="30"/>
        <v/>
      </c>
      <c r="W131" s="70" t="str">
        <f t="shared" si="31"/>
        <v/>
      </c>
      <c r="X131" s="208" t="str">
        <f t="shared" si="32"/>
        <v/>
      </c>
      <c r="Z131" s="211" t="str">
        <f>IF(Y131="","",VLOOKUP(Y131,Entraîneur!A:C,2,FALSE))</f>
        <v/>
      </c>
      <c r="AA131" s="84" t="str">
        <f>IF(Y131="","",VLOOKUP(Y131,Budget!A:B,2,FALSE))</f>
        <v/>
      </c>
    </row>
    <row r="132" spans="6:27" x14ac:dyDescent="0.25">
      <c r="F132" s="84" t="str">
        <f>IF(H132="","",VLOOKUP(H132,Budget!A:B,2,FALSE))</f>
        <v/>
      </c>
      <c r="G132" s="199" t="str">
        <f>IF(H132="","",VLOOKUP(H132,Entraîneur!A:C,2,FALSE))</f>
        <v/>
      </c>
      <c r="I132" s="202" t="str">
        <f t="shared" si="22"/>
        <v/>
      </c>
      <c r="J132" s="70" t="str">
        <f t="shared" si="23"/>
        <v/>
      </c>
      <c r="K132" s="70" t="str">
        <f t="shared" si="24"/>
        <v/>
      </c>
      <c r="L132" s="70" t="str">
        <f t="shared" si="25"/>
        <v/>
      </c>
      <c r="M132" s="71" t="str">
        <f t="shared" si="26"/>
        <v/>
      </c>
      <c r="N132" s="71" t="str">
        <f t="shared" si="27"/>
        <v/>
      </c>
      <c r="O132" s="71" t="str">
        <f t="shared" si="28"/>
        <v/>
      </c>
      <c r="U132" s="70" t="str">
        <f t="shared" si="29"/>
        <v/>
      </c>
      <c r="V132" s="71" t="str">
        <f t="shared" si="30"/>
        <v/>
      </c>
      <c r="W132" s="70" t="str">
        <f t="shared" si="31"/>
        <v/>
      </c>
      <c r="X132" s="208" t="str">
        <f t="shared" si="32"/>
        <v/>
      </c>
      <c r="Z132" s="211" t="str">
        <f>IF(Y132="","",VLOOKUP(Y132,Entraîneur!A:C,2,FALSE))</f>
        <v/>
      </c>
      <c r="AA132" s="84" t="str">
        <f>IF(Y132="","",VLOOKUP(Y132,Budget!A:B,2,FALSE))</f>
        <v/>
      </c>
    </row>
    <row r="133" spans="6:27" x14ac:dyDescent="0.25">
      <c r="F133" s="84" t="str">
        <f>IF(H133="","",VLOOKUP(H133,Budget!A:B,2,FALSE))</f>
        <v/>
      </c>
      <c r="G133" s="199" t="str">
        <f>IF(H133="","",VLOOKUP(H133,Entraîneur!A:C,2,FALSE))</f>
        <v/>
      </c>
      <c r="I133" s="202" t="str">
        <f t="shared" si="22"/>
        <v/>
      </c>
      <c r="J133" s="70" t="str">
        <f t="shared" si="23"/>
        <v/>
      </c>
      <c r="K133" s="70" t="str">
        <f t="shared" si="24"/>
        <v/>
      </c>
      <c r="L133" s="70" t="str">
        <f t="shared" si="25"/>
        <v/>
      </c>
      <c r="M133" s="71" t="str">
        <f t="shared" si="26"/>
        <v/>
      </c>
      <c r="N133" s="71" t="str">
        <f t="shared" si="27"/>
        <v/>
      </c>
      <c r="O133" s="71" t="str">
        <f t="shared" si="28"/>
        <v/>
      </c>
      <c r="U133" s="70" t="str">
        <f t="shared" si="29"/>
        <v/>
      </c>
      <c r="V133" s="71" t="str">
        <f t="shared" si="30"/>
        <v/>
      </c>
      <c r="W133" s="70" t="str">
        <f t="shared" si="31"/>
        <v/>
      </c>
      <c r="X133" s="208" t="str">
        <f t="shared" si="32"/>
        <v/>
      </c>
      <c r="Z133" s="211" t="str">
        <f>IF(Y133="","",VLOOKUP(Y133,Entraîneur!A:C,2,FALSE))</f>
        <v/>
      </c>
      <c r="AA133" s="84" t="str">
        <f>IF(Y133="","",VLOOKUP(Y133,Budget!A:B,2,FALSE))</f>
        <v/>
      </c>
    </row>
    <row r="134" spans="6:27" x14ac:dyDescent="0.25">
      <c r="F134" s="84" t="str">
        <f>IF(H134="","",VLOOKUP(H134,Budget!A:B,2,FALSE))</f>
        <v/>
      </c>
      <c r="G134" s="199" t="str">
        <f>IF(H134="","",VLOOKUP(H134,Entraîneur!A:C,2,FALSE))</f>
        <v/>
      </c>
      <c r="I134" s="202" t="str">
        <f t="shared" si="22"/>
        <v/>
      </c>
      <c r="J134" s="70" t="str">
        <f t="shared" si="23"/>
        <v/>
      </c>
      <c r="K134" s="70" t="str">
        <f t="shared" si="24"/>
        <v/>
      </c>
      <c r="L134" s="70" t="str">
        <f t="shared" si="25"/>
        <v/>
      </c>
      <c r="M134" s="71" t="str">
        <f t="shared" si="26"/>
        <v/>
      </c>
      <c r="N134" s="71" t="str">
        <f t="shared" si="27"/>
        <v/>
      </c>
      <c r="O134" s="71" t="str">
        <f t="shared" si="28"/>
        <v/>
      </c>
      <c r="U134" s="70" t="str">
        <f t="shared" si="29"/>
        <v/>
      </c>
      <c r="V134" s="71" t="str">
        <f t="shared" si="30"/>
        <v/>
      </c>
      <c r="W134" s="70" t="str">
        <f t="shared" si="31"/>
        <v/>
      </c>
      <c r="X134" s="208" t="str">
        <f t="shared" si="32"/>
        <v/>
      </c>
      <c r="Z134" s="211" t="str">
        <f>IF(Y134="","",VLOOKUP(Y134,Entraîneur!A:C,2,FALSE))</f>
        <v/>
      </c>
      <c r="AA134" s="84" t="str">
        <f>IF(Y134="","",VLOOKUP(Y134,Budget!A:B,2,FALSE))</f>
        <v/>
      </c>
    </row>
    <row r="135" spans="6:27" x14ac:dyDescent="0.25">
      <c r="F135" s="84" t="str">
        <f>IF(H135="","",VLOOKUP(H135,Budget!A:B,2,FALSE))</f>
        <v/>
      </c>
      <c r="G135" s="199" t="str">
        <f>IF(H135="","",VLOOKUP(H135,Entraîneur!A:C,2,FALSE))</f>
        <v/>
      </c>
      <c r="I135" s="202" t="str">
        <f t="shared" si="22"/>
        <v/>
      </c>
      <c r="J135" s="70" t="str">
        <f t="shared" si="23"/>
        <v/>
      </c>
      <c r="K135" s="70" t="str">
        <f t="shared" si="24"/>
        <v/>
      </c>
      <c r="L135" s="70" t="str">
        <f t="shared" si="25"/>
        <v/>
      </c>
      <c r="M135" s="71" t="str">
        <f t="shared" si="26"/>
        <v/>
      </c>
      <c r="N135" s="71" t="str">
        <f t="shared" si="27"/>
        <v/>
      </c>
      <c r="O135" s="71" t="str">
        <f t="shared" si="28"/>
        <v/>
      </c>
      <c r="U135" s="70" t="str">
        <f t="shared" si="29"/>
        <v/>
      </c>
      <c r="V135" s="71" t="str">
        <f t="shared" si="30"/>
        <v/>
      </c>
      <c r="W135" s="70" t="str">
        <f t="shared" si="31"/>
        <v/>
      </c>
      <c r="X135" s="208" t="str">
        <f t="shared" si="32"/>
        <v/>
      </c>
      <c r="Z135" s="211" t="str">
        <f>IF(Y135="","",VLOOKUP(Y135,Entraîneur!A:C,2,FALSE))</f>
        <v/>
      </c>
      <c r="AA135" s="84" t="str">
        <f>IF(Y135="","",VLOOKUP(Y135,Budget!A:B,2,FALSE))</f>
        <v/>
      </c>
    </row>
    <row r="136" spans="6:27" x14ac:dyDescent="0.25">
      <c r="F136" s="84" t="str">
        <f>IF(H136="","",VLOOKUP(H136,Budget!A:B,2,FALSE))</f>
        <v/>
      </c>
      <c r="G136" s="199" t="str">
        <f>IF(H136="","",VLOOKUP(H136,Entraîneur!A:C,2,FALSE))</f>
        <v/>
      </c>
      <c r="I136" s="202" t="str">
        <f t="shared" si="22"/>
        <v/>
      </c>
      <c r="J136" s="70" t="str">
        <f t="shared" si="23"/>
        <v/>
      </c>
      <c r="K136" s="70" t="str">
        <f t="shared" si="24"/>
        <v/>
      </c>
      <c r="L136" s="70" t="str">
        <f t="shared" si="25"/>
        <v/>
      </c>
      <c r="M136" s="71" t="str">
        <f t="shared" si="26"/>
        <v/>
      </c>
      <c r="N136" s="71" t="str">
        <f t="shared" si="27"/>
        <v/>
      </c>
      <c r="O136" s="71" t="str">
        <f t="shared" si="28"/>
        <v/>
      </c>
      <c r="U136" s="70" t="str">
        <f t="shared" si="29"/>
        <v/>
      </c>
      <c r="V136" s="71" t="str">
        <f t="shared" si="30"/>
        <v/>
      </c>
      <c r="W136" s="70" t="str">
        <f t="shared" si="31"/>
        <v/>
      </c>
      <c r="X136" s="208" t="str">
        <f t="shared" si="32"/>
        <v/>
      </c>
      <c r="Z136" s="211" t="str">
        <f>IF(Y136="","",VLOOKUP(Y136,Entraîneur!A:C,2,FALSE))</f>
        <v/>
      </c>
      <c r="AA136" s="84" t="str">
        <f>IF(Y136="","",VLOOKUP(Y136,Budget!A:B,2,FALSE))</f>
        <v/>
      </c>
    </row>
    <row r="137" spans="6:27" x14ac:dyDescent="0.25">
      <c r="F137" s="84" t="str">
        <f>IF(H137="","",VLOOKUP(H137,Budget!A:B,2,FALSE))</f>
        <v/>
      </c>
      <c r="G137" s="199" t="str">
        <f>IF(H137="","",VLOOKUP(H137,Entraîneur!A:C,2,FALSE))</f>
        <v/>
      </c>
      <c r="I137" s="202" t="str">
        <f t="shared" si="22"/>
        <v/>
      </c>
      <c r="J137" s="70" t="str">
        <f t="shared" si="23"/>
        <v/>
      </c>
      <c r="K137" s="70" t="str">
        <f t="shared" si="24"/>
        <v/>
      </c>
      <c r="L137" s="70" t="str">
        <f t="shared" si="25"/>
        <v/>
      </c>
      <c r="M137" s="71" t="str">
        <f t="shared" si="26"/>
        <v/>
      </c>
      <c r="N137" s="71" t="str">
        <f t="shared" si="27"/>
        <v/>
      </c>
      <c r="O137" s="71" t="str">
        <f t="shared" si="28"/>
        <v/>
      </c>
      <c r="U137" s="70" t="str">
        <f t="shared" si="29"/>
        <v/>
      </c>
      <c r="V137" s="71" t="str">
        <f t="shared" si="30"/>
        <v/>
      </c>
      <c r="W137" s="70" t="str">
        <f t="shared" si="31"/>
        <v/>
      </c>
      <c r="X137" s="208" t="str">
        <f t="shared" si="32"/>
        <v/>
      </c>
      <c r="Z137" s="211" t="str">
        <f>IF(Y137="","",VLOOKUP(Y137,Entraîneur!A:C,2,FALSE))</f>
        <v/>
      </c>
      <c r="AA137" s="84" t="str">
        <f>IF(Y137="","",VLOOKUP(Y137,Budget!A:B,2,FALSE))</f>
        <v/>
      </c>
    </row>
    <row r="138" spans="6:27" x14ac:dyDescent="0.25">
      <c r="F138" s="84" t="str">
        <f>IF(H138="","",VLOOKUP(H138,Budget!A:B,2,FALSE))</f>
        <v/>
      </c>
      <c r="G138" s="199" t="str">
        <f>IF(H138="","",VLOOKUP(H138,Entraîneur!A:C,2,FALSE))</f>
        <v/>
      </c>
      <c r="I138" s="202" t="str">
        <f t="shared" si="22"/>
        <v/>
      </c>
      <c r="J138" s="70" t="str">
        <f t="shared" si="23"/>
        <v/>
      </c>
      <c r="K138" s="70" t="str">
        <f t="shared" si="24"/>
        <v/>
      </c>
      <c r="L138" s="70" t="str">
        <f t="shared" si="25"/>
        <v/>
      </c>
      <c r="M138" s="71" t="str">
        <f t="shared" si="26"/>
        <v/>
      </c>
      <c r="N138" s="71" t="str">
        <f t="shared" si="27"/>
        <v/>
      </c>
      <c r="O138" s="71" t="str">
        <f t="shared" si="28"/>
        <v/>
      </c>
      <c r="U138" s="70" t="str">
        <f t="shared" si="29"/>
        <v/>
      </c>
      <c r="V138" s="71" t="str">
        <f t="shared" si="30"/>
        <v/>
      </c>
      <c r="W138" s="70" t="str">
        <f t="shared" si="31"/>
        <v/>
      </c>
      <c r="X138" s="208" t="str">
        <f t="shared" si="32"/>
        <v/>
      </c>
      <c r="Z138" s="211" t="str">
        <f>IF(Y138="","",VLOOKUP(Y138,Entraîneur!A:C,2,FALSE))</f>
        <v/>
      </c>
      <c r="AA138" s="84" t="str">
        <f>IF(Y138="","",VLOOKUP(Y138,Budget!A:B,2,FALSE))</f>
        <v/>
      </c>
    </row>
    <row r="139" spans="6:27" x14ac:dyDescent="0.25">
      <c r="F139" s="84" t="str">
        <f>IF(H139="","",VLOOKUP(H139,Budget!A:B,2,FALSE))</f>
        <v/>
      </c>
      <c r="G139" s="199" t="str">
        <f>IF(H139="","",VLOOKUP(H139,Entraîneur!A:C,2,FALSE))</f>
        <v/>
      </c>
      <c r="I139" s="202" t="str">
        <f t="shared" si="22"/>
        <v/>
      </c>
      <c r="J139" s="70" t="str">
        <f t="shared" si="23"/>
        <v/>
      </c>
      <c r="K139" s="70" t="str">
        <f t="shared" si="24"/>
        <v/>
      </c>
      <c r="L139" s="70" t="str">
        <f t="shared" si="25"/>
        <v/>
      </c>
      <c r="M139" s="71" t="str">
        <f t="shared" si="26"/>
        <v/>
      </c>
      <c r="N139" s="71" t="str">
        <f t="shared" si="27"/>
        <v/>
      </c>
      <c r="O139" s="71" t="str">
        <f t="shared" si="28"/>
        <v/>
      </c>
      <c r="U139" s="70" t="str">
        <f t="shared" si="29"/>
        <v/>
      </c>
      <c r="V139" s="71" t="str">
        <f t="shared" si="30"/>
        <v/>
      </c>
      <c r="W139" s="70" t="str">
        <f t="shared" si="31"/>
        <v/>
      </c>
      <c r="X139" s="208" t="str">
        <f t="shared" si="32"/>
        <v/>
      </c>
      <c r="Z139" s="211" t="str">
        <f>IF(Y139="","",VLOOKUP(Y139,Entraîneur!A:C,2,FALSE))</f>
        <v/>
      </c>
      <c r="AA139" s="84" t="str">
        <f>IF(Y139="","",VLOOKUP(Y139,Budget!A:B,2,FALSE))</f>
        <v/>
      </c>
    </row>
    <row r="140" spans="6:27" x14ac:dyDescent="0.25">
      <c r="F140" s="84" t="str">
        <f>IF(H140="","",VLOOKUP(H140,Budget!A:B,2,FALSE))</f>
        <v/>
      </c>
      <c r="G140" s="199" t="str">
        <f>IF(H140="","",VLOOKUP(H140,Entraîneur!A:C,2,FALSE))</f>
        <v/>
      </c>
      <c r="I140" s="202" t="str">
        <f t="shared" si="22"/>
        <v/>
      </c>
      <c r="J140" s="70" t="str">
        <f t="shared" si="23"/>
        <v/>
      </c>
      <c r="K140" s="70" t="str">
        <f t="shared" si="24"/>
        <v/>
      </c>
      <c r="L140" s="70" t="str">
        <f t="shared" si="25"/>
        <v/>
      </c>
      <c r="M140" s="71" t="str">
        <f t="shared" si="26"/>
        <v/>
      </c>
      <c r="N140" s="71" t="str">
        <f t="shared" si="27"/>
        <v/>
      </c>
      <c r="O140" s="71" t="str">
        <f t="shared" si="28"/>
        <v/>
      </c>
      <c r="U140" s="70" t="str">
        <f t="shared" si="29"/>
        <v/>
      </c>
      <c r="V140" s="71" t="str">
        <f t="shared" si="30"/>
        <v/>
      </c>
      <c r="W140" s="70" t="str">
        <f t="shared" si="31"/>
        <v/>
      </c>
      <c r="X140" s="208" t="str">
        <f t="shared" si="32"/>
        <v/>
      </c>
      <c r="Z140" s="211" t="str">
        <f>IF(Y140="","",VLOOKUP(Y140,Entraîneur!A:C,2,FALSE))</f>
        <v/>
      </c>
      <c r="AA140" s="84" t="str">
        <f>IF(Y140="","",VLOOKUP(Y140,Budget!A:B,2,FALSE))</f>
        <v/>
      </c>
    </row>
    <row r="141" spans="6:27" x14ac:dyDescent="0.25">
      <c r="F141" s="84" t="str">
        <f>IF(H141="","",VLOOKUP(H141,Budget!A:B,2,FALSE))</f>
        <v/>
      </c>
      <c r="G141" s="199" t="str">
        <f>IF(H141="","",VLOOKUP(H141,Entraîneur!A:C,2,FALSE))</f>
        <v/>
      </c>
      <c r="I141" s="202" t="str">
        <f t="shared" si="22"/>
        <v/>
      </c>
      <c r="J141" s="70" t="str">
        <f t="shared" si="23"/>
        <v/>
      </c>
      <c r="K141" s="70" t="str">
        <f t="shared" si="24"/>
        <v/>
      </c>
      <c r="L141" s="70" t="str">
        <f t="shared" si="25"/>
        <v/>
      </c>
      <c r="M141" s="71" t="str">
        <f t="shared" si="26"/>
        <v/>
      </c>
      <c r="N141" s="71" t="str">
        <f t="shared" si="27"/>
        <v/>
      </c>
      <c r="O141" s="71" t="str">
        <f t="shared" si="28"/>
        <v/>
      </c>
      <c r="U141" s="70" t="str">
        <f t="shared" si="29"/>
        <v/>
      </c>
      <c r="V141" s="71" t="str">
        <f t="shared" si="30"/>
        <v/>
      </c>
      <c r="W141" s="70" t="str">
        <f t="shared" si="31"/>
        <v/>
      </c>
      <c r="X141" s="208" t="str">
        <f t="shared" si="32"/>
        <v/>
      </c>
      <c r="Z141" s="211" t="str">
        <f>IF(Y141="","",VLOOKUP(Y141,Entraîneur!A:C,2,FALSE))</f>
        <v/>
      </c>
      <c r="AA141" s="84" t="str">
        <f>IF(Y141="","",VLOOKUP(Y141,Budget!A:B,2,FALSE))</f>
        <v/>
      </c>
    </row>
    <row r="142" spans="6:27" x14ac:dyDescent="0.25">
      <c r="F142" s="84" t="str">
        <f>IF(H142="","",VLOOKUP(H142,Budget!A:B,2,FALSE))</f>
        <v/>
      </c>
      <c r="G142" s="199" t="str">
        <f>IF(H142="","",VLOOKUP(H142,Entraîneur!A:C,2,FALSE))</f>
        <v/>
      </c>
      <c r="I142" s="202" t="str">
        <f t="shared" si="22"/>
        <v/>
      </c>
      <c r="J142" s="70" t="str">
        <f t="shared" si="23"/>
        <v/>
      </c>
      <c r="K142" s="70" t="str">
        <f t="shared" si="24"/>
        <v/>
      </c>
      <c r="L142" s="70" t="str">
        <f t="shared" si="25"/>
        <v/>
      </c>
      <c r="M142" s="71" t="str">
        <f t="shared" si="26"/>
        <v/>
      </c>
      <c r="N142" s="71" t="str">
        <f t="shared" si="27"/>
        <v/>
      </c>
      <c r="O142" s="71" t="str">
        <f t="shared" si="28"/>
        <v/>
      </c>
      <c r="U142" s="70" t="str">
        <f t="shared" si="29"/>
        <v/>
      </c>
      <c r="V142" s="71" t="str">
        <f t="shared" si="30"/>
        <v/>
      </c>
      <c r="W142" s="70" t="str">
        <f t="shared" si="31"/>
        <v/>
      </c>
      <c r="X142" s="208" t="str">
        <f t="shared" si="32"/>
        <v/>
      </c>
      <c r="Z142" s="211" t="str">
        <f>IF(Y142="","",VLOOKUP(Y142,Entraîneur!A:C,2,FALSE))</f>
        <v/>
      </c>
      <c r="AA142" s="84" t="str">
        <f>IF(Y142="","",VLOOKUP(Y142,Budget!A:B,2,FALSE))</f>
        <v/>
      </c>
    </row>
    <row r="143" spans="6:27" x14ac:dyDescent="0.25">
      <c r="F143" s="84" t="str">
        <f>IF(H143="","",VLOOKUP(H143,Budget!A:B,2,FALSE))</f>
        <v/>
      </c>
      <c r="G143" s="199" t="str">
        <f>IF(H143="","",VLOOKUP(H143,Entraîneur!A:C,2,FALSE))</f>
        <v/>
      </c>
      <c r="I143" s="202" t="str">
        <f t="shared" si="22"/>
        <v/>
      </c>
      <c r="J143" s="70" t="str">
        <f t="shared" si="23"/>
        <v/>
      </c>
      <c r="K143" s="70" t="str">
        <f t="shared" si="24"/>
        <v/>
      </c>
      <c r="L143" s="70" t="str">
        <f t="shared" si="25"/>
        <v/>
      </c>
      <c r="M143" s="71" t="str">
        <f t="shared" si="26"/>
        <v/>
      </c>
      <c r="N143" s="71" t="str">
        <f t="shared" si="27"/>
        <v/>
      </c>
      <c r="O143" s="71" t="str">
        <f t="shared" si="28"/>
        <v/>
      </c>
      <c r="U143" s="70" t="str">
        <f t="shared" si="29"/>
        <v/>
      </c>
      <c r="V143" s="71" t="str">
        <f t="shared" si="30"/>
        <v/>
      </c>
      <c r="W143" s="70" t="str">
        <f t="shared" si="31"/>
        <v/>
      </c>
      <c r="X143" s="208" t="str">
        <f t="shared" si="32"/>
        <v/>
      </c>
      <c r="Z143" s="211" t="str">
        <f>IF(Y143="","",VLOOKUP(Y143,Entraîneur!A:C,2,FALSE))</f>
        <v/>
      </c>
      <c r="AA143" s="84" t="str">
        <f>IF(Y143="","",VLOOKUP(Y143,Budget!A:B,2,FALSE))</f>
        <v/>
      </c>
    </row>
    <row r="144" spans="6:27" x14ac:dyDescent="0.25">
      <c r="F144" s="84" t="str">
        <f>IF(H144="","",VLOOKUP(H144,Budget!A:B,2,FALSE))</f>
        <v/>
      </c>
      <c r="G144" s="199" t="str">
        <f>IF(H144="","",VLOOKUP(H144,Entraîneur!A:C,2,FALSE))</f>
        <v/>
      </c>
      <c r="I144" s="202" t="str">
        <f t="shared" si="22"/>
        <v/>
      </c>
      <c r="J144" s="70" t="str">
        <f t="shared" si="23"/>
        <v/>
      </c>
      <c r="K144" s="70" t="str">
        <f t="shared" si="24"/>
        <v/>
      </c>
      <c r="L144" s="70" t="str">
        <f t="shared" si="25"/>
        <v/>
      </c>
      <c r="M144" s="71" t="str">
        <f t="shared" si="26"/>
        <v/>
      </c>
      <c r="N144" s="71" t="str">
        <f t="shared" si="27"/>
        <v/>
      </c>
      <c r="O144" s="71" t="str">
        <f t="shared" si="28"/>
        <v/>
      </c>
      <c r="U144" s="70" t="str">
        <f t="shared" si="29"/>
        <v/>
      </c>
      <c r="V144" s="71" t="str">
        <f t="shared" si="30"/>
        <v/>
      </c>
      <c r="W144" s="70" t="str">
        <f t="shared" si="31"/>
        <v/>
      </c>
      <c r="X144" s="208" t="str">
        <f t="shared" si="32"/>
        <v/>
      </c>
      <c r="Z144" s="211" t="str">
        <f>IF(Y144="","",VLOOKUP(Y144,Entraîneur!A:C,2,FALSE))</f>
        <v/>
      </c>
      <c r="AA144" s="84" t="str">
        <f>IF(Y144="","",VLOOKUP(Y144,Budget!A:B,2,FALSE))</f>
        <v/>
      </c>
    </row>
    <row r="145" spans="6:27" x14ac:dyDescent="0.25">
      <c r="F145" s="84" t="str">
        <f>IF(H145="","",VLOOKUP(H145,Budget!A:B,2,FALSE))</f>
        <v/>
      </c>
      <c r="G145" s="199" t="str">
        <f>IF(H145="","",VLOOKUP(H145,Entraîneur!A:C,2,FALSE))</f>
        <v/>
      </c>
      <c r="I145" s="202" t="str">
        <f t="shared" si="22"/>
        <v/>
      </c>
      <c r="J145" s="70" t="str">
        <f t="shared" si="23"/>
        <v/>
      </c>
      <c r="K145" s="70" t="str">
        <f t="shared" si="24"/>
        <v/>
      </c>
      <c r="L145" s="70" t="str">
        <f t="shared" si="25"/>
        <v/>
      </c>
      <c r="M145" s="71" t="str">
        <f t="shared" si="26"/>
        <v/>
      </c>
      <c r="N145" s="71" t="str">
        <f t="shared" si="27"/>
        <v/>
      </c>
      <c r="O145" s="71" t="str">
        <f t="shared" si="28"/>
        <v/>
      </c>
      <c r="U145" s="70" t="str">
        <f t="shared" si="29"/>
        <v/>
      </c>
      <c r="V145" s="71" t="str">
        <f t="shared" si="30"/>
        <v/>
      </c>
      <c r="W145" s="70" t="str">
        <f t="shared" si="31"/>
        <v/>
      </c>
      <c r="X145" s="208" t="str">
        <f t="shared" si="32"/>
        <v/>
      </c>
      <c r="Z145" s="211" t="str">
        <f>IF(Y145="","",VLOOKUP(Y145,Entraîneur!A:C,2,FALSE))</f>
        <v/>
      </c>
      <c r="AA145" s="84" t="str">
        <f>IF(Y145="","",VLOOKUP(Y145,Budget!A:B,2,FALSE))</f>
        <v/>
      </c>
    </row>
    <row r="146" spans="6:27" x14ac:dyDescent="0.25">
      <c r="F146" s="84" t="str">
        <f>IF(H146="","",VLOOKUP(H146,Budget!A:B,2,FALSE))</f>
        <v/>
      </c>
      <c r="G146" s="199" t="str">
        <f>IF(H146="","",VLOOKUP(H146,Entraîneur!A:C,2,FALSE))</f>
        <v/>
      </c>
      <c r="I146" s="202" t="str">
        <f t="shared" si="22"/>
        <v/>
      </c>
      <c r="J146" s="70" t="str">
        <f t="shared" si="23"/>
        <v/>
      </c>
      <c r="K146" s="70" t="str">
        <f t="shared" si="24"/>
        <v/>
      </c>
      <c r="L146" s="70" t="str">
        <f t="shared" si="25"/>
        <v/>
      </c>
      <c r="M146" s="71" t="str">
        <f t="shared" si="26"/>
        <v/>
      </c>
      <c r="N146" s="71" t="str">
        <f t="shared" si="27"/>
        <v/>
      </c>
      <c r="O146" s="71" t="str">
        <f t="shared" si="28"/>
        <v/>
      </c>
      <c r="U146" s="70" t="str">
        <f t="shared" si="29"/>
        <v/>
      </c>
      <c r="V146" s="71" t="str">
        <f t="shared" si="30"/>
        <v/>
      </c>
      <c r="W146" s="70" t="str">
        <f t="shared" si="31"/>
        <v/>
      </c>
      <c r="X146" s="208" t="str">
        <f t="shared" si="32"/>
        <v/>
      </c>
      <c r="Z146" s="211" t="str">
        <f>IF(Y146="","",VLOOKUP(Y146,Entraîneur!A:C,2,FALSE))</f>
        <v/>
      </c>
      <c r="AA146" s="84" t="str">
        <f>IF(Y146="","",VLOOKUP(Y146,Budget!A:B,2,FALSE))</f>
        <v/>
      </c>
    </row>
    <row r="147" spans="6:27" x14ac:dyDescent="0.25">
      <c r="F147" s="84" t="str">
        <f>IF(H147="","",VLOOKUP(H147,Budget!A:B,2,FALSE))</f>
        <v/>
      </c>
      <c r="G147" s="199" t="str">
        <f>IF(H147="","",VLOOKUP(H147,Entraîneur!A:C,2,FALSE))</f>
        <v/>
      </c>
      <c r="I147" s="202" t="str">
        <f t="shared" si="22"/>
        <v/>
      </c>
      <c r="J147" s="70" t="str">
        <f t="shared" si="23"/>
        <v/>
      </c>
      <c r="K147" s="70" t="str">
        <f t="shared" si="24"/>
        <v/>
      </c>
      <c r="L147" s="70" t="str">
        <f t="shared" si="25"/>
        <v/>
      </c>
      <c r="M147" s="71" t="str">
        <f t="shared" si="26"/>
        <v/>
      </c>
      <c r="N147" s="71" t="str">
        <f t="shared" si="27"/>
        <v/>
      </c>
      <c r="O147" s="71" t="str">
        <f t="shared" si="28"/>
        <v/>
      </c>
      <c r="U147" s="70" t="str">
        <f t="shared" si="29"/>
        <v/>
      </c>
      <c r="V147" s="71" t="str">
        <f t="shared" si="30"/>
        <v/>
      </c>
      <c r="W147" s="70" t="str">
        <f t="shared" si="31"/>
        <v/>
      </c>
      <c r="X147" s="208" t="str">
        <f t="shared" si="32"/>
        <v/>
      </c>
      <c r="Z147" s="211" t="str">
        <f>IF(Y147="","",VLOOKUP(Y147,Entraîneur!A:C,2,FALSE))</f>
        <v/>
      </c>
      <c r="AA147" s="84" t="str">
        <f>IF(Y147="","",VLOOKUP(Y147,Budget!A:B,2,FALSE))</f>
        <v/>
      </c>
    </row>
    <row r="148" spans="6:27" x14ac:dyDescent="0.25">
      <c r="F148" s="84" t="str">
        <f>IF(H148="","",VLOOKUP(H148,Budget!A:B,2,FALSE))</f>
        <v/>
      </c>
      <c r="G148" s="199" t="str">
        <f>IF(H148="","",VLOOKUP(H148,Entraîneur!A:C,2,FALSE))</f>
        <v/>
      </c>
      <c r="I148" s="202" t="str">
        <f t="shared" si="22"/>
        <v/>
      </c>
      <c r="J148" s="70" t="str">
        <f t="shared" si="23"/>
        <v/>
      </c>
      <c r="K148" s="70" t="str">
        <f t="shared" si="24"/>
        <v/>
      </c>
      <c r="L148" s="70" t="str">
        <f t="shared" si="25"/>
        <v/>
      </c>
      <c r="M148" s="71" t="str">
        <f t="shared" si="26"/>
        <v/>
      </c>
      <c r="N148" s="71" t="str">
        <f t="shared" si="27"/>
        <v/>
      </c>
      <c r="O148" s="71" t="str">
        <f t="shared" si="28"/>
        <v/>
      </c>
      <c r="U148" s="70" t="str">
        <f t="shared" si="29"/>
        <v/>
      </c>
      <c r="V148" s="71" t="str">
        <f t="shared" si="30"/>
        <v/>
      </c>
      <c r="W148" s="70" t="str">
        <f t="shared" si="31"/>
        <v/>
      </c>
      <c r="X148" s="208" t="str">
        <f t="shared" si="32"/>
        <v/>
      </c>
      <c r="Z148" s="211" t="str">
        <f>IF(Y148="","",VLOOKUP(Y148,Entraîneur!A:C,2,FALSE))</f>
        <v/>
      </c>
      <c r="AA148" s="84" t="str">
        <f>IF(Y148="","",VLOOKUP(Y148,Budget!A:B,2,FALSE))</f>
        <v/>
      </c>
    </row>
    <row r="149" spans="6:27" x14ac:dyDescent="0.25">
      <c r="F149" s="84" t="str">
        <f>IF(H149="","",VLOOKUP(H149,Budget!A:B,2,FALSE))</f>
        <v/>
      </c>
      <c r="G149" s="199" t="str">
        <f>IF(H149="","",VLOOKUP(H149,Entraîneur!A:C,2,FALSE))</f>
        <v/>
      </c>
      <c r="I149" s="202" t="str">
        <f t="shared" si="22"/>
        <v/>
      </c>
      <c r="J149" s="70" t="str">
        <f t="shared" si="23"/>
        <v/>
      </c>
      <c r="K149" s="70" t="str">
        <f t="shared" si="24"/>
        <v/>
      </c>
      <c r="L149" s="70" t="str">
        <f t="shared" si="25"/>
        <v/>
      </c>
      <c r="M149" s="71" t="str">
        <f t="shared" si="26"/>
        <v/>
      </c>
      <c r="N149" s="71" t="str">
        <f t="shared" si="27"/>
        <v/>
      </c>
      <c r="O149" s="71" t="str">
        <f t="shared" si="28"/>
        <v/>
      </c>
      <c r="U149" s="70" t="str">
        <f t="shared" si="29"/>
        <v/>
      </c>
      <c r="V149" s="71" t="str">
        <f t="shared" si="30"/>
        <v/>
      </c>
      <c r="W149" s="70" t="str">
        <f t="shared" si="31"/>
        <v/>
      </c>
      <c r="X149" s="208" t="str">
        <f t="shared" si="32"/>
        <v/>
      </c>
      <c r="Z149" s="211" t="str">
        <f>IF(Y149="","",VLOOKUP(Y149,Entraîneur!A:C,2,FALSE))</f>
        <v/>
      </c>
      <c r="AA149" s="84" t="str">
        <f>IF(Y149="","",VLOOKUP(Y149,Budget!A:B,2,FALSE))</f>
        <v/>
      </c>
    </row>
    <row r="150" spans="6:27" x14ac:dyDescent="0.25">
      <c r="F150" s="84" t="str">
        <f>IF(H150="","",VLOOKUP(H150,Budget!A:B,2,FALSE))</f>
        <v/>
      </c>
      <c r="G150" s="199" t="str">
        <f>IF(H150="","",VLOOKUP(H150,Entraîneur!A:C,2,FALSE))</f>
        <v/>
      </c>
      <c r="I150" s="202" t="str">
        <f t="shared" si="22"/>
        <v/>
      </c>
      <c r="J150" s="70" t="str">
        <f t="shared" si="23"/>
        <v/>
      </c>
      <c r="K150" s="70" t="str">
        <f t="shared" si="24"/>
        <v/>
      </c>
      <c r="L150" s="70" t="str">
        <f t="shared" si="25"/>
        <v/>
      </c>
      <c r="M150" s="71" t="str">
        <f t="shared" si="26"/>
        <v/>
      </c>
      <c r="N150" s="71" t="str">
        <f t="shared" si="27"/>
        <v/>
      </c>
      <c r="O150" s="71" t="str">
        <f t="shared" si="28"/>
        <v/>
      </c>
      <c r="U150" s="70" t="str">
        <f t="shared" si="29"/>
        <v/>
      </c>
      <c r="V150" s="71" t="str">
        <f t="shared" si="30"/>
        <v/>
      </c>
      <c r="W150" s="70" t="str">
        <f t="shared" si="31"/>
        <v/>
      </c>
      <c r="X150" s="208" t="str">
        <f t="shared" si="32"/>
        <v/>
      </c>
      <c r="Z150" s="211" t="str">
        <f>IF(Y150="","",VLOOKUP(Y150,Entraîneur!A:C,2,FALSE))</f>
        <v/>
      </c>
      <c r="AA150" s="84" t="str">
        <f>IF(Y150="","",VLOOKUP(Y150,Budget!A:B,2,FALSE))</f>
        <v/>
      </c>
    </row>
    <row r="151" spans="6:27" x14ac:dyDescent="0.25">
      <c r="F151" s="84" t="str">
        <f>IF(H151="","",VLOOKUP(H151,Budget!A:B,2,FALSE))</f>
        <v/>
      </c>
      <c r="G151" s="199" t="str">
        <f>IF(H151="","",VLOOKUP(H151,Entraîneur!A:C,2,FALSE))</f>
        <v/>
      </c>
      <c r="I151" s="202" t="str">
        <f t="shared" si="22"/>
        <v/>
      </c>
      <c r="J151" s="70" t="str">
        <f t="shared" si="23"/>
        <v/>
      </c>
      <c r="K151" s="70" t="str">
        <f t="shared" si="24"/>
        <v/>
      </c>
      <c r="L151" s="70" t="str">
        <f t="shared" si="25"/>
        <v/>
      </c>
      <c r="M151" s="71" t="str">
        <f t="shared" si="26"/>
        <v/>
      </c>
      <c r="N151" s="71" t="str">
        <f t="shared" si="27"/>
        <v/>
      </c>
      <c r="O151" s="71" t="str">
        <f t="shared" si="28"/>
        <v/>
      </c>
      <c r="U151" s="70" t="str">
        <f t="shared" si="29"/>
        <v/>
      </c>
      <c r="V151" s="71" t="str">
        <f t="shared" si="30"/>
        <v/>
      </c>
      <c r="W151" s="70" t="str">
        <f t="shared" si="31"/>
        <v/>
      </c>
      <c r="X151" s="208" t="str">
        <f t="shared" si="32"/>
        <v/>
      </c>
      <c r="Z151" s="211" t="str">
        <f>IF(Y151="","",VLOOKUP(Y151,Entraîneur!A:C,2,FALSE))</f>
        <v/>
      </c>
      <c r="AA151" s="84" t="str">
        <f>IF(Y151="","",VLOOKUP(Y151,Budget!A:B,2,FALSE))</f>
        <v/>
      </c>
    </row>
    <row r="152" spans="6:27" x14ac:dyDescent="0.25">
      <c r="F152" s="84" t="str">
        <f>IF(H152="","",VLOOKUP(H152,Budget!A:B,2,FALSE))</f>
        <v/>
      </c>
      <c r="G152" s="199" t="str">
        <f>IF(H152="","",VLOOKUP(H152,Entraîneur!A:C,2,FALSE))</f>
        <v/>
      </c>
      <c r="I152" s="202" t="str">
        <f t="shared" si="22"/>
        <v/>
      </c>
      <c r="J152" s="70" t="str">
        <f t="shared" si="23"/>
        <v/>
      </c>
      <c r="K152" s="70" t="str">
        <f t="shared" si="24"/>
        <v/>
      </c>
      <c r="L152" s="70" t="str">
        <f t="shared" si="25"/>
        <v/>
      </c>
      <c r="M152" s="71" t="str">
        <f t="shared" si="26"/>
        <v/>
      </c>
      <c r="N152" s="71" t="str">
        <f t="shared" si="27"/>
        <v/>
      </c>
      <c r="O152" s="71" t="str">
        <f t="shared" si="28"/>
        <v/>
      </c>
      <c r="U152" s="70" t="str">
        <f t="shared" si="29"/>
        <v/>
      </c>
      <c r="V152" s="71" t="str">
        <f t="shared" si="30"/>
        <v/>
      </c>
      <c r="W152" s="70" t="str">
        <f t="shared" si="31"/>
        <v/>
      </c>
      <c r="X152" s="208" t="str">
        <f t="shared" si="32"/>
        <v/>
      </c>
      <c r="Z152" s="211" t="str">
        <f>IF(Y152="","",VLOOKUP(Y152,Entraîneur!A:C,2,FALSE))</f>
        <v/>
      </c>
      <c r="AA152" s="84" t="str">
        <f>IF(Y152="","",VLOOKUP(Y152,Budget!A:B,2,FALSE))</f>
        <v/>
      </c>
    </row>
    <row r="153" spans="6:27" x14ac:dyDescent="0.25">
      <c r="F153" s="84" t="str">
        <f>IF(H153="","",VLOOKUP(H153,Budget!A:B,2,FALSE))</f>
        <v/>
      </c>
      <c r="G153" s="199" t="str">
        <f>IF(H153="","",VLOOKUP(H153,Entraîneur!A:C,2,FALSE))</f>
        <v/>
      </c>
      <c r="I153" s="202" t="str">
        <f t="shared" si="22"/>
        <v/>
      </c>
      <c r="J153" s="70" t="str">
        <f t="shared" si="23"/>
        <v/>
      </c>
      <c r="K153" s="70" t="str">
        <f t="shared" si="24"/>
        <v/>
      </c>
      <c r="L153" s="70" t="str">
        <f t="shared" si="25"/>
        <v/>
      </c>
      <c r="M153" s="71" t="str">
        <f t="shared" si="26"/>
        <v/>
      </c>
      <c r="N153" s="71" t="str">
        <f t="shared" si="27"/>
        <v/>
      </c>
      <c r="O153" s="71" t="str">
        <f t="shared" si="28"/>
        <v/>
      </c>
      <c r="U153" s="70" t="str">
        <f t="shared" si="29"/>
        <v/>
      </c>
      <c r="V153" s="71" t="str">
        <f t="shared" si="30"/>
        <v/>
      </c>
      <c r="W153" s="70" t="str">
        <f t="shared" si="31"/>
        <v/>
      </c>
      <c r="X153" s="208" t="str">
        <f t="shared" si="32"/>
        <v/>
      </c>
      <c r="Z153" s="211" t="str">
        <f>IF(Y153="","",VLOOKUP(Y153,Entraîneur!A:C,2,FALSE))</f>
        <v/>
      </c>
      <c r="AA153" s="84" t="str">
        <f>IF(Y153="","",VLOOKUP(Y153,Budget!A:B,2,FALSE))</f>
        <v/>
      </c>
    </row>
    <row r="154" spans="6:27" x14ac:dyDescent="0.25">
      <c r="F154" s="84" t="str">
        <f>IF(H154="","",VLOOKUP(H154,Budget!A:B,2,FALSE))</f>
        <v/>
      </c>
      <c r="G154" s="199" t="str">
        <f>IF(H154="","",VLOOKUP(H154,Entraîneur!A:C,2,FALSE))</f>
        <v/>
      </c>
      <c r="I154" s="202" t="str">
        <f t="shared" si="22"/>
        <v/>
      </c>
      <c r="J154" s="70" t="str">
        <f t="shared" si="23"/>
        <v/>
      </c>
      <c r="K154" s="70" t="str">
        <f t="shared" si="24"/>
        <v/>
      </c>
      <c r="L154" s="70" t="str">
        <f t="shared" si="25"/>
        <v/>
      </c>
      <c r="M154" s="71" t="str">
        <f t="shared" si="26"/>
        <v/>
      </c>
      <c r="N154" s="71" t="str">
        <f t="shared" si="27"/>
        <v/>
      </c>
      <c r="O154" s="71" t="str">
        <f t="shared" si="28"/>
        <v/>
      </c>
      <c r="U154" s="70" t="str">
        <f t="shared" si="29"/>
        <v/>
      </c>
      <c r="V154" s="71" t="str">
        <f t="shared" si="30"/>
        <v/>
      </c>
      <c r="W154" s="70" t="str">
        <f t="shared" si="31"/>
        <v/>
      </c>
      <c r="X154" s="208" t="str">
        <f t="shared" si="32"/>
        <v/>
      </c>
      <c r="Z154" s="211" t="str">
        <f>IF(Y154="","",VLOOKUP(Y154,Entraîneur!A:C,2,FALSE))</f>
        <v/>
      </c>
      <c r="AA154" s="84" t="str">
        <f>IF(Y154="","",VLOOKUP(Y154,Budget!A:B,2,FALSE))</f>
        <v/>
      </c>
    </row>
    <row r="155" spans="6:27" x14ac:dyDescent="0.25">
      <c r="F155" s="84" t="str">
        <f>IF(H155="","",VLOOKUP(H155,Budget!A:B,2,FALSE))</f>
        <v/>
      </c>
      <c r="G155" s="199" t="str">
        <f>IF(H155="","",VLOOKUP(H155,Entraîneur!A:C,2,FALSE))</f>
        <v/>
      </c>
      <c r="I155" s="202" t="str">
        <f t="shared" si="22"/>
        <v/>
      </c>
      <c r="J155" s="70" t="str">
        <f t="shared" si="23"/>
        <v/>
      </c>
      <c r="K155" s="70" t="str">
        <f t="shared" si="24"/>
        <v/>
      </c>
      <c r="L155" s="70" t="str">
        <f t="shared" si="25"/>
        <v/>
      </c>
      <c r="M155" s="71" t="str">
        <f t="shared" si="26"/>
        <v/>
      </c>
      <c r="N155" s="71" t="str">
        <f t="shared" si="27"/>
        <v/>
      </c>
      <c r="O155" s="71" t="str">
        <f t="shared" si="28"/>
        <v/>
      </c>
      <c r="U155" s="70" t="str">
        <f t="shared" si="29"/>
        <v/>
      </c>
      <c r="V155" s="71" t="str">
        <f t="shared" si="30"/>
        <v/>
      </c>
      <c r="W155" s="70" t="str">
        <f t="shared" si="31"/>
        <v/>
      </c>
      <c r="X155" s="208" t="str">
        <f t="shared" si="32"/>
        <v/>
      </c>
      <c r="Z155" s="211" t="str">
        <f>IF(Y155="","",VLOOKUP(Y155,Entraîneur!A:C,2,FALSE))</f>
        <v/>
      </c>
      <c r="AA155" s="84" t="str">
        <f>IF(Y155="","",VLOOKUP(Y155,Budget!A:B,2,FALSE))</f>
        <v/>
      </c>
    </row>
    <row r="156" spans="6:27" x14ac:dyDescent="0.25">
      <c r="F156" s="84" t="str">
        <f>IF(H156="","",VLOOKUP(H156,Budget!A:B,2,FALSE))</f>
        <v/>
      </c>
      <c r="G156" s="199" t="str">
        <f>IF(H156="","",VLOOKUP(H156,Entraîneur!A:C,2,FALSE))</f>
        <v/>
      </c>
      <c r="I156" s="202" t="str">
        <f t="shared" si="22"/>
        <v/>
      </c>
      <c r="J156" s="70" t="str">
        <f t="shared" si="23"/>
        <v/>
      </c>
      <c r="K156" s="70" t="str">
        <f t="shared" si="24"/>
        <v/>
      </c>
      <c r="L156" s="70" t="str">
        <f t="shared" si="25"/>
        <v/>
      </c>
      <c r="M156" s="71" t="str">
        <f t="shared" si="26"/>
        <v/>
      </c>
      <c r="N156" s="71" t="str">
        <f t="shared" si="27"/>
        <v/>
      </c>
      <c r="O156" s="71" t="str">
        <f t="shared" si="28"/>
        <v/>
      </c>
      <c r="U156" s="70" t="str">
        <f t="shared" si="29"/>
        <v/>
      </c>
      <c r="V156" s="71" t="str">
        <f t="shared" si="30"/>
        <v/>
      </c>
      <c r="W156" s="70" t="str">
        <f t="shared" si="31"/>
        <v/>
      </c>
      <c r="X156" s="208" t="str">
        <f t="shared" si="32"/>
        <v/>
      </c>
      <c r="Z156" s="211" t="str">
        <f>IF(Y156="","",VLOOKUP(Y156,Entraîneur!A:C,2,FALSE))</f>
        <v/>
      </c>
      <c r="AA156" s="84" t="str">
        <f>IF(Y156="","",VLOOKUP(Y156,Budget!A:B,2,FALSE))</f>
        <v/>
      </c>
    </row>
    <row r="157" spans="6:27" x14ac:dyDescent="0.25">
      <c r="F157" s="84" t="str">
        <f>IF(H157="","",VLOOKUP(H157,Budget!A:B,2,FALSE))</f>
        <v/>
      </c>
      <c r="G157" s="199" t="str">
        <f>IF(H157="","",VLOOKUP(H157,Entraîneur!A:C,2,FALSE))</f>
        <v/>
      </c>
      <c r="I157" s="202" t="str">
        <f t="shared" si="22"/>
        <v/>
      </c>
      <c r="J157" s="70" t="str">
        <f t="shared" si="23"/>
        <v/>
      </c>
      <c r="K157" s="70" t="str">
        <f t="shared" si="24"/>
        <v/>
      </c>
      <c r="L157" s="70" t="str">
        <f t="shared" si="25"/>
        <v/>
      </c>
      <c r="M157" s="71" t="str">
        <f t="shared" si="26"/>
        <v/>
      </c>
      <c r="N157" s="71" t="str">
        <f t="shared" si="27"/>
        <v/>
      </c>
      <c r="O157" s="71" t="str">
        <f t="shared" si="28"/>
        <v/>
      </c>
      <c r="U157" s="70" t="str">
        <f t="shared" si="29"/>
        <v/>
      </c>
      <c r="V157" s="71" t="str">
        <f t="shared" si="30"/>
        <v/>
      </c>
      <c r="W157" s="70" t="str">
        <f t="shared" si="31"/>
        <v/>
      </c>
      <c r="X157" s="208" t="str">
        <f t="shared" si="32"/>
        <v/>
      </c>
      <c r="Z157" s="211" t="str">
        <f>IF(Y157="","",VLOOKUP(Y157,Entraîneur!A:C,2,FALSE))</f>
        <v/>
      </c>
      <c r="AA157" s="84" t="str">
        <f>IF(Y157="","",VLOOKUP(Y157,Budget!A:B,2,FALSE))</f>
        <v/>
      </c>
    </row>
    <row r="158" spans="6:27" x14ac:dyDescent="0.25">
      <c r="F158" s="84" t="str">
        <f>IF(H158="","",VLOOKUP(H158,Budget!A:B,2,FALSE))</f>
        <v/>
      </c>
      <c r="G158" s="199" t="str">
        <f>IF(H158="","",VLOOKUP(H158,Entraîneur!A:C,2,FALSE))</f>
        <v/>
      </c>
      <c r="I158" s="202" t="str">
        <f t="shared" si="22"/>
        <v/>
      </c>
      <c r="J158" s="70" t="str">
        <f t="shared" si="23"/>
        <v/>
      </c>
      <c r="K158" s="70" t="str">
        <f t="shared" si="24"/>
        <v/>
      </c>
      <c r="L158" s="70" t="str">
        <f t="shared" si="25"/>
        <v/>
      </c>
      <c r="M158" s="71" t="str">
        <f t="shared" si="26"/>
        <v/>
      </c>
      <c r="N158" s="71" t="str">
        <f t="shared" si="27"/>
        <v/>
      </c>
      <c r="O158" s="71" t="str">
        <f t="shared" si="28"/>
        <v/>
      </c>
      <c r="U158" s="70" t="str">
        <f t="shared" si="29"/>
        <v/>
      </c>
      <c r="V158" s="71" t="str">
        <f t="shared" si="30"/>
        <v/>
      </c>
      <c r="W158" s="70" t="str">
        <f t="shared" si="31"/>
        <v/>
      </c>
      <c r="X158" s="208" t="str">
        <f t="shared" si="32"/>
        <v/>
      </c>
      <c r="Z158" s="211" t="str">
        <f>IF(Y158="","",VLOOKUP(Y158,Entraîneur!A:C,2,FALSE))</f>
        <v/>
      </c>
      <c r="AA158" s="84" t="str">
        <f>IF(Y158="","",VLOOKUP(Y158,Budget!A:B,2,FALSE))</f>
        <v/>
      </c>
    </row>
    <row r="159" spans="6:27" x14ac:dyDescent="0.25">
      <c r="F159" s="84" t="str">
        <f>IF(H159="","",VLOOKUP(H159,Budget!A:B,2,FALSE))</f>
        <v/>
      </c>
      <c r="G159" s="199" t="str">
        <f>IF(H159="","",VLOOKUP(H159,Entraîneur!A:C,2,FALSE))</f>
        <v/>
      </c>
      <c r="I159" s="202" t="str">
        <f t="shared" si="22"/>
        <v/>
      </c>
      <c r="J159" s="70" t="str">
        <f t="shared" si="23"/>
        <v/>
      </c>
      <c r="K159" s="70" t="str">
        <f t="shared" si="24"/>
        <v/>
      </c>
      <c r="L159" s="70" t="str">
        <f t="shared" si="25"/>
        <v/>
      </c>
      <c r="M159" s="71" t="str">
        <f t="shared" si="26"/>
        <v/>
      </c>
      <c r="N159" s="71" t="str">
        <f t="shared" si="27"/>
        <v/>
      </c>
      <c r="O159" s="71" t="str">
        <f t="shared" si="28"/>
        <v/>
      </c>
      <c r="U159" s="70" t="str">
        <f t="shared" si="29"/>
        <v/>
      </c>
      <c r="V159" s="71" t="str">
        <f t="shared" si="30"/>
        <v/>
      </c>
      <c r="W159" s="70" t="str">
        <f t="shared" si="31"/>
        <v/>
      </c>
      <c r="X159" s="208" t="str">
        <f t="shared" si="32"/>
        <v/>
      </c>
      <c r="Z159" s="211" t="str">
        <f>IF(Y159="","",VLOOKUP(Y159,Entraîneur!A:C,2,FALSE))</f>
        <v/>
      </c>
      <c r="AA159" s="84" t="str">
        <f>IF(Y159="","",VLOOKUP(Y159,Budget!A:B,2,FALSE))</f>
        <v/>
      </c>
    </row>
    <row r="160" spans="6:27" x14ac:dyDescent="0.25">
      <c r="F160" s="84" t="str">
        <f>IF(H160="","",VLOOKUP(H160,Budget!A:B,2,FALSE))</f>
        <v/>
      </c>
      <c r="G160" s="199" t="str">
        <f>IF(H160="","",VLOOKUP(H160,Entraîneur!A:C,2,FALSE))</f>
        <v/>
      </c>
      <c r="I160" s="202" t="str">
        <f t="shared" si="22"/>
        <v/>
      </c>
      <c r="J160" s="70" t="str">
        <f t="shared" si="23"/>
        <v/>
      </c>
      <c r="K160" s="70" t="str">
        <f t="shared" si="24"/>
        <v/>
      </c>
      <c r="L160" s="70" t="str">
        <f t="shared" si="25"/>
        <v/>
      </c>
      <c r="M160" s="71" t="str">
        <f t="shared" si="26"/>
        <v/>
      </c>
      <c r="N160" s="71" t="str">
        <f t="shared" si="27"/>
        <v/>
      </c>
      <c r="O160" s="71" t="str">
        <f t="shared" si="28"/>
        <v/>
      </c>
      <c r="U160" s="70" t="str">
        <f t="shared" si="29"/>
        <v/>
      </c>
      <c r="V160" s="71" t="str">
        <f t="shared" si="30"/>
        <v/>
      </c>
      <c r="W160" s="70" t="str">
        <f t="shared" si="31"/>
        <v/>
      </c>
      <c r="X160" s="208" t="str">
        <f t="shared" si="32"/>
        <v/>
      </c>
      <c r="Z160" s="211" t="str">
        <f>IF(Y160="","",VLOOKUP(Y160,Entraîneur!A:C,2,FALSE))</f>
        <v/>
      </c>
      <c r="AA160" s="84" t="str">
        <f>IF(Y160="","",VLOOKUP(Y160,Budget!A:B,2,FALSE))</f>
        <v/>
      </c>
    </row>
    <row r="161" spans="6:27" x14ac:dyDescent="0.25">
      <c r="F161" s="84" t="str">
        <f>IF(H161="","",VLOOKUP(H161,Budget!A:B,2,FALSE))</f>
        <v/>
      </c>
      <c r="G161" s="199" t="str">
        <f>IF(H161="","",VLOOKUP(H161,Entraîneur!A:C,2,FALSE))</f>
        <v/>
      </c>
      <c r="I161" s="202" t="str">
        <f t="shared" si="22"/>
        <v/>
      </c>
      <c r="J161" s="70" t="str">
        <f t="shared" si="23"/>
        <v/>
      </c>
      <c r="K161" s="70" t="str">
        <f t="shared" si="24"/>
        <v/>
      </c>
      <c r="L161" s="70" t="str">
        <f t="shared" si="25"/>
        <v/>
      </c>
      <c r="M161" s="71" t="str">
        <f t="shared" si="26"/>
        <v/>
      </c>
      <c r="N161" s="71" t="str">
        <f t="shared" si="27"/>
        <v/>
      </c>
      <c r="O161" s="71" t="str">
        <f t="shared" si="28"/>
        <v/>
      </c>
      <c r="U161" s="70" t="str">
        <f t="shared" si="29"/>
        <v/>
      </c>
      <c r="V161" s="71" t="str">
        <f t="shared" si="30"/>
        <v/>
      </c>
      <c r="W161" s="70" t="str">
        <f t="shared" si="31"/>
        <v/>
      </c>
      <c r="X161" s="208" t="str">
        <f t="shared" si="32"/>
        <v/>
      </c>
      <c r="Z161" s="211" t="str">
        <f>IF(Y161="","",VLOOKUP(Y161,Entraîneur!A:C,2,FALSE))</f>
        <v/>
      </c>
      <c r="AA161" s="84" t="str">
        <f>IF(Y161="","",VLOOKUP(Y161,Budget!A:B,2,FALSE))</f>
        <v/>
      </c>
    </row>
    <row r="162" spans="6:27" x14ac:dyDescent="0.25">
      <c r="F162" s="84" t="str">
        <f>IF(H162="","",VLOOKUP(H162,Budget!A:B,2,FALSE))</f>
        <v/>
      </c>
      <c r="G162" s="199" t="str">
        <f>IF(H162="","",VLOOKUP(H162,Entraîneur!A:C,2,FALSE))</f>
        <v/>
      </c>
      <c r="I162" s="202" t="str">
        <f t="shared" si="22"/>
        <v/>
      </c>
      <c r="J162" s="70" t="str">
        <f t="shared" si="23"/>
        <v/>
      </c>
      <c r="K162" s="70" t="str">
        <f t="shared" si="24"/>
        <v/>
      </c>
      <c r="L162" s="70" t="str">
        <f t="shared" si="25"/>
        <v/>
      </c>
      <c r="M162" s="71" t="str">
        <f t="shared" si="26"/>
        <v/>
      </c>
      <c r="N162" s="71" t="str">
        <f t="shared" si="27"/>
        <v/>
      </c>
      <c r="O162" s="71" t="str">
        <f t="shared" si="28"/>
        <v/>
      </c>
      <c r="U162" s="70" t="str">
        <f t="shared" si="29"/>
        <v/>
      </c>
      <c r="V162" s="71" t="str">
        <f t="shared" si="30"/>
        <v/>
      </c>
      <c r="W162" s="70" t="str">
        <f t="shared" si="31"/>
        <v/>
      </c>
      <c r="X162" s="208" t="str">
        <f t="shared" si="32"/>
        <v/>
      </c>
      <c r="Z162" s="211" t="str">
        <f>IF(Y162="","",VLOOKUP(Y162,Entraîneur!A:C,2,FALSE))</f>
        <v/>
      </c>
      <c r="AA162" s="84" t="str">
        <f>IF(Y162="","",VLOOKUP(Y162,Budget!A:B,2,FALSE))</f>
        <v/>
      </c>
    </row>
    <row r="163" spans="6:27" x14ac:dyDescent="0.25">
      <c r="F163" s="84" t="str">
        <f>IF(H163="","",VLOOKUP(H163,Budget!A:B,2,FALSE))</f>
        <v/>
      </c>
      <c r="G163" s="199" t="str">
        <f>IF(H163="","",VLOOKUP(H163,Entraîneur!A:C,2,FALSE))</f>
        <v/>
      </c>
      <c r="I163" s="202" t="str">
        <f t="shared" si="22"/>
        <v/>
      </c>
      <c r="J163" s="70" t="str">
        <f t="shared" si="23"/>
        <v/>
      </c>
      <c r="K163" s="70" t="str">
        <f t="shared" si="24"/>
        <v/>
      </c>
      <c r="L163" s="70" t="str">
        <f t="shared" si="25"/>
        <v/>
      </c>
      <c r="M163" s="71" t="str">
        <f t="shared" si="26"/>
        <v/>
      </c>
      <c r="N163" s="71" t="str">
        <f t="shared" si="27"/>
        <v/>
      </c>
      <c r="O163" s="71" t="str">
        <f t="shared" si="28"/>
        <v/>
      </c>
      <c r="U163" s="70" t="str">
        <f t="shared" si="29"/>
        <v/>
      </c>
      <c r="V163" s="71" t="str">
        <f t="shared" si="30"/>
        <v/>
      </c>
      <c r="W163" s="70" t="str">
        <f t="shared" si="31"/>
        <v/>
      </c>
      <c r="X163" s="208" t="str">
        <f t="shared" si="32"/>
        <v/>
      </c>
      <c r="Z163" s="211" t="str">
        <f>IF(Y163="","",VLOOKUP(Y163,Entraîneur!A:C,2,FALSE))</f>
        <v/>
      </c>
      <c r="AA163" s="84" t="str">
        <f>IF(Y163="","",VLOOKUP(Y163,Budget!A:B,2,FALSE))</f>
        <v/>
      </c>
    </row>
    <row r="164" spans="6:27" x14ac:dyDescent="0.25">
      <c r="F164" s="84" t="str">
        <f>IF(H164="","",VLOOKUP(H164,Budget!A:B,2,FALSE))</f>
        <v/>
      </c>
      <c r="G164" s="199" t="str">
        <f>IF(H164="","",VLOOKUP(H164,Entraîneur!A:C,2,FALSE))</f>
        <v/>
      </c>
      <c r="I164" s="202" t="str">
        <f t="shared" si="22"/>
        <v/>
      </c>
      <c r="J164" s="70" t="str">
        <f t="shared" si="23"/>
        <v/>
      </c>
      <c r="K164" s="70" t="str">
        <f t="shared" si="24"/>
        <v/>
      </c>
      <c r="L164" s="70" t="str">
        <f t="shared" si="25"/>
        <v/>
      </c>
      <c r="M164" s="71" t="str">
        <f t="shared" si="26"/>
        <v/>
      </c>
      <c r="N164" s="71" t="str">
        <f t="shared" si="27"/>
        <v/>
      </c>
      <c r="O164" s="71" t="str">
        <f t="shared" si="28"/>
        <v/>
      </c>
      <c r="U164" s="70" t="str">
        <f t="shared" si="29"/>
        <v/>
      </c>
      <c r="V164" s="71" t="str">
        <f t="shared" si="30"/>
        <v/>
      </c>
      <c r="W164" s="70" t="str">
        <f t="shared" si="31"/>
        <v/>
      </c>
      <c r="X164" s="208" t="str">
        <f t="shared" si="32"/>
        <v/>
      </c>
      <c r="Z164" s="211" t="str">
        <f>IF(Y164="","",VLOOKUP(Y164,Entraîneur!A:C,2,FALSE))</f>
        <v/>
      </c>
      <c r="AA164" s="84" t="str">
        <f>IF(Y164="","",VLOOKUP(Y164,Budget!A:B,2,FALSE))</f>
        <v/>
      </c>
    </row>
    <row r="165" spans="6:27" x14ac:dyDescent="0.25">
      <c r="F165" s="84" t="str">
        <f>IF(H165="","",VLOOKUP(H165,Budget!A:B,2,FALSE))</f>
        <v/>
      </c>
      <c r="G165" s="199" t="str">
        <f>IF(H165="","",VLOOKUP(H165,Entraîneur!A:C,2,FALSE))</f>
        <v/>
      </c>
      <c r="I165" s="202" t="str">
        <f t="shared" si="22"/>
        <v/>
      </c>
      <c r="J165" s="70" t="str">
        <f t="shared" si="23"/>
        <v/>
      </c>
      <c r="K165" s="70" t="str">
        <f t="shared" si="24"/>
        <v/>
      </c>
      <c r="L165" s="70" t="str">
        <f t="shared" si="25"/>
        <v/>
      </c>
      <c r="M165" s="71" t="str">
        <f t="shared" si="26"/>
        <v/>
      </c>
      <c r="N165" s="71" t="str">
        <f t="shared" si="27"/>
        <v/>
      </c>
      <c r="O165" s="71" t="str">
        <f t="shared" si="28"/>
        <v/>
      </c>
      <c r="U165" s="70" t="str">
        <f t="shared" si="29"/>
        <v/>
      </c>
      <c r="V165" s="71" t="str">
        <f t="shared" si="30"/>
        <v/>
      </c>
      <c r="W165" s="70" t="str">
        <f t="shared" si="31"/>
        <v/>
      </c>
      <c r="X165" s="208" t="str">
        <f t="shared" si="32"/>
        <v/>
      </c>
      <c r="Z165" s="211" t="str">
        <f>IF(Y165="","",VLOOKUP(Y165,Entraîneur!A:C,2,FALSE))</f>
        <v/>
      </c>
      <c r="AA165" s="84" t="str">
        <f>IF(Y165="","",VLOOKUP(Y165,Budget!A:B,2,FALSE))</f>
        <v/>
      </c>
    </row>
    <row r="166" spans="6:27" x14ac:dyDescent="0.25">
      <c r="F166" s="84" t="str">
        <f>IF(H166="","",VLOOKUP(H166,Budget!A:B,2,FALSE))</f>
        <v/>
      </c>
      <c r="G166" s="199" t="str">
        <f>IF(H166="","",VLOOKUP(H166,Entraîneur!A:C,2,FALSE))</f>
        <v/>
      </c>
      <c r="I166" s="202" t="str">
        <f t="shared" si="22"/>
        <v/>
      </c>
      <c r="J166" s="70" t="str">
        <f t="shared" si="23"/>
        <v/>
      </c>
      <c r="K166" s="70" t="str">
        <f t="shared" si="24"/>
        <v/>
      </c>
      <c r="L166" s="70" t="str">
        <f t="shared" si="25"/>
        <v/>
      </c>
      <c r="M166" s="71" t="str">
        <f t="shared" si="26"/>
        <v/>
      </c>
      <c r="N166" s="71" t="str">
        <f t="shared" si="27"/>
        <v/>
      </c>
      <c r="O166" s="71" t="str">
        <f t="shared" si="28"/>
        <v/>
      </c>
      <c r="U166" s="70" t="str">
        <f t="shared" si="29"/>
        <v/>
      </c>
      <c r="V166" s="71" t="str">
        <f t="shared" si="30"/>
        <v/>
      </c>
      <c r="W166" s="70" t="str">
        <f t="shared" si="31"/>
        <v/>
      </c>
      <c r="X166" s="208" t="str">
        <f t="shared" si="32"/>
        <v/>
      </c>
      <c r="Z166" s="211" t="str">
        <f>IF(Y166="","",VLOOKUP(Y166,Entraîneur!A:C,2,FALSE))</f>
        <v/>
      </c>
      <c r="AA166" s="84" t="str">
        <f>IF(Y166="","",VLOOKUP(Y166,Budget!A:B,2,FALSE))</f>
        <v/>
      </c>
    </row>
    <row r="167" spans="6:27" x14ac:dyDescent="0.25">
      <c r="F167" s="84" t="str">
        <f>IF(H167="","",VLOOKUP(H167,Budget!A:B,2,FALSE))</f>
        <v/>
      </c>
      <c r="G167" s="199" t="str">
        <f>IF(H167="","",VLOOKUP(H167,Entraîneur!A:C,2,FALSE))</f>
        <v/>
      </c>
      <c r="I167" s="202" t="str">
        <f t="shared" si="22"/>
        <v/>
      </c>
      <c r="J167" s="70" t="str">
        <f t="shared" si="23"/>
        <v/>
      </c>
      <c r="K167" s="70" t="str">
        <f t="shared" si="24"/>
        <v/>
      </c>
      <c r="L167" s="70" t="str">
        <f t="shared" si="25"/>
        <v/>
      </c>
      <c r="M167" s="71" t="str">
        <f t="shared" si="26"/>
        <v/>
      </c>
      <c r="N167" s="71" t="str">
        <f t="shared" si="27"/>
        <v/>
      </c>
      <c r="O167" s="71" t="str">
        <f t="shared" si="28"/>
        <v/>
      </c>
      <c r="U167" s="70" t="str">
        <f t="shared" si="29"/>
        <v/>
      </c>
      <c r="V167" s="71" t="str">
        <f t="shared" si="30"/>
        <v/>
      </c>
      <c r="W167" s="70" t="str">
        <f t="shared" si="31"/>
        <v/>
      </c>
      <c r="X167" s="208" t="str">
        <f t="shared" si="32"/>
        <v/>
      </c>
      <c r="Z167" s="211" t="str">
        <f>IF(Y167="","",VLOOKUP(Y167,Entraîneur!A:C,2,FALSE))</f>
        <v/>
      </c>
      <c r="AA167" s="84" t="str">
        <f>IF(Y167="","",VLOOKUP(Y167,Budget!A:B,2,FALSE))</f>
        <v/>
      </c>
    </row>
    <row r="168" spans="6:27" x14ac:dyDescent="0.25">
      <c r="F168" s="84" t="str">
        <f>IF(H168="","",VLOOKUP(H168,Budget!A:B,2,FALSE))</f>
        <v/>
      </c>
      <c r="G168" s="199" t="str">
        <f>IF(H168="","",VLOOKUP(H168,Entraîneur!A:C,2,FALSE))</f>
        <v/>
      </c>
      <c r="I168" s="202" t="str">
        <f t="shared" si="22"/>
        <v/>
      </c>
      <c r="J168" s="70" t="str">
        <f t="shared" si="23"/>
        <v/>
      </c>
      <c r="K168" s="70" t="str">
        <f t="shared" si="24"/>
        <v/>
      </c>
      <c r="L168" s="70" t="str">
        <f t="shared" si="25"/>
        <v/>
      </c>
      <c r="M168" s="71" t="str">
        <f t="shared" si="26"/>
        <v/>
      </c>
      <c r="N168" s="71" t="str">
        <f t="shared" si="27"/>
        <v/>
      </c>
      <c r="O168" s="71" t="str">
        <f t="shared" si="28"/>
        <v/>
      </c>
      <c r="U168" s="70" t="str">
        <f t="shared" si="29"/>
        <v/>
      </c>
      <c r="V168" s="71" t="str">
        <f t="shared" si="30"/>
        <v/>
      </c>
      <c r="W168" s="70" t="str">
        <f t="shared" si="31"/>
        <v/>
      </c>
      <c r="X168" s="208" t="str">
        <f t="shared" si="32"/>
        <v/>
      </c>
      <c r="Z168" s="211" t="str">
        <f>IF(Y168="","",VLOOKUP(Y168,Entraîneur!A:C,2,FALSE))</f>
        <v/>
      </c>
      <c r="AA168" s="84" t="str">
        <f>IF(Y168="","",VLOOKUP(Y168,Budget!A:B,2,FALSE))</f>
        <v/>
      </c>
    </row>
    <row r="169" spans="6:27" x14ac:dyDescent="0.25">
      <c r="F169" s="84" t="str">
        <f>IF(H169="","",VLOOKUP(H169,Budget!A:B,2,FALSE))</f>
        <v/>
      </c>
      <c r="G169" s="199" t="str">
        <f>IF(H169="","",VLOOKUP(H169,Entraîneur!A:C,2,FALSE))</f>
        <v/>
      </c>
      <c r="I169" s="202" t="str">
        <f t="shared" si="22"/>
        <v/>
      </c>
      <c r="J169" s="70" t="str">
        <f t="shared" si="23"/>
        <v/>
      </c>
      <c r="K169" s="70" t="str">
        <f t="shared" si="24"/>
        <v/>
      </c>
      <c r="L169" s="70" t="str">
        <f t="shared" si="25"/>
        <v/>
      </c>
      <c r="M169" s="71" t="str">
        <f t="shared" si="26"/>
        <v/>
      </c>
      <c r="N169" s="71" t="str">
        <f t="shared" si="27"/>
        <v/>
      </c>
      <c r="O169" s="71" t="str">
        <f t="shared" si="28"/>
        <v/>
      </c>
      <c r="U169" s="70" t="str">
        <f t="shared" si="29"/>
        <v/>
      </c>
      <c r="V169" s="71" t="str">
        <f t="shared" si="30"/>
        <v/>
      </c>
      <c r="W169" s="70" t="str">
        <f t="shared" si="31"/>
        <v/>
      </c>
      <c r="X169" s="208" t="str">
        <f t="shared" si="32"/>
        <v/>
      </c>
      <c r="Z169" s="211" t="str">
        <f>IF(Y169="","",VLOOKUP(Y169,Entraîneur!A:C,2,FALSE))</f>
        <v/>
      </c>
      <c r="AA169" s="84" t="str">
        <f>IF(Y169="","",VLOOKUP(Y169,Budget!A:B,2,FALSE))</f>
        <v/>
      </c>
    </row>
    <row r="170" spans="6:27" x14ac:dyDescent="0.25">
      <c r="F170" s="84" t="str">
        <f>IF(H170="","",VLOOKUP(H170,Budget!A:B,2,FALSE))</f>
        <v/>
      </c>
      <c r="G170" s="199" t="str">
        <f>IF(H170="","",VLOOKUP(H170,Entraîneur!A:C,2,FALSE))</f>
        <v/>
      </c>
      <c r="I170" s="202" t="str">
        <f t="shared" si="22"/>
        <v/>
      </c>
      <c r="J170" s="70" t="str">
        <f t="shared" si="23"/>
        <v/>
      </c>
      <c r="K170" s="70" t="str">
        <f t="shared" si="24"/>
        <v/>
      </c>
      <c r="L170" s="70" t="str">
        <f t="shared" si="25"/>
        <v/>
      </c>
      <c r="M170" s="71" t="str">
        <f t="shared" si="26"/>
        <v/>
      </c>
      <c r="N170" s="71" t="str">
        <f t="shared" si="27"/>
        <v/>
      </c>
      <c r="O170" s="71" t="str">
        <f t="shared" si="28"/>
        <v/>
      </c>
      <c r="U170" s="70" t="str">
        <f t="shared" si="29"/>
        <v/>
      </c>
      <c r="V170" s="71" t="str">
        <f t="shared" si="30"/>
        <v/>
      </c>
      <c r="W170" s="70" t="str">
        <f t="shared" si="31"/>
        <v/>
      </c>
      <c r="X170" s="208" t="str">
        <f t="shared" si="32"/>
        <v/>
      </c>
      <c r="Z170" s="211" t="str">
        <f>IF(Y170="","",VLOOKUP(Y170,Entraîneur!A:C,2,FALSE))</f>
        <v/>
      </c>
      <c r="AA170" s="84" t="str">
        <f>IF(Y170="","",VLOOKUP(Y170,Budget!A:B,2,FALSE))</f>
        <v/>
      </c>
    </row>
    <row r="171" spans="6:27" x14ac:dyDescent="0.25">
      <c r="F171" s="84" t="str">
        <f>IF(H171="","",VLOOKUP(H171,Budget!A:B,2,FALSE))</f>
        <v/>
      </c>
      <c r="G171" s="199" t="str">
        <f>IF(H171="","",VLOOKUP(H171,Entraîneur!A:C,2,FALSE))</f>
        <v/>
      </c>
      <c r="I171" s="202" t="str">
        <f t="shared" si="22"/>
        <v/>
      </c>
      <c r="J171" s="70" t="str">
        <f t="shared" si="23"/>
        <v/>
      </c>
      <c r="K171" s="70" t="str">
        <f t="shared" si="24"/>
        <v/>
      </c>
      <c r="L171" s="70" t="str">
        <f t="shared" si="25"/>
        <v/>
      </c>
      <c r="M171" s="71" t="str">
        <f t="shared" si="26"/>
        <v/>
      </c>
      <c r="N171" s="71" t="str">
        <f t="shared" si="27"/>
        <v/>
      </c>
      <c r="O171" s="71" t="str">
        <f t="shared" si="28"/>
        <v/>
      </c>
      <c r="U171" s="70" t="str">
        <f t="shared" si="29"/>
        <v/>
      </c>
      <c r="V171" s="71" t="str">
        <f t="shared" si="30"/>
        <v/>
      </c>
      <c r="W171" s="70" t="str">
        <f t="shared" si="31"/>
        <v/>
      </c>
      <c r="X171" s="208" t="str">
        <f t="shared" si="32"/>
        <v/>
      </c>
      <c r="Z171" s="211" t="str">
        <f>IF(Y171="","",VLOOKUP(Y171,Entraîneur!A:C,2,FALSE))</f>
        <v/>
      </c>
      <c r="AA171" s="84" t="str">
        <f>IF(Y171="","",VLOOKUP(Y171,Budget!A:B,2,FALSE))</f>
        <v/>
      </c>
    </row>
    <row r="172" spans="6:27" x14ac:dyDescent="0.25">
      <c r="F172" s="84" t="str">
        <f>IF(H172="","",VLOOKUP(H172,Budget!A:B,2,FALSE))</f>
        <v/>
      </c>
      <c r="G172" s="199" t="str">
        <f>IF(H172="","",VLOOKUP(H172,Entraîneur!A:C,2,FALSE))</f>
        <v/>
      </c>
      <c r="I172" s="202" t="str">
        <f t="shared" si="22"/>
        <v/>
      </c>
      <c r="J172" s="70" t="str">
        <f t="shared" si="23"/>
        <v/>
      </c>
      <c r="K172" s="70" t="str">
        <f t="shared" si="24"/>
        <v/>
      </c>
      <c r="L172" s="70" t="str">
        <f t="shared" si="25"/>
        <v/>
      </c>
      <c r="M172" s="71" t="str">
        <f t="shared" si="26"/>
        <v/>
      </c>
      <c r="N172" s="71" t="str">
        <f t="shared" si="27"/>
        <v/>
      </c>
      <c r="O172" s="71" t="str">
        <f t="shared" si="28"/>
        <v/>
      </c>
      <c r="U172" s="70" t="str">
        <f t="shared" si="29"/>
        <v/>
      </c>
      <c r="V172" s="71" t="str">
        <f t="shared" si="30"/>
        <v/>
      </c>
      <c r="W172" s="70" t="str">
        <f t="shared" si="31"/>
        <v/>
      </c>
      <c r="X172" s="208" t="str">
        <f t="shared" si="32"/>
        <v/>
      </c>
      <c r="Z172" s="211" t="str">
        <f>IF(Y172="","",VLOOKUP(Y172,Entraîneur!A:C,2,FALSE))</f>
        <v/>
      </c>
      <c r="AA172" s="84" t="str">
        <f>IF(Y172="","",VLOOKUP(Y172,Budget!A:B,2,FALSE))</f>
        <v/>
      </c>
    </row>
    <row r="173" spans="6:27" x14ac:dyDescent="0.25">
      <c r="F173" s="84" t="str">
        <f>IF(H173="","",VLOOKUP(H173,Budget!A:B,2,FALSE))</f>
        <v/>
      </c>
      <c r="G173" s="199" t="str">
        <f>IF(H173="","",VLOOKUP(H173,Entraîneur!A:C,2,FALSE))</f>
        <v/>
      </c>
      <c r="I173" s="202" t="str">
        <f t="shared" si="22"/>
        <v/>
      </c>
      <c r="J173" s="70" t="str">
        <f t="shared" si="23"/>
        <v/>
      </c>
      <c r="K173" s="70" t="str">
        <f t="shared" si="24"/>
        <v/>
      </c>
      <c r="L173" s="70" t="str">
        <f t="shared" si="25"/>
        <v/>
      </c>
      <c r="M173" s="71" t="str">
        <f t="shared" si="26"/>
        <v/>
      </c>
      <c r="N173" s="71" t="str">
        <f t="shared" si="27"/>
        <v/>
      </c>
      <c r="O173" s="71" t="str">
        <f t="shared" si="28"/>
        <v/>
      </c>
      <c r="U173" s="70" t="str">
        <f t="shared" si="29"/>
        <v/>
      </c>
      <c r="V173" s="71" t="str">
        <f t="shared" si="30"/>
        <v/>
      </c>
      <c r="W173" s="70" t="str">
        <f t="shared" si="31"/>
        <v/>
      </c>
      <c r="X173" s="208" t="str">
        <f t="shared" si="32"/>
        <v/>
      </c>
      <c r="Z173" s="211" t="str">
        <f>IF(Y173="","",VLOOKUP(Y173,Entraîneur!A:C,2,FALSE))</f>
        <v/>
      </c>
      <c r="AA173" s="84" t="str">
        <f>IF(Y173="","",VLOOKUP(Y173,Budget!A:B,2,FALSE))</f>
        <v/>
      </c>
    </row>
    <row r="174" spans="6:27" x14ac:dyDescent="0.25">
      <c r="F174" s="84" t="str">
        <f>IF(H174="","",VLOOKUP(H174,Budget!A:B,2,FALSE))</f>
        <v/>
      </c>
      <c r="G174" s="199" t="str">
        <f>IF(H174="","",VLOOKUP(H174,Entraîneur!A:C,2,FALSE))</f>
        <v/>
      </c>
      <c r="I174" s="202" t="str">
        <f t="shared" si="22"/>
        <v/>
      </c>
      <c r="J174" s="70" t="str">
        <f t="shared" si="23"/>
        <v/>
      </c>
      <c r="K174" s="70" t="str">
        <f t="shared" si="24"/>
        <v/>
      </c>
      <c r="L174" s="70" t="str">
        <f t="shared" si="25"/>
        <v/>
      </c>
      <c r="M174" s="71" t="str">
        <f t="shared" si="26"/>
        <v/>
      </c>
      <c r="N174" s="71" t="str">
        <f t="shared" si="27"/>
        <v/>
      </c>
      <c r="O174" s="71" t="str">
        <f t="shared" si="28"/>
        <v/>
      </c>
      <c r="U174" s="70" t="str">
        <f t="shared" si="29"/>
        <v/>
      </c>
      <c r="V174" s="71" t="str">
        <f t="shared" si="30"/>
        <v/>
      </c>
      <c r="W174" s="70" t="str">
        <f t="shared" si="31"/>
        <v/>
      </c>
      <c r="X174" s="208" t="str">
        <f t="shared" si="32"/>
        <v/>
      </c>
      <c r="Z174" s="211" t="str">
        <f>IF(Y174="","",VLOOKUP(Y174,Entraîneur!A:C,2,FALSE))</f>
        <v/>
      </c>
      <c r="AA174" s="84" t="str">
        <f>IF(Y174="","",VLOOKUP(Y174,Budget!A:B,2,FALSE))</f>
        <v/>
      </c>
    </row>
    <row r="175" spans="6:27" x14ac:dyDescent="0.25">
      <c r="F175" s="84" t="str">
        <f>IF(H175="","",VLOOKUP(H175,Budget!A:B,2,FALSE))</f>
        <v/>
      </c>
      <c r="G175" s="199" t="str">
        <f>IF(H175="","",VLOOKUP(H175,Entraîneur!A:C,2,FALSE))</f>
        <v/>
      </c>
      <c r="I175" s="202" t="str">
        <f t="shared" si="22"/>
        <v/>
      </c>
      <c r="J175" s="70" t="str">
        <f t="shared" si="23"/>
        <v/>
      </c>
      <c r="K175" s="70" t="str">
        <f t="shared" si="24"/>
        <v/>
      </c>
      <c r="L175" s="70" t="str">
        <f t="shared" si="25"/>
        <v/>
      </c>
      <c r="M175" s="71" t="str">
        <f t="shared" si="26"/>
        <v/>
      </c>
      <c r="N175" s="71" t="str">
        <f t="shared" si="27"/>
        <v/>
      </c>
      <c r="O175" s="71" t="str">
        <f t="shared" si="28"/>
        <v/>
      </c>
      <c r="U175" s="70" t="str">
        <f t="shared" si="29"/>
        <v/>
      </c>
      <c r="V175" s="71" t="str">
        <f t="shared" si="30"/>
        <v/>
      </c>
      <c r="W175" s="70" t="str">
        <f t="shared" si="31"/>
        <v/>
      </c>
      <c r="X175" s="208" t="str">
        <f t="shared" si="32"/>
        <v/>
      </c>
      <c r="Z175" s="211" t="str">
        <f>IF(Y175="","",VLOOKUP(Y175,Entraîneur!A:C,2,FALSE))</f>
        <v/>
      </c>
      <c r="AA175" s="84" t="str">
        <f>IF(Y175="","",VLOOKUP(Y175,Budget!A:B,2,FALSE))</f>
        <v/>
      </c>
    </row>
    <row r="176" spans="6:27" x14ac:dyDescent="0.25">
      <c r="F176" s="84" t="str">
        <f>IF(H176="","",VLOOKUP(H176,Budget!A:B,2,FALSE))</f>
        <v/>
      </c>
      <c r="G176" s="199" t="str">
        <f>IF(H176="","",VLOOKUP(H176,Entraîneur!A:C,2,FALSE))</f>
        <v/>
      </c>
      <c r="I176" s="202" t="str">
        <f t="shared" si="22"/>
        <v/>
      </c>
      <c r="J176" s="70" t="str">
        <f t="shared" si="23"/>
        <v/>
      </c>
      <c r="K176" s="70" t="str">
        <f t="shared" si="24"/>
        <v/>
      </c>
      <c r="L176" s="70" t="str">
        <f t="shared" si="25"/>
        <v/>
      </c>
      <c r="M176" s="71" t="str">
        <f t="shared" si="26"/>
        <v/>
      </c>
      <c r="N176" s="71" t="str">
        <f t="shared" si="27"/>
        <v/>
      </c>
      <c r="O176" s="71" t="str">
        <f t="shared" si="28"/>
        <v/>
      </c>
      <c r="U176" s="70" t="str">
        <f t="shared" si="29"/>
        <v/>
      </c>
      <c r="V176" s="71" t="str">
        <f t="shared" si="30"/>
        <v/>
      </c>
      <c r="W176" s="70" t="str">
        <f t="shared" si="31"/>
        <v/>
      </c>
      <c r="X176" s="208" t="str">
        <f t="shared" si="32"/>
        <v/>
      </c>
      <c r="Z176" s="211" t="str">
        <f>IF(Y176="","",VLOOKUP(Y176,Entraîneur!A:C,2,FALSE))</f>
        <v/>
      </c>
      <c r="AA176" s="84" t="str">
        <f>IF(Y176="","",VLOOKUP(Y176,Budget!A:B,2,FALSE))</f>
        <v/>
      </c>
    </row>
    <row r="177" spans="6:27" x14ac:dyDescent="0.25">
      <c r="F177" s="84" t="str">
        <f>IF(H177="","",VLOOKUP(H177,Budget!A:B,2,FALSE))</f>
        <v/>
      </c>
      <c r="G177" s="199" t="str">
        <f>IF(H177="","",VLOOKUP(H177,Entraîneur!A:C,2,FALSE))</f>
        <v/>
      </c>
      <c r="I177" s="202" t="str">
        <f t="shared" si="22"/>
        <v/>
      </c>
      <c r="J177" s="70" t="str">
        <f t="shared" si="23"/>
        <v/>
      </c>
      <c r="K177" s="70" t="str">
        <f t="shared" si="24"/>
        <v/>
      </c>
      <c r="L177" s="70" t="str">
        <f t="shared" si="25"/>
        <v/>
      </c>
      <c r="M177" s="71" t="str">
        <f t="shared" si="26"/>
        <v/>
      </c>
      <c r="N177" s="71" t="str">
        <f t="shared" si="27"/>
        <v/>
      </c>
      <c r="O177" s="71" t="str">
        <f t="shared" si="28"/>
        <v/>
      </c>
      <c r="U177" s="70" t="str">
        <f t="shared" si="29"/>
        <v/>
      </c>
      <c r="V177" s="71" t="str">
        <f t="shared" si="30"/>
        <v/>
      </c>
      <c r="W177" s="70" t="str">
        <f t="shared" si="31"/>
        <v/>
      </c>
      <c r="X177" s="208" t="str">
        <f t="shared" si="32"/>
        <v/>
      </c>
      <c r="Z177" s="211" t="str">
        <f>IF(Y177="","",VLOOKUP(Y177,Entraîneur!A:C,2,FALSE))</f>
        <v/>
      </c>
      <c r="AA177" s="84" t="str">
        <f>IF(Y177="","",VLOOKUP(Y177,Budget!A:B,2,FALSE))</f>
        <v/>
      </c>
    </row>
    <row r="178" spans="6:27" x14ac:dyDescent="0.25">
      <c r="F178" s="84" t="str">
        <f>IF(H178="","",VLOOKUP(H178,Budget!A:B,2,FALSE))</f>
        <v/>
      </c>
      <c r="G178" s="199" t="str">
        <f>IF(H178="","",VLOOKUP(H178,Entraîneur!A:C,2,FALSE))</f>
        <v/>
      </c>
      <c r="I178" s="202" t="str">
        <f t="shared" si="22"/>
        <v/>
      </c>
      <c r="J178" s="70" t="str">
        <f t="shared" si="23"/>
        <v/>
      </c>
      <c r="K178" s="70" t="str">
        <f t="shared" si="24"/>
        <v/>
      </c>
      <c r="L178" s="70" t="str">
        <f t="shared" si="25"/>
        <v/>
      </c>
      <c r="M178" s="71" t="str">
        <f t="shared" si="26"/>
        <v/>
      </c>
      <c r="N178" s="71" t="str">
        <f t="shared" si="27"/>
        <v/>
      </c>
      <c r="O178" s="71" t="str">
        <f t="shared" si="28"/>
        <v/>
      </c>
      <c r="U178" s="70" t="str">
        <f t="shared" si="29"/>
        <v/>
      </c>
      <c r="V178" s="71" t="str">
        <f t="shared" si="30"/>
        <v/>
      </c>
      <c r="W178" s="70" t="str">
        <f t="shared" si="31"/>
        <v/>
      </c>
      <c r="X178" s="208" t="str">
        <f t="shared" si="32"/>
        <v/>
      </c>
      <c r="Z178" s="211" t="str">
        <f>IF(Y178="","",VLOOKUP(Y178,Entraîneur!A:C,2,FALSE))</f>
        <v/>
      </c>
      <c r="AA178" s="84" t="str">
        <f>IF(Y178="","",VLOOKUP(Y178,Budget!A:B,2,FALSE))</f>
        <v/>
      </c>
    </row>
    <row r="179" spans="6:27" x14ac:dyDescent="0.25">
      <c r="F179" s="84" t="str">
        <f>IF(H179="","",VLOOKUP(H179,Budget!A:B,2,FALSE))</f>
        <v/>
      </c>
      <c r="G179" s="199" t="str">
        <f>IF(H179="","",VLOOKUP(H179,Entraîneur!A:C,2,FALSE))</f>
        <v/>
      </c>
      <c r="I179" s="202" t="str">
        <f t="shared" si="22"/>
        <v/>
      </c>
      <c r="J179" s="70" t="str">
        <f t="shared" si="23"/>
        <v/>
      </c>
      <c r="K179" s="70" t="str">
        <f t="shared" si="24"/>
        <v/>
      </c>
      <c r="L179" s="70" t="str">
        <f t="shared" si="25"/>
        <v/>
      </c>
      <c r="M179" s="71" t="str">
        <f t="shared" si="26"/>
        <v/>
      </c>
      <c r="N179" s="71" t="str">
        <f t="shared" si="27"/>
        <v/>
      </c>
      <c r="O179" s="71" t="str">
        <f t="shared" si="28"/>
        <v/>
      </c>
      <c r="U179" s="70" t="str">
        <f t="shared" si="29"/>
        <v/>
      </c>
      <c r="V179" s="71" t="str">
        <f t="shared" si="30"/>
        <v/>
      </c>
      <c r="W179" s="70" t="str">
        <f t="shared" si="31"/>
        <v/>
      </c>
      <c r="X179" s="208" t="str">
        <f t="shared" si="32"/>
        <v/>
      </c>
      <c r="Z179" s="211" t="str">
        <f>IF(Y179="","",VLOOKUP(Y179,Entraîneur!A:C,2,FALSE))</f>
        <v/>
      </c>
      <c r="AA179" s="84" t="str">
        <f>IF(Y179="","",VLOOKUP(Y179,Budget!A:B,2,FALSE))</f>
        <v/>
      </c>
    </row>
    <row r="180" spans="6:27" x14ac:dyDescent="0.25">
      <c r="F180" s="84" t="str">
        <f>IF(H180="","",VLOOKUP(H180,Budget!A:B,2,FALSE))</f>
        <v/>
      </c>
      <c r="G180" s="199" t="str">
        <f>IF(H180="","",VLOOKUP(H180,Entraîneur!A:C,2,FALSE))</f>
        <v/>
      </c>
      <c r="I180" s="202" t="str">
        <f t="shared" si="22"/>
        <v/>
      </c>
      <c r="J180" s="70" t="str">
        <f t="shared" si="23"/>
        <v/>
      </c>
      <c r="K180" s="70" t="str">
        <f t="shared" si="24"/>
        <v/>
      </c>
      <c r="L180" s="70" t="str">
        <f t="shared" si="25"/>
        <v/>
      </c>
      <c r="M180" s="71" t="str">
        <f t="shared" si="26"/>
        <v/>
      </c>
      <c r="N180" s="71" t="str">
        <f t="shared" si="27"/>
        <v/>
      </c>
      <c r="O180" s="71" t="str">
        <f t="shared" si="28"/>
        <v/>
      </c>
      <c r="U180" s="70" t="str">
        <f t="shared" si="29"/>
        <v/>
      </c>
      <c r="V180" s="71" t="str">
        <f t="shared" si="30"/>
        <v/>
      </c>
      <c r="W180" s="70" t="str">
        <f t="shared" si="31"/>
        <v/>
      </c>
      <c r="X180" s="208" t="str">
        <f t="shared" si="32"/>
        <v/>
      </c>
      <c r="Z180" s="211" t="str">
        <f>IF(Y180="","",VLOOKUP(Y180,Entraîneur!A:C,2,FALSE))</f>
        <v/>
      </c>
      <c r="AA180" s="84" t="str">
        <f>IF(Y180="","",VLOOKUP(Y180,Budget!A:B,2,FALSE))</f>
        <v/>
      </c>
    </row>
    <row r="181" spans="6:27" x14ac:dyDescent="0.25">
      <c r="F181" s="84" t="str">
        <f>IF(H181="","",VLOOKUP(H181,Budget!A:B,2,FALSE))</f>
        <v/>
      </c>
      <c r="G181" s="199" t="str">
        <f>IF(H181="","",VLOOKUP(H181,Entraîneur!A:C,2,FALSE))</f>
        <v/>
      </c>
      <c r="I181" s="202" t="str">
        <f t="shared" si="22"/>
        <v/>
      </c>
      <c r="J181" s="70" t="str">
        <f t="shared" si="23"/>
        <v/>
      </c>
      <c r="K181" s="70" t="str">
        <f t="shared" si="24"/>
        <v/>
      </c>
      <c r="L181" s="70" t="str">
        <f t="shared" si="25"/>
        <v/>
      </c>
      <c r="M181" s="71" t="str">
        <f t="shared" si="26"/>
        <v/>
      </c>
      <c r="N181" s="71" t="str">
        <f t="shared" si="27"/>
        <v/>
      </c>
      <c r="O181" s="71" t="str">
        <f t="shared" si="28"/>
        <v/>
      </c>
      <c r="U181" s="70" t="str">
        <f t="shared" si="29"/>
        <v/>
      </c>
      <c r="V181" s="71" t="str">
        <f t="shared" si="30"/>
        <v/>
      </c>
      <c r="W181" s="70" t="str">
        <f t="shared" si="31"/>
        <v/>
      </c>
      <c r="X181" s="208" t="str">
        <f t="shared" si="32"/>
        <v/>
      </c>
      <c r="Z181" s="211" t="str">
        <f>IF(Y181="","",VLOOKUP(Y181,Entraîneur!A:C,2,FALSE))</f>
        <v/>
      </c>
      <c r="AA181" s="84" t="str">
        <f>IF(Y181="","",VLOOKUP(Y181,Budget!A:B,2,FALSE))</f>
        <v/>
      </c>
    </row>
    <row r="182" spans="6:27" x14ac:dyDescent="0.25">
      <c r="F182" s="84" t="str">
        <f>IF(H182="","",VLOOKUP(H182,Budget!A:B,2,FALSE))</f>
        <v/>
      </c>
      <c r="G182" s="199" t="str">
        <f>IF(H182="","",VLOOKUP(H182,Entraîneur!A:C,2,FALSE))</f>
        <v/>
      </c>
      <c r="I182" s="202" t="str">
        <f t="shared" si="22"/>
        <v/>
      </c>
      <c r="J182" s="70" t="str">
        <f t="shared" si="23"/>
        <v/>
      </c>
      <c r="K182" s="70" t="str">
        <f t="shared" si="24"/>
        <v/>
      </c>
      <c r="L182" s="70" t="str">
        <f t="shared" si="25"/>
        <v/>
      </c>
      <c r="M182" s="71" t="str">
        <f t="shared" si="26"/>
        <v/>
      </c>
      <c r="N182" s="71" t="str">
        <f t="shared" si="27"/>
        <v/>
      </c>
      <c r="O182" s="71" t="str">
        <f t="shared" si="28"/>
        <v/>
      </c>
      <c r="U182" s="70" t="str">
        <f t="shared" si="29"/>
        <v/>
      </c>
      <c r="V182" s="71" t="str">
        <f t="shared" si="30"/>
        <v/>
      </c>
      <c r="W182" s="70" t="str">
        <f t="shared" si="31"/>
        <v/>
      </c>
      <c r="X182" s="208" t="str">
        <f t="shared" si="32"/>
        <v/>
      </c>
      <c r="Z182" s="211" t="str">
        <f>IF(Y182="","",VLOOKUP(Y182,Entraîneur!A:C,2,FALSE))</f>
        <v/>
      </c>
      <c r="AA182" s="84" t="str">
        <f>IF(Y182="","",VLOOKUP(Y182,Budget!A:B,2,FALSE))</f>
        <v/>
      </c>
    </row>
    <row r="183" spans="6:27" x14ac:dyDescent="0.25">
      <c r="F183" s="84" t="str">
        <f>IF(H183="","",VLOOKUP(H183,Budget!A:B,2,FALSE))</f>
        <v/>
      </c>
      <c r="G183" s="199" t="str">
        <f>IF(H183="","",VLOOKUP(H183,Entraîneur!A:C,2,FALSE))</f>
        <v/>
      </c>
      <c r="I183" s="202" t="str">
        <f t="shared" si="22"/>
        <v/>
      </c>
      <c r="J183" s="70" t="str">
        <f t="shared" si="23"/>
        <v/>
      </c>
      <c r="K183" s="70" t="str">
        <f t="shared" si="24"/>
        <v/>
      </c>
      <c r="L183" s="70" t="str">
        <f t="shared" si="25"/>
        <v/>
      </c>
      <c r="M183" s="71" t="str">
        <f t="shared" si="26"/>
        <v/>
      </c>
      <c r="N183" s="71" t="str">
        <f t="shared" si="27"/>
        <v/>
      </c>
      <c r="O183" s="71" t="str">
        <f t="shared" si="28"/>
        <v/>
      </c>
      <c r="U183" s="70" t="str">
        <f t="shared" si="29"/>
        <v/>
      </c>
      <c r="V183" s="71" t="str">
        <f t="shared" si="30"/>
        <v/>
      </c>
      <c r="W183" s="70" t="str">
        <f t="shared" si="31"/>
        <v/>
      </c>
      <c r="X183" s="208" t="str">
        <f t="shared" si="32"/>
        <v/>
      </c>
      <c r="Z183" s="211" t="str">
        <f>IF(Y183="","",VLOOKUP(Y183,Entraîneur!A:C,2,FALSE))</f>
        <v/>
      </c>
      <c r="AA183" s="84" t="str">
        <f>IF(Y183="","",VLOOKUP(Y183,Budget!A:B,2,FALSE))</f>
        <v/>
      </c>
    </row>
    <row r="184" spans="6:27" x14ac:dyDescent="0.25">
      <c r="F184" s="84" t="str">
        <f>IF(H184="","",VLOOKUP(H184,Budget!A:B,2,FALSE))</f>
        <v/>
      </c>
      <c r="G184" s="199" t="str">
        <f>IF(H184="","",VLOOKUP(H184,Entraîneur!A:C,2,FALSE))</f>
        <v/>
      </c>
      <c r="I184" s="202" t="str">
        <f t="shared" si="22"/>
        <v/>
      </c>
      <c r="J184" s="70" t="str">
        <f t="shared" si="23"/>
        <v/>
      </c>
      <c r="K184" s="70" t="str">
        <f t="shared" si="24"/>
        <v/>
      </c>
      <c r="L184" s="70" t="str">
        <f t="shared" si="25"/>
        <v/>
      </c>
      <c r="M184" s="71" t="str">
        <f t="shared" si="26"/>
        <v/>
      </c>
      <c r="N184" s="71" t="str">
        <f t="shared" si="27"/>
        <v/>
      </c>
      <c r="O184" s="71" t="str">
        <f t="shared" si="28"/>
        <v/>
      </c>
      <c r="U184" s="70" t="str">
        <f t="shared" si="29"/>
        <v/>
      </c>
      <c r="V184" s="71" t="str">
        <f t="shared" si="30"/>
        <v/>
      </c>
      <c r="W184" s="70" t="str">
        <f t="shared" si="31"/>
        <v/>
      </c>
      <c r="X184" s="208" t="str">
        <f t="shared" si="32"/>
        <v/>
      </c>
      <c r="Z184" s="211" t="str">
        <f>IF(Y184="","",VLOOKUP(Y184,Entraîneur!A:C,2,FALSE))</f>
        <v/>
      </c>
      <c r="AA184" s="84" t="str">
        <f>IF(Y184="","",VLOOKUP(Y184,Budget!A:B,2,FALSE))</f>
        <v/>
      </c>
    </row>
    <row r="185" spans="6:27" x14ac:dyDescent="0.25">
      <c r="F185" s="84" t="str">
        <f>IF(H185="","",VLOOKUP(H185,Budget!A:B,2,FALSE))</f>
        <v/>
      </c>
      <c r="G185" s="199" t="str">
        <f>IF(H185="","",VLOOKUP(H185,Entraîneur!A:C,2,FALSE))</f>
        <v/>
      </c>
      <c r="I185" s="202" t="str">
        <f t="shared" si="22"/>
        <v/>
      </c>
      <c r="J185" s="70" t="str">
        <f t="shared" si="23"/>
        <v/>
      </c>
      <c r="K185" s="70" t="str">
        <f t="shared" si="24"/>
        <v/>
      </c>
      <c r="L185" s="70" t="str">
        <f t="shared" si="25"/>
        <v/>
      </c>
      <c r="M185" s="71" t="str">
        <f t="shared" si="26"/>
        <v/>
      </c>
      <c r="N185" s="71" t="str">
        <f t="shared" si="27"/>
        <v/>
      </c>
      <c r="O185" s="71" t="str">
        <f t="shared" si="28"/>
        <v/>
      </c>
      <c r="U185" s="70" t="str">
        <f t="shared" si="29"/>
        <v/>
      </c>
      <c r="V185" s="71" t="str">
        <f t="shared" si="30"/>
        <v/>
      </c>
      <c r="W185" s="70" t="str">
        <f t="shared" si="31"/>
        <v/>
      </c>
      <c r="X185" s="208" t="str">
        <f t="shared" si="32"/>
        <v/>
      </c>
      <c r="Z185" s="211" t="str">
        <f>IF(Y185="","",VLOOKUP(Y185,Entraîneur!A:C,2,FALSE))</f>
        <v/>
      </c>
      <c r="AA185" s="84" t="str">
        <f>IF(Y185="","",VLOOKUP(Y185,Budget!A:B,2,FALSE))</f>
        <v/>
      </c>
    </row>
    <row r="186" spans="6:27" x14ac:dyDescent="0.25">
      <c r="F186" s="84" t="str">
        <f>IF(H186="","",VLOOKUP(H186,Budget!A:B,2,FALSE))</f>
        <v/>
      </c>
      <c r="G186" s="199" t="str">
        <f>IF(H186="","",VLOOKUP(H186,Entraîneur!A:C,2,FALSE))</f>
        <v/>
      </c>
      <c r="I186" s="202" t="str">
        <f t="shared" si="22"/>
        <v/>
      </c>
      <c r="J186" s="70" t="str">
        <f t="shared" si="23"/>
        <v/>
      </c>
      <c r="K186" s="70" t="str">
        <f t="shared" si="24"/>
        <v/>
      </c>
      <c r="L186" s="70" t="str">
        <f t="shared" si="25"/>
        <v/>
      </c>
      <c r="M186" s="71" t="str">
        <f t="shared" si="26"/>
        <v/>
      </c>
      <c r="N186" s="71" t="str">
        <f t="shared" si="27"/>
        <v/>
      </c>
      <c r="O186" s="71" t="str">
        <f t="shared" si="28"/>
        <v/>
      </c>
      <c r="U186" s="70" t="str">
        <f t="shared" si="29"/>
        <v/>
      </c>
      <c r="V186" s="71" t="str">
        <f t="shared" si="30"/>
        <v/>
      </c>
      <c r="W186" s="70" t="str">
        <f t="shared" si="31"/>
        <v/>
      </c>
      <c r="X186" s="208" t="str">
        <f t="shared" si="32"/>
        <v/>
      </c>
      <c r="Z186" s="211" t="str">
        <f>IF(Y186="","",VLOOKUP(Y186,Entraîneur!A:C,2,FALSE))</f>
        <v/>
      </c>
      <c r="AA186" s="84" t="str">
        <f>IF(Y186="","",VLOOKUP(Y186,Budget!A:B,2,FALSE))</f>
        <v/>
      </c>
    </row>
    <row r="187" spans="6:27" x14ac:dyDescent="0.25">
      <c r="F187" s="84" t="str">
        <f>IF(H187="","",VLOOKUP(H187,Budget!A:B,2,FALSE))</f>
        <v/>
      </c>
      <c r="G187" s="199" t="str">
        <f>IF(H187="","",VLOOKUP(H187,Entraîneur!A:C,2,FALSE))</f>
        <v/>
      </c>
      <c r="I187" s="202" t="str">
        <f t="shared" si="22"/>
        <v/>
      </c>
      <c r="J187" s="70" t="str">
        <f t="shared" si="23"/>
        <v/>
      </c>
      <c r="K187" s="70" t="str">
        <f t="shared" si="24"/>
        <v/>
      </c>
      <c r="L187" s="70" t="str">
        <f t="shared" si="25"/>
        <v/>
      </c>
      <c r="M187" s="71" t="str">
        <f t="shared" si="26"/>
        <v/>
      </c>
      <c r="N187" s="71" t="str">
        <f t="shared" si="27"/>
        <v/>
      </c>
      <c r="O187" s="71" t="str">
        <f t="shared" si="28"/>
        <v/>
      </c>
      <c r="U187" s="70" t="str">
        <f t="shared" si="29"/>
        <v/>
      </c>
      <c r="V187" s="71" t="str">
        <f t="shared" si="30"/>
        <v/>
      </c>
      <c r="W187" s="70" t="str">
        <f t="shared" si="31"/>
        <v/>
      </c>
      <c r="X187" s="208" t="str">
        <f t="shared" si="32"/>
        <v/>
      </c>
      <c r="Z187" s="211" t="str">
        <f>IF(Y187="","",VLOOKUP(Y187,Entraîneur!A:C,2,FALSE))</f>
        <v/>
      </c>
      <c r="AA187" s="84" t="str">
        <f>IF(Y187="","",VLOOKUP(Y187,Budget!A:B,2,FALSE))</f>
        <v/>
      </c>
    </row>
    <row r="188" spans="6:27" x14ac:dyDescent="0.25">
      <c r="F188" s="84" t="str">
        <f>IF(H188="","",VLOOKUP(H188,Budget!A:B,2,FALSE))</f>
        <v/>
      </c>
      <c r="G188" s="199" t="str">
        <f>IF(H188="","",VLOOKUP(H188,Entraîneur!A:C,2,FALSE))</f>
        <v/>
      </c>
      <c r="I188" s="202" t="str">
        <f t="shared" si="22"/>
        <v/>
      </c>
      <c r="J188" s="70" t="str">
        <f t="shared" si="23"/>
        <v/>
      </c>
      <c r="K188" s="70" t="str">
        <f t="shared" si="24"/>
        <v/>
      </c>
      <c r="L188" s="70" t="str">
        <f t="shared" si="25"/>
        <v/>
      </c>
      <c r="M188" s="71" t="str">
        <f t="shared" si="26"/>
        <v/>
      </c>
      <c r="N188" s="71" t="str">
        <f t="shared" si="27"/>
        <v/>
      </c>
      <c r="O188" s="71" t="str">
        <f t="shared" si="28"/>
        <v/>
      </c>
      <c r="U188" s="70" t="str">
        <f t="shared" si="29"/>
        <v/>
      </c>
      <c r="V188" s="71" t="str">
        <f t="shared" si="30"/>
        <v/>
      </c>
      <c r="W188" s="70" t="str">
        <f t="shared" si="31"/>
        <v/>
      </c>
      <c r="X188" s="208" t="str">
        <f t="shared" si="32"/>
        <v/>
      </c>
      <c r="Z188" s="211" t="str">
        <f>IF(Y188="","",VLOOKUP(Y188,Entraîneur!A:C,2,FALSE))</f>
        <v/>
      </c>
      <c r="AA188" s="84" t="str">
        <f>IF(Y188="","",VLOOKUP(Y188,Budget!A:B,2,FALSE))</f>
        <v/>
      </c>
    </row>
    <row r="189" spans="6:27" x14ac:dyDescent="0.25">
      <c r="F189" s="84" t="str">
        <f>IF(H189="","",VLOOKUP(H189,Budget!A:B,2,FALSE))</f>
        <v/>
      </c>
      <c r="G189" s="199" t="str">
        <f>IF(H189="","",VLOOKUP(H189,Entraîneur!A:C,2,FALSE))</f>
        <v/>
      </c>
      <c r="I189" s="202" t="str">
        <f t="shared" si="22"/>
        <v/>
      </c>
      <c r="J189" s="70" t="str">
        <f t="shared" si="23"/>
        <v/>
      </c>
      <c r="K189" s="70" t="str">
        <f t="shared" si="24"/>
        <v/>
      </c>
      <c r="L189" s="70" t="str">
        <f t="shared" si="25"/>
        <v/>
      </c>
      <c r="M189" s="71" t="str">
        <f t="shared" si="26"/>
        <v/>
      </c>
      <c r="N189" s="71" t="str">
        <f t="shared" si="27"/>
        <v/>
      </c>
      <c r="O189" s="71" t="str">
        <f t="shared" si="28"/>
        <v/>
      </c>
      <c r="U189" s="70" t="str">
        <f t="shared" si="29"/>
        <v/>
      </c>
      <c r="V189" s="71" t="str">
        <f t="shared" si="30"/>
        <v/>
      </c>
      <c r="W189" s="70" t="str">
        <f t="shared" si="31"/>
        <v/>
      </c>
      <c r="X189" s="208" t="str">
        <f t="shared" si="32"/>
        <v/>
      </c>
      <c r="Z189" s="211" t="str">
        <f>IF(Y189="","",VLOOKUP(Y189,Entraîneur!A:C,2,FALSE))</f>
        <v/>
      </c>
      <c r="AA189" s="84" t="str">
        <f>IF(Y189="","",VLOOKUP(Y189,Budget!A:B,2,FALSE))</f>
        <v/>
      </c>
    </row>
    <row r="190" spans="6:27" x14ac:dyDescent="0.25">
      <c r="F190" s="84" t="str">
        <f>IF(H190="","",VLOOKUP(H190,Budget!A:B,2,FALSE))</f>
        <v/>
      </c>
      <c r="G190" s="199" t="str">
        <f>IF(H190="","",VLOOKUP(H190,Entraîneur!A:C,2,FALSE))</f>
        <v/>
      </c>
      <c r="I190" s="202" t="str">
        <f t="shared" si="22"/>
        <v/>
      </c>
      <c r="J190" s="70" t="str">
        <f t="shared" si="23"/>
        <v/>
      </c>
      <c r="K190" s="70" t="str">
        <f t="shared" si="24"/>
        <v/>
      </c>
      <c r="L190" s="70" t="str">
        <f t="shared" si="25"/>
        <v/>
      </c>
      <c r="M190" s="71" t="str">
        <f t="shared" si="26"/>
        <v/>
      </c>
      <c r="N190" s="71" t="str">
        <f t="shared" si="27"/>
        <v/>
      </c>
      <c r="O190" s="71" t="str">
        <f t="shared" si="28"/>
        <v/>
      </c>
      <c r="U190" s="70" t="str">
        <f t="shared" si="29"/>
        <v/>
      </c>
      <c r="V190" s="71" t="str">
        <f t="shared" si="30"/>
        <v/>
      </c>
      <c r="W190" s="70" t="str">
        <f t="shared" si="31"/>
        <v/>
      </c>
      <c r="X190" s="208" t="str">
        <f t="shared" si="32"/>
        <v/>
      </c>
      <c r="Z190" s="211" t="str">
        <f>IF(Y190="","",VLOOKUP(Y190,Entraîneur!A:C,2,FALSE))</f>
        <v/>
      </c>
      <c r="AA190" s="84" t="str">
        <f>IF(Y190="","",VLOOKUP(Y190,Budget!A:B,2,FALSE))</f>
        <v/>
      </c>
    </row>
    <row r="191" spans="6:27" x14ac:dyDescent="0.25">
      <c r="F191" s="84" t="str">
        <f>IF(H191="","",VLOOKUP(H191,Budget!A:B,2,FALSE))</f>
        <v/>
      </c>
      <c r="G191" s="199" t="str">
        <f>IF(H191="","",VLOOKUP(H191,Entraîneur!A:C,2,FALSE))</f>
        <v/>
      </c>
      <c r="I191" s="202" t="str">
        <f t="shared" si="22"/>
        <v/>
      </c>
      <c r="J191" s="70" t="str">
        <f t="shared" si="23"/>
        <v/>
      </c>
      <c r="K191" s="70" t="str">
        <f t="shared" si="24"/>
        <v/>
      </c>
      <c r="L191" s="70" t="str">
        <f t="shared" si="25"/>
        <v/>
      </c>
      <c r="M191" s="71" t="str">
        <f t="shared" si="26"/>
        <v/>
      </c>
      <c r="N191" s="71" t="str">
        <f t="shared" si="27"/>
        <v/>
      </c>
      <c r="O191" s="71" t="str">
        <f t="shared" si="28"/>
        <v/>
      </c>
      <c r="U191" s="70" t="str">
        <f t="shared" si="29"/>
        <v/>
      </c>
      <c r="V191" s="71" t="str">
        <f t="shared" si="30"/>
        <v/>
      </c>
      <c r="W191" s="70" t="str">
        <f t="shared" si="31"/>
        <v/>
      </c>
      <c r="X191" s="208" t="str">
        <f t="shared" si="32"/>
        <v/>
      </c>
      <c r="Z191" s="211" t="str">
        <f>IF(Y191="","",VLOOKUP(Y191,Entraîneur!A:C,2,FALSE))</f>
        <v/>
      </c>
      <c r="AA191" s="84" t="str">
        <f>IF(Y191="","",VLOOKUP(Y191,Budget!A:B,2,FALSE))</f>
        <v/>
      </c>
    </row>
    <row r="192" spans="6:27" x14ac:dyDescent="0.25">
      <c r="F192" s="84" t="str">
        <f>IF(H192="","",VLOOKUP(H192,Budget!A:B,2,FALSE))</f>
        <v/>
      </c>
      <c r="G192" s="199" t="str">
        <f>IF(H192="","",VLOOKUP(H192,Entraîneur!A:C,2,FALSE))</f>
        <v/>
      </c>
      <c r="I192" s="202" t="str">
        <f t="shared" si="22"/>
        <v/>
      </c>
      <c r="J192" s="70" t="str">
        <f t="shared" si="23"/>
        <v/>
      </c>
      <c r="K192" s="70" t="str">
        <f t="shared" si="24"/>
        <v/>
      </c>
      <c r="L192" s="70" t="str">
        <f t="shared" si="25"/>
        <v/>
      </c>
      <c r="M192" s="71" t="str">
        <f t="shared" si="26"/>
        <v/>
      </c>
      <c r="N192" s="71" t="str">
        <f t="shared" si="27"/>
        <v/>
      </c>
      <c r="O192" s="71" t="str">
        <f t="shared" si="28"/>
        <v/>
      </c>
      <c r="U192" s="70" t="str">
        <f t="shared" si="29"/>
        <v/>
      </c>
      <c r="V192" s="71" t="str">
        <f t="shared" si="30"/>
        <v/>
      </c>
      <c r="W192" s="70" t="str">
        <f t="shared" si="31"/>
        <v/>
      </c>
      <c r="X192" s="208" t="str">
        <f t="shared" si="32"/>
        <v/>
      </c>
      <c r="Z192" s="211" t="str">
        <f>IF(Y192="","",VLOOKUP(Y192,Entraîneur!A:C,2,FALSE))</f>
        <v/>
      </c>
      <c r="AA192" s="84" t="str">
        <f>IF(Y192="","",VLOOKUP(Y192,Budget!A:B,2,FALSE))</f>
        <v/>
      </c>
    </row>
    <row r="193" spans="6:27" x14ac:dyDescent="0.25">
      <c r="F193" s="84" t="str">
        <f>IF(H193="","",VLOOKUP(H193,Budget!A:B,2,FALSE))</f>
        <v/>
      </c>
      <c r="G193" s="199" t="str">
        <f>IF(H193="","",VLOOKUP(H193,Entraîneur!A:C,2,FALSE))</f>
        <v/>
      </c>
      <c r="I193" s="202" t="str">
        <f t="shared" si="22"/>
        <v/>
      </c>
      <c r="J193" s="70" t="str">
        <f t="shared" si="23"/>
        <v/>
      </c>
      <c r="K193" s="70" t="str">
        <f t="shared" si="24"/>
        <v/>
      </c>
      <c r="L193" s="70" t="str">
        <f t="shared" si="25"/>
        <v/>
      </c>
      <c r="M193" s="71" t="str">
        <f t="shared" si="26"/>
        <v/>
      </c>
      <c r="N193" s="71" t="str">
        <f t="shared" si="27"/>
        <v/>
      </c>
      <c r="O193" s="71" t="str">
        <f t="shared" si="28"/>
        <v/>
      </c>
      <c r="U193" s="70" t="str">
        <f t="shared" si="29"/>
        <v/>
      </c>
      <c r="V193" s="71" t="str">
        <f t="shared" si="30"/>
        <v/>
      </c>
      <c r="W193" s="70" t="str">
        <f t="shared" si="31"/>
        <v/>
      </c>
      <c r="X193" s="208" t="str">
        <f t="shared" si="32"/>
        <v/>
      </c>
      <c r="Z193" s="211" t="str">
        <f>IF(Y193="","",VLOOKUP(Y193,Entraîneur!A:C,2,FALSE))</f>
        <v/>
      </c>
      <c r="AA193" s="84" t="str">
        <f>IF(Y193="","",VLOOKUP(Y193,Budget!A:B,2,FALSE))</f>
        <v/>
      </c>
    </row>
    <row r="194" spans="6:27" x14ac:dyDescent="0.25">
      <c r="F194" s="84" t="str">
        <f>IF(H194="","",VLOOKUP(H194,Budget!A:B,2,FALSE))</f>
        <v/>
      </c>
      <c r="G194" s="199" t="str">
        <f>IF(H194="","",VLOOKUP(H194,Entraîneur!A:C,2,FALSE))</f>
        <v/>
      </c>
      <c r="I194" s="202" t="str">
        <f t="shared" ref="I194:I257" si="33">IF(F194="","",COUNTIFS(L:L,"Victoire",H:H,H194,E:E,E194))</f>
        <v/>
      </c>
      <c r="J194" s="70" t="str">
        <f t="shared" ref="J194:J257" si="34">IF(F194="","",COUNTIFS(L:L,"Nul",H:H,H194,E:E,E194))</f>
        <v/>
      </c>
      <c r="K194" s="70" t="str">
        <f t="shared" ref="K194:K257" si="35">IF(F194="","",COUNTIFS(L:L,"Défaite",H:H,H194,E:E,E194))</f>
        <v/>
      </c>
      <c r="L194" s="70" t="str">
        <f t="shared" ref="L194:L257" si="36">IF(P194="","",IF(P194=T194,"Nul",IF(P194&gt;T194,"Victoire",IF(P194&lt;T194,"Défaite"))))</f>
        <v/>
      </c>
      <c r="M194" s="71" t="str">
        <f t="shared" ref="M194:M257" si="37">IF(L194="","",IF(L194="Défaite","0",IF(L194="Nul","1",IF(L194="Victoire","3"))))</f>
        <v/>
      </c>
      <c r="N194" s="71" t="str">
        <f t="shared" ref="N194:N257" si="38">IF(Q194="","",IF(Q194&lt;S194,"OUI","NON"))</f>
        <v/>
      </c>
      <c r="O194" s="71" t="str">
        <f t="shared" ref="O194:O257" si="39">IF(F194="","",IF(F194&gt;=AA194,"OUI","NON"))</f>
        <v/>
      </c>
      <c r="U194" s="70" t="str">
        <f t="shared" ref="U194:U257" si="40">IF(AA194="","",IF(AA194&gt;=F194,"OUI","NON"))</f>
        <v/>
      </c>
      <c r="V194" s="71" t="str">
        <f t="shared" ref="V194:V257" si="41">IF(S194="","",IF(S194&lt;Q194,"OUI","NON"))</f>
        <v/>
      </c>
      <c r="W194" s="70" t="str">
        <f t="shared" ref="W194:W257" si="42">IF(X194="","",IF(X194="Défaite","0",IF(X194="Nul","1",IF(X194="Victoire","3"))))</f>
        <v/>
      </c>
      <c r="X194" s="208" t="str">
        <f t="shared" ref="X194:X257" si="43">IF(T194="","",IF(L194="Nul","Nul",IF(L194="Victoire","Défaite",IF(L194="Défaite","Victoire"))))</f>
        <v/>
      </c>
      <c r="Z194" s="211" t="str">
        <f>IF(Y194="","",VLOOKUP(Y194,Entraîneur!A:C,2,FALSE))</f>
        <v/>
      </c>
      <c r="AA194" s="84" t="str">
        <f>IF(Y194="","",VLOOKUP(Y194,Budget!A:B,2,FALSE))</f>
        <v/>
      </c>
    </row>
    <row r="195" spans="6:27" x14ac:dyDescent="0.25">
      <c r="F195" s="84" t="str">
        <f>IF(H195="","",VLOOKUP(H195,Budget!A:B,2,FALSE))</f>
        <v/>
      </c>
      <c r="G195" s="199" t="str">
        <f>IF(H195="","",VLOOKUP(H195,Entraîneur!A:C,2,FALSE))</f>
        <v/>
      </c>
      <c r="I195" s="202" t="str">
        <f t="shared" si="33"/>
        <v/>
      </c>
      <c r="J195" s="70" t="str">
        <f t="shared" si="34"/>
        <v/>
      </c>
      <c r="K195" s="70" t="str">
        <f t="shared" si="35"/>
        <v/>
      </c>
      <c r="L195" s="70" t="str">
        <f t="shared" si="36"/>
        <v/>
      </c>
      <c r="M195" s="71" t="str">
        <f t="shared" si="37"/>
        <v/>
      </c>
      <c r="N195" s="71" t="str">
        <f t="shared" si="38"/>
        <v/>
      </c>
      <c r="O195" s="71" t="str">
        <f t="shared" si="39"/>
        <v/>
      </c>
      <c r="U195" s="70" t="str">
        <f t="shared" si="40"/>
        <v/>
      </c>
      <c r="V195" s="71" t="str">
        <f t="shared" si="41"/>
        <v/>
      </c>
      <c r="W195" s="70" t="str">
        <f t="shared" si="42"/>
        <v/>
      </c>
      <c r="X195" s="208" t="str">
        <f t="shared" si="43"/>
        <v/>
      </c>
      <c r="Z195" s="211" t="str">
        <f>IF(Y195="","",VLOOKUP(Y195,Entraîneur!A:C,2,FALSE))</f>
        <v/>
      </c>
      <c r="AA195" s="84" t="str">
        <f>IF(Y195="","",VLOOKUP(Y195,Budget!A:B,2,FALSE))</f>
        <v/>
      </c>
    </row>
    <row r="196" spans="6:27" x14ac:dyDescent="0.25">
      <c r="F196" s="84" t="str">
        <f>IF(H196="","",VLOOKUP(H196,Budget!A:B,2,FALSE))</f>
        <v/>
      </c>
      <c r="G196" s="199" t="str">
        <f>IF(H196="","",VLOOKUP(H196,Entraîneur!A:C,2,FALSE))</f>
        <v/>
      </c>
      <c r="I196" s="202" t="str">
        <f t="shared" si="33"/>
        <v/>
      </c>
      <c r="J196" s="70" t="str">
        <f t="shared" si="34"/>
        <v/>
      </c>
      <c r="K196" s="70" t="str">
        <f t="shared" si="35"/>
        <v/>
      </c>
      <c r="L196" s="70" t="str">
        <f t="shared" si="36"/>
        <v/>
      </c>
      <c r="M196" s="71" t="str">
        <f t="shared" si="37"/>
        <v/>
      </c>
      <c r="N196" s="71" t="str">
        <f t="shared" si="38"/>
        <v/>
      </c>
      <c r="O196" s="71" t="str">
        <f t="shared" si="39"/>
        <v/>
      </c>
      <c r="U196" s="70" t="str">
        <f t="shared" si="40"/>
        <v/>
      </c>
      <c r="V196" s="71" t="str">
        <f t="shared" si="41"/>
        <v/>
      </c>
      <c r="W196" s="70" t="str">
        <f t="shared" si="42"/>
        <v/>
      </c>
      <c r="X196" s="208" t="str">
        <f t="shared" si="43"/>
        <v/>
      </c>
      <c r="Z196" s="211" t="str">
        <f>IF(Y196="","",VLOOKUP(Y196,Entraîneur!A:C,2,FALSE))</f>
        <v/>
      </c>
      <c r="AA196" s="84" t="str">
        <f>IF(Y196="","",VLOOKUP(Y196,Budget!A:B,2,FALSE))</f>
        <v/>
      </c>
    </row>
    <row r="197" spans="6:27" x14ac:dyDescent="0.25">
      <c r="F197" s="84" t="str">
        <f>IF(H197="","",VLOOKUP(H197,Budget!A:B,2,FALSE))</f>
        <v/>
      </c>
      <c r="G197" s="199" t="str">
        <f>IF(H197="","",VLOOKUP(H197,Entraîneur!A:C,2,FALSE))</f>
        <v/>
      </c>
      <c r="I197" s="202" t="str">
        <f t="shared" si="33"/>
        <v/>
      </c>
      <c r="J197" s="70" t="str">
        <f t="shared" si="34"/>
        <v/>
      </c>
      <c r="K197" s="70" t="str">
        <f t="shared" si="35"/>
        <v/>
      </c>
      <c r="L197" s="70" t="str">
        <f t="shared" si="36"/>
        <v/>
      </c>
      <c r="M197" s="71" t="str">
        <f t="shared" si="37"/>
        <v/>
      </c>
      <c r="N197" s="71" t="str">
        <f t="shared" si="38"/>
        <v/>
      </c>
      <c r="O197" s="71" t="str">
        <f t="shared" si="39"/>
        <v/>
      </c>
      <c r="U197" s="70" t="str">
        <f t="shared" si="40"/>
        <v/>
      </c>
      <c r="V197" s="71" t="str">
        <f t="shared" si="41"/>
        <v/>
      </c>
      <c r="W197" s="70" t="str">
        <f t="shared" si="42"/>
        <v/>
      </c>
      <c r="X197" s="208" t="str">
        <f t="shared" si="43"/>
        <v/>
      </c>
      <c r="Z197" s="211" t="str">
        <f>IF(Y197="","",VLOOKUP(Y197,Entraîneur!A:C,2,FALSE))</f>
        <v/>
      </c>
      <c r="AA197" s="84" t="str">
        <f>IF(Y197="","",VLOOKUP(Y197,Budget!A:B,2,FALSE))</f>
        <v/>
      </c>
    </row>
    <row r="198" spans="6:27" x14ac:dyDescent="0.25">
      <c r="F198" s="84" t="str">
        <f>IF(H198="","",VLOOKUP(H198,Budget!A:B,2,FALSE))</f>
        <v/>
      </c>
      <c r="G198" s="199" t="str">
        <f>IF(H198="","",VLOOKUP(H198,Entraîneur!A:C,2,FALSE))</f>
        <v/>
      </c>
      <c r="I198" s="202" t="str">
        <f t="shared" si="33"/>
        <v/>
      </c>
      <c r="J198" s="70" t="str">
        <f t="shared" si="34"/>
        <v/>
      </c>
      <c r="K198" s="70" t="str">
        <f t="shared" si="35"/>
        <v/>
      </c>
      <c r="L198" s="70" t="str">
        <f t="shared" si="36"/>
        <v/>
      </c>
      <c r="M198" s="71" t="str">
        <f t="shared" si="37"/>
        <v/>
      </c>
      <c r="N198" s="71" t="str">
        <f t="shared" si="38"/>
        <v/>
      </c>
      <c r="O198" s="71" t="str">
        <f t="shared" si="39"/>
        <v/>
      </c>
      <c r="U198" s="70" t="str">
        <f t="shared" si="40"/>
        <v/>
      </c>
      <c r="V198" s="71" t="str">
        <f t="shared" si="41"/>
        <v/>
      </c>
      <c r="W198" s="70" t="str">
        <f t="shared" si="42"/>
        <v/>
      </c>
      <c r="X198" s="208" t="str">
        <f t="shared" si="43"/>
        <v/>
      </c>
      <c r="Z198" s="211" t="str">
        <f>IF(Y198="","",VLOOKUP(Y198,Entraîneur!A:C,2,FALSE))</f>
        <v/>
      </c>
      <c r="AA198" s="84" t="str">
        <f>IF(Y198="","",VLOOKUP(Y198,Budget!A:B,2,FALSE))</f>
        <v/>
      </c>
    </row>
    <row r="199" spans="6:27" x14ac:dyDescent="0.25">
      <c r="F199" s="84" t="str">
        <f>IF(H199="","",VLOOKUP(H199,Budget!A:B,2,FALSE))</f>
        <v/>
      </c>
      <c r="G199" s="199" t="str">
        <f>IF(H199="","",VLOOKUP(H199,Entraîneur!A:C,2,FALSE))</f>
        <v/>
      </c>
      <c r="I199" s="202" t="str">
        <f t="shared" si="33"/>
        <v/>
      </c>
      <c r="J199" s="70" t="str">
        <f t="shared" si="34"/>
        <v/>
      </c>
      <c r="K199" s="70" t="str">
        <f t="shared" si="35"/>
        <v/>
      </c>
      <c r="L199" s="70" t="str">
        <f t="shared" si="36"/>
        <v/>
      </c>
      <c r="M199" s="71" t="str">
        <f t="shared" si="37"/>
        <v/>
      </c>
      <c r="N199" s="71" t="str">
        <f t="shared" si="38"/>
        <v/>
      </c>
      <c r="O199" s="71" t="str">
        <f t="shared" si="39"/>
        <v/>
      </c>
      <c r="U199" s="70" t="str">
        <f t="shared" si="40"/>
        <v/>
      </c>
      <c r="V199" s="71" t="str">
        <f t="shared" si="41"/>
        <v/>
      </c>
      <c r="W199" s="70" t="str">
        <f t="shared" si="42"/>
        <v/>
      </c>
      <c r="X199" s="208" t="str">
        <f t="shared" si="43"/>
        <v/>
      </c>
      <c r="Z199" s="211" t="str">
        <f>IF(Y199="","",VLOOKUP(Y199,Entraîneur!A:C,2,FALSE))</f>
        <v/>
      </c>
      <c r="AA199" s="84" t="str">
        <f>IF(Y199="","",VLOOKUP(Y199,Budget!A:B,2,FALSE))</f>
        <v/>
      </c>
    </row>
    <row r="200" spans="6:27" x14ac:dyDescent="0.25">
      <c r="F200" s="84" t="str">
        <f>IF(H200="","",VLOOKUP(H200,Budget!A:B,2,FALSE))</f>
        <v/>
      </c>
      <c r="G200" s="199" t="str">
        <f>IF(H200="","",VLOOKUP(H200,Entraîneur!A:C,2,FALSE))</f>
        <v/>
      </c>
      <c r="I200" s="202" t="str">
        <f t="shared" si="33"/>
        <v/>
      </c>
      <c r="J200" s="70" t="str">
        <f t="shared" si="34"/>
        <v/>
      </c>
      <c r="K200" s="70" t="str">
        <f t="shared" si="35"/>
        <v/>
      </c>
      <c r="L200" s="70" t="str">
        <f t="shared" si="36"/>
        <v/>
      </c>
      <c r="M200" s="71" t="str">
        <f t="shared" si="37"/>
        <v/>
      </c>
      <c r="N200" s="71" t="str">
        <f t="shared" si="38"/>
        <v/>
      </c>
      <c r="O200" s="71" t="str">
        <f t="shared" si="39"/>
        <v/>
      </c>
      <c r="U200" s="70" t="str">
        <f t="shared" si="40"/>
        <v/>
      </c>
      <c r="V200" s="71" t="str">
        <f t="shared" si="41"/>
        <v/>
      </c>
      <c r="W200" s="70" t="str">
        <f t="shared" si="42"/>
        <v/>
      </c>
      <c r="X200" s="208" t="str">
        <f t="shared" si="43"/>
        <v/>
      </c>
      <c r="Z200" s="211" t="str">
        <f>IF(Y200="","",VLOOKUP(Y200,Entraîneur!A:C,2,FALSE))</f>
        <v/>
      </c>
      <c r="AA200" s="84" t="str">
        <f>IF(Y200="","",VLOOKUP(Y200,Budget!A:B,2,FALSE))</f>
        <v/>
      </c>
    </row>
    <row r="201" spans="6:27" x14ac:dyDescent="0.25">
      <c r="F201" s="84" t="str">
        <f>IF(H201="","",VLOOKUP(H201,Budget!A:B,2,FALSE))</f>
        <v/>
      </c>
      <c r="G201" s="199" t="str">
        <f>IF(H201="","",VLOOKUP(H201,Entraîneur!A:C,2,FALSE))</f>
        <v/>
      </c>
      <c r="I201" s="202" t="str">
        <f t="shared" si="33"/>
        <v/>
      </c>
      <c r="J201" s="70" t="str">
        <f t="shared" si="34"/>
        <v/>
      </c>
      <c r="K201" s="70" t="str">
        <f t="shared" si="35"/>
        <v/>
      </c>
      <c r="L201" s="70" t="str">
        <f t="shared" si="36"/>
        <v/>
      </c>
      <c r="M201" s="71" t="str">
        <f t="shared" si="37"/>
        <v/>
      </c>
      <c r="N201" s="71" t="str">
        <f t="shared" si="38"/>
        <v/>
      </c>
      <c r="O201" s="71" t="str">
        <f t="shared" si="39"/>
        <v/>
      </c>
      <c r="U201" s="70" t="str">
        <f t="shared" si="40"/>
        <v/>
      </c>
      <c r="V201" s="71" t="str">
        <f t="shared" si="41"/>
        <v/>
      </c>
      <c r="W201" s="70" t="str">
        <f t="shared" si="42"/>
        <v/>
      </c>
      <c r="X201" s="208" t="str">
        <f t="shared" si="43"/>
        <v/>
      </c>
      <c r="Z201" s="211" t="str">
        <f>IF(Y201="","",VLOOKUP(Y201,Entraîneur!A:C,2,FALSE))</f>
        <v/>
      </c>
      <c r="AA201" s="84" t="str">
        <f>IF(Y201="","",VLOOKUP(Y201,Budget!A:B,2,FALSE))</f>
        <v/>
      </c>
    </row>
    <row r="202" spans="6:27" x14ac:dyDescent="0.25">
      <c r="F202" s="84" t="str">
        <f>IF(H202="","",VLOOKUP(H202,Budget!A:B,2,FALSE))</f>
        <v/>
      </c>
      <c r="G202" s="199" t="str">
        <f>IF(H202="","",VLOOKUP(H202,Entraîneur!A:C,2,FALSE))</f>
        <v/>
      </c>
      <c r="I202" s="202" t="str">
        <f t="shared" si="33"/>
        <v/>
      </c>
      <c r="J202" s="70" t="str">
        <f t="shared" si="34"/>
        <v/>
      </c>
      <c r="K202" s="70" t="str">
        <f t="shared" si="35"/>
        <v/>
      </c>
      <c r="L202" s="70" t="str">
        <f t="shared" si="36"/>
        <v/>
      </c>
      <c r="M202" s="71" t="str">
        <f t="shared" si="37"/>
        <v/>
      </c>
      <c r="N202" s="71" t="str">
        <f t="shared" si="38"/>
        <v/>
      </c>
      <c r="O202" s="71" t="str">
        <f t="shared" si="39"/>
        <v/>
      </c>
      <c r="U202" s="70" t="str">
        <f t="shared" si="40"/>
        <v/>
      </c>
      <c r="V202" s="71" t="str">
        <f t="shared" si="41"/>
        <v/>
      </c>
      <c r="W202" s="70" t="str">
        <f t="shared" si="42"/>
        <v/>
      </c>
      <c r="X202" s="208" t="str">
        <f t="shared" si="43"/>
        <v/>
      </c>
      <c r="Z202" s="211" t="str">
        <f>IF(Y202="","",VLOOKUP(Y202,Entraîneur!A:C,2,FALSE))</f>
        <v/>
      </c>
      <c r="AA202" s="84" t="str">
        <f>IF(Y202="","",VLOOKUP(Y202,Budget!A:B,2,FALSE))</f>
        <v/>
      </c>
    </row>
    <row r="203" spans="6:27" x14ac:dyDescent="0.25">
      <c r="F203" s="84" t="str">
        <f>IF(H203="","",VLOOKUP(H203,Budget!A:B,2,FALSE))</f>
        <v/>
      </c>
      <c r="G203" s="199" t="str">
        <f>IF(H203="","",VLOOKUP(H203,Entraîneur!A:C,2,FALSE))</f>
        <v/>
      </c>
      <c r="I203" s="202" t="str">
        <f t="shared" si="33"/>
        <v/>
      </c>
      <c r="J203" s="70" t="str">
        <f t="shared" si="34"/>
        <v/>
      </c>
      <c r="K203" s="70" t="str">
        <f t="shared" si="35"/>
        <v/>
      </c>
      <c r="L203" s="70" t="str">
        <f t="shared" si="36"/>
        <v/>
      </c>
      <c r="M203" s="71" t="str">
        <f t="shared" si="37"/>
        <v/>
      </c>
      <c r="N203" s="71" t="str">
        <f t="shared" si="38"/>
        <v/>
      </c>
      <c r="O203" s="71" t="str">
        <f t="shared" si="39"/>
        <v/>
      </c>
      <c r="U203" s="70" t="str">
        <f t="shared" si="40"/>
        <v/>
      </c>
      <c r="V203" s="71" t="str">
        <f t="shared" si="41"/>
        <v/>
      </c>
      <c r="W203" s="70" t="str">
        <f t="shared" si="42"/>
        <v/>
      </c>
      <c r="X203" s="208" t="str">
        <f t="shared" si="43"/>
        <v/>
      </c>
      <c r="Z203" s="211" t="str">
        <f>IF(Y203="","",VLOOKUP(Y203,Entraîneur!A:C,2,FALSE))</f>
        <v/>
      </c>
      <c r="AA203" s="84" t="str">
        <f>IF(Y203="","",VLOOKUP(Y203,Budget!A:B,2,FALSE))</f>
        <v/>
      </c>
    </row>
    <row r="204" spans="6:27" x14ac:dyDescent="0.25">
      <c r="F204" s="84" t="str">
        <f>IF(H204="","",VLOOKUP(H204,Budget!A:B,2,FALSE))</f>
        <v/>
      </c>
      <c r="G204" s="199" t="str">
        <f>IF(H204="","",VLOOKUP(H204,Entraîneur!A:C,2,FALSE))</f>
        <v/>
      </c>
      <c r="I204" s="202" t="str">
        <f t="shared" si="33"/>
        <v/>
      </c>
      <c r="J204" s="70" t="str">
        <f t="shared" si="34"/>
        <v/>
      </c>
      <c r="K204" s="70" t="str">
        <f t="shared" si="35"/>
        <v/>
      </c>
      <c r="L204" s="70" t="str">
        <f t="shared" si="36"/>
        <v/>
      </c>
      <c r="M204" s="71" t="str">
        <f t="shared" si="37"/>
        <v/>
      </c>
      <c r="N204" s="71" t="str">
        <f t="shared" si="38"/>
        <v/>
      </c>
      <c r="O204" s="71" t="str">
        <f t="shared" si="39"/>
        <v/>
      </c>
      <c r="U204" s="70" t="str">
        <f t="shared" si="40"/>
        <v/>
      </c>
      <c r="V204" s="71" t="str">
        <f t="shared" si="41"/>
        <v/>
      </c>
      <c r="W204" s="70" t="str">
        <f t="shared" si="42"/>
        <v/>
      </c>
      <c r="X204" s="208" t="str">
        <f t="shared" si="43"/>
        <v/>
      </c>
      <c r="Z204" s="211" t="str">
        <f>IF(Y204="","",VLOOKUP(Y204,Entraîneur!A:C,2,FALSE))</f>
        <v/>
      </c>
      <c r="AA204" s="84" t="str">
        <f>IF(Y204="","",VLOOKUP(Y204,Budget!A:B,2,FALSE))</f>
        <v/>
      </c>
    </row>
    <row r="205" spans="6:27" x14ac:dyDescent="0.25">
      <c r="F205" s="84" t="str">
        <f>IF(H205="","",VLOOKUP(H205,Budget!A:B,2,FALSE))</f>
        <v/>
      </c>
      <c r="G205" s="199" t="str">
        <f>IF(H205="","",VLOOKUP(H205,Entraîneur!A:C,2,FALSE))</f>
        <v/>
      </c>
      <c r="I205" s="202" t="str">
        <f t="shared" si="33"/>
        <v/>
      </c>
      <c r="J205" s="70" t="str">
        <f t="shared" si="34"/>
        <v/>
      </c>
      <c r="K205" s="70" t="str">
        <f t="shared" si="35"/>
        <v/>
      </c>
      <c r="L205" s="70" t="str">
        <f t="shared" si="36"/>
        <v/>
      </c>
      <c r="M205" s="71" t="str">
        <f t="shared" si="37"/>
        <v/>
      </c>
      <c r="N205" s="71" t="str">
        <f t="shared" si="38"/>
        <v/>
      </c>
      <c r="O205" s="71" t="str">
        <f t="shared" si="39"/>
        <v/>
      </c>
      <c r="U205" s="70" t="str">
        <f t="shared" si="40"/>
        <v/>
      </c>
      <c r="V205" s="71" t="str">
        <f t="shared" si="41"/>
        <v/>
      </c>
      <c r="W205" s="70" t="str">
        <f t="shared" si="42"/>
        <v/>
      </c>
      <c r="X205" s="208" t="str">
        <f t="shared" si="43"/>
        <v/>
      </c>
      <c r="Z205" s="211" t="str">
        <f>IF(Y205="","",VLOOKUP(Y205,Entraîneur!A:C,2,FALSE))</f>
        <v/>
      </c>
      <c r="AA205" s="84" t="str">
        <f>IF(Y205="","",VLOOKUP(Y205,Budget!A:B,2,FALSE))</f>
        <v/>
      </c>
    </row>
    <row r="206" spans="6:27" x14ac:dyDescent="0.25">
      <c r="F206" s="84" t="str">
        <f>IF(H206="","",VLOOKUP(H206,Budget!A:B,2,FALSE))</f>
        <v/>
      </c>
      <c r="G206" s="199" t="str">
        <f>IF(H206="","",VLOOKUP(H206,Entraîneur!A:C,2,FALSE))</f>
        <v/>
      </c>
      <c r="I206" s="202" t="str">
        <f t="shared" si="33"/>
        <v/>
      </c>
      <c r="J206" s="70" t="str">
        <f t="shared" si="34"/>
        <v/>
      </c>
      <c r="K206" s="70" t="str">
        <f t="shared" si="35"/>
        <v/>
      </c>
      <c r="L206" s="70" t="str">
        <f t="shared" si="36"/>
        <v/>
      </c>
      <c r="M206" s="71" t="str">
        <f t="shared" si="37"/>
        <v/>
      </c>
      <c r="N206" s="71" t="str">
        <f t="shared" si="38"/>
        <v/>
      </c>
      <c r="O206" s="71" t="str">
        <f t="shared" si="39"/>
        <v/>
      </c>
      <c r="U206" s="70" t="str">
        <f t="shared" si="40"/>
        <v/>
      </c>
      <c r="V206" s="71" t="str">
        <f t="shared" si="41"/>
        <v/>
      </c>
      <c r="W206" s="70" t="str">
        <f t="shared" si="42"/>
        <v/>
      </c>
      <c r="X206" s="208" t="str">
        <f t="shared" si="43"/>
        <v/>
      </c>
      <c r="Z206" s="211" t="str">
        <f>IF(Y206="","",VLOOKUP(Y206,Entraîneur!A:C,2,FALSE))</f>
        <v/>
      </c>
      <c r="AA206" s="84" t="str">
        <f>IF(Y206="","",VLOOKUP(Y206,Budget!A:B,2,FALSE))</f>
        <v/>
      </c>
    </row>
    <row r="207" spans="6:27" x14ac:dyDescent="0.25">
      <c r="F207" s="84" t="str">
        <f>IF(H207="","",VLOOKUP(H207,Budget!A:B,2,FALSE))</f>
        <v/>
      </c>
      <c r="G207" s="199" t="str">
        <f>IF(H207="","",VLOOKUP(H207,Entraîneur!A:C,2,FALSE))</f>
        <v/>
      </c>
      <c r="I207" s="202" t="str">
        <f t="shared" si="33"/>
        <v/>
      </c>
      <c r="J207" s="70" t="str">
        <f t="shared" si="34"/>
        <v/>
      </c>
      <c r="K207" s="70" t="str">
        <f t="shared" si="35"/>
        <v/>
      </c>
      <c r="L207" s="70" t="str">
        <f t="shared" si="36"/>
        <v/>
      </c>
      <c r="M207" s="71" t="str">
        <f t="shared" si="37"/>
        <v/>
      </c>
      <c r="N207" s="71" t="str">
        <f t="shared" si="38"/>
        <v/>
      </c>
      <c r="O207" s="71" t="str">
        <f t="shared" si="39"/>
        <v/>
      </c>
      <c r="U207" s="70" t="str">
        <f t="shared" si="40"/>
        <v/>
      </c>
      <c r="V207" s="71" t="str">
        <f t="shared" si="41"/>
        <v/>
      </c>
      <c r="W207" s="70" t="str">
        <f t="shared" si="42"/>
        <v/>
      </c>
      <c r="X207" s="208" t="str">
        <f t="shared" si="43"/>
        <v/>
      </c>
      <c r="Z207" s="211" t="str">
        <f>IF(Y207="","",VLOOKUP(Y207,Entraîneur!A:C,2,FALSE))</f>
        <v/>
      </c>
      <c r="AA207" s="84" t="str">
        <f>IF(Y207="","",VLOOKUP(Y207,Budget!A:B,2,FALSE))</f>
        <v/>
      </c>
    </row>
    <row r="208" spans="6:27" x14ac:dyDescent="0.25">
      <c r="F208" s="84" t="str">
        <f>IF(H208="","",VLOOKUP(H208,Budget!A:B,2,FALSE))</f>
        <v/>
      </c>
      <c r="G208" s="199" t="str">
        <f>IF(H208="","",VLOOKUP(H208,Entraîneur!A:C,2,FALSE))</f>
        <v/>
      </c>
      <c r="I208" s="202" t="str">
        <f t="shared" si="33"/>
        <v/>
      </c>
      <c r="J208" s="70" t="str">
        <f t="shared" si="34"/>
        <v/>
      </c>
      <c r="K208" s="70" t="str">
        <f t="shared" si="35"/>
        <v/>
      </c>
      <c r="L208" s="70" t="str">
        <f t="shared" si="36"/>
        <v/>
      </c>
      <c r="M208" s="71" t="str">
        <f t="shared" si="37"/>
        <v/>
      </c>
      <c r="N208" s="71" t="str">
        <f t="shared" si="38"/>
        <v/>
      </c>
      <c r="O208" s="71" t="str">
        <f t="shared" si="39"/>
        <v/>
      </c>
      <c r="U208" s="70" t="str">
        <f t="shared" si="40"/>
        <v/>
      </c>
      <c r="V208" s="71" t="str">
        <f t="shared" si="41"/>
        <v/>
      </c>
      <c r="W208" s="70" t="str">
        <f t="shared" si="42"/>
        <v/>
      </c>
      <c r="X208" s="208" t="str">
        <f t="shared" si="43"/>
        <v/>
      </c>
      <c r="Z208" s="211" t="str">
        <f>IF(Y208="","",VLOOKUP(Y208,Entraîneur!A:C,2,FALSE))</f>
        <v/>
      </c>
      <c r="AA208" s="84" t="str">
        <f>IF(Y208="","",VLOOKUP(Y208,Budget!A:B,2,FALSE))</f>
        <v/>
      </c>
    </row>
    <row r="209" spans="6:27" x14ac:dyDescent="0.25">
      <c r="F209" s="84" t="str">
        <f>IF(H209="","",VLOOKUP(H209,Budget!A:B,2,FALSE))</f>
        <v/>
      </c>
      <c r="G209" s="199" t="str">
        <f>IF(H209="","",VLOOKUP(H209,Entraîneur!A:C,2,FALSE))</f>
        <v/>
      </c>
      <c r="I209" s="202" t="str">
        <f t="shared" si="33"/>
        <v/>
      </c>
      <c r="J209" s="70" t="str">
        <f t="shared" si="34"/>
        <v/>
      </c>
      <c r="K209" s="70" t="str">
        <f t="shared" si="35"/>
        <v/>
      </c>
      <c r="L209" s="70" t="str">
        <f t="shared" si="36"/>
        <v/>
      </c>
      <c r="M209" s="71" t="str">
        <f t="shared" si="37"/>
        <v/>
      </c>
      <c r="N209" s="71" t="str">
        <f t="shared" si="38"/>
        <v/>
      </c>
      <c r="O209" s="71" t="str">
        <f t="shared" si="39"/>
        <v/>
      </c>
      <c r="U209" s="70" t="str">
        <f t="shared" si="40"/>
        <v/>
      </c>
      <c r="V209" s="71" t="str">
        <f t="shared" si="41"/>
        <v/>
      </c>
      <c r="W209" s="70" t="str">
        <f t="shared" si="42"/>
        <v/>
      </c>
      <c r="X209" s="208" t="str">
        <f t="shared" si="43"/>
        <v/>
      </c>
      <c r="Z209" s="211" t="str">
        <f>IF(Y209="","",VLOOKUP(Y209,Entraîneur!A:C,2,FALSE))</f>
        <v/>
      </c>
      <c r="AA209" s="84" t="str">
        <f>IF(Y209="","",VLOOKUP(Y209,Budget!A:B,2,FALSE))</f>
        <v/>
      </c>
    </row>
    <row r="210" spans="6:27" x14ac:dyDescent="0.25">
      <c r="F210" s="84" t="str">
        <f>IF(H210="","",VLOOKUP(H210,Budget!A:B,2,FALSE))</f>
        <v/>
      </c>
      <c r="G210" s="199" t="str">
        <f>IF(H210="","",VLOOKUP(H210,Entraîneur!A:C,2,FALSE))</f>
        <v/>
      </c>
      <c r="I210" s="202" t="str">
        <f t="shared" si="33"/>
        <v/>
      </c>
      <c r="J210" s="70" t="str">
        <f t="shared" si="34"/>
        <v/>
      </c>
      <c r="K210" s="70" t="str">
        <f t="shared" si="35"/>
        <v/>
      </c>
      <c r="L210" s="70" t="str">
        <f t="shared" si="36"/>
        <v/>
      </c>
      <c r="M210" s="71" t="str">
        <f t="shared" si="37"/>
        <v/>
      </c>
      <c r="N210" s="71" t="str">
        <f t="shared" si="38"/>
        <v/>
      </c>
      <c r="O210" s="71" t="str">
        <f t="shared" si="39"/>
        <v/>
      </c>
      <c r="U210" s="70" t="str">
        <f t="shared" si="40"/>
        <v/>
      </c>
      <c r="V210" s="71" t="str">
        <f t="shared" si="41"/>
        <v/>
      </c>
      <c r="W210" s="70" t="str">
        <f t="shared" si="42"/>
        <v/>
      </c>
      <c r="X210" s="208" t="str">
        <f t="shared" si="43"/>
        <v/>
      </c>
      <c r="Z210" s="211" t="str">
        <f>IF(Y210="","",VLOOKUP(Y210,Entraîneur!A:C,2,FALSE))</f>
        <v/>
      </c>
      <c r="AA210" s="84" t="str">
        <f>IF(Y210="","",VLOOKUP(Y210,Budget!A:B,2,FALSE))</f>
        <v/>
      </c>
    </row>
    <row r="211" spans="6:27" x14ac:dyDescent="0.25">
      <c r="F211" s="84" t="str">
        <f>IF(H211="","",VLOOKUP(H211,Budget!A:B,2,FALSE))</f>
        <v/>
      </c>
      <c r="G211" s="199" t="str">
        <f>IF(H211="","",VLOOKUP(H211,Entraîneur!A:C,2,FALSE))</f>
        <v/>
      </c>
      <c r="I211" s="202" t="str">
        <f t="shared" si="33"/>
        <v/>
      </c>
      <c r="J211" s="70" t="str">
        <f t="shared" si="34"/>
        <v/>
      </c>
      <c r="K211" s="70" t="str">
        <f t="shared" si="35"/>
        <v/>
      </c>
      <c r="L211" s="70" t="str">
        <f t="shared" si="36"/>
        <v/>
      </c>
      <c r="M211" s="71" t="str">
        <f t="shared" si="37"/>
        <v/>
      </c>
      <c r="N211" s="71" t="str">
        <f t="shared" si="38"/>
        <v/>
      </c>
      <c r="O211" s="71" t="str">
        <f t="shared" si="39"/>
        <v/>
      </c>
      <c r="U211" s="70" t="str">
        <f t="shared" si="40"/>
        <v/>
      </c>
      <c r="V211" s="71" t="str">
        <f t="shared" si="41"/>
        <v/>
      </c>
      <c r="W211" s="70" t="str">
        <f t="shared" si="42"/>
        <v/>
      </c>
      <c r="X211" s="208" t="str">
        <f t="shared" si="43"/>
        <v/>
      </c>
      <c r="Z211" s="211" t="str">
        <f>IF(Y211="","",VLOOKUP(Y211,Entraîneur!A:C,2,FALSE))</f>
        <v/>
      </c>
      <c r="AA211" s="84" t="str">
        <f>IF(Y211="","",VLOOKUP(Y211,Budget!A:B,2,FALSE))</f>
        <v/>
      </c>
    </row>
    <row r="212" spans="6:27" x14ac:dyDescent="0.25">
      <c r="F212" s="84" t="str">
        <f>IF(H212="","",VLOOKUP(H212,Budget!A:B,2,FALSE))</f>
        <v/>
      </c>
      <c r="G212" s="199" t="str">
        <f>IF(H212="","",VLOOKUP(H212,Entraîneur!A:C,2,FALSE))</f>
        <v/>
      </c>
      <c r="I212" s="202" t="str">
        <f t="shared" si="33"/>
        <v/>
      </c>
      <c r="J212" s="70" t="str">
        <f t="shared" si="34"/>
        <v/>
      </c>
      <c r="K212" s="70" t="str">
        <f t="shared" si="35"/>
        <v/>
      </c>
      <c r="L212" s="70" t="str">
        <f t="shared" si="36"/>
        <v/>
      </c>
      <c r="M212" s="71" t="str">
        <f t="shared" si="37"/>
        <v/>
      </c>
      <c r="N212" s="71" t="str">
        <f t="shared" si="38"/>
        <v/>
      </c>
      <c r="O212" s="71" t="str">
        <f t="shared" si="39"/>
        <v/>
      </c>
      <c r="U212" s="70" t="str">
        <f t="shared" si="40"/>
        <v/>
      </c>
      <c r="V212" s="71" t="str">
        <f t="shared" si="41"/>
        <v/>
      </c>
      <c r="W212" s="70" t="str">
        <f t="shared" si="42"/>
        <v/>
      </c>
      <c r="X212" s="208" t="str">
        <f t="shared" si="43"/>
        <v/>
      </c>
      <c r="Z212" s="211" t="str">
        <f>IF(Y212="","",VLOOKUP(Y212,Entraîneur!A:C,2,FALSE))</f>
        <v/>
      </c>
      <c r="AA212" s="84" t="str">
        <f>IF(Y212="","",VLOOKUP(Y212,Budget!A:B,2,FALSE))</f>
        <v/>
      </c>
    </row>
    <row r="213" spans="6:27" x14ac:dyDescent="0.25">
      <c r="F213" s="84" t="str">
        <f>IF(H213="","",VLOOKUP(H213,Budget!A:B,2,FALSE))</f>
        <v/>
      </c>
      <c r="G213" s="199" t="str">
        <f>IF(H213="","",VLOOKUP(H213,Entraîneur!A:C,2,FALSE))</f>
        <v/>
      </c>
      <c r="I213" s="202" t="str">
        <f t="shared" si="33"/>
        <v/>
      </c>
      <c r="J213" s="70" t="str">
        <f t="shared" si="34"/>
        <v/>
      </c>
      <c r="K213" s="70" t="str">
        <f t="shared" si="35"/>
        <v/>
      </c>
      <c r="L213" s="70" t="str">
        <f t="shared" si="36"/>
        <v/>
      </c>
      <c r="M213" s="71" t="str">
        <f t="shared" si="37"/>
        <v/>
      </c>
      <c r="N213" s="71" t="str">
        <f t="shared" si="38"/>
        <v/>
      </c>
      <c r="O213" s="71" t="str">
        <f t="shared" si="39"/>
        <v/>
      </c>
      <c r="U213" s="70" t="str">
        <f t="shared" si="40"/>
        <v/>
      </c>
      <c r="V213" s="71" t="str">
        <f t="shared" si="41"/>
        <v/>
      </c>
      <c r="W213" s="70" t="str">
        <f t="shared" si="42"/>
        <v/>
      </c>
      <c r="X213" s="208" t="str">
        <f t="shared" si="43"/>
        <v/>
      </c>
      <c r="Z213" s="211" t="str">
        <f>IF(Y213="","",VLOOKUP(Y213,Entraîneur!A:C,2,FALSE))</f>
        <v/>
      </c>
      <c r="AA213" s="84" t="str">
        <f>IF(Y213="","",VLOOKUP(Y213,Budget!A:B,2,FALSE))</f>
        <v/>
      </c>
    </row>
    <row r="214" spans="6:27" x14ac:dyDescent="0.25">
      <c r="F214" s="84" t="str">
        <f>IF(H214="","",VLOOKUP(H214,Budget!A:B,2,FALSE))</f>
        <v/>
      </c>
      <c r="G214" s="199" t="str">
        <f>IF(H214="","",VLOOKUP(H214,Entraîneur!A:C,2,FALSE))</f>
        <v/>
      </c>
      <c r="I214" s="202" t="str">
        <f t="shared" si="33"/>
        <v/>
      </c>
      <c r="J214" s="70" t="str">
        <f t="shared" si="34"/>
        <v/>
      </c>
      <c r="K214" s="70" t="str">
        <f t="shared" si="35"/>
        <v/>
      </c>
      <c r="L214" s="70" t="str">
        <f t="shared" si="36"/>
        <v/>
      </c>
      <c r="M214" s="71" t="str">
        <f t="shared" si="37"/>
        <v/>
      </c>
      <c r="N214" s="71" t="str">
        <f t="shared" si="38"/>
        <v/>
      </c>
      <c r="O214" s="71" t="str">
        <f t="shared" si="39"/>
        <v/>
      </c>
      <c r="U214" s="70" t="str">
        <f t="shared" si="40"/>
        <v/>
      </c>
      <c r="V214" s="71" t="str">
        <f t="shared" si="41"/>
        <v/>
      </c>
      <c r="W214" s="70" t="str">
        <f t="shared" si="42"/>
        <v/>
      </c>
      <c r="X214" s="208" t="str">
        <f t="shared" si="43"/>
        <v/>
      </c>
      <c r="Z214" s="211" t="str">
        <f>IF(Y214="","",VLOOKUP(Y214,Entraîneur!A:C,2,FALSE))</f>
        <v/>
      </c>
      <c r="AA214" s="84" t="str">
        <f>IF(Y214="","",VLOOKUP(Y214,Budget!A:B,2,FALSE))</f>
        <v/>
      </c>
    </row>
    <row r="215" spans="6:27" x14ac:dyDescent="0.25">
      <c r="F215" s="84" t="str">
        <f>IF(H215="","",VLOOKUP(H215,Budget!A:B,2,FALSE))</f>
        <v/>
      </c>
      <c r="G215" s="199" t="str">
        <f>IF(H215="","",VLOOKUP(H215,Entraîneur!A:C,2,FALSE))</f>
        <v/>
      </c>
      <c r="I215" s="202" t="str">
        <f t="shared" si="33"/>
        <v/>
      </c>
      <c r="J215" s="70" t="str">
        <f t="shared" si="34"/>
        <v/>
      </c>
      <c r="K215" s="70" t="str">
        <f t="shared" si="35"/>
        <v/>
      </c>
      <c r="L215" s="70" t="str">
        <f t="shared" si="36"/>
        <v/>
      </c>
      <c r="M215" s="71" t="str">
        <f t="shared" si="37"/>
        <v/>
      </c>
      <c r="N215" s="71" t="str">
        <f t="shared" si="38"/>
        <v/>
      </c>
      <c r="O215" s="71" t="str">
        <f t="shared" si="39"/>
        <v/>
      </c>
      <c r="U215" s="70" t="str">
        <f t="shared" si="40"/>
        <v/>
      </c>
      <c r="V215" s="71" t="str">
        <f t="shared" si="41"/>
        <v/>
      </c>
      <c r="W215" s="70" t="str">
        <f t="shared" si="42"/>
        <v/>
      </c>
      <c r="X215" s="208" t="str">
        <f t="shared" si="43"/>
        <v/>
      </c>
      <c r="Z215" s="211" t="str">
        <f>IF(Y215="","",VLOOKUP(Y215,Entraîneur!A:C,2,FALSE))</f>
        <v/>
      </c>
      <c r="AA215" s="84" t="str">
        <f>IF(Y215="","",VLOOKUP(Y215,Budget!A:B,2,FALSE))</f>
        <v/>
      </c>
    </row>
    <row r="216" spans="6:27" x14ac:dyDescent="0.25">
      <c r="F216" s="84" t="str">
        <f>IF(H216="","",VLOOKUP(H216,Budget!A:B,2,FALSE))</f>
        <v/>
      </c>
      <c r="G216" s="199" t="str">
        <f>IF(H216="","",VLOOKUP(H216,Entraîneur!A:C,2,FALSE))</f>
        <v/>
      </c>
      <c r="I216" s="202" t="str">
        <f t="shared" si="33"/>
        <v/>
      </c>
      <c r="J216" s="70" t="str">
        <f t="shared" si="34"/>
        <v/>
      </c>
      <c r="K216" s="70" t="str">
        <f t="shared" si="35"/>
        <v/>
      </c>
      <c r="L216" s="70" t="str">
        <f t="shared" si="36"/>
        <v/>
      </c>
      <c r="M216" s="71" t="str">
        <f t="shared" si="37"/>
        <v/>
      </c>
      <c r="N216" s="71" t="str">
        <f t="shared" si="38"/>
        <v/>
      </c>
      <c r="O216" s="71" t="str">
        <f t="shared" si="39"/>
        <v/>
      </c>
      <c r="U216" s="70" t="str">
        <f t="shared" si="40"/>
        <v/>
      </c>
      <c r="V216" s="71" t="str">
        <f t="shared" si="41"/>
        <v/>
      </c>
      <c r="W216" s="70" t="str">
        <f t="shared" si="42"/>
        <v/>
      </c>
      <c r="X216" s="208" t="str">
        <f t="shared" si="43"/>
        <v/>
      </c>
      <c r="Z216" s="211" t="str">
        <f>IF(Y216="","",VLOOKUP(Y216,Entraîneur!A:C,2,FALSE))</f>
        <v/>
      </c>
      <c r="AA216" s="84" t="str">
        <f>IF(Y216="","",VLOOKUP(Y216,Budget!A:B,2,FALSE))</f>
        <v/>
      </c>
    </row>
    <row r="217" spans="6:27" x14ac:dyDescent="0.25">
      <c r="F217" s="84" t="str">
        <f>IF(H217="","",VLOOKUP(H217,Budget!A:B,2,FALSE))</f>
        <v/>
      </c>
      <c r="G217" s="199" t="str">
        <f>IF(H217="","",VLOOKUP(H217,Entraîneur!A:C,2,FALSE))</f>
        <v/>
      </c>
      <c r="I217" s="202" t="str">
        <f t="shared" si="33"/>
        <v/>
      </c>
      <c r="J217" s="70" t="str">
        <f t="shared" si="34"/>
        <v/>
      </c>
      <c r="K217" s="70" t="str">
        <f t="shared" si="35"/>
        <v/>
      </c>
      <c r="L217" s="70" t="str">
        <f t="shared" si="36"/>
        <v/>
      </c>
      <c r="M217" s="71" t="str">
        <f t="shared" si="37"/>
        <v/>
      </c>
      <c r="N217" s="71" t="str">
        <f t="shared" si="38"/>
        <v/>
      </c>
      <c r="O217" s="71" t="str">
        <f t="shared" si="39"/>
        <v/>
      </c>
      <c r="U217" s="70" t="str">
        <f t="shared" si="40"/>
        <v/>
      </c>
      <c r="V217" s="71" t="str">
        <f t="shared" si="41"/>
        <v/>
      </c>
      <c r="W217" s="70" t="str">
        <f t="shared" si="42"/>
        <v/>
      </c>
      <c r="X217" s="208" t="str">
        <f t="shared" si="43"/>
        <v/>
      </c>
      <c r="Z217" s="211" t="str">
        <f>IF(Y217="","",VLOOKUP(Y217,Entraîneur!A:C,2,FALSE))</f>
        <v/>
      </c>
      <c r="AA217" s="84" t="str">
        <f>IF(Y217="","",VLOOKUP(Y217,Budget!A:B,2,FALSE))</f>
        <v/>
      </c>
    </row>
    <row r="218" spans="6:27" x14ac:dyDescent="0.25">
      <c r="F218" s="84" t="str">
        <f>IF(H218="","",VLOOKUP(H218,Budget!A:B,2,FALSE))</f>
        <v/>
      </c>
      <c r="G218" s="199" t="str">
        <f>IF(H218="","",VLOOKUP(H218,Entraîneur!A:C,2,FALSE))</f>
        <v/>
      </c>
      <c r="I218" s="202" t="str">
        <f t="shared" si="33"/>
        <v/>
      </c>
      <c r="J218" s="70" t="str">
        <f t="shared" si="34"/>
        <v/>
      </c>
      <c r="K218" s="70" t="str">
        <f t="shared" si="35"/>
        <v/>
      </c>
      <c r="L218" s="70" t="str">
        <f t="shared" si="36"/>
        <v/>
      </c>
      <c r="M218" s="71" t="str">
        <f t="shared" si="37"/>
        <v/>
      </c>
      <c r="N218" s="71" t="str">
        <f t="shared" si="38"/>
        <v/>
      </c>
      <c r="O218" s="71" t="str">
        <f t="shared" si="39"/>
        <v/>
      </c>
      <c r="U218" s="70" t="str">
        <f t="shared" si="40"/>
        <v/>
      </c>
      <c r="V218" s="71" t="str">
        <f t="shared" si="41"/>
        <v/>
      </c>
      <c r="W218" s="70" t="str">
        <f t="shared" si="42"/>
        <v/>
      </c>
      <c r="X218" s="208" t="str">
        <f t="shared" si="43"/>
        <v/>
      </c>
      <c r="Z218" s="211" t="str">
        <f>IF(Y218="","",VLOOKUP(Y218,Entraîneur!A:C,2,FALSE))</f>
        <v/>
      </c>
      <c r="AA218" s="84" t="str">
        <f>IF(Y218="","",VLOOKUP(Y218,Budget!A:B,2,FALSE))</f>
        <v/>
      </c>
    </row>
    <row r="219" spans="6:27" x14ac:dyDescent="0.25">
      <c r="F219" s="84" t="str">
        <f>IF(H219="","",VLOOKUP(H219,Budget!A:B,2,FALSE))</f>
        <v/>
      </c>
      <c r="G219" s="199" t="str">
        <f>IF(H219="","",VLOOKUP(H219,Entraîneur!A:C,2,FALSE))</f>
        <v/>
      </c>
      <c r="I219" s="202" t="str">
        <f t="shared" si="33"/>
        <v/>
      </c>
      <c r="J219" s="70" t="str">
        <f t="shared" si="34"/>
        <v/>
      </c>
      <c r="K219" s="70" t="str">
        <f t="shared" si="35"/>
        <v/>
      </c>
      <c r="L219" s="70" t="str">
        <f t="shared" si="36"/>
        <v/>
      </c>
      <c r="M219" s="71" t="str">
        <f t="shared" si="37"/>
        <v/>
      </c>
      <c r="N219" s="71" t="str">
        <f t="shared" si="38"/>
        <v/>
      </c>
      <c r="O219" s="71" t="str">
        <f t="shared" si="39"/>
        <v/>
      </c>
      <c r="U219" s="70" t="str">
        <f t="shared" si="40"/>
        <v/>
      </c>
      <c r="V219" s="71" t="str">
        <f t="shared" si="41"/>
        <v/>
      </c>
      <c r="W219" s="70" t="str">
        <f t="shared" si="42"/>
        <v/>
      </c>
      <c r="X219" s="208" t="str">
        <f t="shared" si="43"/>
        <v/>
      </c>
      <c r="Z219" s="211" t="str">
        <f>IF(Y219="","",VLOOKUP(Y219,Entraîneur!A:C,2,FALSE))</f>
        <v/>
      </c>
      <c r="AA219" s="84" t="str">
        <f>IF(Y219="","",VLOOKUP(Y219,Budget!A:B,2,FALSE))</f>
        <v/>
      </c>
    </row>
    <row r="220" spans="6:27" x14ac:dyDescent="0.25">
      <c r="F220" s="84" t="str">
        <f>IF(H220="","",VLOOKUP(H220,Budget!A:B,2,FALSE))</f>
        <v/>
      </c>
      <c r="G220" s="199" t="str">
        <f>IF(H220="","",VLOOKUP(H220,Entraîneur!A:C,2,FALSE))</f>
        <v/>
      </c>
      <c r="I220" s="202" t="str">
        <f t="shared" si="33"/>
        <v/>
      </c>
      <c r="J220" s="70" t="str">
        <f t="shared" si="34"/>
        <v/>
      </c>
      <c r="K220" s="70" t="str">
        <f t="shared" si="35"/>
        <v/>
      </c>
      <c r="L220" s="70" t="str">
        <f t="shared" si="36"/>
        <v/>
      </c>
      <c r="M220" s="71" t="str">
        <f t="shared" si="37"/>
        <v/>
      </c>
      <c r="N220" s="71" t="str">
        <f t="shared" si="38"/>
        <v/>
      </c>
      <c r="O220" s="71" t="str">
        <f t="shared" si="39"/>
        <v/>
      </c>
      <c r="U220" s="70" t="str">
        <f t="shared" si="40"/>
        <v/>
      </c>
      <c r="V220" s="71" t="str">
        <f t="shared" si="41"/>
        <v/>
      </c>
      <c r="W220" s="70" t="str">
        <f t="shared" si="42"/>
        <v/>
      </c>
      <c r="X220" s="208" t="str">
        <f t="shared" si="43"/>
        <v/>
      </c>
      <c r="Z220" s="211" t="str">
        <f>IF(Y220="","",VLOOKUP(Y220,Entraîneur!A:C,2,FALSE))</f>
        <v/>
      </c>
      <c r="AA220" s="84" t="str">
        <f>IF(Y220="","",VLOOKUP(Y220,Budget!A:B,2,FALSE))</f>
        <v/>
      </c>
    </row>
    <row r="221" spans="6:27" x14ac:dyDescent="0.25">
      <c r="F221" s="84" t="str">
        <f>IF(H221="","",VLOOKUP(H221,Budget!A:B,2,FALSE))</f>
        <v/>
      </c>
      <c r="G221" s="199" t="str">
        <f>IF(H221="","",VLOOKUP(H221,Entraîneur!A:C,2,FALSE))</f>
        <v/>
      </c>
      <c r="I221" s="202" t="str">
        <f t="shared" si="33"/>
        <v/>
      </c>
      <c r="J221" s="70" t="str">
        <f t="shared" si="34"/>
        <v/>
      </c>
      <c r="K221" s="70" t="str">
        <f t="shared" si="35"/>
        <v/>
      </c>
      <c r="L221" s="70" t="str">
        <f t="shared" si="36"/>
        <v/>
      </c>
      <c r="M221" s="71" t="str">
        <f t="shared" si="37"/>
        <v/>
      </c>
      <c r="N221" s="71" t="str">
        <f t="shared" si="38"/>
        <v/>
      </c>
      <c r="O221" s="71" t="str">
        <f t="shared" si="39"/>
        <v/>
      </c>
      <c r="U221" s="70" t="str">
        <f t="shared" si="40"/>
        <v/>
      </c>
      <c r="V221" s="71" t="str">
        <f t="shared" si="41"/>
        <v/>
      </c>
      <c r="W221" s="70" t="str">
        <f t="shared" si="42"/>
        <v/>
      </c>
      <c r="X221" s="208" t="str">
        <f t="shared" si="43"/>
        <v/>
      </c>
      <c r="Z221" s="211" t="str">
        <f>IF(Y221="","",VLOOKUP(Y221,Entraîneur!A:C,2,FALSE))</f>
        <v/>
      </c>
      <c r="AA221" s="84" t="str">
        <f>IF(Y221="","",VLOOKUP(Y221,Budget!A:B,2,FALSE))</f>
        <v/>
      </c>
    </row>
    <row r="222" spans="6:27" x14ac:dyDescent="0.25">
      <c r="F222" s="84" t="str">
        <f>IF(H222="","",VLOOKUP(H222,Budget!A:B,2,FALSE))</f>
        <v/>
      </c>
      <c r="G222" s="199" t="str">
        <f>IF(H222="","",VLOOKUP(H222,Entraîneur!A:C,2,FALSE))</f>
        <v/>
      </c>
      <c r="I222" s="202" t="str">
        <f t="shared" si="33"/>
        <v/>
      </c>
      <c r="J222" s="70" t="str">
        <f t="shared" si="34"/>
        <v/>
      </c>
      <c r="K222" s="70" t="str">
        <f t="shared" si="35"/>
        <v/>
      </c>
      <c r="L222" s="70" t="str">
        <f t="shared" si="36"/>
        <v/>
      </c>
      <c r="M222" s="71" t="str">
        <f t="shared" si="37"/>
        <v/>
      </c>
      <c r="N222" s="71" t="str">
        <f t="shared" si="38"/>
        <v/>
      </c>
      <c r="O222" s="71" t="str">
        <f t="shared" si="39"/>
        <v/>
      </c>
      <c r="U222" s="70" t="str">
        <f t="shared" si="40"/>
        <v/>
      </c>
      <c r="V222" s="71" t="str">
        <f t="shared" si="41"/>
        <v/>
      </c>
      <c r="W222" s="70" t="str">
        <f t="shared" si="42"/>
        <v/>
      </c>
      <c r="X222" s="208" t="str">
        <f t="shared" si="43"/>
        <v/>
      </c>
      <c r="Z222" s="211" t="str">
        <f>IF(Y222="","",VLOOKUP(Y222,Entraîneur!A:C,2,FALSE))</f>
        <v/>
      </c>
      <c r="AA222" s="84" t="str">
        <f>IF(Y222="","",VLOOKUP(Y222,Budget!A:B,2,FALSE))</f>
        <v/>
      </c>
    </row>
    <row r="223" spans="6:27" x14ac:dyDescent="0.25">
      <c r="F223" s="84" t="str">
        <f>IF(H223="","",VLOOKUP(H223,Budget!A:B,2,FALSE))</f>
        <v/>
      </c>
      <c r="G223" s="199" t="str">
        <f>IF(H223="","",VLOOKUP(H223,Entraîneur!A:C,2,FALSE))</f>
        <v/>
      </c>
      <c r="I223" s="202" t="str">
        <f t="shared" si="33"/>
        <v/>
      </c>
      <c r="J223" s="70" t="str">
        <f t="shared" si="34"/>
        <v/>
      </c>
      <c r="K223" s="70" t="str">
        <f t="shared" si="35"/>
        <v/>
      </c>
      <c r="L223" s="70" t="str">
        <f t="shared" si="36"/>
        <v/>
      </c>
      <c r="M223" s="71" t="str">
        <f t="shared" si="37"/>
        <v/>
      </c>
      <c r="N223" s="71" t="str">
        <f t="shared" si="38"/>
        <v/>
      </c>
      <c r="O223" s="71" t="str">
        <f t="shared" si="39"/>
        <v/>
      </c>
      <c r="U223" s="70" t="str">
        <f t="shared" si="40"/>
        <v/>
      </c>
      <c r="V223" s="71" t="str">
        <f t="shared" si="41"/>
        <v/>
      </c>
      <c r="W223" s="70" t="str">
        <f t="shared" si="42"/>
        <v/>
      </c>
      <c r="X223" s="208" t="str">
        <f t="shared" si="43"/>
        <v/>
      </c>
      <c r="Z223" s="211" t="str">
        <f>IF(Y223="","",VLOOKUP(Y223,Entraîneur!A:C,2,FALSE))</f>
        <v/>
      </c>
      <c r="AA223" s="84" t="str">
        <f>IF(Y223="","",VLOOKUP(Y223,Budget!A:B,2,FALSE))</f>
        <v/>
      </c>
    </row>
    <row r="224" spans="6:27" x14ac:dyDescent="0.25">
      <c r="F224" s="84" t="str">
        <f>IF(H224="","",VLOOKUP(H224,Budget!A:B,2,FALSE))</f>
        <v/>
      </c>
      <c r="G224" s="199" t="str">
        <f>IF(H224="","",VLOOKUP(H224,Entraîneur!A:C,2,FALSE))</f>
        <v/>
      </c>
      <c r="I224" s="202" t="str">
        <f t="shared" si="33"/>
        <v/>
      </c>
      <c r="J224" s="70" t="str">
        <f t="shared" si="34"/>
        <v/>
      </c>
      <c r="K224" s="70" t="str">
        <f t="shared" si="35"/>
        <v/>
      </c>
      <c r="L224" s="70" t="str">
        <f t="shared" si="36"/>
        <v/>
      </c>
      <c r="M224" s="71" t="str">
        <f t="shared" si="37"/>
        <v/>
      </c>
      <c r="N224" s="71" t="str">
        <f t="shared" si="38"/>
        <v/>
      </c>
      <c r="O224" s="71" t="str">
        <f t="shared" si="39"/>
        <v/>
      </c>
      <c r="U224" s="70" t="str">
        <f t="shared" si="40"/>
        <v/>
      </c>
      <c r="V224" s="71" t="str">
        <f t="shared" si="41"/>
        <v/>
      </c>
      <c r="W224" s="70" t="str">
        <f t="shared" si="42"/>
        <v/>
      </c>
      <c r="X224" s="208" t="str">
        <f t="shared" si="43"/>
        <v/>
      </c>
      <c r="Z224" s="211" t="str">
        <f>IF(Y224="","",VLOOKUP(Y224,Entraîneur!A:C,2,FALSE))</f>
        <v/>
      </c>
      <c r="AA224" s="84" t="str">
        <f>IF(Y224="","",VLOOKUP(Y224,Budget!A:B,2,FALSE))</f>
        <v/>
      </c>
    </row>
    <row r="225" spans="6:27" x14ac:dyDescent="0.25">
      <c r="F225" s="84" t="str">
        <f>IF(H225="","",VLOOKUP(H225,Budget!A:B,2,FALSE))</f>
        <v/>
      </c>
      <c r="G225" s="199" t="str">
        <f>IF(H225="","",VLOOKUP(H225,Entraîneur!A:C,2,FALSE))</f>
        <v/>
      </c>
      <c r="I225" s="202" t="str">
        <f t="shared" si="33"/>
        <v/>
      </c>
      <c r="J225" s="70" t="str">
        <f t="shared" si="34"/>
        <v/>
      </c>
      <c r="K225" s="70" t="str">
        <f t="shared" si="35"/>
        <v/>
      </c>
      <c r="L225" s="70" t="str">
        <f t="shared" si="36"/>
        <v/>
      </c>
      <c r="M225" s="71" t="str">
        <f t="shared" si="37"/>
        <v/>
      </c>
      <c r="N225" s="71" t="str">
        <f t="shared" si="38"/>
        <v/>
      </c>
      <c r="O225" s="71" t="str">
        <f t="shared" si="39"/>
        <v/>
      </c>
      <c r="U225" s="70" t="str">
        <f t="shared" si="40"/>
        <v/>
      </c>
      <c r="V225" s="71" t="str">
        <f t="shared" si="41"/>
        <v/>
      </c>
      <c r="W225" s="70" t="str">
        <f t="shared" si="42"/>
        <v/>
      </c>
      <c r="X225" s="208" t="str">
        <f t="shared" si="43"/>
        <v/>
      </c>
      <c r="Z225" s="211" t="str">
        <f>IF(Y225="","",VLOOKUP(Y225,Entraîneur!A:C,2,FALSE))</f>
        <v/>
      </c>
      <c r="AA225" s="84" t="str">
        <f>IF(Y225="","",VLOOKUP(Y225,Budget!A:B,2,FALSE))</f>
        <v/>
      </c>
    </row>
    <row r="226" spans="6:27" x14ac:dyDescent="0.25">
      <c r="F226" s="84" t="str">
        <f>IF(H226="","",VLOOKUP(H226,Budget!A:B,2,FALSE))</f>
        <v/>
      </c>
      <c r="G226" s="199" t="str">
        <f>IF(H226="","",VLOOKUP(H226,Entraîneur!A:C,2,FALSE))</f>
        <v/>
      </c>
      <c r="I226" s="202" t="str">
        <f t="shared" si="33"/>
        <v/>
      </c>
      <c r="J226" s="70" t="str">
        <f t="shared" si="34"/>
        <v/>
      </c>
      <c r="K226" s="70" t="str">
        <f t="shared" si="35"/>
        <v/>
      </c>
      <c r="L226" s="70" t="str">
        <f t="shared" si="36"/>
        <v/>
      </c>
      <c r="M226" s="71" t="str">
        <f t="shared" si="37"/>
        <v/>
      </c>
      <c r="N226" s="71" t="str">
        <f t="shared" si="38"/>
        <v/>
      </c>
      <c r="O226" s="71" t="str">
        <f t="shared" si="39"/>
        <v/>
      </c>
      <c r="U226" s="70" t="str">
        <f t="shared" si="40"/>
        <v/>
      </c>
      <c r="V226" s="71" t="str">
        <f t="shared" si="41"/>
        <v/>
      </c>
      <c r="W226" s="70" t="str">
        <f t="shared" si="42"/>
        <v/>
      </c>
      <c r="X226" s="208" t="str">
        <f t="shared" si="43"/>
        <v/>
      </c>
      <c r="Z226" s="211" t="str">
        <f>IF(Y226="","",VLOOKUP(Y226,Entraîneur!A:C,2,FALSE))</f>
        <v/>
      </c>
      <c r="AA226" s="84" t="str">
        <f>IF(Y226="","",VLOOKUP(Y226,Budget!A:B,2,FALSE))</f>
        <v/>
      </c>
    </row>
    <row r="227" spans="6:27" x14ac:dyDescent="0.25">
      <c r="F227" s="84" t="str">
        <f>IF(H227="","",VLOOKUP(H227,Budget!A:B,2,FALSE))</f>
        <v/>
      </c>
      <c r="G227" s="199" t="str">
        <f>IF(H227="","",VLOOKUP(H227,Entraîneur!A:C,2,FALSE))</f>
        <v/>
      </c>
      <c r="I227" s="202" t="str">
        <f t="shared" si="33"/>
        <v/>
      </c>
      <c r="J227" s="70" t="str">
        <f t="shared" si="34"/>
        <v/>
      </c>
      <c r="K227" s="70" t="str">
        <f t="shared" si="35"/>
        <v/>
      </c>
      <c r="L227" s="70" t="str">
        <f t="shared" si="36"/>
        <v/>
      </c>
      <c r="M227" s="71" t="str">
        <f t="shared" si="37"/>
        <v/>
      </c>
      <c r="N227" s="71" t="str">
        <f t="shared" si="38"/>
        <v/>
      </c>
      <c r="O227" s="71" t="str">
        <f t="shared" si="39"/>
        <v/>
      </c>
      <c r="U227" s="70" t="str">
        <f t="shared" si="40"/>
        <v/>
      </c>
      <c r="V227" s="71" t="str">
        <f t="shared" si="41"/>
        <v/>
      </c>
      <c r="W227" s="70" t="str">
        <f t="shared" si="42"/>
        <v/>
      </c>
      <c r="X227" s="208" t="str">
        <f t="shared" si="43"/>
        <v/>
      </c>
      <c r="Z227" s="211" t="str">
        <f>IF(Y227="","",VLOOKUP(Y227,Entraîneur!A:C,2,FALSE))</f>
        <v/>
      </c>
      <c r="AA227" s="84" t="str">
        <f>IF(Y227="","",VLOOKUP(Y227,Budget!A:B,2,FALSE))</f>
        <v/>
      </c>
    </row>
    <row r="228" spans="6:27" x14ac:dyDescent="0.25">
      <c r="F228" s="84" t="str">
        <f>IF(H228="","",VLOOKUP(H228,Budget!A:B,2,FALSE))</f>
        <v/>
      </c>
      <c r="G228" s="199" t="str">
        <f>IF(H228="","",VLOOKUP(H228,Entraîneur!A:C,2,FALSE))</f>
        <v/>
      </c>
      <c r="I228" s="202" t="str">
        <f t="shared" si="33"/>
        <v/>
      </c>
      <c r="J228" s="70" t="str">
        <f t="shared" si="34"/>
        <v/>
      </c>
      <c r="K228" s="70" t="str">
        <f t="shared" si="35"/>
        <v/>
      </c>
      <c r="L228" s="70" t="str">
        <f t="shared" si="36"/>
        <v/>
      </c>
      <c r="M228" s="71" t="str">
        <f t="shared" si="37"/>
        <v/>
      </c>
      <c r="N228" s="71" t="str">
        <f t="shared" si="38"/>
        <v/>
      </c>
      <c r="O228" s="71" t="str">
        <f t="shared" si="39"/>
        <v/>
      </c>
      <c r="U228" s="70" t="str">
        <f t="shared" si="40"/>
        <v/>
      </c>
      <c r="V228" s="71" t="str">
        <f t="shared" si="41"/>
        <v/>
      </c>
      <c r="W228" s="70" t="str">
        <f t="shared" si="42"/>
        <v/>
      </c>
      <c r="X228" s="208" t="str">
        <f t="shared" si="43"/>
        <v/>
      </c>
      <c r="Z228" s="211" t="str">
        <f>IF(Y228="","",VLOOKUP(Y228,Entraîneur!A:C,2,FALSE))</f>
        <v/>
      </c>
      <c r="AA228" s="84" t="str">
        <f>IF(Y228="","",VLOOKUP(Y228,Budget!A:B,2,FALSE))</f>
        <v/>
      </c>
    </row>
    <row r="229" spans="6:27" x14ac:dyDescent="0.25">
      <c r="F229" s="84" t="str">
        <f>IF(H229="","",VLOOKUP(H229,Budget!A:B,2,FALSE))</f>
        <v/>
      </c>
      <c r="G229" s="199" t="str">
        <f>IF(H229="","",VLOOKUP(H229,Entraîneur!A:C,2,FALSE))</f>
        <v/>
      </c>
      <c r="I229" s="202" t="str">
        <f t="shared" si="33"/>
        <v/>
      </c>
      <c r="J229" s="70" t="str">
        <f t="shared" si="34"/>
        <v/>
      </c>
      <c r="K229" s="70" t="str">
        <f t="shared" si="35"/>
        <v/>
      </c>
      <c r="L229" s="70" t="str">
        <f t="shared" si="36"/>
        <v/>
      </c>
      <c r="M229" s="71" t="str">
        <f t="shared" si="37"/>
        <v/>
      </c>
      <c r="N229" s="71" t="str">
        <f t="shared" si="38"/>
        <v/>
      </c>
      <c r="O229" s="71" t="str">
        <f t="shared" si="39"/>
        <v/>
      </c>
      <c r="U229" s="70" t="str">
        <f t="shared" si="40"/>
        <v/>
      </c>
      <c r="V229" s="71" t="str">
        <f t="shared" si="41"/>
        <v/>
      </c>
      <c r="W229" s="70" t="str">
        <f t="shared" si="42"/>
        <v/>
      </c>
      <c r="X229" s="208" t="str">
        <f t="shared" si="43"/>
        <v/>
      </c>
      <c r="Z229" s="211" t="str">
        <f>IF(Y229="","",VLOOKUP(Y229,Entraîneur!A:C,2,FALSE))</f>
        <v/>
      </c>
      <c r="AA229" s="84" t="str">
        <f>IF(Y229="","",VLOOKUP(Y229,Budget!A:B,2,FALSE))</f>
        <v/>
      </c>
    </row>
    <row r="230" spans="6:27" x14ac:dyDescent="0.25">
      <c r="F230" s="84" t="str">
        <f>IF(H230="","",VLOOKUP(H230,Budget!A:B,2,FALSE))</f>
        <v/>
      </c>
      <c r="G230" s="199" t="str">
        <f>IF(H230="","",VLOOKUP(H230,Entraîneur!A:C,2,FALSE))</f>
        <v/>
      </c>
      <c r="I230" s="202" t="str">
        <f t="shared" si="33"/>
        <v/>
      </c>
      <c r="J230" s="70" t="str">
        <f t="shared" si="34"/>
        <v/>
      </c>
      <c r="K230" s="70" t="str">
        <f t="shared" si="35"/>
        <v/>
      </c>
      <c r="L230" s="70" t="str">
        <f t="shared" si="36"/>
        <v/>
      </c>
      <c r="M230" s="71" t="str">
        <f t="shared" si="37"/>
        <v/>
      </c>
      <c r="N230" s="71" t="str">
        <f t="shared" si="38"/>
        <v/>
      </c>
      <c r="O230" s="71" t="str">
        <f t="shared" si="39"/>
        <v/>
      </c>
      <c r="U230" s="70" t="str">
        <f t="shared" si="40"/>
        <v/>
      </c>
      <c r="V230" s="71" t="str">
        <f t="shared" si="41"/>
        <v/>
      </c>
      <c r="W230" s="70" t="str">
        <f t="shared" si="42"/>
        <v/>
      </c>
      <c r="X230" s="208" t="str">
        <f t="shared" si="43"/>
        <v/>
      </c>
      <c r="Z230" s="211" t="str">
        <f>IF(Y230="","",VLOOKUP(Y230,Entraîneur!A:C,2,FALSE))</f>
        <v/>
      </c>
      <c r="AA230" s="84" t="str">
        <f>IF(Y230="","",VLOOKUP(Y230,Budget!A:B,2,FALSE))</f>
        <v/>
      </c>
    </row>
    <row r="231" spans="6:27" x14ac:dyDescent="0.25">
      <c r="F231" s="84" t="str">
        <f>IF(H231="","",VLOOKUP(H231,Budget!A:B,2,FALSE))</f>
        <v/>
      </c>
      <c r="G231" s="199" t="str">
        <f>IF(H231="","",VLOOKUP(H231,Entraîneur!A:C,2,FALSE))</f>
        <v/>
      </c>
      <c r="I231" s="202" t="str">
        <f t="shared" si="33"/>
        <v/>
      </c>
      <c r="J231" s="70" t="str">
        <f t="shared" si="34"/>
        <v/>
      </c>
      <c r="K231" s="70" t="str">
        <f t="shared" si="35"/>
        <v/>
      </c>
      <c r="L231" s="70" t="str">
        <f t="shared" si="36"/>
        <v/>
      </c>
      <c r="M231" s="71" t="str">
        <f t="shared" si="37"/>
        <v/>
      </c>
      <c r="N231" s="71" t="str">
        <f t="shared" si="38"/>
        <v/>
      </c>
      <c r="O231" s="71" t="str">
        <f t="shared" si="39"/>
        <v/>
      </c>
      <c r="U231" s="70" t="str">
        <f t="shared" si="40"/>
        <v/>
      </c>
      <c r="V231" s="71" t="str">
        <f t="shared" si="41"/>
        <v/>
      </c>
      <c r="W231" s="70" t="str">
        <f t="shared" si="42"/>
        <v/>
      </c>
      <c r="X231" s="208" t="str">
        <f t="shared" si="43"/>
        <v/>
      </c>
      <c r="Z231" s="211" t="str">
        <f>IF(Y231="","",VLOOKUP(Y231,Entraîneur!A:C,2,FALSE))</f>
        <v/>
      </c>
      <c r="AA231" s="84" t="str">
        <f>IF(Y231="","",VLOOKUP(Y231,Budget!A:B,2,FALSE))</f>
        <v/>
      </c>
    </row>
    <row r="232" spans="6:27" x14ac:dyDescent="0.25">
      <c r="F232" s="84" t="str">
        <f>IF(H232="","",VLOOKUP(H232,Budget!A:B,2,FALSE))</f>
        <v/>
      </c>
      <c r="G232" s="199" t="str">
        <f>IF(H232="","",VLOOKUP(H232,Entraîneur!A:C,2,FALSE))</f>
        <v/>
      </c>
      <c r="I232" s="202" t="str">
        <f t="shared" si="33"/>
        <v/>
      </c>
      <c r="J232" s="70" t="str">
        <f t="shared" si="34"/>
        <v/>
      </c>
      <c r="K232" s="70" t="str">
        <f t="shared" si="35"/>
        <v/>
      </c>
      <c r="L232" s="70" t="str">
        <f t="shared" si="36"/>
        <v/>
      </c>
      <c r="M232" s="71" t="str">
        <f t="shared" si="37"/>
        <v/>
      </c>
      <c r="N232" s="71" t="str">
        <f t="shared" si="38"/>
        <v/>
      </c>
      <c r="O232" s="71" t="str">
        <f t="shared" si="39"/>
        <v/>
      </c>
      <c r="U232" s="70" t="str">
        <f t="shared" si="40"/>
        <v/>
      </c>
      <c r="V232" s="71" t="str">
        <f t="shared" si="41"/>
        <v/>
      </c>
      <c r="W232" s="70" t="str">
        <f t="shared" si="42"/>
        <v/>
      </c>
      <c r="X232" s="208" t="str">
        <f t="shared" si="43"/>
        <v/>
      </c>
      <c r="Z232" s="211" t="str">
        <f>IF(Y232="","",VLOOKUP(Y232,Entraîneur!A:C,2,FALSE))</f>
        <v/>
      </c>
      <c r="AA232" s="84" t="str">
        <f>IF(Y232="","",VLOOKUP(Y232,Budget!A:B,2,FALSE))</f>
        <v/>
      </c>
    </row>
    <row r="233" spans="6:27" x14ac:dyDescent="0.25">
      <c r="F233" s="84" t="str">
        <f>IF(H233="","",VLOOKUP(H233,Budget!A:B,2,FALSE))</f>
        <v/>
      </c>
      <c r="G233" s="199" t="str">
        <f>IF(H233="","",VLOOKUP(H233,Entraîneur!A:C,2,FALSE))</f>
        <v/>
      </c>
      <c r="I233" s="202" t="str">
        <f t="shared" si="33"/>
        <v/>
      </c>
      <c r="J233" s="70" t="str">
        <f t="shared" si="34"/>
        <v/>
      </c>
      <c r="K233" s="70" t="str">
        <f t="shared" si="35"/>
        <v/>
      </c>
      <c r="L233" s="70" t="str">
        <f t="shared" si="36"/>
        <v/>
      </c>
      <c r="M233" s="71" t="str">
        <f t="shared" si="37"/>
        <v/>
      </c>
      <c r="N233" s="71" t="str">
        <f t="shared" si="38"/>
        <v/>
      </c>
      <c r="O233" s="71" t="str">
        <f t="shared" si="39"/>
        <v/>
      </c>
      <c r="U233" s="70" t="str">
        <f t="shared" si="40"/>
        <v/>
      </c>
      <c r="V233" s="71" t="str">
        <f t="shared" si="41"/>
        <v/>
      </c>
      <c r="W233" s="70" t="str">
        <f t="shared" si="42"/>
        <v/>
      </c>
      <c r="X233" s="208" t="str">
        <f t="shared" si="43"/>
        <v/>
      </c>
      <c r="Z233" s="211" t="str">
        <f>IF(Y233="","",VLOOKUP(Y233,Entraîneur!A:C,2,FALSE))</f>
        <v/>
      </c>
      <c r="AA233" s="84" t="str">
        <f>IF(Y233="","",VLOOKUP(Y233,Budget!A:B,2,FALSE))</f>
        <v/>
      </c>
    </row>
    <row r="234" spans="6:27" x14ac:dyDescent="0.25">
      <c r="F234" s="84" t="str">
        <f>IF(H234="","",VLOOKUP(H234,Budget!A:B,2,FALSE))</f>
        <v/>
      </c>
      <c r="G234" s="199" t="str">
        <f>IF(H234="","",VLOOKUP(H234,Entraîneur!A:C,2,FALSE))</f>
        <v/>
      </c>
      <c r="I234" s="202" t="str">
        <f t="shared" si="33"/>
        <v/>
      </c>
      <c r="J234" s="70" t="str">
        <f t="shared" si="34"/>
        <v/>
      </c>
      <c r="K234" s="70" t="str">
        <f t="shared" si="35"/>
        <v/>
      </c>
      <c r="L234" s="70" t="str">
        <f t="shared" si="36"/>
        <v/>
      </c>
      <c r="M234" s="71" t="str">
        <f t="shared" si="37"/>
        <v/>
      </c>
      <c r="N234" s="71" t="str">
        <f t="shared" si="38"/>
        <v/>
      </c>
      <c r="O234" s="71" t="str">
        <f t="shared" si="39"/>
        <v/>
      </c>
      <c r="U234" s="70" t="str">
        <f t="shared" si="40"/>
        <v/>
      </c>
      <c r="V234" s="71" t="str">
        <f t="shared" si="41"/>
        <v/>
      </c>
      <c r="W234" s="70" t="str">
        <f t="shared" si="42"/>
        <v/>
      </c>
      <c r="X234" s="208" t="str">
        <f t="shared" si="43"/>
        <v/>
      </c>
      <c r="Z234" s="211" t="str">
        <f>IF(Y234="","",VLOOKUP(Y234,Entraîneur!A:C,2,FALSE))</f>
        <v/>
      </c>
      <c r="AA234" s="84" t="str">
        <f>IF(Y234="","",VLOOKUP(Y234,Budget!A:B,2,FALSE))</f>
        <v/>
      </c>
    </row>
    <row r="235" spans="6:27" x14ac:dyDescent="0.25">
      <c r="F235" s="84" t="str">
        <f>IF(H235="","",VLOOKUP(H235,Budget!A:B,2,FALSE))</f>
        <v/>
      </c>
      <c r="G235" s="199" t="str">
        <f>IF(H235="","",VLOOKUP(H235,Entraîneur!A:C,2,FALSE))</f>
        <v/>
      </c>
      <c r="I235" s="202" t="str">
        <f t="shared" si="33"/>
        <v/>
      </c>
      <c r="J235" s="70" t="str">
        <f t="shared" si="34"/>
        <v/>
      </c>
      <c r="K235" s="70" t="str">
        <f t="shared" si="35"/>
        <v/>
      </c>
      <c r="L235" s="70" t="str">
        <f t="shared" si="36"/>
        <v/>
      </c>
      <c r="M235" s="71" t="str">
        <f t="shared" si="37"/>
        <v/>
      </c>
      <c r="N235" s="71" t="str">
        <f t="shared" si="38"/>
        <v/>
      </c>
      <c r="O235" s="71" t="str">
        <f t="shared" si="39"/>
        <v/>
      </c>
      <c r="U235" s="70" t="str">
        <f t="shared" si="40"/>
        <v/>
      </c>
      <c r="V235" s="71" t="str">
        <f t="shared" si="41"/>
        <v/>
      </c>
      <c r="W235" s="70" t="str">
        <f t="shared" si="42"/>
        <v/>
      </c>
      <c r="X235" s="208" t="str">
        <f t="shared" si="43"/>
        <v/>
      </c>
      <c r="Z235" s="211" t="str">
        <f>IF(Y235="","",VLOOKUP(Y235,Entraîneur!A:C,2,FALSE))</f>
        <v/>
      </c>
      <c r="AA235" s="84" t="str">
        <f>IF(Y235="","",VLOOKUP(Y235,Budget!A:B,2,FALSE))</f>
        <v/>
      </c>
    </row>
    <row r="236" spans="6:27" x14ac:dyDescent="0.25">
      <c r="F236" s="84" t="str">
        <f>IF(H236="","",VLOOKUP(H236,Budget!A:B,2,FALSE))</f>
        <v/>
      </c>
      <c r="G236" s="199" t="str">
        <f>IF(H236="","",VLOOKUP(H236,Entraîneur!A:C,2,FALSE))</f>
        <v/>
      </c>
      <c r="I236" s="202" t="str">
        <f t="shared" si="33"/>
        <v/>
      </c>
      <c r="J236" s="70" t="str">
        <f t="shared" si="34"/>
        <v/>
      </c>
      <c r="K236" s="70" t="str">
        <f t="shared" si="35"/>
        <v/>
      </c>
      <c r="L236" s="70" t="str">
        <f t="shared" si="36"/>
        <v/>
      </c>
      <c r="M236" s="71" t="str">
        <f t="shared" si="37"/>
        <v/>
      </c>
      <c r="N236" s="71" t="str">
        <f t="shared" si="38"/>
        <v/>
      </c>
      <c r="O236" s="71" t="str">
        <f t="shared" si="39"/>
        <v/>
      </c>
      <c r="U236" s="70" t="str">
        <f t="shared" si="40"/>
        <v/>
      </c>
      <c r="V236" s="71" t="str">
        <f t="shared" si="41"/>
        <v/>
      </c>
      <c r="W236" s="70" t="str">
        <f t="shared" si="42"/>
        <v/>
      </c>
      <c r="X236" s="208" t="str">
        <f t="shared" si="43"/>
        <v/>
      </c>
      <c r="Z236" s="211" t="str">
        <f>IF(Y236="","",VLOOKUP(Y236,Entraîneur!A:C,2,FALSE))</f>
        <v/>
      </c>
      <c r="AA236" s="84" t="str">
        <f>IF(Y236="","",VLOOKUP(Y236,Budget!A:B,2,FALSE))</f>
        <v/>
      </c>
    </row>
    <row r="237" spans="6:27" x14ac:dyDescent="0.25">
      <c r="F237" s="84" t="str">
        <f>IF(H237="","",VLOOKUP(H237,Budget!A:B,2,FALSE))</f>
        <v/>
      </c>
      <c r="G237" s="199" t="str">
        <f>IF(H237="","",VLOOKUP(H237,Entraîneur!A:C,2,FALSE))</f>
        <v/>
      </c>
      <c r="I237" s="202" t="str">
        <f t="shared" si="33"/>
        <v/>
      </c>
      <c r="J237" s="70" t="str">
        <f t="shared" si="34"/>
        <v/>
      </c>
      <c r="K237" s="70" t="str">
        <f t="shared" si="35"/>
        <v/>
      </c>
      <c r="L237" s="70" t="str">
        <f t="shared" si="36"/>
        <v/>
      </c>
      <c r="M237" s="71" t="str">
        <f t="shared" si="37"/>
        <v/>
      </c>
      <c r="N237" s="71" t="str">
        <f t="shared" si="38"/>
        <v/>
      </c>
      <c r="O237" s="71" t="str">
        <f t="shared" si="39"/>
        <v/>
      </c>
      <c r="U237" s="70" t="str">
        <f t="shared" si="40"/>
        <v/>
      </c>
      <c r="V237" s="71" t="str">
        <f t="shared" si="41"/>
        <v/>
      </c>
      <c r="W237" s="70" t="str">
        <f t="shared" si="42"/>
        <v/>
      </c>
      <c r="X237" s="208" t="str">
        <f t="shared" si="43"/>
        <v/>
      </c>
      <c r="Z237" s="211" t="str">
        <f>IF(Y237="","",VLOOKUP(Y237,Entraîneur!A:C,2,FALSE))</f>
        <v/>
      </c>
      <c r="AA237" s="84" t="str">
        <f>IF(Y237="","",VLOOKUP(Y237,Budget!A:B,2,FALSE))</f>
        <v/>
      </c>
    </row>
    <row r="238" spans="6:27" x14ac:dyDescent="0.25">
      <c r="F238" s="84" t="str">
        <f>IF(H238="","",VLOOKUP(H238,Budget!A:B,2,FALSE))</f>
        <v/>
      </c>
      <c r="G238" s="199" t="str">
        <f>IF(H238="","",VLOOKUP(H238,Entraîneur!A:C,2,FALSE))</f>
        <v/>
      </c>
      <c r="I238" s="202" t="str">
        <f t="shared" si="33"/>
        <v/>
      </c>
      <c r="J238" s="70" t="str">
        <f t="shared" si="34"/>
        <v/>
      </c>
      <c r="K238" s="70" t="str">
        <f t="shared" si="35"/>
        <v/>
      </c>
      <c r="L238" s="70" t="str">
        <f t="shared" si="36"/>
        <v/>
      </c>
      <c r="M238" s="71" t="str">
        <f t="shared" si="37"/>
        <v/>
      </c>
      <c r="N238" s="71" t="str">
        <f t="shared" si="38"/>
        <v/>
      </c>
      <c r="O238" s="71" t="str">
        <f t="shared" si="39"/>
        <v/>
      </c>
      <c r="U238" s="70" t="str">
        <f t="shared" si="40"/>
        <v/>
      </c>
      <c r="V238" s="71" t="str">
        <f t="shared" si="41"/>
        <v/>
      </c>
      <c r="W238" s="70" t="str">
        <f t="shared" si="42"/>
        <v/>
      </c>
      <c r="X238" s="208" t="str">
        <f t="shared" si="43"/>
        <v/>
      </c>
      <c r="Z238" s="211" t="str">
        <f>IF(Y238="","",VLOOKUP(Y238,Entraîneur!A:C,2,FALSE))</f>
        <v/>
      </c>
      <c r="AA238" s="84" t="str">
        <f>IF(Y238="","",VLOOKUP(Y238,Budget!A:B,2,FALSE))</f>
        <v/>
      </c>
    </row>
    <row r="239" spans="6:27" x14ac:dyDescent="0.25">
      <c r="F239" s="84" t="str">
        <f>IF(H239="","",VLOOKUP(H239,Budget!A:B,2,FALSE))</f>
        <v/>
      </c>
      <c r="G239" s="199" t="str">
        <f>IF(H239="","",VLOOKUP(H239,Entraîneur!A:C,2,FALSE))</f>
        <v/>
      </c>
      <c r="I239" s="202" t="str">
        <f t="shared" si="33"/>
        <v/>
      </c>
      <c r="J239" s="70" t="str">
        <f t="shared" si="34"/>
        <v/>
      </c>
      <c r="K239" s="70" t="str">
        <f t="shared" si="35"/>
        <v/>
      </c>
      <c r="L239" s="70" t="str">
        <f t="shared" si="36"/>
        <v/>
      </c>
      <c r="M239" s="71" t="str">
        <f t="shared" si="37"/>
        <v/>
      </c>
      <c r="N239" s="71" t="str">
        <f t="shared" si="38"/>
        <v/>
      </c>
      <c r="O239" s="71" t="str">
        <f t="shared" si="39"/>
        <v/>
      </c>
      <c r="U239" s="70" t="str">
        <f t="shared" si="40"/>
        <v/>
      </c>
      <c r="V239" s="71" t="str">
        <f t="shared" si="41"/>
        <v/>
      </c>
      <c r="W239" s="70" t="str">
        <f t="shared" si="42"/>
        <v/>
      </c>
      <c r="X239" s="208" t="str">
        <f t="shared" si="43"/>
        <v/>
      </c>
      <c r="Z239" s="211" t="str">
        <f>IF(Y239="","",VLOOKUP(Y239,Entraîneur!A:C,2,FALSE))</f>
        <v/>
      </c>
      <c r="AA239" s="84" t="str">
        <f>IF(Y239="","",VLOOKUP(Y239,Budget!A:B,2,FALSE))</f>
        <v/>
      </c>
    </row>
    <row r="240" spans="6:27" x14ac:dyDescent="0.25">
      <c r="F240" s="84" t="str">
        <f>IF(H240="","",VLOOKUP(H240,Budget!A:B,2,FALSE))</f>
        <v/>
      </c>
      <c r="G240" s="199" t="str">
        <f>IF(H240="","",VLOOKUP(H240,Entraîneur!A:C,2,FALSE))</f>
        <v/>
      </c>
      <c r="I240" s="202" t="str">
        <f t="shared" si="33"/>
        <v/>
      </c>
      <c r="J240" s="70" t="str">
        <f t="shared" si="34"/>
        <v/>
      </c>
      <c r="K240" s="70" t="str">
        <f t="shared" si="35"/>
        <v/>
      </c>
      <c r="L240" s="70" t="str">
        <f t="shared" si="36"/>
        <v/>
      </c>
      <c r="M240" s="71" t="str">
        <f t="shared" si="37"/>
        <v/>
      </c>
      <c r="N240" s="71" t="str">
        <f t="shared" si="38"/>
        <v/>
      </c>
      <c r="O240" s="71" t="str">
        <f t="shared" si="39"/>
        <v/>
      </c>
      <c r="U240" s="70" t="str">
        <f t="shared" si="40"/>
        <v/>
      </c>
      <c r="V240" s="71" t="str">
        <f t="shared" si="41"/>
        <v/>
      </c>
      <c r="W240" s="70" t="str">
        <f t="shared" si="42"/>
        <v/>
      </c>
      <c r="X240" s="208" t="str">
        <f t="shared" si="43"/>
        <v/>
      </c>
      <c r="Z240" s="211" t="str">
        <f>IF(Y240="","",VLOOKUP(Y240,Entraîneur!A:C,2,FALSE))</f>
        <v/>
      </c>
      <c r="AA240" s="84" t="str">
        <f>IF(Y240="","",VLOOKUP(Y240,Budget!A:B,2,FALSE))</f>
        <v/>
      </c>
    </row>
    <row r="241" spans="6:27" x14ac:dyDescent="0.25">
      <c r="F241" s="84" t="str">
        <f>IF(H241="","",VLOOKUP(H241,Budget!A:B,2,FALSE))</f>
        <v/>
      </c>
      <c r="G241" s="199" t="str">
        <f>IF(H241="","",VLOOKUP(H241,Entraîneur!A:C,2,FALSE))</f>
        <v/>
      </c>
      <c r="I241" s="202" t="str">
        <f t="shared" si="33"/>
        <v/>
      </c>
      <c r="J241" s="70" t="str">
        <f t="shared" si="34"/>
        <v/>
      </c>
      <c r="K241" s="70" t="str">
        <f t="shared" si="35"/>
        <v/>
      </c>
      <c r="L241" s="70" t="str">
        <f t="shared" si="36"/>
        <v/>
      </c>
      <c r="M241" s="71" t="str">
        <f t="shared" si="37"/>
        <v/>
      </c>
      <c r="N241" s="71" t="str">
        <f t="shared" si="38"/>
        <v/>
      </c>
      <c r="O241" s="71" t="str">
        <f t="shared" si="39"/>
        <v/>
      </c>
      <c r="U241" s="70" t="str">
        <f t="shared" si="40"/>
        <v/>
      </c>
      <c r="V241" s="71" t="str">
        <f t="shared" si="41"/>
        <v/>
      </c>
      <c r="W241" s="70" t="str">
        <f t="shared" si="42"/>
        <v/>
      </c>
      <c r="X241" s="208" t="str">
        <f t="shared" si="43"/>
        <v/>
      </c>
      <c r="Z241" s="211" t="str">
        <f>IF(Y241="","",VLOOKUP(Y241,Entraîneur!A:C,2,FALSE))</f>
        <v/>
      </c>
      <c r="AA241" s="84" t="str">
        <f>IF(Y241="","",VLOOKUP(Y241,Budget!A:B,2,FALSE))</f>
        <v/>
      </c>
    </row>
    <row r="242" spans="6:27" x14ac:dyDescent="0.25">
      <c r="F242" s="84" t="str">
        <f>IF(H242="","",VLOOKUP(H242,Budget!A:B,2,FALSE))</f>
        <v/>
      </c>
      <c r="G242" s="199" t="str">
        <f>IF(H242="","",VLOOKUP(H242,Entraîneur!A:C,2,FALSE))</f>
        <v/>
      </c>
      <c r="I242" s="202" t="str">
        <f t="shared" si="33"/>
        <v/>
      </c>
      <c r="J242" s="70" t="str">
        <f t="shared" si="34"/>
        <v/>
      </c>
      <c r="K242" s="70" t="str">
        <f t="shared" si="35"/>
        <v/>
      </c>
      <c r="L242" s="70" t="str">
        <f t="shared" si="36"/>
        <v/>
      </c>
      <c r="M242" s="71" t="str">
        <f t="shared" si="37"/>
        <v/>
      </c>
      <c r="N242" s="71" t="str">
        <f t="shared" si="38"/>
        <v/>
      </c>
      <c r="O242" s="71" t="str">
        <f t="shared" si="39"/>
        <v/>
      </c>
      <c r="U242" s="70" t="str">
        <f t="shared" si="40"/>
        <v/>
      </c>
      <c r="V242" s="71" t="str">
        <f t="shared" si="41"/>
        <v/>
      </c>
      <c r="W242" s="70" t="str">
        <f t="shared" si="42"/>
        <v/>
      </c>
      <c r="X242" s="208" t="str">
        <f t="shared" si="43"/>
        <v/>
      </c>
      <c r="Z242" s="211" t="str">
        <f>IF(Y242="","",VLOOKUP(Y242,Entraîneur!A:C,2,FALSE))</f>
        <v/>
      </c>
      <c r="AA242" s="84" t="str">
        <f>IF(Y242="","",VLOOKUP(Y242,Budget!A:B,2,FALSE))</f>
        <v/>
      </c>
    </row>
    <row r="243" spans="6:27" x14ac:dyDescent="0.25">
      <c r="F243" s="84" t="str">
        <f>IF(H243="","",VLOOKUP(H243,Budget!A:B,2,FALSE))</f>
        <v/>
      </c>
      <c r="G243" s="199" t="str">
        <f>IF(H243="","",VLOOKUP(H243,Entraîneur!A:C,2,FALSE))</f>
        <v/>
      </c>
      <c r="I243" s="202" t="str">
        <f t="shared" si="33"/>
        <v/>
      </c>
      <c r="J243" s="70" t="str">
        <f t="shared" si="34"/>
        <v/>
      </c>
      <c r="K243" s="70" t="str">
        <f t="shared" si="35"/>
        <v/>
      </c>
      <c r="L243" s="70" t="str">
        <f t="shared" si="36"/>
        <v/>
      </c>
      <c r="M243" s="71" t="str">
        <f t="shared" si="37"/>
        <v/>
      </c>
      <c r="N243" s="71" t="str">
        <f t="shared" si="38"/>
        <v/>
      </c>
      <c r="O243" s="71" t="str">
        <f t="shared" si="39"/>
        <v/>
      </c>
      <c r="U243" s="70" t="str">
        <f t="shared" si="40"/>
        <v/>
      </c>
      <c r="V243" s="71" t="str">
        <f t="shared" si="41"/>
        <v/>
      </c>
      <c r="W243" s="70" t="str">
        <f t="shared" si="42"/>
        <v/>
      </c>
      <c r="X243" s="208" t="str">
        <f t="shared" si="43"/>
        <v/>
      </c>
      <c r="Z243" s="211" t="str">
        <f>IF(Y243="","",VLOOKUP(Y243,Entraîneur!A:C,2,FALSE))</f>
        <v/>
      </c>
      <c r="AA243" s="84" t="str">
        <f>IF(Y243="","",VLOOKUP(Y243,Budget!A:B,2,FALSE))</f>
        <v/>
      </c>
    </row>
    <row r="244" spans="6:27" x14ac:dyDescent="0.25">
      <c r="F244" s="84" t="str">
        <f>IF(H244="","",VLOOKUP(H244,Budget!A:B,2,FALSE))</f>
        <v/>
      </c>
      <c r="G244" s="199" t="str">
        <f>IF(H244="","",VLOOKUP(H244,Entraîneur!A:C,2,FALSE))</f>
        <v/>
      </c>
      <c r="I244" s="202" t="str">
        <f t="shared" si="33"/>
        <v/>
      </c>
      <c r="J244" s="70" t="str">
        <f t="shared" si="34"/>
        <v/>
      </c>
      <c r="K244" s="70" t="str">
        <f t="shared" si="35"/>
        <v/>
      </c>
      <c r="L244" s="70" t="str">
        <f t="shared" si="36"/>
        <v/>
      </c>
      <c r="M244" s="71" t="str">
        <f t="shared" si="37"/>
        <v/>
      </c>
      <c r="N244" s="71" t="str">
        <f t="shared" si="38"/>
        <v/>
      </c>
      <c r="O244" s="71" t="str">
        <f t="shared" si="39"/>
        <v/>
      </c>
      <c r="U244" s="70" t="str">
        <f t="shared" si="40"/>
        <v/>
      </c>
      <c r="V244" s="71" t="str">
        <f t="shared" si="41"/>
        <v/>
      </c>
      <c r="W244" s="70" t="str">
        <f t="shared" si="42"/>
        <v/>
      </c>
      <c r="X244" s="208" t="str">
        <f t="shared" si="43"/>
        <v/>
      </c>
      <c r="Z244" s="211" t="str">
        <f>IF(Y244="","",VLOOKUP(Y244,Entraîneur!A:C,2,FALSE))</f>
        <v/>
      </c>
      <c r="AA244" s="84" t="str">
        <f>IF(Y244="","",VLOOKUP(Y244,Budget!A:B,2,FALSE))</f>
        <v/>
      </c>
    </row>
    <row r="245" spans="6:27" x14ac:dyDescent="0.25">
      <c r="F245" s="84" t="str">
        <f>IF(H245="","",VLOOKUP(H245,Budget!A:B,2,FALSE))</f>
        <v/>
      </c>
      <c r="G245" s="199" t="str">
        <f>IF(H245="","",VLOOKUP(H245,Entraîneur!A:C,2,FALSE))</f>
        <v/>
      </c>
      <c r="I245" s="202" t="str">
        <f t="shared" si="33"/>
        <v/>
      </c>
      <c r="J245" s="70" t="str">
        <f t="shared" si="34"/>
        <v/>
      </c>
      <c r="K245" s="70" t="str">
        <f t="shared" si="35"/>
        <v/>
      </c>
      <c r="L245" s="70" t="str">
        <f t="shared" si="36"/>
        <v/>
      </c>
      <c r="M245" s="71" t="str">
        <f t="shared" si="37"/>
        <v/>
      </c>
      <c r="N245" s="71" t="str">
        <f t="shared" si="38"/>
        <v/>
      </c>
      <c r="O245" s="71" t="str">
        <f t="shared" si="39"/>
        <v/>
      </c>
      <c r="U245" s="70" t="str">
        <f t="shared" si="40"/>
        <v/>
      </c>
      <c r="V245" s="71" t="str">
        <f t="shared" si="41"/>
        <v/>
      </c>
      <c r="W245" s="70" t="str">
        <f t="shared" si="42"/>
        <v/>
      </c>
      <c r="X245" s="208" t="str">
        <f t="shared" si="43"/>
        <v/>
      </c>
      <c r="Z245" s="211" t="str">
        <f>IF(Y245="","",VLOOKUP(Y245,Entraîneur!A:C,2,FALSE))</f>
        <v/>
      </c>
      <c r="AA245" s="84" t="str">
        <f>IF(Y245="","",VLOOKUP(Y245,Budget!A:B,2,FALSE))</f>
        <v/>
      </c>
    </row>
    <row r="246" spans="6:27" x14ac:dyDescent="0.25">
      <c r="F246" s="84" t="str">
        <f>IF(H246="","",VLOOKUP(H246,Budget!A:B,2,FALSE))</f>
        <v/>
      </c>
      <c r="G246" s="199" t="str">
        <f>IF(H246="","",VLOOKUP(H246,Entraîneur!A:C,2,FALSE))</f>
        <v/>
      </c>
      <c r="I246" s="202" t="str">
        <f t="shared" si="33"/>
        <v/>
      </c>
      <c r="J246" s="70" t="str">
        <f t="shared" si="34"/>
        <v/>
      </c>
      <c r="K246" s="70" t="str">
        <f t="shared" si="35"/>
        <v/>
      </c>
      <c r="L246" s="70" t="str">
        <f t="shared" si="36"/>
        <v/>
      </c>
      <c r="M246" s="71" t="str">
        <f t="shared" si="37"/>
        <v/>
      </c>
      <c r="N246" s="71" t="str">
        <f t="shared" si="38"/>
        <v/>
      </c>
      <c r="O246" s="71" t="str">
        <f t="shared" si="39"/>
        <v/>
      </c>
      <c r="U246" s="70" t="str">
        <f t="shared" si="40"/>
        <v/>
      </c>
      <c r="V246" s="71" t="str">
        <f t="shared" si="41"/>
        <v/>
      </c>
      <c r="W246" s="70" t="str">
        <f t="shared" si="42"/>
        <v/>
      </c>
      <c r="X246" s="208" t="str">
        <f t="shared" si="43"/>
        <v/>
      </c>
      <c r="Z246" s="211" t="str">
        <f>IF(Y246="","",VLOOKUP(Y246,Entraîneur!A:C,2,FALSE))</f>
        <v/>
      </c>
      <c r="AA246" s="84" t="str">
        <f>IF(Y246="","",VLOOKUP(Y246,Budget!A:B,2,FALSE))</f>
        <v/>
      </c>
    </row>
    <row r="247" spans="6:27" x14ac:dyDescent="0.25">
      <c r="F247" s="84" t="str">
        <f>IF(H247="","",VLOOKUP(H247,Budget!A:B,2,FALSE))</f>
        <v/>
      </c>
      <c r="G247" s="199" t="str">
        <f>IF(H247="","",VLOOKUP(H247,Entraîneur!A:C,2,FALSE))</f>
        <v/>
      </c>
      <c r="I247" s="202" t="str">
        <f t="shared" si="33"/>
        <v/>
      </c>
      <c r="J247" s="70" t="str">
        <f t="shared" si="34"/>
        <v/>
      </c>
      <c r="K247" s="70" t="str">
        <f t="shared" si="35"/>
        <v/>
      </c>
      <c r="L247" s="70" t="str">
        <f t="shared" si="36"/>
        <v/>
      </c>
      <c r="M247" s="71" t="str">
        <f t="shared" si="37"/>
        <v/>
      </c>
      <c r="N247" s="71" t="str">
        <f t="shared" si="38"/>
        <v/>
      </c>
      <c r="O247" s="71" t="str">
        <f t="shared" si="39"/>
        <v/>
      </c>
      <c r="U247" s="70" t="str">
        <f t="shared" si="40"/>
        <v/>
      </c>
      <c r="V247" s="71" t="str">
        <f t="shared" si="41"/>
        <v/>
      </c>
      <c r="W247" s="70" t="str">
        <f t="shared" si="42"/>
        <v/>
      </c>
      <c r="X247" s="208" t="str">
        <f t="shared" si="43"/>
        <v/>
      </c>
      <c r="Z247" s="211" t="str">
        <f>IF(Y247="","",VLOOKUP(Y247,Entraîneur!A:C,2,FALSE))</f>
        <v/>
      </c>
      <c r="AA247" s="84" t="str">
        <f>IF(Y247="","",VLOOKUP(Y247,Budget!A:B,2,FALSE))</f>
        <v/>
      </c>
    </row>
    <row r="248" spans="6:27" x14ac:dyDescent="0.25">
      <c r="F248" s="84" t="str">
        <f>IF(H248="","",VLOOKUP(H248,Budget!A:B,2,FALSE))</f>
        <v/>
      </c>
      <c r="G248" s="199" t="str">
        <f>IF(H248="","",VLOOKUP(H248,Entraîneur!A:C,2,FALSE))</f>
        <v/>
      </c>
      <c r="I248" s="202" t="str">
        <f t="shared" si="33"/>
        <v/>
      </c>
      <c r="J248" s="70" t="str">
        <f t="shared" si="34"/>
        <v/>
      </c>
      <c r="K248" s="70" t="str">
        <f t="shared" si="35"/>
        <v/>
      </c>
      <c r="L248" s="70" t="str">
        <f t="shared" si="36"/>
        <v/>
      </c>
      <c r="M248" s="71" t="str">
        <f t="shared" si="37"/>
        <v/>
      </c>
      <c r="N248" s="71" t="str">
        <f t="shared" si="38"/>
        <v/>
      </c>
      <c r="O248" s="71" t="str">
        <f t="shared" si="39"/>
        <v/>
      </c>
      <c r="U248" s="70" t="str">
        <f t="shared" si="40"/>
        <v/>
      </c>
      <c r="V248" s="71" t="str">
        <f t="shared" si="41"/>
        <v/>
      </c>
      <c r="W248" s="70" t="str">
        <f t="shared" si="42"/>
        <v/>
      </c>
      <c r="X248" s="208" t="str">
        <f t="shared" si="43"/>
        <v/>
      </c>
      <c r="Z248" s="211" t="str">
        <f>IF(Y248="","",VLOOKUP(Y248,Entraîneur!A:C,2,FALSE))</f>
        <v/>
      </c>
      <c r="AA248" s="84" t="str">
        <f>IF(Y248="","",VLOOKUP(Y248,Budget!A:B,2,FALSE))</f>
        <v/>
      </c>
    </row>
    <row r="249" spans="6:27" x14ac:dyDescent="0.25">
      <c r="F249" s="84" t="str">
        <f>IF(H249="","",VLOOKUP(H249,Budget!A:B,2,FALSE))</f>
        <v/>
      </c>
      <c r="G249" s="199" t="str">
        <f>IF(H249="","",VLOOKUP(H249,Entraîneur!A:C,2,FALSE))</f>
        <v/>
      </c>
      <c r="I249" s="202" t="str">
        <f t="shared" si="33"/>
        <v/>
      </c>
      <c r="J249" s="70" t="str">
        <f t="shared" si="34"/>
        <v/>
      </c>
      <c r="K249" s="70" t="str">
        <f t="shared" si="35"/>
        <v/>
      </c>
      <c r="L249" s="70" t="str">
        <f t="shared" si="36"/>
        <v/>
      </c>
      <c r="M249" s="71" t="str">
        <f t="shared" si="37"/>
        <v/>
      </c>
      <c r="N249" s="71" t="str">
        <f t="shared" si="38"/>
        <v/>
      </c>
      <c r="O249" s="71" t="str">
        <f t="shared" si="39"/>
        <v/>
      </c>
      <c r="U249" s="70" t="str">
        <f t="shared" si="40"/>
        <v/>
      </c>
      <c r="V249" s="71" t="str">
        <f t="shared" si="41"/>
        <v/>
      </c>
      <c r="W249" s="70" t="str">
        <f t="shared" si="42"/>
        <v/>
      </c>
      <c r="X249" s="208" t="str">
        <f t="shared" si="43"/>
        <v/>
      </c>
      <c r="Z249" s="211" t="str">
        <f>IF(Y249="","",VLOOKUP(Y249,Entraîneur!A:C,2,FALSE))</f>
        <v/>
      </c>
      <c r="AA249" s="84" t="str">
        <f>IF(Y249="","",VLOOKUP(Y249,Budget!A:B,2,FALSE))</f>
        <v/>
      </c>
    </row>
    <row r="250" spans="6:27" x14ac:dyDescent="0.25">
      <c r="F250" s="84" t="str">
        <f>IF(H250="","",VLOOKUP(H250,Budget!A:B,2,FALSE))</f>
        <v/>
      </c>
      <c r="G250" s="199" t="str">
        <f>IF(H250="","",VLOOKUP(H250,Entraîneur!A:C,2,FALSE))</f>
        <v/>
      </c>
      <c r="I250" s="202" t="str">
        <f t="shared" si="33"/>
        <v/>
      </c>
      <c r="J250" s="70" t="str">
        <f t="shared" si="34"/>
        <v/>
      </c>
      <c r="K250" s="70" t="str">
        <f t="shared" si="35"/>
        <v/>
      </c>
      <c r="L250" s="70" t="str">
        <f t="shared" si="36"/>
        <v/>
      </c>
      <c r="M250" s="71" t="str">
        <f t="shared" si="37"/>
        <v/>
      </c>
      <c r="N250" s="71" t="str">
        <f t="shared" si="38"/>
        <v/>
      </c>
      <c r="O250" s="71" t="str">
        <f t="shared" si="39"/>
        <v/>
      </c>
      <c r="U250" s="70" t="str">
        <f t="shared" si="40"/>
        <v/>
      </c>
      <c r="V250" s="71" t="str">
        <f t="shared" si="41"/>
        <v/>
      </c>
      <c r="W250" s="70" t="str">
        <f t="shared" si="42"/>
        <v/>
      </c>
      <c r="X250" s="208" t="str">
        <f t="shared" si="43"/>
        <v/>
      </c>
      <c r="Z250" s="211" t="str">
        <f>IF(Y250="","",VLOOKUP(Y250,Entraîneur!A:C,2,FALSE))</f>
        <v/>
      </c>
      <c r="AA250" s="84" t="str">
        <f>IF(Y250="","",VLOOKUP(Y250,Budget!A:B,2,FALSE))</f>
        <v/>
      </c>
    </row>
    <row r="251" spans="6:27" x14ac:dyDescent="0.25">
      <c r="F251" s="84" t="str">
        <f>IF(H251="","",VLOOKUP(H251,Budget!A:B,2,FALSE))</f>
        <v/>
      </c>
      <c r="G251" s="199" t="str">
        <f>IF(H251="","",VLOOKUP(H251,Entraîneur!A:C,2,FALSE))</f>
        <v/>
      </c>
      <c r="I251" s="202" t="str">
        <f t="shared" si="33"/>
        <v/>
      </c>
      <c r="J251" s="70" t="str">
        <f t="shared" si="34"/>
        <v/>
      </c>
      <c r="K251" s="70" t="str">
        <f t="shared" si="35"/>
        <v/>
      </c>
      <c r="L251" s="70" t="str">
        <f t="shared" si="36"/>
        <v/>
      </c>
      <c r="M251" s="71" t="str">
        <f t="shared" si="37"/>
        <v/>
      </c>
      <c r="N251" s="71" t="str">
        <f t="shared" si="38"/>
        <v/>
      </c>
      <c r="O251" s="71" t="str">
        <f t="shared" si="39"/>
        <v/>
      </c>
      <c r="U251" s="70" t="str">
        <f t="shared" si="40"/>
        <v/>
      </c>
      <c r="V251" s="71" t="str">
        <f t="shared" si="41"/>
        <v/>
      </c>
      <c r="W251" s="70" t="str">
        <f t="shared" si="42"/>
        <v/>
      </c>
      <c r="X251" s="208" t="str">
        <f t="shared" si="43"/>
        <v/>
      </c>
      <c r="Z251" s="211" t="str">
        <f>IF(Y251="","",VLOOKUP(Y251,Entraîneur!A:C,2,FALSE))</f>
        <v/>
      </c>
      <c r="AA251" s="84" t="str">
        <f>IF(Y251="","",VLOOKUP(Y251,Budget!A:B,2,FALSE))</f>
        <v/>
      </c>
    </row>
    <row r="252" spans="6:27" x14ac:dyDescent="0.25">
      <c r="F252" s="84" t="str">
        <f>IF(H252="","",VLOOKUP(H252,Budget!A:B,2,FALSE))</f>
        <v/>
      </c>
      <c r="G252" s="199" t="str">
        <f>IF(H252="","",VLOOKUP(H252,Entraîneur!A:C,2,FALSE))</f>
        <v/>
      </c>
      <c r="I252" s="202" t="str">
        <f t="shared" si="33"/>
        <v/>
      </c>
      <c r="J252" s="70" t="str">
        <f t="shared" si="34"/>
        <v/>
      </c>
      <c r="K252" s="70" t="str">
        <f t="shared" si="35"/>
        <v/>
      </c>
      <c r="L252" s="70" t="str">
        <f t="shared" si="36"/>
        <v/>
      </c>
      <c r="M252" s="71" t="str">
        <f t="shared" si="37"/>
        <v/>
      </c>
      <c r="N252" s="71" t="str">
        <f t="shared" si="38"/>
        <v/>
      </c>
      <c r="O252" s="71" t="str">
        <f t="shared" si="39"/>
        <v/>
      </c>
      <c r="U252" s="70" t="str">
        <f t="shared" si="40"/>
        <v/>
      </c>
      <c r="V252" s="71" t="str">
        <f t="shared" si="41"/>
        <v/>
      </c>
      <c r="W252" s="70" t="str">
        <f t="shared" si="42"/>
        <v/>
      </c>
      <c r="X252" s="208" t="str">
        <f t="shared" si="43"/>
        <v/>
      </c>
      <c r="Z252" s="211" t="str">
        <f>IF(Y252="","",VLOOKUP(Y252,Entraîneur!A:C,2,FALSE))</f>
        <v/>
      </c>
      <c r="AA252" s="84" t="str">
        <f>IF(Y252="","",VLOOKUP(Y252,Budget!A:B,2,FALSE))</f>
        <v/>
      </c>
    </row>
    <row r="253" spans="6:27" x14ac:dyDescent="0.25">
      <c r="F253" s="84" t="str">
        <f>IF(H253="","",VLOOKUP(H253,Budget!A:B,2,FALSE))</f>
        <v/>
      </c>
      <c r="G253" s="199" t="str">
        <f>IF(H253="","",VLOOKUP(H253,Entraîneur!A:C,2,FALSE))</f>
        <v/>
      </c>
      <c r="I253" s="202" t="str">
        <f t="shared" si="33"/>
        <v/>
      </c>
      <c r="J253" s="70" t="str">
        <f t="shared" si="34"/>
        <v/>
      </c>
      <c r="K253" s="70" t="str">
        <f t="shared" si="35"/>
        <v/>
      </c>
      <c r="L253" s="70" t="str">
        <f t="shared" si="36"/>
        <v/>
      </c>
      <c r="M253" s="71" t="str">
        <f t="shared" si="37"/>
        <v/>
      </c>
      <c r="N253" s="71" t="str">
        <f t="shared" si="38"/>
        <v/>
      </c>
      <c r="O253" s="71" t="str">
        <f t="shared" si="39"/>
        <v/>
      </c>
      <c r="U253" s="70" t="str">
        <f t="shared" si="40"/>
        <v/>
      </c>
      <c r="V253" s="71" t="str">
        <f t="shared" si="41"/>
        <v/>
      </c>
      <c r="W253" s="70" t="str">
        <f t="shared" si="42"/>
        <v/>
      </c>
      <c r="X253" s="208" t="str">
        <f t="shared" si="43"/>
        <v/>
      </c>
      <c r="Z253" s="211" t="str">
        <f>IF(Y253="","",VLOOKUP(Y253,Entraîneur!A:C,2,FALSE))</f>
        <v/>
      </c>
      <c r="AA253" s="84" t="str">
        <f>IF(Y253="","",VLOOKUP(Y253,Budget!A:B,2,FALSE))</f>
        <v/>
      </c>
    </row>
    <row r="254" spans="6:27" x14ac:dyDescent="0.25">
      <c r="F254" s="84" t="str">
        <f>IF(H254="","",VLOOKUP(H254,Budget!A:B,2,FALSE))</f>
        <v/>
      </c>
      <c r="G254" s="199" t="str">
        <f>IF(H254="","",VLOOKUP(H254,Entraîneur!A:C,2,FALSE))</f>
        <v/>
      </c>
      <c r="I254" s="202" t="str">
        <f t="shared" si="33"/>
        <v/>
      </c>
      <c r="J254" s="70" t="str">
        <f t="shared" si="34"/>
        <v/>
      </c>
      <c r="K254" s="70" t="str">
        <f t="shared" si="35"/>
        <v/>
      </c>
      <c r="L254" s="70" t="str">
        <f t="shared" si="36"/>
        <v/>
      </c>
      <c r="M254" s="71" t="str">
        <f t="shared" si="37"/>
        <v/>
      </c>
      <c r="N254" s="71" t="str">
        <f t="shared" si="38"/>
        <v/>
      </c>
      <c r="O254" s="71" t="str">
        <f t="shared" si="39"/>
        <v/>
      </c>
      <c r="U254" s="70" t="str">
        <f t="shared" si="40"/>
        <v/>
      </c>
      <c r="V254" s="71" t="str">
        <f t="shared" si="41"/>
        <v/>
      </c>
      <c r="W254" s="70" t="str">
        <f t="shared" si="42"/>
        <v/>
      </c>
      <c r="X254" s="208" t="str">
        <f t="shared" si="43"/>
        <v/>
      </c>
      <c r="Z254" s="211" t="str">
        <f>IF(Y254="","",VLOOKUP(Y254,Entraîneur!A:C,2,FALSE))</f>
        <v/>
      </c>
      <c r="AA254" s="84" t="str">
        <f>IF(Y254="","",VLOOKUP(Y254,Budget!A:B,2,FALSE))</f>
        <v/>
      </c>
    </row>
    <row r="255" spans="6:27" x14ac:dyDescent="0.25">
      <c r="F255" s="84" t="str">
        <f>IF(H255="","",VLOOKUP(H255,Budget!A:B,2,FALSE))</f>
        <v/>
      </c>
      <c r="G255" s="199" t="str">
        <f>IF(H255="","",VLOOKUP(H255,Entraîneur!A:C,2,FALSE))</f>
        <v/>
      </c>
      <c r="I255" s="202" t="str">
        <f t="shared" si="33"/>
        <v/>
      </c>
      <c r="J255" s="70" t="str">
        <f t="shared" si="34"/>
        <v/>
      </c>
      <c r="K255" s="70" t="str">
        <f t="shared" si="35"/>
        <v/>
      </c>
      <c r="L255" s="70" t="str">
        <f t="shared" si="36"/>
        <v/>
      </c>
      <c r="M255" s="71" t="str">
        <f t="shared" si="37"/>
        <v/>
      </c>
      <c r="N255" s="71" t="str">
        <f t="shared" si="38"/>
        <v/>
      </c>
      <c r="O255" s="71" t="str">
        <f t="shared" si="39"/>
        <v/>
      </c>
      <c r="U255" s="70" t="str">
        <f t="shared" si="40"/>
        <v/>
      </c>
      <c r="V255" s="71" t="str">
        <f t="shared" si="41"/>
        <v/>
      </c>
      <c r="W255" s="70" t="str">
        <f t="shared" si="42"/>
        <v/>
      </c>
      <c r="X255" s="208" t="str">
        <f t="shared" si="43"/>
        <v/>
      </c>
      <c r="Z255" s="211" t="str">
        <f>IF(Y255="","",VLOOKUP(Y255,Entraîneur!A:C,2,FALSE))</f>
        <v/>
      </c>
      <c r="AA255" s="84" t="str">
        <f>IF(Y255="","",VLOOKUP(Y255,Budget!A:B,2,FALSE))</f>
        <v/>
      </c>
    </row>
    <row r="256" spans="6:27" x14ac:dyDescent="0.25">
      <c r="F256" s="84" t="str">
        <f>IF(H256="","",VLOOKUP(H256,Budget!A:B,2,FALSE))</f>
        <v/>
      </c>
      <c r="G256" s="199" t="str">
        <f>IF(H256="","",VLOOKUP(H256,Entraîneur!A:C,2,FALSE))</f>
        <v/>
      </c>
      <c r="I256" s="202" t="str">
        <f t="shared" si="33"/>
        <v/>
      </c>
      <c r="J256" s="70" t="str">
        <f t="shared" si="34"/>
        <v/>
      </c>
      <c r="K256" s="70" t="str">
        <f t="shared" si="35"/>
        <v/>
      </c>
      <c r="L256" s="70" t="str">
        <f t="shared" si="36"/>
        <v/>
      </c>
      <c r="M256" s="71" t="str">
        <f t="shared" si="37"/>
        <v/>
      </c>
      <c r="N256" s="71" t="str">
        <f t="shared" si="38"/>
        <v/>
      </c>
      <c r="O256" s="71" t="str">
        <f t="shared" si="39"/>
        <v/>
      </c>
      <c r="U256" s="70" t="str">
        <f t="shared" si="40"/>
        <v/>
      </c>
      <c r="V256" s="71" t="str">
        <f t="shared" si="41"/>
        <v/>
      </c>
      <c r="W256" s="70" t="str">
        <f t="shared" si="42"/>
        <v/>
      </c>
      <c r="X256" s="208" t="str">
        <f t="shared" si="43"/>
        <v/>
      </c>
      <c r="Z256" s="211" t="str">
        <f>IF(Y256="","",VLOOKUP(Y256,Entraîneur!A:C,2,FALSE))</f>
        <v/>
      </c>
      <c r="AA256" s="84" t="str">
        <f>IF(Y256="","",VLOOKUP(Y256,Budget!A:B,2,FALSE))</f>
        <v/>
      </c>
    </row>
    <row r="257" spans="6:27" x14ac:dyDescent="0.25">
      <c r="F257" s="84" t="str">
        <f>IF(H257="","",VLOOKUP(H257,Budget!A:B,2,FALSE))</f>
        <v/>
      </c>
      <c r="G257" s="199" t="str">
        <f>IF(H257="","",VLOOKUP(H257,Entraîneur!A:C,2,FALSE))</f>
        <v/>
      </c>
      <c r="I257" s="202" t="str">
        <f t="shared" si="33"/>
        <v/>
      </c>
      <c r="J257" s="70" t="str">
        <f t="shared" si="34"/>
        <v/>
      </c>
      <c r="K257" s="70" t="str">
        <f t="shared" si="35"/>
        <v/>
      </c>
      <c r="L257" s="70" t="str">
        <f t="shared" si="36"/>
        <v/>
      </c>
      <c r="M257" s="71" t="str">
        <f t="shared" si="37"/>
        <v/>
      </c>
      <c r="N257" s="71" t="str">
        <f t="shared" si="38"/>
        <v/>
      </c>
      <c r="O257" s="71" t="str">
        <f t="shared" si="39"/>
        <v/>
      </c>
      <c r="U257" s="70" t="str">
        <f t="shared" si="40"/>
        <v/>
      </c>
      <c r="V257" s="71" t="str">
        <f t="shared" si="41"/>
        <v/>
      </c>
      <c r="W257" s="70" t="str">
        <f t="shared" si="42"/>
        <v/>
      </c>
      <c r="X257" s="208" t="str">
        <f t="shared" si="43"/>
        <v/>
      </c>
      <c r="Z257" s="211" t="str">
        <f>IF(Y257="","",VLOOKUP(Y257,Entraîneur!A:C,2,FALSE))</f>
        <v/>
      </c>
      <c r="AA257" s="84" t="str">
        <f>IF(Y257="","",VLOOKUP(Y257,Budget!A:B,2,FALSE))</f>
        <v/>
      </c>
    </row>
    <row r="258" spans="6:27" x14ac:dyDescent="0.25">
      <c r="F258" s="84" t="str">
        <f>IF(H258="","",VLOOKUP(H258,Budget!A:B,2,FALSE))</f>
        <v/>
      </c>
      <c r="G258" s="199" t="str">
        <f>IF(H258="","",VLOOKUP(H258,Entraîneur!A:C,2,FALSE))</f>
        <v/>
      </c>
      <c r="I258" s="202" t="str">
        <f t="shared" ref="I258:I321" si="44">IF(F258="","",COUNTIFS(L:L,"Victoire",H:H,H258,E:E,E258))</f>
        <v/>
      </c>
      <c r="J258" s="70" t="str">
        <f t="shared" ref="J258:J321" si="45">IF(F258="","",COUNTIFS(L:L,"Nul",H:H,H258,E:E,E258))</f>
        <v/>
      </c>
      <c r="K258" s="70" t="str">
        <f t="shared" ref="K258:K321" si="46">IF(F258="","",COUNTIFS(L:L,"Défaite",H:H,H258,E:E,E258))</f>
        <v/>
      </c>
      <c r="L258" s="70" t="str">
        <f t="shared" ref="L258:L321" si="47">IF(P258="","",IF(P258=T258,"Nul",IF(P258&gt;T258,"Victoire",IF(P258&lt;T258,"Défaite"))))</f>
        <v/>
      </c>
      <c r="M258" s="71" t="str">
        <f t="shared" ref="M258:M321" si="48">IF(L258="","",IF(L258="Défaite","0",IF(L258="Nul","1",IF(L258="Victoire","3"))))</f>
        <v/>
      </c>
      <c r="N258" s="71" t="str">
        <f t="shared" ref="N258:N321" si="49">IF(Q258="","",IF(Q258&lt;S258,"OUI","NON"))</f>
        <v/>
      </c>
      <c r="O258" s="71" t="str">
        <f t="shared" ref="O258:O321" si="50">IF(F258="","",IF(F258&gt;=AA258,"OUI","NON"))</f>
        <v/>
      </c>
      <c r="U258" s="70" t="str">
        <f t="shared" ref="U258:U321" si="51">IF(AA258="","",IF(AA258&gt;=F258,"OUI","NON"))</f>
        <v/>
      </c>
      <c r="V258" s="71" t="str">
        <f t="shared" ref="V258:V321" si="52">IF(S258="","",IF(S258&lt;Q258,"OUI","NON"))</f>
        <v/>
      </c>
      <c r="W258" s="70" t="str">
        <f t="shared" ref="W258:W321" si="53">IF(X258="","",IF(X258="Défaite","0",IF(X258="Nul","1",IF(X258="Victoire","3"))))</f>
        <v/>
      </c>
      <c r="X258" s="208" t="str">
        <f t="shared" ref="X258:X321" si="54">IF(T258="","",IF(L258="Nul","Nul",IF(L258="Victoire","Défaite",IF(L258="Défaite","Victoire"))))</f>
        <v/>
      </c>
      <c r="Z258" s="211" t="str">
        <f>IF(Y258="","",VLOOKUP(Y258,Entraîneur!A:C,2,FALSE))</f>
        <v/>
      </c>
      <c r="AA258" s="84" t="str">
        <f>IF(Y258="","",VLOOKUP(Y258,Budget!A:B,2,FALSE))</f>
        <v/>
      </c>
    </row>
    <row r="259" spans="6:27" x14ac:dyDescent="0.25">
      <c r="F259" s="84" t="str">
        <f>IF(H259="","",VLOOKUP(H259,Budget!A:B,2,FALSE))</f>
        <v/>
      </c>
      <c r="G259" s="199" t="str">
        <f>IF(H259="","",VLOOKUP(H259,Entraîneur!A:C,2,FALSE))</f>
        <v/>
      </c>
      <c r="I259" s="202" t="str">
        <f t="shared" si="44"/>
        <v/>
      </c>
      <c r="J259" s="70" t="str">
        <f t="shared" si="45"/>
        <v/>
      </c>
      <c r="K259" s="70" t="str">
        <f t="shared" si="46"/>
        <v/>
      </c>
      <c r="L259" s="70" t="str">
        <f t="shared" si="47"/>
        <v/>
      </c>
      <c r="M259" s="71" t="str">
        <f t="shared" si="48"/>
        <v/>
      </c>
      <c r="N259" s="71" t="str">
        <f t="shared" si="49"/>
        <v/>
      </c>
      <c r="O259" s="71" t="str">
        <f t="shared" si="50"/>
        <v/>
      </c>
      <c r="U259" s="70" t="str">
        <f t="shared" si="51"/>
        <v/>
      </c>
      <c r="V259" s="71" t="str">
        <f t="shared" si="52"/>
        <v/>
      </c>
      <c r="W259" s="70" t="str">
        <f t="shared" si="53"/>
        <v/>
      </c>
      <c r="X259" s="208" t="str">
        <f t="shared" si="54"/>
        <v/>
      </c>
      <c r="Z259" s="211" t="str">
        <f>IF(Y259="","",VLOOKUP(Y259,Entraîneur!A:C,2,FALSE))</f>
        <v/>
      </c>
      <c r="AA259" s="84" t="str">
        <f>IF(Y259="","",VLOOKUP(Y259,Budget!A:B,2,FALSE))</f>
        <v/>
      </c>
    </row>
    <row r="260" spans="6:27" x14ac:dyDescent="0.25">
      <c r="F260" s="84" t="str">
        <f>IF(H260="","",VLOOKUP(H260,Budget!A:B,2,FALSE))</f>
        <v/>
      </c>
      <c r="G260" s="199" t="str">
        <f>IF(H260="","",VLOOKUP(H260,Entraîneur!A:C,2,FALSE))</f>
        <v/>
      </c>
      <c r="I260" s="202" t="str">
        <f t="shared" si="44"/>
        <v/>
      </c>
      <c r="J260" s="70" t="str">
        <f t="shared" si="45"/>
        <v/>
      </c>
      <c r="K260" s="70" t="str">
        <f t="shared" si="46"/>
        <v/>
      </c>
      <c r="L260" s="70" t="str">
        <f t="shared" si="47"/>
        <v/>
      </c>
      <c r="M260" s="71" t="str">
        <f t="shared" si="48"/>
        <v/>
      </c>
      <c r="N260" s="71" t="str">
        <f t="shared" si="49"/>
        <v/>
      </c>
      <c r="O260" s="71" t="str">
        <f t="shared" si="50"/>
        <v/>
      </c>
      <c r="U260" s="70" t="str">
        <f t="shared" si="51"/>
        <v/>
      </c>
      <c r="V260" s="71" t="str">
        <f t="shared" si="52"/>
        <v/>
      </c>
      <c r="W260" s="70" t="str">
        <f t="shared" si="53"/>
        <v/>
      </c>
      <c r="X260" s="208" t="str">
        <f t="shared" si="54"/>
        <v/>
      </c>
      <c r="Z260" s="211" t="str">
        <f>IF(Y260="","",VLOOKUP(Y260,Entraîneur!A:C,2,FALSE))</f>
        <v/>
      </c>
      <c r="AA260" s="84" t="str">
        <f>IF(Y260="","",VLOOKUP(Y260,Budget!A:B,2,FALSE))</f>
        <v/>
      </c>
    </row>
    <row r="261" spans="6:27" x14ac:dyDescent="0.25">
      <c r="F261" s="84" t="str">
        <f>IF(H261="","",VLOOKUP(H261,Budget!A:B,2,FALSE))</f>
        <v/>
      </c>
      <c r="G261" s="199" t="str">
        <f>IF(H261="","",VLOOKUP(H261,Entraîneur!A:C,2,FALSE))</f>
        <v/>
      </c>
      <c r="I261" s="202" t="str">
        <f t="shared" si="44"/>
        <v/>
      </c>
      <c r="J261" s="70" t="str">
        <f t="shared" si="45"/>
        <v/>
      </c>
      <c r="K261" s="70" t="str">
        <f t="shared" si="46"/>
        <v/>
      </c>
      <c r="L261" s="70" t="str">
        <f t="shared" si="47"/>
        <v/>
      </c>
      <c r="M261" s="71" t="str">
        <f t="shared" si="48"/>
        <v/>
      </c>
      <c r="N261" s="71" t="str">
        <f t="shared" si="49"/>
        <v/>
      </c>
      <c r="O261" s="71" t="str">
        <f t="shared" si="50"/>
        <v/>
      </c>
      <c r="U261" s="70" t="str">
        <f t="shared" si="51"/>
        <v/>
      </c>
      <c r="V261" s="71" t="str">
        <f t="shared" si="52"/>
        <v/>
      </c>
      <c r="W261" s="70" t="str">
        <f t="shared" si="53"/>
        <v/>
      </c>
      <c r="X261" s="208" t="str">
        <f t="shared" si="54"/>
        <v/>
      </c>
      <c r="Z261" s="211" t="str">
        <f>IF(Y261="","",VLOOKUP(Y261,Entraîneur!A:C,2,FALSE))</f>
        <v/>
      </c>
      <c r="AA261" s="84" t="str">
        <f>IF(Y261="","",VLOOKUP(Y261,Budget!A:B,2,FALSE))</f>
        <v/>
      </c>
    </row>
    <row r="262" spans="6:27" x14ac:dyDescent="0.25">
      <c r="F262" s="84" t="str">
        <f>IF(H262="","",VLOOKUP(H262,Budget!A:B,2,FALSE))</f>
        <v/>
      </c>
      <c r="G262" s="199" t="str">
        <f>IF(H262="","",VLOOKUP(H262,Entraîneur!A:C,2,FALSE))</f>
        <v/>
      </c>
      <c r="I262" s="202" t="str">
        <f t="shared" si="44"/>
        <v/>
      </c>
      <c r="J262" s="70" t="str">
        <f t="shared" si="45"/>
        <v/>
      </c>
      <c r="K262" s="70" t="str">
        <f t="shared" si="46"/>
        <v/>
      </c>
      <c r="L262" s="70" t="str">
        <f t="shared" si="47"/>
        <v/>
      </c>
      <c r="M262" s="71" t="str">
        <f t="shared" si="48"/>
        <v/>
      </c>
      <c r="N262" s="71" t="str">
        <f t="shared" si="49"/>
        <v/>
      </c>
      <c r="O262" s="71" t="str">
        <f t="shared" si="50"/>
        <v/>
      </c>
      <c r="U262" s="70" t="str">
        <f t="shared" si="51"/>
        <v/>
      </c>
      <c r="V262" s="71" t="str">
        <f t="shared" si="52"/>
        <v/>
      </c>
      <c r="W262" s="70" t="str">
        <f t="shared" si="53"/>
        <v/>
      </c>
      <c r="X262" s="208" t="str">
        <f t="shared" si="54"/>
        <v/>
      </c>
      <c r="Z262" s="211" t="str">
        <f>IF(Y262="","",VLOOKUP(Y262,Entraîneur!A:C,2,FALSE))</f>
        <v/>
      </c>
      <c r="AA262" s="84" t="str">
        <f>IF(Y262="","",VLOOKUP(Y262,Budget!A:B,2,FALSE))</f>
        <v/>
      </c>
    </row>
    <row r="263" spans="6:27" x14ac:dyDescent="0.25">
      <c r="F263" s="84" t="str">
        <f>IF(H263="","",VLOOKUP(H263,Budget!A:B,2,FALSE))</f>
        <v/>
      </c>
      <c r="G263" s="199" t="str">
        <f>IF(H263="","",VLOOKUP(H263,Entraîneur!A:C,2,FALSE))</f>
        <v/>
      </c>
      <c r="I263" s="202" t="str">
        <f t="shared" si="44"/>
        <v/>
      </c>
      <c r="J263" s="70" t="str">
        <f t="shared" si="45"/>
        <v/>
      </c>
      <c r="K263" s="70" t="str">
        <f t="shared" si="46"/>
        <v/>
      </c>
      <c r="L263" s="70" t="str">
        <f t="shared" si="47"/>
        <v/>
      </c>
      <c r="M263" s="71" t="str">
        <f t="shared" si="48"/>
        <v/>
      </c>
      <c r="N263" s="71" t="str">
        <f t="shared" si="49"/>
        <v/>
      </c>
      <c r="O263" s="71" t="str">
        <f t="shared" si="50"/>
        <v/>
      </c>
      <c r="U263" s="70" t="str">
        <f t="shared" si="51"/>
        <v/>
      </c>
      <c r="V263" s="71" t="str">
        <f t="shared" si="52"/>
        <v/>
      </c>
      <c r="W263" s="70" t="str">
        <f t="shared" si="53"/>
        <v/>
      </c>
      <c r="X263" s="208" t="str">
        <f t="shared" si="54"/>
        <v/>
      </c>
      <c r="Z263" s="211" t="str">
        <f>IF(Y263="","",VLOOKUP(Y263,Entraîneur!A:C,2,FALSE))</f>
        <v/>
      </c>
      <c r="AA263" s="84" t="str">
        <f>IF(Y263="","",VLOOKUP(Y263,Budget!A:B,2,FALSE))</f>
        <v/>
      </c>
    </row>
    <row r="264" spans="6:27" x14ac:dyDescent="0.25">
      <c r="F264" s="84" t="str">
        <f>IF(H264="","",VLOOKUP(H264,Budget!A:B,2,FALSE))</f>
        <v/>
      </c>
      <c r="G264" s="199" t="str">
        <f>IF(H264="","",VLOOKUP(H264,Entraîneur!A:C,2,FALSE))</f>
        <v/>
      </c>
      <c r="I264" s="202" t="str">
        <f t="shared" si="44"/>
        <v/>
      </c>
      <c r="J264" s="70" t="str">
        <f t="shared" si="45"/>
        <v/>
      </c>
      <c r="K264" s="70" t="str">
        <f t="shared" si="46"/>
        <v/>
      </c>
      <c r="L264" s="70" t="str">
        <f t="shared" si="47"/>
        <v/>
      </c>
      <c r="M264" s="71" t="str">
        <f t="shared" si="48"/>
        <v/>
      </c>
      <c r="N264" s="71" t="str">
        <f t="shared" si="49"/>
        <v/>
      </c>
      <c r="O264" s="71" t="str">
        <f t="shared" si="50"/>
        <v/>
      </c>
      <c r="U264" s="70" t="str">
        <f t="shared" si="51"/>
        <v/>
      </c>
      <c r="V264" s="71" t="str">
        <f t="shared" si="52"/>
        <v/>
      </c>
      <c r="W264" s="70" t="str">
        <f t="shared" si="53"/>
        <v/>
      </c>
      <c r="X264" s="208" t="str">
        <f t="shared" si="54"/>
        <v/>
      </c>
      <c r="Z264" s="211" t="str">
        <f>IF(Y264="","",VLOOKUP(Y264,Entraîneur!A:C,2,FALSE))</f>
        <v/>
      </c>
      <c r="AA264" s="84" t="str">
        <f>IF(Y264="","",VLOOKUP(Y264,Budget!A:B,2,FALSE))</f>
        <v/>
      </c>
    </row>
    <row r="265" spans="6:27" x14ac:dyDescent="0.25">
      <c r="F265" s="84" t="str">
        <f>IF(H265="","",VLOOKUP(H265,Budget!A:B,2,FALSE))</f>
        <v/>
      </c>
      <c r="G265" s="199" t="str">
        <f>IF(H265="","",VLOOKUP(H265,Entraîneur!A:C,2,FALSE))</f>
        <v/>
      </c>
      <c r="I265" s="202" t="str">
        <f t="shared" si="44"/>
        <v/>
      </c>
      <c r="J265" s="70" t="str">
        <f t="shared" si="45"/>
        <v/>
      </c>
      <c r="K265" s="70" t="str">
        <f t="shared" si="46"/>
        <v/>
      </c>
      <c r="L265" s="70" t="str">
        <f t="shared" si="47"/>
        <v/>
      </c>
      <c r="M265" s="71" t="str">
        <f t="shared" si="48"/>
        <v/>
      </c>
      <c r="N265" s="71" t="str">
        <f t="shared" si="49"/>
        <v/>
      </c>
      <c r="O265" s="71" t="str">
        <f t="shared" si="50"/>
        <v/>
      </c>
      <c r="U265" s="70" t="str">
        <f t="shared" si="51"/>
        <v/>
      </c>
      <c r="V265" s="71" t="str">
        <f t="shared" si="52"/>
        <v/>
      </c>
      <c r="W265" s="70" t="str">
        <f t="shared" si="53"/>
        <v/>
      </c>
      <c r="X265" s="208" t="str">
        <f t="shared" si="54"/>
        <v/>
      </c>
      <c r="Z265" s="211" t="str">
        <f>IF(Y265="","",VLOOKUP(Y265,Entraîneur!A:C,2,FALSE))</f>
        <v/>
      </c>
      <c r="AA265" s="84" t="str">
        <f>IF(Y265="","",VLOOKUP(Y265,Budget!A:B,2,FALSE))</f>
        <v/>
      </c>
    </row>
    <row r="266" spans="6:27" x14ac:dyDescent="0.25">
      <c r="F266" s="84" t="str">
        <f>IF(H266="","",VLOOKUP(H266,Budget!A:B,2,FALSE))</f>
        <v/>
      </c>
      <c r="G266" s="199" t="str">
        <f>IF(H266="","",VLOOKUP(H266,Entraîneur!A:C,2,FALSE))</f>
        <v/>
      </c>
      <c r="I266" s="202" t="str">
        <f t="shared" si="44"/>
        <v/>
      </c>
      <c r="J266" s="70" t="str">
        <f t="shared" si="45"/>
        <v/>
      </c>
      <c r="K266" s="70" t="str">
        <f t="shared" si="46"/>
        <v/>
      </c>
      <c r="L266" s="70" t="str">
        <f t="shared" si="47"/>
        <v/>
      </c>
      <c r="M266" s="71" t="str">
        <f t="shared" si="48"/>
        <v/>
      </c>
      <c r="N266" s="71" t="str">
        <f t="shared" si="49"/>
        <v/>
      </c>
      <c r="O266" s="71" t="str">
        <f t="shared" si="50"/>
        <v/>
      </c>
      <c r="U266" s="70" t="str">
        <f t="shared" si="51"/>
        <v/>
      </c>
      <c r="V266" s="71" t="str">
        <f t="shared" si="52"/>
        <v/>
      </c>
      <c r="W266" s="70" t="str">
        <f t="shared" si="53"/>
        <v/>
      </c>
      <c r="X266" s="208" t="str">
        <f t="shared" si="54"/>
        <v/>
      </c>
      <c r="Z266" s="211" t="str">
        <f>IF(Y266="","",VLOOKUP(Y266,Entraîneur!A:C,2,FALSE))</f>
        <v/>
      </c>
      <c r="AA266" s="84" t="str">
        <f>IF(Y266="","",VLOOKUP(Y266,Budget!A:B,2,FALSE))</f>
        <v/>
      </c>
    </row>
    <row r="267" spans="6:27" x14ac:dyDescent="0.25">
      <c r="F267" s="84" t="str">
        <f>IF(H267="","",VLOOKUP(H267,Budget!A:B,2,FALSE))</f>
        <v/>
      </c>
      <c r="G267" s="199" t="str">
        <f>IF(H267="","",VLOOKUP(H267,Entraîneur!A:C,2,FALSE))</f>
        <v/>
      </c>
      <c r="I267" s="202" t="str">
        <f t="shared" si="44"/>
        <v/>
      </c>
      <c r="J267" s="70" t="str">
        <f t="shared" si="45"/>
        <v/>
      </c>
      <c r="K267" s="70" t="str">
        <f t="shared" si="46"/>
        <v/>
      </c>
      <c r="L267" s="70" t="str">
        <f t="shared" si="47"/>
        <v/>
      </c>
      <c r="M267" s="71" t="str">
        <f t="shared" si="48"/>
        <v/>
      </c>
      <c r="N267" s="71" t="str">
        <f t="shared" si="49"/>
        <v/>
      </c>
      <c r="O267" s="71" t="str">
        <f t="shared" si="50"/>
        <v/>
      </c>
      <c r="U267" s="70" t="str">
        <f t="shared" si="51"/>
        <v/>
      </c>
      <c r="V267" s="71" t="str">
        <f t="shared" si="52"/>
        <v/>
      </c>
      <c r="W267" s="70" t="str">
        <f t="shared" si="53"/>
        <v/>
      </c>
      <c r="X267" s="208" t="str">
        <f t="shared" si="54"/>
        <v/>
      </c>
      <c r="Z267" s="211" t="str">
        <f>IF(Y267="","",VLOOKUP(Y267,Entraîneur!A:C,2,FALSE))</f>
        <v/>
      </c>
      <c r="AA267" s="84" t="str">
        <f>IF(Y267="","",VLOOKUP(Y267,Budget!A:B,2,FALSE))</f>
        <v/>
      </c>
    </row>
    <row r="268" spans="6:27" x14ac:dyDescent="0.25">
      <c r="F268" s="84" t="str">
        <f>IF(H268="","",VLOOKUP(H268,Budget!A:B,2,FALSE))</f>
        <v/>
      </c>
      <c r="G268" s="199" t="str">
        <f>IF(H268="","",VLOOKUP(H268,Entraîneur!A:C,2,FALSE))</f>
        <v/>
      </c>
      <c r="I268" s="202" t="str">
        <f t="shared" si="44"/>
        <v/>
      </c>
      <c r="J268" s="70" t="str">
        <f t="shared" si="45"/>
        <v/>
      </c>
      <c r="K268" s="70" t="str">
        <f t="shared" si="46"/>
        <v/>
      </c>
      <c r="L268" s="70" t="str">
        <f t="shared" si="47"/>
        <v/>
      </c>
      <c r="M268" s="71" t="str">
        <f t="shared" si="48"/>
        <v/>
      </c>
      <c r="N268" s="71" t="str">
        <f t="shared" si="49"/>
        <v/>
      </c>
      <c r="O268" s="71" t="str">
        <f t="shared" si="50"/>
        <v/>
      </c>
      <c r="U268" s="70" t="str">
        <f t="shared" si="51"/>
        <v/>
      </c>
      <c r="V268" s="71" t="str">
        <f t="shared" si="52"/>
        <v/>
      </c>
      <c r="W268" s="70" t="str">
        <f t="shared" si="53"/>
        <v/>
      </c>
      <c r="X268" s="208" t="str">
        <f t="shared" si="54"/>
        <v/>
      </c>
      <c r="Z268" s="211" t="str">
        <f>IF(Y268="","",VLOOKUP(Y268,Entraîneur!A:C,2,FALSE))</f>
        <v/>
      </c>
      <c r="AA268" s="84" t="str">
        <f>IF(Y268="","",VLOOKUP(Y268,Budget!A:B,2,FALSE))</f>
        <v/>
      </c>
    </row>
    <row r="269" spans="6:27" x14ac:dyDescent="0.25">
      <c r="F269" s="84" t="str">
        <f>IF(H269="","",VLOOKUP(H269,Budget!A:B,2,FALSE))</f>
        <v/>
      </c>
      <c r="G269" s="199" t="str">
        <f>IF(H269="","",VLOOKUP(H269,Entraîneur!A:C,2,FALSE))</f>
        <v/>
      </c>
      <c r="I269" s="202" t="str">
        <f t="shared" si="44"/>
        <v/>
      </c>
      <c r="J269" s="70" t="str">
        <f t="shared" si="45"/>
        <v/>
      </c>
      <c r="K269" s="70" t="str">
        <f t="shared" si="46"/>
        <v/>
      </c>
      <c r="L269" s="70" t="str">
        <f t="shared" si="47"/>
        <v/>
      </c>
      <c r="M269" s="71" t="str">
        <f t="shared" si="48"/>
        <v/>
      </c>
      <c r="N269" s="71" t="str">
        <f t="shared" si="49"/>
        <v/>
      </c>
      <c r="O269" s="71" t="str">
        <f t="shared" si="50"/>
        <v/>
      </c>
      <c r="U269" s="70" t="str">
        <f t="shared" si="51"/>
        <v/>
      </c>
      <c r="V269" s="71" t="str">
        <f t="shared" si="52"/>
        <v/>
      </c>
      <c r="W269" s="70" t="str">
        <f t="shared" si="53"/>
        <v/>
      </c>
      <c r="X269" s="208" t="str">
        <f t="shared" si="54"/>
        <v/>
      </c>
      <c r="Z269" s="211" t="str">
        <f>IF(Y269="","",VLOOKUP(Y269,Entraîneur!A:C,2,FALSE))</f>
        <v/>
      </c>
      <c r="AA269" s="84" t="str">
        <f>IF(Y269="","",VLOOKUP(Y269,Budget!A:B,2,FALSE))</f>
        <v/>
      </c>
    </row>
    <row r="270" spans="6:27" x14ac:dyDescent="0.25">
      <c r="F270" s="84" t="str">
        <f>IF(H270="","",VLOOKUP(H270,Budget!A:B,2,FALSE))</f>
        <v/>
      </c>
      <c r="G270" s="199" t="str">
        <f>IF(H270="","",VLOOKUP(H270,Entraîneur!A:C,2,FALSE))</f>
        <v/>
      </c>
      <c r="I270" s="202" t="str">
        <f t="shared" si="44"/>
        <v/>
      </c>
      <c r="J270" s="70" t="str">
        <f t="shared" si="45"/>
        <v/>
      </c>
      <c r="K270" s="70" t="str">
        <f t="shared" si="46"/>
        <v/>
      </c>
      <c r="L270" s="70" t="str">
        <f t="shared" si="47"/>
        <v/>
      </c>
      <c r="M270" s="71" t="str">
        <f t="shared" si="48"/>
        <v/>
      </c>
      <c r="N270" s="71" t="str">
        <f t="shared" si="49"/>
        <v/>
      </c>
      <c r="O270" s="71" t="str">
        <f t="shared" si="50"/>
        <v/>
      </c>
      <c r="U270" s="70" t="str">
        <f t="shared" si="51"/>
        <v/>
      </c>
      <c r="V270" s="71" t="str">
        <f t="shared" si="52"/>
        <v/>
      </c>
      <c r="W270" s="70" t="str">
        <f t="shared" si="53"/>
        <v/>
      </c>
      <c r="X270" s="208" t="str">
        <f t="shared" si="54"/>
        <v/>
      </c>
      <c r="Z270" s="211" t="str">
        <f>IF(Y270="","",VLOOKUP(Y270,Entraîneur!A:C,2,FALSE))</f>
        <v/>
      </c>
      <c r="AA270" s="84" t="str">
        <f>IF(Y270="","",VLOOKUP(Y270,Budget!A:B,2,FALSE))</f>
        <v/>
      </c>
    </row>
    <row r="271" spans="6:27" x14ac:dyDescent="0.25">
      <c r="F271" s="84" t="str">
        <f>IF(H271="","",VLOOKUP(H271,Budget!A:B,2,FALSE))</f>
        <v/>
      </c>
      <c r="G271" s="199" t="str">
        <f>IF(H271="","",VLOOKUP(H271,Entraîneur!A:C,2,FALSE))</f>
        <v/>
      </c>
      <c r="I271" s="202" t="str">
        <f t="shared" si="44"/>
        <v/>
      </c>
      <c r="J271" s="70" t="str">
        <f t="shared" si="45"/>
        <v/>
      </c>
      <c r="K271" s="70" t="str">
        <f t="shared" si="46"/>
        <v/>
      </c>
      <c r="L271" s="70" t="str">
        <f t="shared" si="47"/>
        <v/>
      </c>
      <c r="M271" s="71" t="str">
        <f t="shared" si="48"/>
        <v/>
      </c>
      <c r="N271" s="71" t="str">
        <f t="shared" si="49"/>
        <v/>
      </c>
      <c r="O271" s="71" t="str">
        <f t="shared" si="50"/>
        <v/>
      </c>
      <c r="U271" s="70" t="str">
        <f t="shared" si="51"/>
        <v/>
      </c>
      <c r="V271" s="71" t="str">
        <f t="shared" si="52"/>
        <v/>
      </c>
      <c r="W271" s="70" t="str">
        <f t="shared" si="53"/>
        <v/>
      </c>
      <c r="X271" s="208" t="str">
        <f t="shared" si="54"/>
        <v/>
      </c>
      <c r="Z271" s="211" t="str">
        <f>IF(Y271="","",VLOOKUP(Y271,Entraîneur!A:C,2,FALSE))</f>
        <v/>
      </c>
      <c r="AA271" s="84" t="str">
        <f>IF(Y271="","",VLOOKUP(Y271,Budget!A:B,2,FALSE))</f>
        <v/>
      </c>
    </row>
    <row r="272" spans="6:27" x14ac:dyDescent="0.25">
      <c r="F272" s="84" t="str">
        <f>IF(H272="","",VLOOKUP(H272,Budget!A:B,2,FALSE))</f>
        <v/>
      </c>
      <c r="G272" s="199" t="str">
        <f>IF(H272="","",VLOOKUP(H272,Entraîneur!A:C,2,FALSE))</f>
        <v/>
      </c>
      <c r="I272" s="202" t="str">
        <f t="shared" si="44"/>
        <v/>
      </c>
      <c r="J272" s="70" t="str">
        <f t="shared" si="45"/>
        <v/>
      </c>
      <c r="K272" s="70" t="str">
        <f t="shared" si="46"/>
        <v/>
      </c>
      <c r="L272" s="70" t="str">
        <f t="shared" si="47"/>
        <v/>
      </c>
      <c r="M272" s="71" t="str">
        <f t="shared" si="48"/>
        <v/>
      </c>
      <c r="N272" s="71" t="str">
        <f t="shared" si="49"/>
        <v/>
      </c>
      <c r="O272" s="71" t="str">
        <f t="shared" si="50"/>
        <v/>
      </c>
      <c r="U272" s="70" t="str">
        <f t="shared" si="51"/>
        <v/>
      </c>
      <c r="V272" s="71" t="str">
        <f t="shared" si="52"/>
        <v/>
      </c>
      <c r="W272" s="70" t="str">
        <f t="shared" si="53"/>
        <v/>
      </c>
      <c r="X272" s="208" t="str">
        <f t="shared" si="54"/>
        <v/>
      </c>
      <c r="Z272" s="211" t="str">
        <f>IF(Y272="","",VLOOKUP(Y272,Entraîneur!A:C,2,FALSE))</f>
        <v/>
      </c>
      <c r="AA272" s="84" t="str">
        <f>IF(Y272="","",VLOOKUP(Y272,Budget!A:B,2,FALSE))</f>
        <v/>
      </c>
    </row>
    <row r="273" spans="6:27" x14ac:dyDescent="0.25">
      <c r="F273" s="84" t="str">
        <f>IF(H273="","",VLOOKUP(H273,Budget!A:B,2,FALSE))</f>
        <v/>
      </c>
      <c r="G273" s="199" t="str">
        <f>IF(H273="","",VLOOKUP(H273,Entraîneur!A:C,2,FALSE))</f>
        <v/>
      </c>
      <c r="I273" s="202" t="str">
        <f t="shared" si="44"/>
        <v/>
      </c>
      <c r="J273" s="70" t="str">
        <f t="shared" si="45"/>
        <v/>
      </c>
      <c r="K273" s="70" t="str">
        <f t="shared" si="46"/>
        <v/>
      </c>
      <c r="L273" s="70" t="str">
        <f t="shared" si="47"/>
        <v/>
      </c>
      <c r="M273" s="71" t="str">
        <f t="shared" si="48"/>
        <v/>
      </c>
      <c r="N273" s="71" t="str">
        <f t="shared" si="49"/>
        <v/>
      </c>
      <c r="O273" s="71" t="str">
        <f t="shared" si="50"/>
        <v/>
      </c>
      <c r="U273" s="70" t="str">
        <f t="shared" si="51"/>
        <v/>
      </c>
      <c r="V273" s="71" t="str">
        <f t="shared" si="52"/>
        <v/>
      </c>
      <c r="W273" s="70" t="str">
        <f t="shared" si="53"/>
        <v/>
      </c>
      <c r="X273" s="208" t="str">
        <f t="shared" si="54"/>
        <v/>
      </c>
      <c r="Z273" s="211" t="str">
        <f>IF(Y273="","",VLOOKUP(Y273,Entraîneur!A:C,2,FALSE))</f>
        <v/>
      </c>
      <c r="AA273" s="84" t="str">
        <f>IF(Y273="","",VLOOKUP(Y273,Budget!A:B,2,FALSE))</f>
        <v/>
      </c>
    </row>
    <row r="274" spans="6:27" x14ac:dyDescent="0.25">
      <c r="F274" s="84" t="str">
        <f>IF(H274="","",VLOOKUP(H274,Budget!A:B,2,FALSE))</f>
        <v/>
      </c>
      <c r="G274" s="199" t="str">
        <f>IF(H274="","",VLOOKUP(H274,Entraîneur!A:C,2,FALSE))</f>
        <v/>
      </c>
      <c r="I274" s="202" t="str">
        <f t="shared" si="44"/>
        <v/>
      </c>
      <c r="J274" s="70" t="str">
        <f t="shared" si="45"/>
        <v/>
      </c>
      <c r="K274" s="70" t="str">
        <f t="shared" si="46"/>
        <v/>
      </c>
      <c r="L274" s="70" t="str">
        <f t="shared" si="47"/>
        <v/>
      </c>
      <c r="M274" s="71" t="str">
        <f t="shared" si="48"/>
        <v/>
      </c>
      <c r="N274" s="71" t="str">
        <f t="shared" si="49"/>
        <v/>
      </c>
      <c r="O274" s="71" t="str">
        <f t="shared" si="50"/>
        <v/>
      </c>
      <c r="U274" s="70" t="str">
        <f t="shared" si="51"/>
        <v/>
      </c>
      <c r="V274" s="71" t="str">
        <f t="shared" si="52"/>
        <v/>
      </c>
      <c r="W274" s="70" t="str">
        <f t="shared" si="53"/>
        <v/>
      </c>
      <c r="X274" s="208" t="str">
        <f t="shared" si="54"/>
        <v/>
      </c>
      <c r="Z274" s="211" t="str">
        <f>IF(Y274="","",VLOOKUP(Y274,Entraîneur!A:C,2,FALSE))</f>
        <v/>
      </c>
      <c r="AA274" s="84" t="str">
        <f>IF(Y274="","",VLOOKUP(Y274,Budget!A:B,2,FALSE))</f>
        <v/>
      </c>
    </row>
    <row r="275" spans="6:27" x14ac:dyDescent="0.25">
      <c r="F275" s="84" t="str">
        <f>IF(H275="","",VLOOKUP(H275,Budget!A:B,2,FALSE))</f>
        <v/>
      </c>
      <c r="G275" s="199" t="str">
        <f>IF(H275="","",VLOOKUP(H275,Entraîneur!A:C,2,FALSE))</f>
        <v/>
      </c>
      <c r="I275" s="202" t="str">
        <f t="shared" si="44"/>
        <v/>
      </c>
      <c r="J275" s="70" t="str">
        <f t="shared" si="45"/>
        <v/>
      </c>
      <c r="K275" s="70" t="str">
        <f t="shared" si="46"/>
        <v/>
      </c>
      <c r="L275" s="70" t="str">
        <f t="shared" si="47"/>
        <v/>
      </c>
      <c r="M275" s="71" t="str">
        <f t="shared" si="48"/>
        <v/>
      </c>
      <c r="N275" s="71" t="str">
        <f t="shared" si="49"/>
        <v/>
      </c>
      <c r="O275" s="71" t="str">
        <f t="shared" si="50"/>
        <v/>
      </c>
      <c r="U275" s="70" t="str">
        <f t="shared" si="51"/>
        <v/>
      </c>
      <c r="V275" s="71" t="str">
        <f t="shared" si="52"/>
        <v/>
      </c>
      <c r="W275" s="70" t="str">
        <f t="shared" si="53"/>
        <v/>
      </c>
      <c r="X275" s="208" t="str">
        <f t="shared" si="54"/>
        <v/>
      </c>
      <c r="Z275" s="211" t="str">
        <f>IF(Y275="","",VLOOKUP(Y275,Entraîneur!A:C,2,FALSE))</f>
        <v/>
      </c>
      <c r="AA275" s="84" t="str">
        <f>IF(Y275="","",VLOOKUP(Y275,Budget!A:B,2,FALSE))</f>
        <v/>
      </c>
    </row>
    <row r="276" spans="6:27" x14ac:dyDescent="0.25">
      <c r="F276" s="84" t="str">
        <f>IF(H276="","",VLOOKUP(H276,Budget!A:B,2,FALSE))</f>
        <v/>
      </c>
      <c r="G276" s="199" t="str">
        <f>IF(H276="","",VLOOKUP(H276,Entraîneur!A:C,2,FALSE))</f>
        <v/>
      </c>
      <c r="I276" s="202" t="str">
        <f t="shared" si="44"/>
        <v/>
      </c>
      <c r="J276" s="70" t="str">
        <f t="shared" si="45"/>
        <v/>
      </c>
      <c r="K276" s="70" t="str">
        <f t="shared" si="46"/>
        <v/>
      </c>
      <c r="L276" s="70" t="str">
        <f t="shared" si="47"/>
        <v/>
      </c>
      <c r="M276" s="71" t="str">
        <f t="shared" si="48"/>
        <v/>
      </c>
      <c r="N276" s="71" t="str">
        <f t="shared" si="49"/>
        <v/>
      </c>
      <c r="O276" s="71" t="str">
        <f t="shared" si="50"/>
        <v/>
      </c>
      <c r="U276" s="70" t="str">
        <f t="shared" si="51"/>
        <v/>
      </c>
      <c r="V276" s="71" t="str">
        <f t="shared" si="52"/>
        <v/>
      </c>
      <c r="W276" s="70" t="str">
        <f t="shared" si="53"/>
        <v/>
      </c>
      <c r="X276" s="208" t="str">
        <f t="shared" si="54"/>
        <v/>
      </c>
      <c r="Z276" s="211" t="str">
        <f>IF(Y276="","",VLOOKUP(Y276,Entraîneur!A:C,2,FALSE))</f>
        <v/>
      </c>
      <c r="AA276" s="84" t="str">
        <f>IF(Y276="","",VLOOKUP(Y276,Budget!A:B,2,FALSE))</f>
        <v/>
      </c>
    </row>
    <row r="277" spans="6:27" x14ac:dyDescent="0.25">
      <c r="F277" s="84" t="str">
        <f>IF(H277="","",VLOOKUP(H277,Budget!A:B,2,FALSE))</f>
        <v/>
      </c>
      <c r="G277" s="199" t="str">
        <f>IF(H277="","",VLOOKUP(H277,Entraîneur!A:C,2,FALSE))</f>
        <v/>
      </c>
      <c r="I277" s="202" t="str">
        <f t="shared" si="44"/>
        <v/>
      </c>
      <c r="J277" s="70" t="str">
        <f t="shared" si="45"/>
        <v/>
      </c>
      <c r="K277" s="70" t="str">
        <f t="shared" si="46"/>
        <v/>
      </c>
      <c r="L277" s="70" t="str">
        <f t="shared" si="47"/>
        <v/>
      </c>
      <c r="M277" s="71" t="str">
        <f t="shared" si="48"/>
        <v/>
      </c>
      <c r="N277" s="71" t="str">
        <f t="shared" si="49"/>
        <v/>
      </c>
      <c r="O277" s="71" t="str">
        <f t="shared" si="50"/>
        <v/>
      </c>
      <c r="U277" s="70" t="str">
        <f t="shared" si="51"/>
        <v/>
      </c>
      <c r="V277" s="71" t="str">
        <f t="shared" si="52"/>
        <v/>
      </c>
      <c r="W277" s="70" t="str">
        <f t="shared" si="53"/>
        <v/>
      </c>
      <c r="X277" s="208" t="str">
        <f t="shared" si="54"/>
        <v/>
      </c>
      <c r="Z277" s="211" t="str">
        <f>IF(Y277="","",VLOOKUP(Y277,Entraîneur!A:C,2,FALSE))</f>
        <v/>
      </c>
      <c r="AA277" s="84" t="str">
        <f>IF(Y277="","",VLOOKUP(Y277,Budget!A:B,2,FALSE))</f>
        <v/>
      </c>
    </row>
    <row r="278" spans="6:27" x14ac:dyDescent="0.25">
      <c r="F278" s="84" t="str">
        <f>IF(H278="","",VLOOKUP(H278,Budget!A:B,2,FALSE))</f>
        <v/>
      </c>
      <c r="G278" s="199" t="str">
        <f>IF(H278="","",VLOOKUP(H278,Entraîneur!A:C,2,FALSE))</f>
        <v/>
      </c>
      <c r="I278" s="202" t="str">
        <f t="shared" si="44"/>
        <v/>
      </c>
      <c r="J278" s="70" t="str">
        <f t="shared" si="45"/>
        <v/>
      </c>
      <c r="K278" s="70" t="str">
        <f t="shared" si="46"/>
        <v/>
      </c>
      <c r="L278" s="70" t="str">
        <f t="shared" si="47"/>
        <v/>
      </c>
      <c r="M278" s="71" t="str">
        <f t="shared" si="48"/>
        <v/>
      </c>
      <c r="N278" s="71" t="str">
        <f t="shared" si="49"/>
        <v/>
      </c>
      <c r="O278" s="71" t="str">
        <f t="shared" si="50"/>
        <v/>
      </c>
      <c r="U278" s="70" t="str">
        <f t="shared" si="51"/>
        <v/>
      </c>
      <c r="V278" s="71" t="str">
        <f t="shared" si="52"/>
        <v/>
      </c>
      <c r="W278" s="70" t="str">
        <f t="shared" si="53"/>
        <v/>
      </c>
      <c r="X278" s="208" t="str">
        <f t="shared" si="54"/>
        <v/>
      </c>
      <c r="Z278" s="211" t="str">
        <f>IF(Y278="","",VLOOKUP(Y278,Entraîneur!A:C,2,FALSE))</f>
        <v/>
      </c>
      <c r="AA278" s="84" t="str">
        <f>IF(Y278="","",VLOOKUP(Y278,Budget!A:B,2,FALSE))</f>
        <v/>
      </c>
    </row>
    <row r="279" spans="6:27" x14ac:dyDescent="0.25">
      <c r="F279" s="84" t="str">
        <f>IF(H279="","",VLOOKUP(H279,Budget!A:B,2,FALSE))</f>
        <v/>
      </c>
      <c r="G279" s="199" t="str">
        <f>IF(H279="","",VLOOKUP(H279,Entraîneur!A:C,2,FALSE))</f>
        <v/>
      </c>
      <c r="I279" s="202" t="str">
        <f t="shared" si="44"/>
        <v/>
      </c>
      <c r="J279" s="70" t="str">
        <f t="shared" si="45"/>
        <v/>
      </c>
      <c r="K279" s="70" t="str">
        <f t="shared" si="46"/>
        <v/>
      </c>
      <c r="L279" s="70" t="str">
        <f t="shared" si="47"/>
        <v/>
      </c>
      <c r="M279" s="71" t="str">
        <f t="shared" si="48"/>
        <v/>
      </c>
      <c r="N279" s="71" t="str">
        <f t="shared" si="49"/>
        <v/>
      </c>
      <c r="O279" s="71" t="str">
        <f t="shared" si="50"/>
        <v/>
      </c>
      <c r="U279" s="70" t="str">
        <f t="shared" si="51"/>
        <v/>
      </c>
      <c r="V279" s="71" t="str">
        <f t="shared" si="52"/>
        <v/>
      </c>
      <c r="W279" s="70" t="str">
        <f t="shared" si="53"/>
        <v/>
      </c>
      <c r="X279" s="208" t="str">
        <f t="shared" si="54"/>
        <v/>
      </c>
      <c r="Z279" s="211" t="str">
        <f>IF(Y279="","",VLOOKUP(Y279,Entraîneur!A:C,2,FALSE))</f>
        <v/>
      </c>
      <c r="AA279" s="84" t="str">
        <f>IF(Y279="","",VLOOKUP(Y279,Budget!A:B,2,FALSE))</f>
        <v/>
      </c>
    </row>
    <row r="280" spans="6:27" x14ac:dyDescent="0.25">
      <c r="F280" s="84" t="str">
        <f>IF(H280="","",VLOOKUP(H280,Budget!A:B,2,FALSE))</f>
        <v/>
      </c>
      <c r="G280" s="199" t="str">
        <f>IF(H280="","",VLOOKUP(H280,Entraîneur!A:C,2,FALSE))</f>
        <v/>
      </c>
      <c r="I280" s="202" t="str">
        <f t="shared" si="44"/>
        <v/>
      </c>
      <c r="J280" s="70" t="str">
        <f t="shared" si="45"/>
        <v/>
      </c>
      <c r="K280" s="70" t="str">
        <f t="shared" si="46"/>
        <v/>
      </c>
      <c r="L280" s="70" t="str">
        <f t="shared" si="47"/>
        <v/>
      </c>
      <c r="M280" s="71" t="str">
        <f t="shared" si="48"/>
        <v/>
      </c>
      <c r="N280" s="71" t="str">
        <f t="shared" si="49"/>
        <v/>
      </c>
      <c r="O280" s="71" t="str">
        <f t="shared" si="50"/>
        <v/>
      </c>
      <c r="U280" s="70" t="str">
        <f t="shared" si="51"/>
        <v/>
      </c>
      <c r="V280" s="71" t="str">
        <f t="shared" si="52"/>
        <v/>
      </c>
      <c r="W280" s="70" t="str">
        <f t="shared" si="53"/>
        <v/>
      </c>
      <c r="X280" s="208" t="str">
        <f t="shared" si="54"/>
        <v/>
      </c>
      <c r="Z280" s="211" t="str">
        <f>IF(Y280="","",VLOOKUP(Y280,Entraîneur!A:C,2,FALSE))</f>
        <v/>
      </c>
      <c r="AA280" s="84" t="str">
        <f>IF(Y280="","",VLOOKUP(Y280,Budget!A:B,2,FALSE))</f>
        <v/>
      </c>
    </row>
    <row r="281" spans="6:27" x14ac:dyDescent="0.25">
      <c r="F281" s="84" t="str">
        <f>IF(H281="","",VLOOKUP(H281,Budget!A:B,2,FALSE))</f>
        <v/>
      </c>
      <c r="G281" s="199" t="str">
        <f>IF(H281="","",VLOOKUP(H281,Entraîneur!A:C,2,FALSE))</f>
        <v/>
      </c>
      <c r="I281" s="202" t="str">
        <f t="shared" si="44"/>
        <v/>
      </c>
      <c r="J281" s="70" t="str">
        <f t="shared" si="45"/>
        <v/>
      </c>
      <c r="K281" s="70" t="str">
        <f t="shared" si="46"/>
        <v/>
      </c>
      <c r="L281" s="70" t="str">
        <f t="shared" si="47"/>
        <v/>
      </c>
      <c r="M281" s="71" t="str">
        <f t="shared" si="48"/>
        <v/>
      </c>
      <c r="N281" s="71" t="str">
        <f t="shared" si="49"/>
        <v/>
      </c>
      <c r="O281" s="71" t="str">
        <f t="shared" si="50"/>
        <v/>
      </c>
      <c r="U281" s="70" t="str">
        <f t="shared" si="51"/>
        <v/>
      </c>
      <c r="V281" s="71" t="str">
        <f t="shared" si="52"/>
        <v/>
      </c>
      <c r="W281" s="70" t="str">
        <f t="shared" si="53"/>
        <v/>
      </c>
      <c r="X281" s="208" t="str">
        <f t="shared" si="54"/>
        <v/>
      </c>
      <c r="Z281" s="211" t="str">
        <f>IF(Y281="","",VLOOKUP(Y281,Entraîneur!A:C,2,FALSE))</f>
        <v/>
      </c>
      <c r="AA281" s="84" t="str">
        <f>IF(Y281="","",VLOOKUP(Y281,Budget!A:B,2,FALSE))</f>
        <v/>
      </c>
    </row>
    <row r="282" spans="6:27" x14ac:dyDescent="0.25">
      <c r="F282" s="84" t="str">
        <f>IF(H282="","",VLOOKUP(H282,Budget!A:B,2,FALSE))</f>
        <v/>
      </c>
      <c r="G282" s="199" t="str">
        <f>IF(H282="","",VLOOKUP(H282,Entraîneur!A:C,2,FALSE))</f>
        <v/>
      </c>
      <c r="I282" s="202" t="str">
        <f t="shared" si="44"/>
        <v/>
      </c>
      <c r="J282" s="70" t="str">
        <f t="shared" si="45"/>
        <v/>
      </c>
      <c r="K282" s="70" t="str">
        <f t="shared" si="46"/>
        <v/>
      </c>
      <c r="L282" s="70" t="str">
        <f t="shared" si="47"/>
        <v/>
      </c>
      <c r="M282" s="71" t="str">
        <f t="shared" si="48"/>
        <v/>
      </c>
      <c r="N282" s="71" t="str">
        <f t="shared" si="49"/>
        <v/>
      </c>
      <c r="O282" s="71" t="str">
        <f t="shared" si="50"/>
        <v/>
      </c>
      <c r="U282" s="70" t="str">
        <f t="shared" si="51"/>
        <v/>
      </c>
      <c r="V282" s="71" t="str">
        <f t="shared" si="52"/>
        <v/>
      </c>
      <c r="W282" s="70" t="str">
        <f t="shared" si="53"/>
        <v/>
      </c>
      <c r="X282" s="208" t="str">
        <f t="shared" si="54"/>
        <v/>
      </c>
      <c r="Z282" s="211" t="str">
        <f>IF(Y282="","",VLOOKUP(Y282,Entraîneur!A:C,2,FALSE))</f>
        <v/>
      </c>
      <c r="AA282" s="84" t="str">
        <f>IF(Y282="","",VLOOKUP(Y282,Budget!A:B,2,FALSE))</f>
        <v/>
      </c>
    </row>
    <row r="283" spans="6:27" x14ac:dyDescent="0.25">
      <c r="F283" s="84" t="str">
        <f>IF(H283="","",VLOOKUP(H283,Budget!A:B,2,FALSE))</f>
        <v/>
      </c>
      <c r="G283" s="199" t="str">
        <f>IF(H283="","",VLOOKUP(H283,Entraîneur!A:C,2,FALSE))</f>
        <v/>
      </c>
      <c r="I283" s="202" t="str">
        <f t="shared" si="44"/>
        <v/>
      </c>
      <c r="J283" s="70" t="str">
        <f t="shared" si="45"/>
        <v/>
      </c>
      <c r="K283" s="70" t="str">
        <f t="shared" si="46"/>
        <v/>
      </c>
      <c r="L283" s="70" t="str">
        <f t="shared" si="47"/>
        <v/>
      </c>
      <c r="M283" s="71" t="str">
        <f t="shared" si="48"/>
        <v/>
      </c>
      <c r="N283" s="71" t="str">
        <f t="shared" si="49"/>
        <v/>
      </c>
      <c r="O283" s="71" t="str">
        <f t="shared" si="50"/>
        <v/>
      </c>
      <c r="U283" s="70" t="str">
        <f t="shared" si="51"/>
        <v/>
      </c>
      <c r="V283" s="71" t="str">
        <f t="shared" si="52"/>
        <v/>
      </c>
      <c r="W283" s="70" t="str">
        <f t="shared" si="53"/>
        <v/>
      </c>
      <c r="X283" s="208" t="str">
        <f t="shared" si="54"/>
        <v/>
      </c>
      <c r="Z283" s="211" t="str">
        <f>IF(Y283="","",VLOOKUP(Y283,Entraîneur!A:C,2,FALSE))</f>
        <v/>
      </c>
      <c r="AA283" s="84" t="str">
        <f>IF(Y283="","",VLOOKUP(Y283,Budget!A:B,2,FALSE))</f>
        <v/>
      </c>
    </row>
    <row r="284" spans="6:27" x14ac:dyDescent="0.25">
      <c r="F284" s="84" t="str">
        <f>IF(H284="","",VLOOKUP(H284,Budget!A:B,2,FALSE))</f>
        <v/>
      </c>
      <c r="G284" s="199" t="str">
        <f>IF(H284="","",VLOOKUP(H284,Entraîneur!A:C,2,FALSE))</f>
        <v/>
      </c>
      <c r="I284" s="202" t="str">
        <f t="shared" si="44"/>
        <v/>
      </c>
      <c r="J284" s="70" t="str">
        <f t="shared" si="45"/>
        <v/>
      </c>
      <c r="K284" s="70" t="str">
        <f t="shared" si="46"/>
        <v/>
      </c>
      <c r="L284" s="70" t="str">
        <f t="shared" si="47"/>
        <v/>
      </c>
      <c r="M284" s="71" t="str">
        <f t="shared" si="48"/>
        <v/>
      </c>
      <c r="N284" s="71" t="str">
        <f t="shared" si="49"/>
        <v/>
      </c>
      <c r="O284" s="71" t="str">
        <f t="shared" si="50"/>
        <v/>
      </c>
      <c r="U284" s="70" t="str">
        <f t="shared" si="51"/>
        <v/>
      </c>
      <c r="V284" s="71" t="str">
        <f t="shared" si="52"/>
        <v/>
      </c>
      <c r="W284" s="70" t="str">
        <f t="shared" si="53"/>
        <v/>
      </c>
      <c r="X284" s="208" t="str">
        <f t="shared" si="54"/>
        <v/>
      </c>
      <c r="Z284" s="211" t="str">
        <f>IF(Y284="","",VLOOKUP(Y284,Entraîneur!A:C,2,FALSE))</f>
        <v/>
      </c>
      <c r="AA284" s="84" t="str">
        <f>IF(Y284="","",VLOOKUP(Y284,Budget!A:B,2,FALSE))</f>
        <v/>
      </c>
    </row>
    <row r="285" spans="6:27" x14ac:dyDescent="0.25">
      <c r="F285" s="84" t="str">
        <f>IF(H285="","",VLOOKUP(H285,Budget!A:B,2,FALSE))</f>
        <v/>
      </c>
      <c r="G285" s="199" t="str">
        <f>IF(H285="","",VLOOKUP(H285,Entraîneur!A:C,2,FALSE))</f>
        <v/>
      </c>
      <c r="I285" s="202" t="str">
        <f t="shared" si="44"/>
        <v/>
      </c>
      <c r="J285" s="70" t="str">
        <f t="shared" si="45"/>
        <v/>
      </c>
      <c r="K285" s="70" t="str">
        <f t="shared" si="46"/>
        <v/>
      </c>
      <c r="L285" s="70" t="str">
        <f t="shared" si="47"/>
        <v/>
      </c>
      <c r="M285" s="71" t="str">
        <f t="shared" si="48"/>
        <v/>
      </c>
      <c r="N285" s="71" t="str">
        <f t="shared" si="49"/>
        <v/>
      </c>
      <c r="O285" s="71" t="str">
        <f t="shared" si="50"/>
        <v/>
      </c>
      <c r="U285" s="70" t="str">
        <f t="shared" si="51"/>
        <v/>
      </c>
      <c r="V285" s="71" t="str">
        <f t="shared" si="52"/>
        <v/>
      </c>
      <c r="W285" s="70" t="str">
        <f t="shared" si="53"/>
        <v/>
      </c>
      <c r="X285" s="208" t="str">
        <f t="shared" si="54"/>
        <v/>
      </c>
      <c r="Z285" s="211" t="str">
        <f>IF(Y285="","",VLOOKUP(Y285,Entraîneur!A:C,2,FALSE))</f>
        <v/>
      </c>
      <c r="AA285" s="84" t="str">
        <f>IF(Y285="","",VLOOKUP(Y285,Budget!A:B,2,FALSE))</f>
        <v/>
      </c>
    </row>
    <row r="286" spans="6:27" x14ac:dyDescent="0.25">
      <c r="F286" s="84" t="str">
        <f>IF(H286="","",VLOOKUP(H286,Budget!A:B,2,FALSE))</f>
        <v/>
      </c>
      <c r="G286" s="199" t="str">
        <f>IF(H286="","",VLOOKUP(H286,Entraîneur!A:C,2,FALSE))</f>
        <v/>
      </c>
      <c r="I286" s="202" t="str">
        <f t="shared" si="44"/>
        <v/>
      </c>
      <c r="J286" s="70" t="str">
        <f t="shared" si="45"/>
        <v/>
      </c>
      <c r="K286" s="70" t="str">
        <f t="shared" si="46"/>
        <v/>
      </c>
      <c r="L286" s="70" t="str">
        <f t="shared" si="47"/>
        <v/>
      </c>
      <c r="M286" s="71" t="str">
        <f t="shared" si="48"/>
        <v/>
      </c>
      <c r="N286" s="71" t="str">
        <f t="shared" si="49"/>
        <v/>
      </c>
      <c r="O286" s="71" t="str">
        <f t="shared" si="50"/>
        <v/>
      </c>
      <c r="U286" s="70" t="str">
        <f t="shared" si="51"/>
        <v/>
      </c>
      <c r="V286" s="71" t="str">
        <f t="shared" si="52"/>
        <v/>
      </c>
      <c r="W286" s="70" t="str">
        <f t="shared" si="53"/>
        <v/>
      </c>
      <c r="X286" s="208" t="str">
        <f t="shared" si="54"/>
        <v/>
      </c>
      <c r="Z286" s="211" t="str">
        <f>IF(Y286="","",VLOOKUP(Y286,Entraîneur!A:C,2,FALSE))</f>
        <v/>
      </c>
      <c r="AA286" s="84" t="str">
        <f>IF(Y286="","",VLOOKUP(Y286,Budget!A:B,2,FALSE))</f>
        <v/>
      </c>
    </row>
    <row r="287" spans="6:27" x14ac:dyDescent="0.25">
      <c r="F287" s="84" t="str">
        <f>IF(H287="","",VLOOKUP(H287,Budget!A:B,2,FALSE))</f>
        <v/>
      </c>
      <c r="G287" s="199" t="str">
        <f>IF(H287="","",VLOOKUP(H287,Entraîneur!A:C,2,FALSE))</f>
        <v/>
      </c>
      <c r="I287" s="202" t="str">
        <f t="shared" si="44"/>
        <v/>
      </c>
      <c r="J287" s="70" t="str">
        <f t="shared" si="45"/>
        <v/>
      </c>
      <c r="K287" s="70" t="str">
        <f t="shared" si="46"/>
        <v/>
      </c>
      <c r="L287" s="70" t="str">
        <f t="shared" si="47"/>
        <v/>
      </c>
      <c r="M287" s="71" t="str">
        <f t="shared" si="48"/>
        <v/>
      </c>
      <c r="N287" s="71" t="str">
        <f t="shared" si="49"/>
        <v/>
      </c>
      <c r="O287" s="71" t="str">
        <f t="shared" si="50"/>
        <v/>
      </c>
      <c r="U287" s="70" t="str">
        <f t="shared" si="51"/>
        <v/>
      </c>
      <c r="V287" s="71" t="str">
        <f t="shared" si="52"/>
        <v/>
      </c>
      <c r="W287" s="70" t="str">
        <f t="shared" si="53"/>
        <v/>
      </c>
      <c r="X287" s="208" t="str">
        <f t="shared" si="54"/>
        <v/>
      </c>
      <c r="Z287" s="211" t="str">
        <f>IF(Y287="","",VLOOKUP(Y287,Entraîneur!A:C,2,FALSE))</f>
        <v/>
      </c>
      <c r="AA287" s="84" t="str">
        <f>IF(Y287="","",VLOOKUP(Y287,Budget!A:B,2,FALSE))</f>
        <v/>
      </c>
    </row>
    <row r="288" spans="6:27" x14ac:dyDescent="0.25">
      <c r="F288" s="84" t="str">
        <f>IF(H288="","",VLOOKUP(H288,Budget!A:B,2,FALSE))</f>
        <v/>
      </c>
      <c r="G288" s="199" t="str">
        <f>IF(H288="","",VLOOKUP(H288,Entraîneur!A:C,2,FALSE))</f>
        <v/>
      </c>
      <c r="I288" s="202" t="str">
        <f t="shared" si="44"/>
        <v/>
      </c>
      <c r="J288" s="70" t="str">
        <f t="shared" si="45"/>
        <v/>
      </c>
      <c r="K288" s="70" t="str">
        <f t="shared" si="46"/>
        <v/>
      </c>
      <c r="L288" s="70" t="str">
        <f t="shared" si="47"/>
        <v/>
      </c>
      <c r="M288" s="71" t="str">
        <f t="shared" si="48"/>
        <v/>
      </c>
      <c r="N288" s="71" t="str">
        <f t="shared" si="49"/>
        <v/>
      </c>
      <c r="O288" s="71" t="str">
        <f t="shared" si="50"/>
        <v/>
      </c>
      <c r="U288" s="70" t="str">
        <f t="shared" si="51"/>
        <v/>
      </c>
      <c r="V288" s="71" t="str">
        <f t="shared" si="52"/>
        <v/>
      </c>
      <c r="W288" s="70" t="str">
        <f t="shared" si="53"/>
        <v/>
      </c>
      <c r="X288" s="208" t="str">
        <f t="shared" si="54"/>
        <v/>
      </c>
      <c r="Z288" s="211" t="str">
        <f>IF(Y288="","",VLOOKUP(Y288,Entraîneur!A:C,2,FALSE))</f>
        <v/>
      </c>
      <c r="AA288" s="84" t="str">
        <f>IF(Y288="","",VLOOKUP(Y288,Budget!A:B,2,FALSE))</f>
        <v/>
      </c>
    </row>
    <row r="289" spans="6:27" x14ac:dyDescent="0.25">
      <c r="F289" s="84" t="str">
        <f>IF(H289="","",VLOOKUP(H289,Budget!A:B,2,FALSE))</f>
        <v/>
      </c>
      <c r="G289" s="199" t="str">
        <f>IF(H289="","",VLOOKUP(H289,Entraîneur!A:C,2,FALSE))</f>
        <v/>
      </c>
      <c r="I289" s="202" t="str">
        <f t="shared" si="44"/>
        <v/>
      </c>
      <c r="J289" s="70" t="str">
        <f t="shared" si="45"/>
        <v/>
      </c>
      <c r="K289" s="70" t="str">
        <f t="shared" si="46"/>
        <v/>
      </c>
      <c r="L289" s="70" t="str">
        <f t="shared" si="47"/>
        <v/>
      </c>
      <c r="M289" s="71" t="str">
        <f t="shared" si="48"/>
        <v/>
      </c>
      <c r="N289" s="71" t="str">
        <f t="shared" si="49"/>
        <v/>
      </c>
      <c r="O289" s="71" t="str">
        <f t="shared" si="50"/>
        <v/>
      </c>
      <c r="U289" s="70" t="str">
        <f t="shared" si="51"/>
        <v/>
      </c>
      <c r="V289" s="71" t="str">
        <f t="shared" si="52"/>
        <v/>
      </c>
      <c r="W289" s="70" t="str">
        <f t="shared" si="53"/>
        <v/>
      </c>
      <c r="X289" s="208" t="str">
        <f t="shared" si="54"/>
        <v/>
      </c>
      <c r="Z289" s="211" t="str">
        <f>IF(Y289="","",VLOOKUP(Y289,Entraîneur!A:C,2,FALSE))</f>
        <v/>
      </c>
      <c r="AA289" s="84" t="str">
        <f>IF(Y289="","",VLOOKUP(Y289,Budget!A:B,2,FALSE))</f>
        <v/>
      </c>
    </row>
    <row r="290" spans="6:27" x14ac:dyDescent="0.25">
      <c r="F290" s="84" t="str">
        <f>IF(H290="","",VLOOKUP(H290,Budget!A:B,2,FALSE))</f>
        <v/>
      </c>
      <c r="G290" s="199" t="str">
        <f>IF(H290="","",VLOOKUP(H290,Entraîneur!A:C,2,FALSE))</f>
        <v/>
      </c>
      <c r="I290" s="202" t="str">
        <f t="shared" si="44"/>
        <v/>
      </c>
      <c r="J290" s="70" t="str">
        <f t="shared" si="45"/>
        <v/>
      </c>
      <c r="K290" s="70" t="str">
        <f t="shared" si="46"/>
        <v/>
      </c>
      <c r="L290" s="70" t="str">
        <f t="shared" si="47"/>
        <v/>
      </c>
      <c r="M290" s="71" t="str">
        <f t="shared" si="48"/>
        <v/>
      </c>
      <c r="N290" s="71" t="str">
        <f t="shared" si="49"/>
        <v/>
      </c>
      <c r="O290" s="71" t="str">
        <f t="shared" si="50"/>
        <v/>
      </c>
      <c r="U290" s="70" t="str">
        <f t="shared" si="51"/>
        <v/>
      </c>
      <c r="V290" s="71" t="str">
        <f t="shared" si="52"/>
        <v/>
      </c>
      <c r="W290" s="70" t="str">
        <f t="shared" si="53"/>
        <v/>
      </c>
      <c r="X290" s="208" t="str">
        <f t="shared" si="54"/>
        <v/>
      </c>
      <c r="Z290" s="211" t="str">
        <f>IF(Y290="","",VLOOKUP(Y290,Entraîneur!A:C,2,FALSE))</f>
        <v/>
      </c>
      <c r="AA290" s="84" t="str">
        <f>IF(Y290="","",VLOOKUP(Y290,Budget!A:B,2,FALSE))</f>
        <v/>
      </c>
    </row>
    <row r="291" spans="6:27" x14ac:dyDescent="0.25">
      <c r="F291" s="84" t="str">
        <f>IF(H291="","",VLOOKUP(H291,Budget!A:B,2,FALSE))</f>
        <v/>
      </c>
      <c r="G291" s="199" t="str">
        <f>IF(H291="","",VLOOKUP(H291,Entraîneur!A:C,2,FALSE))</f>
        <v/>
      </c>
      <c r="I291" s="202" t="str">
        <f t="shared" si="44"/>
        <v/>
      </c>
      <c r="J291" s="70" t="str">
        <f t="shared" si="45"/>
        <v/>
      </c>
      <c r="K291" s="70" t="str">
        <f t="shared" si="46"/>
        <v/>
      </c>
      <c r="L291" s="70" t="str">
        <f t="shared" si="47"/>
        <v/>
      </c>
      <c r="M291" s="71" t="str">
        <f t="shared" si="48"/>
        <v/>
      </c>
      <c r="N291" s="71" t="str">
        <f t="shared" si="49"/>
        <v/>
      </c>
      <c r="O291" s="71" t="str">
        <f t="shared" si="50"/>
        <v/>
      </c>
      <c r="U291" s="70" t="str">
        <f t="shared" si="51"/>
        <v/>
      </c>
      <c r="V291" s="71" t="str">
        <f t="shared" si="52"/>
        <v/>
      </c>
      <c r="W291" s="70" t="str">
        <f t="shared" si="53"/>
        <v/>
      </c>
      <c r="X291" s="208" t="str">
        <f t="shared" si="54"/>
        <v/>
      </c>
      <c r="Z291" s="211" t="str">
        <f>IF(Y291="","",VLOOKUP(Y291,Entraîneur!A:C,2,FALSE))</f>
        <v/>
      </c>
      <c r="AA291" s="84" t="str">
        <f>IF(Y291="","",VLOOKUP(Y291,Budget!A:B,2,FALSE))</f>
        <v/>
      </c>
    </row>
    <row r="292" spans="6:27" x14ac:dyDescent="0.25">
      <c r="F292" s="84" t="str">
        <f>IF(H292="","",VLOOKUP(H292,Budget!A:B,2,FALSE))</f>
        <v/>
      </c>
      <c r="G292" s="199" t="str">
        <f>IF(H292="","",VLOOKUP(H292,Entraîneur!A:C,2,FALSE))</f>
        <v/>
      </c>
      <c r="I292" s="202" t="str">
        <f t="shared" si="44"/>
        <v/>
      </c>
      <c r="J292" s="70" t="str">
        <f t="shared" si="45"/>
        <v/>
      </c>
      <c r="K292" s="70" t="str">
        <f t="shared" si="46"/>
        <v/>
      </c>
      <c r="L292" s="70" t="str">
        <f t="shared" si="47"/>
        <v/>
      </c>
      <c r="M292" s="71" t="str">
        <f t="shared" si="48"/>
        <v/>
      </c>
      <c r="N292" s="71" t="str">
        <f t="shared" si="49"/>
        <v/>
      </c>
      <c r="O292" s="71" t="str">
        <f t="shared" si="50"/>
        <v/>
      </c>
      <c r="U292" s="70" t="str">
        <f t="shared" si="51"/>
        <v/>
      </c>
      <c r="V292" s="71" t="str">
        <f t="shared" si="52"/>
        <v/>
      </c>
      <c r="W292" s="70" t="str">
        <f t="shared" si="53"/>
        <v/>
      </c>
      <c r="X292" s="208" t="str">
        <f t="shared" si="54"/>
        <v/>
      </c>
      <c r="Z292" s="211" t="str">
        <f>IF(Y292="","",VLOOKUP(Y292,Entraîneur!A:C,2,FALSE))</f>
        <v/>
      </c>
      <c r="AA292" s="84" t="str">
        <f>IF(Y292="","",VLOOKUP(Y292,Budget!A:B,2,FALSE))</f>
        <v/>
      </c>
    </row>
    <row r="293" spans="6:27" x14ac:dyDescent="0.25">
      <c r="F293" s="84" t="str">
        <f>IF(H293="","",VLOOKUP(H293,Budget!A:B,2,FALSE))</f>
        <v/>
      </c>
      <c r="G293" s="199" t="str">
        <f>IF(H293="","",VLOOKUP(H293,Entraîneur!A:C,2,FALSE))</f>
        <v/>
      </c>
      <c r="I293" s="202" t="str">
        <f t="shared" si="44"/>
        <v/>
      </c>
      <c r="J293" s="70" t="str">
        <f t="shared" si="45"/>
        <v/>
      </c>
      <c r="K293" s="70" t="str">
        <f t="shared" si="46"/>
        <v/>
      </c>
      <c r="L293" s="70" t="str">
        <f t="shared" si="47"/>
        <v/>
      </c>
      <c r="M293" s="71" t="str">
        <f t="shared" si="48"/>
        <v/>
      </c>
      <c r="N293" s="71" t="str">
        <f t="shared" si="49"/>
        <v/>
      </c>
      <c r="O293" s="71" t="str">
        <f t="shared" si="50"/>
        <v/>
      </c>
      <c r="U293" s="70" t="str">
        <f t="shared" si="51"/>
        <v/>
      </c>
      <c r="V293" s="71" t="str">
        <f t="shared" si="52"/>
        <v/>
      </c>
      <c r="W293" s="70" t="str">
        <f t="shared" si="53"/>
        <v/>
      </c>
      <c r="X293" s="208" t="str">
        <f t="shared" si="54"/>
        <v/>
      </c>
      <c r="Z293" s="211" t="str">
        <f>IF(Y293="","",VLOOKUP(Y293,Entraîneur!A:C,2,FALSE))</f>
        <v/>
      </c>
      <c r="AA293" s="84" t="str">
        <f>IF(Y293="","",VLOOKUP(Y293,Budget!A:B,2,FALSE))</f>
        <v/>
      </c>
    </row>
    <row r="294" spans="6:27" x14ac:dyDescent="0.25">
      <c r="F294" s="84" t="str">
        <f>IF(H294="","",VLOOKUP(H294,Budget!A:B,2,FALSE))</f>
        <v/>
      </c>
      <c r="G294" s="199" t="str">
        <f>IF(H294="","",VLOOKUP(H294,Entraîneur!A:C,2,FALSE))</f>
        <v/>
      </c>
      <c r="I294" s="202" t="str">
        <f t="shared" si="44"/>
        <v/>
      </c>
      <c r="J294" s="70" t="str">
        <f t="shared" si="45"/>
        <v/>
      </c>
      <c r="K294" s="70" t="str">
        <f t="shared" si="46"/>
        <v/>
      </c>
      <c r="L294" s="70" t="str">
        <f t="shared" si="47"/>
        <v/>
      </c>
      <c r="M294" s="71" t="str">
        <f t="shared" si="48"/>
        <v/>
      </c>
      <c r="N294" s="71" t="str">
        <f t="shared" si="49"/>
        <v/>
      </c>
      <c r="O294" s="71" t="str">
        <f t="shared" si="50"/>
        <v/>
      </c>
      <c r="U294" s="70" t="str">
        <f t="shared" si="51"/>
        <v/>
      </c>
      <c r="V294" s="71" t="str">
        <f t="shared" si="52"/>
        <v/>
      </c>
      <c r="W294" s="70" t="str">
        <f t="shared" si="53"/>
        <v/>
      </c>
      <c r="X294" s="208" t="str">
        <f t="shared" si="54"/>
        <v/>
      </c>
      <c r="Z294" s="211" t="str">
        <f>IF(Y294="","",VLOOKUP(Y294,Entraîneur!A:C,2,FALSE))</f>
        <v/>
      </c>
      <c r="AA294" s="84" t="str">
        <f>IF(Y294="","",VLOOKUP(Y294,Budget!A:B,2,FALSE))</f>
        <v/>
      </c>
    </row>
    <row r="295" spans="6:27" x14ac:dyDescent="0.25">
      <c r="F295" s="84" t="str">
        <f>IF(H295="","",VLOOKUP(H295,Budget!A:B,2,FALSE))</f>
        <v/>
      </c>
      <c r="G295" s="199" t="str">
        <f>IF(H295="","",VLOOKUP(H295,Entraîneur!A:C,2,FALSE))</f>
        <v/>
      </c>
      <c r="I295" s="202" t="str">
        <f t="shared" si="44"/>
        <v/>
      </c>
      <c r="J295" s="70" t="str">
        <f t="shared" si="45"/>
        <v/>
      </c>
      <c r="K295" s="70" t="str">
        <f t="shared" si="46"/>
        <v/>
      </c>
      <c r="L295" s="70" t="str">
        <f t="shared" si="47"/>
        <v/>
      </c>
      <c r="M295" s="71" t="str">
        <f t="shared" si="48"/>
        <v/>
      </c>
      <c r="N295" s="71" t="str">
        <f t="shared" si="49"/>
        <v/>
      </c>
      <c r="O295" s="71" t="str">
        <f t="shared" si="50"/>
        <v/>
      </c>
      <c r="U295" s="70" t="str">
        <f t="shared" si="51"/>
        <v/>
      </c>
      <c r="V295" s="71" t="str">
        <f t="shared" si="52"/>
        <v/>
      </c>
      <c r="W295" s="70" t="str">
        <f t="shared" si="53"/>
        <v/>
      </c>
      <c r="X295" s="208" t="str">
        <f t="shared" si="54"/>
        <v/>
      </c>
      <c r="Z295" s="211" t="str">
        <f>IF(Y295="","",VLOOKUP(Y295,Entraîneur!A:C,2,FALSE))</f>
        <v/>
      </c>
      <c r="AA295" s="84" t="str">
        <f>IF(Y295="","",VLOOKUP(Y295,Budget!A:B,2,FALSE))</f>
        <v/>
      </c>
    </row>
    <row r="296" spans="6:27" x14ac:dyDescent="0.25">
      <c r="F296" s="84" t="str">
        <f>IF(H296="","",VLOOKUP(H296,Budget!A:B,2,FALSE))</f>
        <v/>
      </c>
      <c r="G296" s="199" t="str">
        <f>IF(H296="","",VLOOKUP(H296,Entraîneur!A:C,2,FALSE))</f>
        <v/>
      </c>
      <c r="I296" s="202" t="str">
        <f t="shared" si="44"/>
        <v/>
      </c>
      <c r="J296" s="70" t="str">
        <f t="shared" si="45"/>
        <v/>
      </c>
      <c r="K296" s="70" t="str">
        <f t="shared" si="46"/>
        <v/>
      </c>
      <c r="L296" s="70" t="str">
        <f t="shared" si="47"/>
        <v/>
      </c>
      <c r="M296" s="71" t="str">
        <f t="shared" si="48"/>
        <v/>
      </c>
      <c r="N296" s="71" t="str">
        <f t="shared" si="49"/>
        <v/>
      </c>
      <c r="O296" s="71" t="str">
        <f t="shared" si="50"/>
        <v/>
      </c>
      <c r="U296" s="70" t="str">
        <f t="shared" si="51"/>
        <v/>
      </c>
      <c r="V296" s="71" t="str">
        <f t="shared" si="52"/>
        <v/>
      </c>
      <c r="W296" s="70" t="str">
        <f t="shared" si="53"/>
        <v/>
      </c>
      <c r="X296" s="208" t="str">
        <f t="shared" si="54"/>
        <v/>
      </c>
      <c r="Z296" s="211" t="str">
        <f>IF(Y296="","",VLOOKUP(Y296,Entraîneur!A:C,2,FALSE))</f>
        <v/>
      </c>
      <c r="AA296" s="84" t="str">
        <f>IF(Y296="","",VLOOKUP(Y296,Budget!A:B,2,FALSE))</f>
        <v/>
      </c>
    </row>
    <row r="297" spans="6:27" x14ac:dyDescent="0.25">
      <c r="F297" s="84" t="str">
        <f>IF(H297="","",VLOOKUP(H297,Budget!A:B,2,FALSE))</f>
        <v/>
      </c>
      <c r="G297" s="199" t="str">
        <f>IF(H297="","",VLOOKUP(H297,Entraîneur!A:C,2,FALSE))</f>
        <v/>
      </c>
      <c r="I297" s="202" t="str">
        <f t="shared" si="44"/>
        <v/>
      </c>
      <c r="J297" s="70" t="str">
        <f t="shared" si="45"/>
        <v/>
      </c>
      <c r="K297" s="70" t="str">
        <f t="shared" si="46"/>
        <v/>
      </c>
      <c r="L297" s="70" t="str">
        <f t="shared" si="47"/>
        <v/>
      </c>
      <c r="M297" s="71" t="str">
        <f t="shared" si="48"/>
        <v/>
      </c>
      <c r="N297" s="71" t="str">
        <f t="shared" si="49"/>
        <v/>
      </c>
      <c r="O297" s="71" t="str">
        <f t="shared" si="50"/>
        <v/>
      </c>
      <c r="U297" s="70" t="str">
        <f t="shared" si="51"/>
        <v/>
      </c>
      <c r="V297" s="71" t="str">
        <f t="shared" si="52"/>
        <v/>
      </c>
      <c r="W297" s="70" t="str">
        <f t="shared" si="53"/>
        <v/>
      </c>
      <c r="X297" s="208" t="str">
        <f t="shared" si="54"/>
        <v/>
      </c>
      <c r="Z297" s="211" t="str">
        <f>IF(Y297="","",VLOOKUP(Y297,Entraîneur!A:C,2,FALSE))</f>
        <v/>
      </c>
      <c r="AA297" s="84" t="str">
        <f>IF(Y297="","",VLOOKUP(Y297,Budget!A:B,2,FALSE))</f>
        <v/>
      </c>
    </row>
    <row r="298" spans="6:27" x14ac:dyDescent="0.25">
      <c r="F298" s="84" t="str">
        <f>IF(H298="","",VLOOKUP(H298,Budget!A:B,2,FALSE))</f>
        <v/>
      </c>
      <c r="G298" s="199" t="str">
        <f>IF(H298="","",VLOOKUP(H298,Entraîneur!A:C,2,FALSE))</f>
        <v/>
      </c>
      <c r="I298" s="202" t="str">
        <f t="shared" si="44"/>
        <v/>
      </c>
      <c r="J298" s="70" t="str">
        <f t="shared" si="45"/>
        <v/>
      </c>
      <c r="K298" s="70" t="str">
        <f t="shared" si="46"/>
        <v/>
      </c>
      <c r="L298" s="70" t="str">
        <f t="shared" si="47"/>
        <v/>
      </c>
      <c r="M298" s="71" t="str">
        <f t="shared" si="48"/>
        <v/>
      </c>
      <c r="N298" s="71" t="str">
        <f t="shared" si="49"/>
        <v/>
      </c>
      <c r="O298" s="71" t="str">
        <f t="shared" si="50"/>
        <v/>
      </c>
      <c r="U298" s="70" t="str">
        <f t="shared" si="51"/>
        <v/>
      </c>
      <c r="V298" s="71" t="str">
        <f t="shared" si="52"/>
        <v/>
      </c>
      <c r="W298" s="70" t="str">
        <f t="shared" si="53"/>
        <v/>
      </c>
      <c r="X298" s="208" t="str">
        <f t="shared" si="54"/>
        <v/>
      </c>
      <c r="Z298" s="211" t="str">
        <f>IF(Y298="","",VLOOKUP(Y298,Entraîneur!A:C,2,FALSE))</f>
        <v/>
      </c>
      <c r="AA298" s="84" t="str">
        <f>IF(Y298="","",VLOOKUP(Y298,Budget!A:B,2,FALSE))</f>
        <v/>
      </c>
    </row>
    <row r="299" spans="6:27" x14ac:dyDescent="0.25">
      <c r="F299" s="84" t="str">
        <f>IF(H299="","",VLOOKUP(H299,Budget!A:B,2,FALSE))</f>
        <v/>
      </c>
      <c r="G299" s="199" t="str">
        <f>IF(H299="","",VLOOKUP(H299,Entraîneur!A:C,2,FALSE))</f>
        <v/>
      </c>
      <c r="I299" s="202" t="str">
        <f t="shared" si="44"/>
        <v/>
      </c>
      <c r="J299" s="70" t="str">
        <f t="shared" si="45"/>
        <v/>
      </c>
      <c r="K299" s="70" t="str">
        <f t="shared" si="46"/>
        <v/>
      </c>
      <c r="L299" s="70" t="str">
        <f t="shared" si="47"/>
        <v/>
      </c>
      <c r="M299" s="71" t="str">
        <f t="shared" si="48"/>
        <v/>
      </c>
      <c r="N299" s="71" t="str">
        <f t="shared" si="49"/>
        <v/>
      </c>
      <c r="O299" s="71" t="str">
        <f t="shared" si="50"/>
        <v/>
      </c>
      <c r="U299" s="70" t="str">
        <f t="shared" si="51"/>
        <v/>
      </c>
      <c r="V299" s="71" t="str">
        <f t="shared" si="52"/>
        <v/>
      </c>
      <c r="W299" s="70" t="str">
        <f t="shared" si="53"/>
        <v/>
      </c>
      <c r="X299" s="208" t="str">
        <f t="shared" si="54"/>
        <v/>
      </c>
      <c r="Z299" s="211" t="str">
        <f>IF(Y299="","",VLOOKUP(Y299,Entraîneur!A:C,2,FALSE))</f>
        <v/>
      </c>
      <c r="AA299" s="84" t="str">
        <f>IF(Y299="","",VLOOKUP(Y299,Budget!A:B,2,FALSE))</f>
        <v/>
      </c>
    </row>
    <row r="300" spans="6:27" x14ac:dyDescent="0.25">
      <c r="F300" s="84" t="str">
        <f>IF(H300="","",VLOOKUP(H300,Budget!A:B,2,FALSE))</f>
        <v/>
      </c>
      <c r="G300" s="199" t="str">
        <f>IF(H300="","",VLOOKUP(H300,Entraîneur!A:C,2,FALSE))</f>
        <v/>
      </c>
      <c r="I300" s="202" t="str">
        <f t="shared" si="44"/>
        <v/>
      </c>
      <c r="J300" s="70" t="str">
        <f t="shared" si="45"/>
        <v/>
      </c>
      <c r="K300" s="70" t="str">
        <f t="shared" si="46"/>
        <v/>
      </c>
      <c r="L300" s="70" t="str">
        <f t="shared" si="47"/>
        <v/>
      </c>
      <c r="M300" s="71" t="str">
        <f t="shared" si="48"/>
        <v/>
      </c>
      <c r="N300" s="71" t="str">
        <f t="shared" si="49"/>
        <v/>
      </c>
      <c r="O300" s="71" t="str">
        <f t="shared" si="50"/>
        <v/>
      </c>
      <c r="U300" s="70" t="str">
        <f t="shared" si="51"/>
        <v/>
      </c>
      <c r="V300" s="71" t="str">
        <f t="shared" si="52"/>
        <v/>
      </c>
      <c r="W300" s="70" t="str">
        <f t="shared" si="53"/>
        <v/>
      </c>
      <c r="X300" s="208" t="str">
        <f t="shared" si="54"/>
        <v/>
      </c>
      <c r="Z300" s="211" t="str">
        <f>IF(Y300="","",VLOOKUP(Y300,Entraîneur!A:C,2,FALSE))</f>
        <v/>
      </c>
      <c r="AA300" s="84" t="str">
        <f>IF(Y300="","",VLOOKUP(Y300,Budget!A:B,2,FALSE))</f>
        <v/>
      </c>
    </row>
    <row r="301" spans="6:27" x14ac:dyDescent="0.25">
      <c r="F301" s="84" t="str">
        <f>IF(H301="","",VLOOKUP(H301,Budget!A:B,2,FALSE))</f>
        <v/>
      </c>
      <c r="G301" s="199" t="str">
        <f>IF(H301="","",VLOOKUP(H301,Entraîneur!A:C,2,FALSE))</f>
        <v/>
      </c>
      <c r="I301" s="202" t="str">
        <f t="shared" si="44"/>
        <v/>
      </c>
      <c r="J301" s="70" t="str">
        <f t="shared" si="45"/>
        <v/>
      </c>
      <c r="K301" s="70" t="str">
        <f t="shared" si="46"/>
        <v/>
      </c>
      <c r="L301" s="70" t="str">
        <f t="shared" si="47"/>
        <v/>
      </c>
      <c r="M301" s="71" t="str">
        <f t="shared" si="48"/>
        <v/>
      </c>
      <c r="N301" s="71" t="str">
        <f t="shared" si="49"/>
        <v/>
      </c>
      <c r="O301" s="71" t="str">
        <f t="shared" si="50"/>
        <v/>
      </c>
      <c r="U301" s="70" t="str">
        <f t="shared" si="51"/>
        <v/>
      </c>
      <c r="V301" s="71" t="str">
        <f t="shared" si="52"/>
        <v/>
      </c>
      <c r="W301" s="70" t="str">
        <f t="shared" si="53"/>
        <v/>
      </c>
      <c r="X301" s="208" t="str">
        <f t="shared" si="54"/>
        <v/>
      </c>
      <c r="Z301" s="211" t="str">
        <f>IF(Y301="","",VLOOKUP(Y301,Entraîneur!A:C,2,FALSE))</f>
        <v/>
      </c>
      <c r="AA301" s="84" t="str">
        <f>IF(Y301="","",VLOOKUP(Y301,Budget!A:B,2,FALSE))</f>
        <v/>
      </c>
    </row>
    <row r="302" spans="6:27" x14ac:dyDescent="0.25">
      <c r="F302" s="84" t="str">
        <f>IF(H302="","",VLOOKUP(H302,Budget!A:B,2,FALSE))</f>
        <v/>
      </c>
      <c r="G302" s="199" t="str">
        <f>IF(H302="","",VLOOKUP(H302,Entraîneur!A:C,2,FALSE))</f>
        <v/>
      </c>
      <c r="I302" s="202" t="str">
        <f t="shared" si="44"/>
        <v/>
      </c>
      <c r="J302" s="70" t="str">
        <f t="shared" si="45"/>
        <v/>
      </c>
      <c r="K302" s="70" t="str">
        <f t="shared" si="46"/>
        <v/>
      </c>
      <c r="L302" s="70" t="str">
        <f t="shared" si="47"/>
        <v/>
      </c>
      <c r="M302" s="71" t="str">
        <f t="shared" si="48"/>
        <v/>
      </c>
      <c r="N302" s="71" t="str">
        <f t="shared" si="49"/>
        <v/>
      </c>
      <c r="O302" s="71" t="str">
        <f t="shared" si="50"/>
        <v/>
      </c>
      <c r="U302" s="70" t="str">
        <f t="shared" si="51"/>
        <v/>
      </c>
      <c r="V302" s="71" t="str">
        <f t="shared" si="52"/>
        <v/>
      </c>
      <c r="W302" s="70" t="str">
        <f t="shared" si="53"/>
        <v/>
      </c>
      <c r="X302" s="208" t="str">
        <f t="shared" si="54"/>
        <v/>
      </c>
      <c r="Z302" s="211" t="str">
        <f>IF(Y302="","",VLOOKUP(Y302,Entraîneur!A:C,2,FALSE))</f>
        <v/>
      </c>
      <c r="AA302" s="84" t="str">
        <f>IF(Y302="","",VLOOKUP(Y302,Budget!A:B,2,FALSE))</f>
        <v/>
      </c>
    </row>
    <row r="303" spans="6:27" x14ac:dyDescent="0.25">
      <c r="F303" s="84" t="str">
        <f>IF(H303="","",VLOOKUP(H303,Budget!A:B,2,FALSE))</f>
        <v/>
      </c>
      <c r="G303" s="199" t="str">
        <f>IF(H303="","",VLOOKUP(H303,Entraîneur!A:C,2,FALSE))</f>
        <v/>
      </c>
      <c r="I303" s="202" t="str">
        <f t="shared" si="44"/>
        <v/>
      </c>
      <c r="J303" s="70" t="str">
        <f t="shared" si="45"/>
        <v/>
      </c>
      <c r="K303" s="70" t="str">
        <f t="shared" si="46"/>
        <v/>
      </c>
      <c r="L303" s="70" t="str">
        <f t="shared" si="47"/>
        <v/>
      </c>
      <c r="M303" s="71" t="str">
        <f t="shared" si="48"/>
        <v/>
      </c>
      <c r="N303" s="71" t="str">
        <f t="shared" si="49"/>
        <v/>
      </c>
      <c r="O303" s="71" t="str">
        <f t="shared" si="50"/>
        <v/>
      </c>
      <c r="U303" s="70" t="str">
        <f t="shared" si="51"/>
        <v/>
      </c>
      <c r="V303" s="71" t="str">
        <f t="shared" si="52"/>
        <v/>
      </c>
      <c r="W303" s="70" t="str">
        <f t="shared" si="53"/>
        <v/>
      </c>
      <c r="X303" s="208" t="str">
        <f t="shared" si="54"/>
        <v/>
      </c>
      <c r="Z303" s="211" t="str">
        <f>IF(Y303="","",VLOOKUP(Y303,Entraîneur!A:C,2,FALSE))</f>
        <v/>
      </c>
      <c r="AA303" s="84" t="str">
        <f>IF(Y303="","",VLOOKUP(Y303,Budget!A:B,2,FALSE))</f>
        <v/>
      </c>
    </row>
    <row r="304" spans="6:27" x14ac:dyDescent="0.25">
      <c r="F304" s="84" t="str">
        <f>IF(H304="","",VLOOKUP(H304,Budget!A:B,2,FALSE))</f>
        <v/>
      </c>
      <c r="G304" s="199" t="str">
        <f>IF(H304="","",VLOOKUP(H304,Entraîneur!A:C,2,FALSE))</f>
        <v/>
      </c>
      <c r="I304" s="202" t="str">
        <f t="shared" si="44"/>
        <v/>
      </c>
      <c r="J304" s="70" t="str">
        <f t="shared" si="45"/>
        <v/>
      </c>
      <c r="K304" s="70" t="str">
        <f t="shared" si="46"/>
        <v/>
      </c>
      <c r="L304" s="70" t="str">
        <f t="shared" si="47"/>
        <v/>
      </c>
      <c r="M304" s="71" t="str">
        <f t="shared" si="48"/>
        <v/>
      </c>
      <c r="N304" s="71" t="str">
        <f t="shared" si="49"/>
        <v/>
      </c>
      <c r="O304" s="71" t="str">
        <f t="shared" si="50"/>
        <v/>
      </c>
      <c r="U304" s="70" t="str">
        <f t="shared" si="51"/>
        <v/>
      </c>
      <c r="V304" s="71" t="str">
        <f t="shared" si="52"/>
        <v/>
      </c>
      <c r="W304" s="70" t="str">
        <f t="shared" si="53"/>
        <v/>
      </c>
      <c r="X304" s="208" t="str">
        <f t="shared" si="54"/>
        <v/>
      </c>
      <c r="Z304" s="211" t="str">
        <f>IF(Y304="","",VLOOKUP(Y304,Entraîneur!A:C,2,FALSE))</f>
        <v/>
      </c>
      <c r="AA304" s="84" t="str">
        <f>IF(Y304="","",VLOOKUP(Y304,Budget!A:B,2,FALSE))</f>
        <v/>
      </c>
    </row>
    <row r="305" spans="6:27" x14ac:dyDescent="0.25">
      <c r="F305" s="84" t="str">
        <f>IF(H305="","",VLOOKUP(H305,Budget!A:B,2,FALSE))</f>
        <v/>
      </c>
      <c r="G305" s="199" t="str">
        <f>IF(H305="","",VLOOKUP(H305,Entraîneur!A:C,2,FALSE))</f>
        <v/>
      </c>
      <c r="I305" s="202" t="str">
        <f t="shared" si="44"/>
        <v/>
      </c>
      <c r="J305" s="70" t="str">
        <f t="shared" si="45"/>
        <v/>
      </c>
      <c r="K305" s="70" t="str">
        <f t="shared" si="46"/>
        <v/>
      </c>
      <c r="L305" s="70" t="str">
        <f t="shared" si="47"/>
        <v/>
      </c>
      <c r="M305" s="71" t="str">
        <f t="shared" si="48"/>
        <v/>
      </c>
      <c r="N305" s="71" t="str">
        <f t="shared" si="49"/>
        <v/>
      </c>
      <c r="O305" s="71" t="str">
        <f t="shared" si="50"/>
        <v/>
      </c>
      <c r="U305" s="70" t="str">
        <f t="shared" si="51"/>
        <v/>
      </c>
      <c r="V305" s="71" t="str">
        <f t="shared" si="52"/>
        <v/>
      </c>
      <c r="W305" s="70" t="str">
        <f t="shared" si="53"/>
        <v/>
      </c>
      <c r="X305" s="208" t="str">
        <f t="shared" si="54"/>
        <v/>
      </c>
      <c r="Z305" s="211" t="str">
        <f>IF(Y305="","",VLOOKUP(Y305,Entraîneur!A:C,2,FALSE))</f>
        <v/>
      </c>
      <c r="AA305" s="84" t="str">
        <f>IF(Y305="","",VLOOKUP(Y305,Budget!A:B,2,FALSE))</f>
        <v/>
      </c>
    </row>
    <row r="306" spans="6:27" x14ac:dyDescent="0.25">
      <c r="F306" s="84" t="str">
        <f>IF(H306="","",VLOOKUP(H306,Budget!A:B,2,FALSE))</f>
        <v/>
      </c>
      <c r="G306" s="199" t="str">
        <f>IF(H306="","",VLOOKUP(H306,Entraîneur!A:C,2,FALSE))</f>
        <v/>
      </c>
      <c r="I306" s="202" t="str">
        <f t="shared" si="44"/>
        <v/>
      </c>
      <c r="J306" s="70" t="str">
        <f t="shared" si="45"/>
        <v/>
      </c>
      <c r="K306" s="70" t="str">
        <f t="shared" si="46"/>
        <v/>
      </c>
      <c r="L306" s="70" t="str">
        <f t="shared" si="47"/>
        <v/>
      </c>
      <c r="M306" s="71" t="str">
        <f t="shared" si="48"/>
        <v/>
      </c>
      <c r="N306" s="71" t="str">
        <f t="shared" si="49"/>
        <v/>
      </c>
      <c r="O306" s="71" t="str">
        <f t="shared" si="50"/>
        <v/>
      </c>
      <c r="U306" s="70" t="str">
        <f t="shared" si="51"/>
        <v/>
      </c>
      <c r="V306" s="71" t="str">
        <f t="shared" si="52"/>
        <v/>
      </c>
      <c r="W306" s="70" t="str">
        <f t="shared" si="53"/>
        <v/>
      </c>
      <c r="X306" s="208" t="str">
        <f t="shared" si="54"/>
        <v/>
      </c>
      <c r="Z306" s="211" t="str">
        <f>IF(Y306="","",VLOOKUP(Y306,Entraîneur!A:C,2,FALSE))</f>
        <v/>
      </c>
      <c r="AA306" s="84" t="str">
        <f>IF(Y306="","",VLOOKUP(Y306,Budget!A:B,2,FALSE))</f>
        <v/>
      </c>
    </row>
    <row r="307" spans="6:27" x14ac:dyDescent="0.25">
      <c r="F307" s="84" t="str">
        <f>IF(H307="","",VLOOKUP(H307,Budget!A:B,2,FALSE))</f>
        <v/>
      </c>
      <c r="G307" s="199" t="str">
        <f>IF(H307="","",VLOOKUP(H307,Entraîneur!A:C,2,FALSE))</f>
        <v/>
      </c>
      <c r="I307" s="202" t="str">
        <f t="shared" si="44"/>
        <v/>
      </c>
      <c r="J307" s="70" t="str">
        <f t="shared" si="45"/>
        <v/>
      </c>
      <c r="K307" s="70" t="str">
        <f t="shared" si="46"/>
        <v/>
      </c>
      <c r="L307" s="70" t="str">
        <f t="shared" si="47"/>
        <v/>
      </c>
      <c r="M307" s="71" t="str">
        <f t="shared" si="48"/>
        <v/>
      </c>
      <c r="N307" s="71" t="str">
        <f t="shared" si="49"/>
        <v/>
      </c>
      <c r="O307" s="71" t="str">
        <f t="shared" si="50"/>
        <v/>
      </c>
      <c r="U307" s="70" t="str">
        <f t="shared" si="51"/>
        <v/>
      </c>
      <c r="V307" s="71" t="str">
        <f t="shared" si="52"/>
        <v/>
      </c>
      <c r="W307" s="70" t="str">
        <f t="shared" si="53"/>
        <v/>
      </c>
      <c r="X307" s="208" t="str">
        <f t="shared" si="54"/>
        <v/>
      </c>
      <c r="Z307" s="211" t="str">
        <f>IF(Y307="","",VLOOKUP(Y307,Entraîneur!A:C,2,FALSE))</f>
        <v/>
      </c>
      <c r="AA307" s="84" t="str">
        <f>IF(Y307="","",VLOOKUP(Y307,Budget!A:B,2,FALSE))</f>
        <v/>
      </c>
    </row>
    <row r="308" spans="6:27" x14ac:dyDescent="0.25">
      <c r="F308" s="84" t="str">
        <f>IF(H308="","",VLOOKUP(H308,Budget!A:B,2,FALSE))</f>
        <v/>
      </c>
      <c r="G308" s="199" t="str">
        <f>IF(H308="","",VLOOKUP(H308,Entraîneur!A:C,2,FALSE))</f>
        <v/>
      </c>
      <c r="I308" s="202" t="str">
        <f t="shared" si="44"/>
        <v/>
      </c>
      <c r="J308" s="70" t="str">
        <f t="shared" si="45"/>
        <v/>
      </c>
      <c r="K308" s="70" t="str">
        <f t="shared" si="46"/>
        <v/>
      </c>
      <c r="L308" s="70" t="str">
        <f t="shared" si="47"/>
        <v/>
      </c>
      <c r="M308" s="71" t="str">
        <f t="shared" si="48"/>
        <v/>
      </c>
      <c r="N308" s="71" t="str">
        <f t="shared" si="49"/>
        <v/>
      </c>
      <c r="O308" s="71" t="str">
        <f t="shared" si="50"/>
        <v/>
      </c>
      <c r="U308" s="70" t="str">
        <f t="shared" si="51"/>
        <v/>
      </c>
      <c r="V308" s="71" t="str">
        <f t="shared" si="52"/>
        <v/>
      </c>
      <c r="W308" s="70" t="str">
        <f t="shared" si="53"/>
        <v/>
      </c>
      <c r="X308" s="208" t="str">
        <f t="shared" si="54"/>
        <v/>
      </c>
      <c r="Z308" s="211" t="str">
        <f>IF(Y308="","",VLOOKUP(Y308,Entraîneur!A:C,2,FALSE))</f>
        <v/>
      </c>
      <c r="AA308" s="84" t="str">
        <f>IF(Y308="","",VLOOKUP(Y308,Budget!A:B,2,FALSE))</f>
        <v/>
      </c>
    </row>
    <row r="309" spans="6:27" x14ac:dyDescent="0.25">
      <c r="F309" s="84" t="str">
        <f>IF(H309="","",VLOOKUP(H309,Budget!A:B,2,FALSE))</f>
        <v/>
      </c>
      <c r="G309" s="199" t="str">
        <f>IF(H309="","",VLOOKUP(H309,Entraîneur!A:C,2,FALSE))</f>
        <v/>
      </c>
      <c r="I309" s="202" t="str">
        <f t="shared" si="44"/>
        <v/>
      </c>
      <c r="J309" s="70" t="str">
        <f t="shared" si="45"/>
        <v/>
      </c>
      <c r="K309" s="70" t="str">
        <f t="shared" si="46"/>
        <v/>
      </c>
      <c r="L309" s="70" t="str">
        <f t="shared" si="47"/>
        <v/>
      </c>
      <c r="M309" s="71" t="str">
        <f t="shared" si="48"/>
        <v/>
      </c>
      <c r="N309" s="71" t="str">
        <f t="shared" si="49"/>
        <v/>
      </c>
      <c r="O309" s="71" t="str">
        <f t="shared" si="50"/>
        <v/>
      </c>
      <c r="U309" s="70" t="str">
        <f t="shared" si="51"/>
        <v/>
      </c>
      <c r="V309" s="71" t="str">
        <f t="shared" si="52"/>
        <v/>
      </c>
      <c r="W309" s="70" t="str">
        <f t="shared" si="53"/>
        <v/>
      </c>
      <c r="X309" s="208" t="str">
        <f t="shared" si="54"/>
        <v/>
      </c>
      <c r="Z309" s="211" t="str">
        <f>IF(Y309="","",VLOOKUP(Y309,Entraîneur!A:C,2,FALSE))</f>
        <v/>
      </c>
      <c r="AA309" s="84" t="str">
        <f>IF(Y309="","",VLOOKUP(Y309,Budget!A:B,2,FALSE))</f>
        <v/>
      </c>
    </row>
    <row r="310" spans="6:27" x14ac:dyDescent="0.25">
      <c r="F310" s="84" t="str">
        <f>IF(H310="","",VLOOKUP(H310,Budget!A:B,2,FALSE))</f>
        <v/>
      </c>
      <c r="G310" s="199" t="str">
        <f>IF(H310="","",VLOOKUP(H310,Entraîneur!A:C,2,FALSE))</f>
        <v/>
      </c>
      <c r="I310" s="202" t="str">
        <f t="shared" si="44"/>
        <v/>
      </c>
      <c r="J310" s="70" t="str">
        <f t="shared" si="45"/>
        <v/>
      </c>
      <c r="K310" s="70" t="str">
        <f t="shared" si="46"/>
        <v/>
      </c>
      <c r="L310" s="70" t="str">
        <f t="shared" si="47"/>
        <v/>
      </c>
      <c r="M310" s="71" t="str">
        <f t="shared" si="48"/>
        <v/>
      </c>
      <c r="N310" s="71" t="str">
        <f t="shared" si="49"/>
        <v/>
      </c>
      <c r="O310" s="71" t="str">
        <f t="shared" si="50"/>
        <v/>
      </c>
      <c r="U310" s="70" t="str">
        <f t="shared" si="51"/>
        <v/>
      </c>
      <c r="V310" s="71" t="str">
        <f t="shared" si="52"/>
        <v/>
      </c>
      <c r="W310" s="70" t="str">
        <f t="shared" si="53"/>
        <v/>
      </c>
      <c r="X310" s="208" t="str">
        <f t="shared" si="54"/>
        <v/>
      </c>
      <c r="Z310" s="211" t="str">
        <f>IF(Y310="","",VLOOKUP(Y310,Entraîneur!A:C,2,FALSE))</f>
        <v/>
      </c>
      <c r="AA310" s="84" t="str">
        <f>IF(Y310="","",VLOOKUP(Y310,Budget!A:B,2,FALSE))</f>
        <v/>
      </c>
    </row>
    <row r="311" spans="6:27" x14ac:dyDescent="0.25">
      <c r="F311" s="84" t="str">
        <f>IF(H311="","",VLOOKUP(H311,Budget!A:B,2,FALSE))</f>
        <v/>
      </c>
      <c r="G311" s="199" t="str">
        <f>IF(H311="","",VLOOKUP(H311,Entraîneur!A:C,2,FALSE))</f>
        <v/>
      </c>
      <c r="I311" s="202" t="str">
        <f t="shared" si="44"/>
        <v/>
      </c>
      <c r="J311" s="70" t="str">
        <f t="shared" si="45"/>
        <v/>
      </c>
      <c r="K311" s="70" t="str">
        <f t="shared" si="46"/>
        <v/>
      </c>
      <c r="L311" s="70" t="str">
        <f t="shared" si="47"/>
        <v/>
      </c>
      <c r="M311" s="71" t="str">
        <f t="shared" si="48"/>
        <v/>
      </c>
      <c r="N311" s="71" t="str">
        <f t="shared" si="49"/>
        <v/>
      </c>
      <c r="O311" s="71" t="str">
        <f t="shared" si="50"/>
        <v/>
      </c>
      <c r="U311" s="70" t="str">
        <f t="shared" si="51"/>
        <v/>
      </c>
      <c r="V311" s="71" t="str">
        <f t="shared" si="52"/>
        <v/>
      </c>
      <c r="W311" s="70" t="str">
        <f t="shared" si="53"/>
        <v/>
      </c>
      <c r="X311" s="208" t="str">
        <f t="shared" si="54"/>
        <v/>
      </c>
      <c r="Z311" s="211" t="str">
        <f>IF(Y311="","",VLOOKUP(Y311,Entraîneur!A:C,2,FALSE))</f>
        <v/>
      </c>
      <c r="AA311" s="84" t="str">
        <f>IF(Y311="","",VLOOKUP(Y311,Budget!A:B,2,FALSE))</f>
        <v/>
      </c>
    </row>
    <row r="312" spans="6:27" x14ac:dyDescent="0.25">
      <c r="F312" s="84" t="str">
        <f>IF(H312="","",VLOOKUP(H312,Budget!A:B,2,FALSE))</f>
        <v/>
      </c>
      <c r="G312" s="199" t="str">
        <f>IF(H312="","",VLOOKUP(H312,Entraîneur!A:C,2,FALSE))</f>
        <v/>
      </c>
      <c r="I312" s="202" t="str">
        <f t="shared" si="44"/>
        <v/>
      </c>
      <c r="J312" s="70" t="str">
        <f t="shared" si="45"/>
        <v/>
      </c>
      <c r="K312" s="70" t="str">
        <f t="shared" si="46"/>
        <v/>
      </c>
      <c r="L312" s="70" t="str">
        <f t="shared" si="47"/>
        <v/>
      </c>
      <c r="M312" s="71" t="str">
        <f t="shared" si="48"/>
        <v/>
      </c>
      <c r="N312" s="71" t="str">
        <f t="shared" si="49"/>
        <v/>
      </c>
      <c r="O312" s="71" t="str">
        <f t="shared" si="50"/>
        <v/>
      </c>
      <c r="U312" s="70" t="str">
        <f t="shared" si="51"/>
        <v/>
      </c>
      <c r="V312" s="71" t="str">
        <f t="shared" si="52"/>
        <v/>
      </c>
      <c r="W312" s="70" t="str">
        <f t="shared" si="53"/>
        <v/>
      </c>
      <c r="X312" s="208" t="str">
        <f t="shared" si="54"/>
        <v/>
      </c>
      <c r="Z312" s="211" t="str">
        <f>IF(Y312="","",VLOOKUP(Y312,Entraîneur!A:C,2,FALSE))</f>
        <v/>
      </c>
      <c r="AA312" s="84" t="str">
        <f>IF(Y312="","",VLOOKUP(Y312,Budget!A:B,2,FALSE))</f>
        <v/>
      </c>
    </row>
    <row r="313" spans="6:27" x14ac:dyDescent="0.25">
      <c r="F313" s="84" t="str">
        <f>IF(H313="","",VLOOKUP(H313,Budget!A:B,2,FALSE))</f>
        <v/>
      </c>
      <c r="G313" s="199" t="str">
        <f>IF(H313="","",VLOOKUP(H313,Entraîneur!A:C,2,FALSE))</f>
        <v/>
      </c>
      <c r="I313" s="202" t="str">
        <f t="shared" si="44"/>
        <v/>
      </c>
      <c r="J313" s="70" t="str">
        <f t="shared" si="45"/>
        <v/>
      </c>
      <c r="K313" s="70" t="str">
        <f t="shared" si="46"/>
        <v/>
      </c>
      <c r="L313" s="70" t="str">
        <f t="shared" si="47"/>
        <v/>
      </c>
      <c r="M313" s="71" t="str">
        <f t="shared" si="48"/>
        <v/>
      </c>
      <c r="N313" s="71" t="str">
        <f t="shared" si="49"/>
        <v/>
      </c>
      <c r="O313" s="71" t="str">
        <f t="shared" si="50"/>
        <v/>
      </c>
      <c r="U313" s="70" t="str">
        <f t="shared" si="51"/>
        <v/>
      </c>
      <c r="V313" s="71" t="str">
        <f t="shared" si="52"/>
        <v/>
      </c>
      <c r="W313" s="70" t="str">
        <f t="shared" si="53"/>
        <v/>
      </c>
      <c r="X313" s="208" t="str">
        <f t="shared" si="54"/>
        <v/>
      </c>
      <c r="Z313" s="211" t="str">
        <f>IF(Y313="","",VLOOKUP(Y313,Entraîneur!A:C,2,FALSE))</f>
        <v/>
      </c>
      <c r="AA313" s="84" t="str">
        <f>IF(Y313="","",VLOOKUP(Y313,Budget!A:B,2,FALSE))</f>
        <v/>
      </c>
    </row>
    <row r="314" spans="6:27" x14ac:dyDescent="0.25">
      <c r="F314" s="84" t="str">
        <f>IF(H314="","",VLOOKUP(H314,Budget!A:B,2,FALSE))</f>
        <v/>
      </c>
      <c r="G314" s="199" t="str">
        <f>IF(H314="","",VLOOKUP(H314,Entraîneur!A:C,2,FALSE))</f>
        <v/>
      </c>
      <c r="I314" s="202" t="str">
        <f t="shared" si="44"/>
        <v/>
      </c>
      <c r="J314" s="70" t="str">
        <f t="shared" si="45"/>
        <v/>
      </c>
      <c r="K314" s="70" t="str">
        <f t="shared" si="46"/>
        <v/>
      </c>
      <c r="L314" s="70" t="str">
        <f t="shared" si="47"/>
        <v/>
      </c>
      <c r="M314" s="71" t="str">
        <f t="shared" si="48"/>
        <v/>
      </c>
      <c r="N314" s="71" t="str">
        <f t="shared" si="49"/>
        <v/>
      </c>
      <c r="O314" s="71" t="str">
        <f t="shared" si="50"/>
        <v/>
      </c>
      <c r="U314" s="70" t="str">
        <f t="shared" si="51"/>
        <v/>
      </c>
      <c r="V314" s="71" t="str">
        <f t="shared" si="52"/>
        <v/>
      </c>
      <c r="W314" s="70" t="str">
        <f t="shared" si="53"/>
        <v/>
      </c>
      <c r="X314" s="208" t="str">
        <f t="shared" si="54"/>
        <v/>
      </c>
      <c r="Z314" s="211" t="str">
        <f>IF(Y314="","",VLOOKUP(Y314,Entraîneur!A:C,2,FALSE))</f>
        <v/>
      </c>
      <c r="AA314" s="84" t="str">
        <f>IF(Y314="","",VLOOKUP(Y314,Budget!A:B,2,FALSE))</f>
        <v/>
      </c>
    </row>
    <row r="315" spans="6:27" x14ac:dyDescent="0.25">
      <c r="F315" s="84" t="str">
        <f>IF(H315="","",VLOOKUP(H315,Budget!A:B,2,FALSE))</f>
        <v/>
      </c>
      <c r="G315" s="199" t="str">
        <f>IF(H315="","",VLOOKUP(H315,Entraîneur!A:C,2,FALSE))</f>
        <v/>
      </c>
      <c r="I315" s="202" t="str">
        <f t="shared" si="44"/>
        <v/>
      </c>
      <c r="J315" s="70" t="str">
        <f t="shared" si="45"/>
        <v/>
      </c>
      <c r="K315" s="70" t="str">
        <f t="shared" si="46"/>
        <v/>
      </c>
      <c r="L315" s="70" t="str">
        <f t="shared" si="47"/>
        <v/>
      </c>
      <c r="M315" s="71" t="str">
        <f t="shared" si="48"/>
        <v/>
      </c>
      <c r="N315" s="71" t="str">
        <f t="shared" si="49"/>
        <v/>
      </c>
      <c r="O315" s="71" t="str">
        <f t="shared" si="50"/>
        <v/>
      </c>
      <c r="U315" s="70" t="str">
        <f t="shared" si="51"/>
        <v/>
      </c>
      <c r="V315" s="71" t="str">
        <f t="shared" si="52"/>
        <v/>
      </c>
      <c r="W315" s="70" t="str">
        <f t="shared" si="53"/>
        <v/>
      </c>
      <c r="X315" s="208" t="str">
        <f t="shared" si="54"/>
        <v/>
      </c>
      <c r="Z315" s="211" t="str">
        <f>IF(Y315="","",VLOOKUP(Y315,Entraîneur!A:C,2,FALSE))</f>
        <v/>
      </c>
      <c r="AA315" s="84" t="str">
        <f>IF(Y315="","",VLOOKUP(Y315,Budget!A:B,2,FALSE))</f>
        <v/>
      </c>
    </row>
    <row r="316" spans="6:27" x14ac:dyDescent="0.25">
      <c r="F316" s="84" t="str">
        <f>IF(H316="","",VLOOKUP(H316,Budget!A:B,2,FALSE))</f>
        <v/>
      </c>
      <c r="G316" s="199" t="str">
        <f>IF(H316="","",VLOOKUP(H316,Entraîneur!A:C,2,FALSE))</f>
        <v/>
      </c>
      <c r="I316" s="202" t="str">
        <f t="shared" si="44"/>
        <v/>
      </c>
      <c r="J316" s="70" t="str">
        <f t="shared" si="45"/>
        <v/>
      </c>
      <c r="K316" s="70" t="str">
        <f t="shared" si="46"/>
        <v/>
      </c>
      <c r="L316" s="70" t="str">
        <f t="shared" si="47"/>
        <v/>
      </c>
      <c r="M316" s="71" t="str">
        <f t="shared" si="48"/>
        <v/>
      </c>
      <c r="N316" s="71" t="str">
        <f t="shared" si="49"/>
        <v/>
      </c>
      <c r="O316" s="71" t="str">
        <f t="shared" si="50"/>
        <v/>
      </c>
      <c r="U316" s="70" t="str">
        <f t="shared" si="51"/>
        <v/>
      </c>
      <c r="V316" s="71" t="str">
        <f t="shared" si="52"/>
        <v/>
      </c>
      <c r="W316" s="70" t="str">
        <f t="shared" si="53"/>
        <v/>
      </c>
      <c r="X316" s="208" t="str">
        <f t="shared" si="54"/>
        <v/>
      </c>
      <c r="Z316" s="211" t="str">
        <f>IF(Y316="","",VLOOKUP(Y316,Entraîneur!A:C,2,FALSE))</f>
        <v/>
      </c>
      <c r="AA316" s="84" t="str">
        <f>IF(Y316="","",VLOOKUP(Y316,Budget!A:B,2,FALSE))</f>
        <v/>
      </c>
    </row>
    <row r="317" spans="6:27" x14ac:dyDescent="0.25">
      <c r="F317" s="84" t="str">
        <f>IF(H317="","",VLOOKUP(H317,Budget!A:B,2,FALSE))</f>
        <v/>
      </c>
      <c r="G317" s="199" t="str">
        <f>IF(H317="","",VLOOKUP(H317,Entraîneur!A:C,2,FALSE))</f>
        <v/>
      </c>
      <c r="I317" s="202" t="str">
        <f t="shared" si="44"/>
        <v/>
      </c>
      <c r="J317" s="70" t="str">
        <f t="shared" si="45"/>
        <v/>
      </c>
      <c r="K317" s="70" t="str">
        <f t="shared" si="46"/>
        <v/>
      </c>
      <c r="L317" s="70" t="str">
        <f t="shared" si="47"/>
        <v/>
      </c>
      <c r="M317" s="71" t="str">
        <f t="shared" si="48"/>
        <v/>
      </c>
      <c r="N317" s="71" t="str">
        <f t="shared" si="49"/>
        <v/>
      </c>
      <c r="O317" s="71" t="str">
        <f t="shared" si="50"/>
        <v/>
      </c>
      <c r="U317" s="70" t="str">
        <f t="shared" si="51"/>
        <v/>
      </c>
      <c r="V317" s="71" t="str">
        <f t="shared" si="52"/>
        <v/>
      </c>
      <c r="W317" s="70" t="str">
        <f t="shared" si="53"/>
        <v/>
      </c>
      <c r="X317" s="208" t="str">
        <f t="shared" si="54"/>
        <v/>
      </c>
      <c r="Z317" s="211" t="str">
        <f>IF(Y317="","",VLOOKUP(Y317,Entraîneur!A:C,2,FALSE))</f>
        <v/>
      </c>
      <c r="AA317" s="84" t="str">
        <f>IF(Y317="","",VLOOKUP(Y317,Budget!A:B,2,FALSE))</f>
        <v/>
      </c>
    </row>
    <row r="318" spans="6:27" x14ac:dyDescent="0.25">
      <c r="F318" s="84" t="str">
        <f>IF(H318="","",VLOOKUP(H318,Budget!A:B,2,FALSE))</f>
        <v/>
      </c>
      <c r="G318" s="199" t="str">
        <f>IF(H318="","",VLOOKUP(H318,Entraîneur!A:C,2,FALSE))</f>
        <v/>
      </c>
      <c r="I318" s="202" t="str">
        <f t="shared" si="44"/>
        <v/>
      </c>
      <c r="J318" s="70" t="str">
        <f t="shared" si="45"/>
        <v/>
      </c>
      <c r="K318" s="70" t="str">
        <f t="shared" si="46"/>
        <v/>
      </c>
      <c r="L318" s="70" t="str">
        <f t="shared" si="47"/>
        <v/>
      </c>
      <c r="M318" s="71" t="str">
        <f t="shared" si="48"/>
        <v/>
      </c>
      <c r="N318" s="71" t="str">
        <f t="shared" si="49"/>
        <v/>
      </c>
      <c r="O318" s="71" t="str">
        <f t="shared" si="50"/>
        <v/>
      </c>
      <c r="U318" s="70" t="str">
        <f t="shared" si="51"/>
        <v/>
      </c>
      <c r="V318" s="71" t="str">
        <f t="shared" si="52"/>
        <v/>
      </c>
      <c r="W318" s="70" t="str">
        <f t="shared" si="53"/>
        <v/>
      </c>
      <c r="X318" s="208" t="str">
        <f t="shared" si="54"/>
        <v/>
      </c>
      <c r="Z318" s="211" t="str">
        <f>IF(Y318="","",VLOOKUP(Y318,Entraîneur!A:C,2,FALSE))</f>
        <v/>
      </c>
      <c r="AA318" s="84" t="str">
        <f>IF(Y318="","",VLOOKUP(Y318,Budget!A:B,2,FALSE))</f>
        <v/>
      </c>
    </row>
    <row r="319" spans="6:27" x14ac:dyDescent="0.25">
      <c r="F319" s="84" t="str">
        <f>IF(H319="","",VLOOKUP(H319,Budget!A:B,2,FALSE))</f>
        <v/>
      </c>
      <c r="G319" s="199" t="str">
        <f>IF(H319="","",VLOOKUP(H319,Entraîneur!A:C,2,FALSE))</f>
        <v/>
      </c>
      <c r="I319" s="202" t="str">
        <f t="shared" si="44"/>
        <v/>
      </c>
      <c r="J319" s="70" t="str">
        <f t="shared" si="45"/>
        <v/>
      </c>
      <c r="K319" s="70" t="str">
        <f t="shared" si="46"/>
        <v/>
      </c>
      <c r="L319" s="70" t="str">
        <f t="shared" si="47"/>
        <v/>
      </c>
      <c r="M319" s="71" t="str">
        <f t="shared" si="48"/>
        <v/>
      </c>
      <c r="N319" s="71" t="str">
        <f t="shared" si="49"/>
        <v/>
      </c>
      <c r="O319" s="71" t="str">
        <f t="shared" si="50"/>
        <v/>
      </c>
      <c r="U319" s="70" t="str">
        <f t="shared" si="51"/>
        <v/>
      </c>
      <c r="V319" s="71" t="str">
        <f t="shared" si="52"/>
        <v/>
      </c>
      <c r="W319" s="70" t="str">
        <f t="shared" si="53"/>
        <v/>
      </c>
      <c r="X319" s="208" t="str">
        <f t="shared" si="54"/>
        <v/>
      </c>
      <c r="Z319" s="211" t="str">
        <f>IF(Y319="","",VLOOKUP(Y319,Entraîneur!A:C,2,FALSE))</f>
        <v/>
      </c>
      <c r="AA319" s="84" t="str">
        <f>IF(Y319="","",VLOOKUP(Y319,Budget!A:B,2,FALSE))</f>
        <v/>
      </c>
    </row>
    <row r="320" spans="6:27" x14ac:dyDescent="0.25">
      <c r="F320" s="84" t="str">
        <f>IF(H320="","",VLOOKUP(H320,Budget!A:B,2,FALSE))</f>
        <v/>
      </c>
      <c r="G320" s="199" t="str">
        <f>IF(H320="","",VLOOKUP(H320,Entraîneur!A:C,2,FALSE))</f>
        <v/>
      </c>
      <c r="I320" s="202" t="str">
        <f t="shared" si="44"/>
        <v/>
      </c>
      <c r="J320" s="70" t="str">
        <f t="shared" si="45"/>
        <v/>
      </c>
      <c r="K320" s="70" t="str">
        <f t="shared" si="46"/>
        <v/>
      </c>
      <c r="L320" s="70" t="str">
        <f t="shared" si="47"/>
        <v/>
      </c>
      <c r="M320" s="71" t="str">
        <f t="shared" si="48"/>
        <v/>
      </c>
      <c r="N320" s="71" t="str">
        <f t="shared" si="49"/>
        <v/>
      </c>
      <c r="O320" s="71" t="str">
        <f t="shared" si="50"/>
        <v/>
      </c>
      <c r="U320" s="70" t="str">
        <f t="shared" si="51"/>
        <v/>
      </c>
      <c r="V320" s="71" t="str">
        <f t="shared" si="52"/>
        <v/>
      </c>
      <c r="W320" s="70" t="str">
        <f t="shared" si="53"/>
        <v/>
      </c>
      <c r="X320" s="208" t="str">
        <f t="shared" si="54"/>
        <v/>
      </c>
      <c r="Z320" s="211" t="str">
        <f>IF(Y320="","",VLOOKUP(Y320,Entraîneur!A:C,2,FALSE))</f>
        <v/>
      </c>
      <c r="AA320" s="84" t="str">
        <f>IF(Y320="","",VLOOKUP(Y320,Budget!A:B,2,FALSE))</f>
        <v/>
      </c>
    </row>
    <row r="321" spans="6:27" x14ac:dyDescent="0.25">
      <c r="F321" s="84" t="str">
        <f>IF(H321="","",VLOOKUP(H321,Budget!A:B,2,FALSE))</f>
        <v/>
      </c>
      <c r="G321" s="199" t="str">
        <f>IF(H321="","",VLOOKUP(H321,Entraîneur!A:C,2,FALSE))</f>
        <v/>
      </c>
      <c r="I321" s="202" t="str">
        <f t="shared" si="44"/>
        <v/>
      </c>
      <c r="J321" s="70" t="str">
        <f t="shared" si="45"/>
        <v/>
      </c>
      <c r="K321" s="70" t="str">
        <f t="shared" si="46"/>
        <v/>
      </c>
      <c r="L321" s="70" t="str">
        <f t="shared" si="47"/>
        <v/>
      </c>
      <c r="M321" s="71" t="str">
        <f t="shared" si="48"/>
        <v/>
      </c>
      <c r="N321" s="71" t="str">
        <f t="shared" si="49"/>
        <v/>
      </c>
      <c r="O321" s="71" t="str">
        <f t="shared" si="50"/>
        <v/>
      </c>
      <c r="U321" s="70" t="str">
        <f t="shared" si="51"/>
        <v/>
      </c>
      <c r="V321" s="71" t="str">
        <f t="shared" si="52"/>
        <v/>
      </c>
      <c r="W321" s="70" t="str">
        <f t="shared" si="53"/>
        <v/>
      </c>
      <c r="X321" s="208" t="str">
        <f t="shared" si="54"/>
        <v/>
      </c>
      <c r="Z321" s="211" t="str">
        <f>IF(Y321="","",VLOOKUP(Y321,Entraîneur!A:C,2,FALSE))</f>
        <v/>
      </c>
      <c r="AA321" s="84" t="str">
        <f>IF(Y321="","",VLOOKUP(Y321,Budget!A:B,2,FALSE))</f>
        <v/>
      </c>
    </row>
    <row r="322" spans="6:27" x14ac:dyDescent="0.25">
      <c r="F322" s="84" t="str">
        <f>IF(H322="","",VLOOKUP(H322,Budget!A:B,2,FALSE))</f>
        <v/>
      </c>
      <c r="G322" s="199" t="str">
        <f>IF(H322="","",VLOOKUP(H322,Entraîneur!A:C,2,FALSE))</f>
        <v/>
      </c>
      <c r="I322" s="202" t="str">
        <f t="shared" ref="I322:I385" si="55">IF(F322="","",COUNTIFS(L:L,"Victoire",H:H,H322,E:E,E322))</f>
        <v/>
      </c>
      <c r="J322" s="70" t="str">
        <f t="shared" ref="J322:J380" si="56">IF(F322="","",COUNTIFS(L:L,"Nul",H:H,H322,E:E,E322))</f>
        <v/>
      </c>
      <c r="K322" s="70" t="str">
        <f t="shared" ref="K322:K385" si="57">IF(F322="","",COUNTIFS(L:L,"Défaite",H:H,H322,E:E,E322))</f>
        <v/>
      </c>
      <c r="L322" s="70" t="str">
        <f t="shared" ref="L322:L380" si="58">IF(P322="","",IF(P322=T322,"Nul",IF(P322&gt;T322,"Victoire",IF(P322&lt;T322,"Défaite"))))</f>
        <v/>
      </c>
      <c r="M322" s="71" t="str">
        <f t="shared" ref="M322:M385" si="59">IF(L322="","",IF(L322="Défaite","0",IF(L322="Nul","1",IF(L322="Victoire","3"))))</f>
        <v/>
      </c>
      <c r="N322" s="71" t="str">
        <f t="shared" ref="N322:N380" si="60">IF(Q322="","",IF(Q322&lt;S322,"OUI","NON"))</f>
        <v/>
      </c>
      <c r="O322" s="71" t="str">
        <f t="shared" ref="O322:O380" si="61">IF(F322="","",IF(F322&gt;=AA322,"OUI","NON"))</f>
        <v/>
      </c>
      <c r="U322" s="70" t="str">
        <f t="shared" ref="U322:U380" si="62">IF(AA322="","",IF(AA322&gt;=F322,"OUI","NON"))</f>
        <v/>
      </c>
      <c r="V322" s="71" t="str">
        <f t="shared" ref="V322:V380" si="63">IF(S322="","",IF(S322&lt;Q322,"OUI","NON"))</f>
        <v/>
      </c>
      <c r="W322" s="70" t="str">
        <f t="shared" ref="W322:W385" si="64">IF(X322="","",IF(X322="Défaite","0",IF(X322="Nul","1",IF(X322="Victoire","3"))))</f>
        <v/>
      </c>
      <c r="X322" s="208" t="str">
        <f t="shared" ref="X322:X380" si="65">IF(T322="","",IF(L322="Nul","Nul",IF(L322="Victoire","Défaite",IF(L322="Défaite","Victoire"))))</f>
        <v/>
      </c>
      <c r="Z322" s="211" t="str">
        <f>IF(Y322="","",VLOOKUP(Y322,Entraîneur!A:C,2,FALSE))</f>
        <v/>
      </c>
      <c r="AA322" s="84" t="str">
        <f>IF(Y322="","",VLOOKUP(Y322,Budget!A:B,2,FALSE))</f>
        <v/>
      </c>
    </row>
    <row r="323" spans="6:27" x14ac:dyDescent="0.25">
      <c r="F323" s="84" t="str">
        <f>IF(H323="","",VLOOKUP(H323,Budget!A:B,2,FALSE))</f>
        <v/>
      </c>
      <c r="G323" s="199" t="str">
        <f>IF(H323="","",VLOOKUP(H323,Entraîneur!A:C,2,FALSE))</f>
        <v/>
      </c>
      <c r="I323" s="202" t="str">
        <f t="shared" si="55"/>
        <v/>
      </c>
      <c r="J323" s="70" t="str">
        <f t="shared" si="56"/>
        <v/>
      </c>
      <c r="K323" s="70" t="str">
        <f t="shared" si="57"/>
        <v/>
      </c>
      <c r="L323" s="70" t="str">
        <f t="shared" si="58"/>
        <v/>
      </c>
      <c r="M323" s="71" t="str">
        <f t="shared" si="59"/>
        <v/>
      </c>
      <c r="N323" s="71" t="str">
        <f t="shared" si="60"/>
        <v/>
      </c>
      <c r="O323" s="71" t="str">
        <f t="shared" si="61"/>
        <v/>
      </c>
      <c r="U323" s="70" t="str">
        <f t="shared" si="62"/>
        <v/>
      </c>
      <c r="V323" s="71" t="str">
        <f t="shared" si="63"/>
        <v/>
      </c>
      <c r="W323" s="70" t="str">
        <f t="shared" si="64"/>
        <v/>
      </c>
      <c r="X323" s="208" t="str">
        <f t="shared" si="65"/>
        <v/>
      </c>
      <c r="Z323" s="211" t="str">
        <f>IF(Y323="","",VLOOKUP(Y323,Entraîneur!A:C,2,FALSE))</f>
        <v/>
      </c>
      <c r="AA323" s="84" t="str">
        <f>IF(Y323="","",VLOOKUP(Y323,Budget!A:B,2,FALSE))</f>
        <v/>
      </c>
    </row>
    <row r="324" spans="6:27" x14ac:dyDescent="0.25">
      <c r="F324" s="84" t="str">
        <f>IF(H324="","",VLOOKUP(H324,Budget!A:B,2,FALSE))</f>
        <v/>
      </c>
      <c r="G324" s="199" t="str">
        <f>IF(H324="","",VLOOKUP(H324,Entraîneur!A:C,2,FALSE))</f>
        <v/>
      </c>
      <c r="I324" s="202" t="str">
        <f t="shared" si="55"/>
        <v/>
      </c>
      <c r="J324" s="70" t="str">
        <f t="shared" si="56"/>
        <v/>
      </c>
      <c r="K324" s="70" t="str">
        <f t="shared" si="57"/>
        <v/>
      </c>
      <c r="L324" s="70" t="str">
        <f t="shared" si="58"/>
        <v/>
      </c>
      <c r="M324" s="71" t="str">
        <f t="shared" si="59"/>
        <v/>
      </c>
      <c r="N324" s="71" t="str">
        <f t="shared" si="60"/>
        <v/>
      </c>
      <c r="O324" s="71" t="str">
        <f t="shared" si="61"/>
        <v/>
      </c>
      <c r="U324" s="70" t="str">
        <f t="shared" si="62"/>
        <v/>
      </c>
      <c r="V324" s="71" t="str">
        <f t="shared" si="63"/>
        <v/>
      </c>
      <c r="W324" s="70" t="str">
        <f t="shared" si="64"/>
        <v/>
      </c>
      <c r="X324" s="208" t="str">
        <f t="shared" si="65"/>
        <v/>
      </c>
      <c r="Z324" s="211" t="str">
        <f>IF(Y324="","",VLOOKUP(Y324,Entraîneur!A:C,2,FALSE))</f>
        <v/>
      </c>
      <c r="AA324" s="84" t="str">
        <f>IF(Y324="","",VLOOKUP(Y324,Budget!A:B,2,FALSE))</f>
        <v/>
      </c>
    </row>
    <row r="325" spans="6:27" x14ac:dyDescent="0.25">
      <c r="F325" s="84" t="str">
        <f>IF(H325="","",VLOOKUP(H325,Budget!A:B,2,FALSE))</f>
        <v/>
      </c>
      <c r="G325" s="199" t="str">
        <f>IF(H325="","",VLOOKUP(H325,Entraîneur!A:C,2,FALSE))</f>
        <v/>
      </c>
      <c r="I325" s="202" t="str">
        <f t="shared" si="55"/>
        <v/>
      </c>
      <c r="J325" s="70" t="str">
        <f t="shared" si="56"/>
        <v/>
      </c>
      <c r="K325" s="70" t="str">
        <f t="shared" si="57"/>
        <v/>
      </c>
      <c r="L325" s="70" t="str">
        <f t="shared" si="58"/>
        <v/>
      </c>
      <c r="M325" s="71" t="str">
        <f t="shared" si="59"/>
        <v/>
      </c>
      <c r="N325" s="71" t="str">
        <f t="shared" si="60"/>
        <v/>
      </c>
      <c r="O325" s="71" t="str">
        <f t="shared" si="61"/>
        <v/>
      </c>
      <c r="U325" s="70" t="str">
        <f t="shared" si="62"/>
        <v/>
      </c>
      <c r="V325" s="71" t="str">
        <f t="shared" si="63"/>
        <v/>
      </c>
      <c r="W325" s="70" t="str">
        <f t="shared" si="64"/>
        <v/>
      </c>
      <c r="X325" s="208" t="str">
        <f t="shared" si="65"/>
        <v/>
      </c>
      <c r="Z325" s="211" t="str">
        <f>IF(Y325="","",VLOOKUP(Y325,Entraîneur!A:C,2,FALSE))</f>
        <v/>
      </c>
      <c r="AA325" s="84" t="str">
        <f>IF(Y325="","",VLOOKUP(Y325,Budget!A:B,2,FALSE))</f>
        <v/>
      </c>
    </row>
    <row r="326" spans="6:27" x14ac:dyDescent="0.25">
      <c r="F326" s="84" t="str">
        <f>IF(H326="","",VLOOKUP(H326,Budget!A:B,2,FALSE))</f>
        <v/>
      </c>
      <c r="G326" s="199" t="str">
        <f>IF(H326="","",VLOOKUP(H326,Entraîneur!A:C,2,FALSE))</f>
        <v/>
      </c>
      <c r="I326" s="202" t="str">
        <f t="shared" si="55"/>
        <v/>
      </c>
      <c r="J326" s="70" t="str">
        <f t="shared" si="56"/>
        <v/>
      </c>
      <c r="K326" s="70" t="str">
        <f t="shared" si="57"/>
        <v/>
      </c>
      <c r="L326" s="70" t="str">
        <f t="shared" si="58"/>
        <v/>
      </c>
      <c r="M326" s="71" t="str">
        <f t="shared" si="59"/>
        <v/>
      </c>
      <c r="N326" s="71" t="str">
        <f t="shared" si="60"/>
        <v/>
      </c>
      <c r="O326" s="71" t="str">
        <f t="shared" si="61"/>
        <v/>
      </c>
      <c r="U326" s="70" t="str">
        <f t="shared" si="62"/>
        <v/>
      </c>
      <c r="V326" s="71" t="str">
        <f t="shared" si="63"/>
        <v/>
      </c>
      <c r="W326" s="70" t="str">
        <f t="shared" si="64"/>
        <v/>
      </c>
      <c r="X326" s="208" t="str">
        <f t="shared" si="65"/>
        <v/>
      </c>
      <c r="Z326" s="211" t="str">
        <f>IF(Y326="","",VLOOKUP(Y326,Entraîneur!A:C,2,FALSE))</f>
        <v/>
      </c>
      <c r="AA326" s="84" t="str">
        <f>IF(Y326="","",VLOOKUP(Y326,Budget!A:B,2,FALSE))</f>
        <v/>
      </c>
    </row>
    <row r="327" spans="6:27" x14ac:dyDescent="0.25">
      <c r="F327" s="84" t="str">
        <f>IF(H327="","",VLOOKUP(H327,Budget!A:B,2,FALSE))</f>
        <v/>
      </c>
      <c r="G327" s="199" t="str">
        <f>IF(H327="","",VLOOKUP(H327,Entraîneur!A:C,2,FALSE))</f>
        <v/>
      </c>
      <c r="I327" s="202" t="str">
        <f t="shared" si="55"/>
        <v/>
      </c>
      <c r="J327" s="70" t="str">
        <f t="shared" si="56"/>
        <v/>
      </c>
      <c r="K327" s="70" t="str">
        <f t="shared" si="57"/>
        <v/>
      </c>
      <c r="L327" s="70" t="str">
        <f t="shared" si="58"/>
        <v/>
      </c>
      <c r="M327" s="71" t="str">
        <f t="shared" si="59"/>
        <v/>
      </c>
      <c r="N327" s="71" t="str">
        <f t="shared" si="60"/>
        <v/>
      </c>
      <c r="O327" s="71" t="str">
        <f t="shared" si="61"/>
        <v/>
      </c>
      <c r="U327" s="70" t="str">
        <f t="shared" si="62"/>
        <v/>
      </c>
      <c r="V327" s="71" t="str">
        <f t="shared" si="63"/>
        <v/>
      </c>
      <c r="W327" s="70" t="str">
        <f t="shared" si="64"/>
        <v/>
      </c>
      <c r="X327" s="208" t="str">
        <f t="shared" si="65"/>
        <v/>
      </c>
      <c r="Z327" s="211" t="str">
        <f>IF(Y327="","",VLOOKUP(Y327,Entraîneur!A:C,2,FALSE))</f>
        <v/>
      </c>
      <c r="AA327" s="84" t="str">
        <f>IF(Y327="","",VLOOKUP(Y327,Budget!A:B,2,FALSE))</f>
        <v/>
      </c>
    </row>
    <row r="328" spans="6:27" x14ac:dyDescent="0.25">
      <c r="F328" s="84" t="str">
        <f>IF(H328="","",VLOOKUP(H328,Budget!A:B,2,FALSE))</f>
        <v/>
      </c>
      <c r="G328" s="199" t="str">
        <f>IF(H328="","",VLOOKUP(H328,Entraîneur!A:C,2,FALSE))</f>
        <v/>
      </c>
      <c r="I328" s="202" t="str">
        <f t="shared" si="55"/>
        <v/>
      </c>
      <c r="J328" s="70" t="str">
        <f t="shared" si="56"/>
        <v/>
      </c>
      <c r="K328" s="70" t="str">
        <f t="shared" si="57"/>
        <v/>
      </c>
      <c r="L328" s="70" t="str">
        <f t="shared" si="58"/>
        <v/>
      </c>
      <c r="M328" s="71" t="str">
        <f t="shared" si="59"/>
        <v/>
      </c>
      <c r="N328" s="71" t="str">
        <f t="shared" si="60"/>
        <v/>
      </c>
      <c r="O328" s="71" t="str">
        <f t="shared" si="61"/>
        <v/>
      </c>
      <c r="U328" s="70" t="str">
        <f t="shared" si="62"/>
        <v/>
      </c>
      <c r="V328" s="71" t="str">
        <f t="shared" si="63"/>
        <v/>
      </c>
      <c r="W328" s="70" t="str">
        <f t="shared" si="64"/>
        <v/>
      </c>
      <c r="X328" s="208" t="str">
        <f t="shared" si="65"/>
        <v/>
      </c>
      <c r="Z328" s="211" t="str">
        <f>IF(Y328="","",VLOOKUP(Y328,Entraîneur!A:C,2,FALSE))</f>
        <v/>
      </c>
      <c r="AA328" s="84" t="str">
        <f>IF(Y328="","",VLOOKUP(Y328,Budget!A:B,2,FALSE))</f>
        <v/>
      </c>
    </row>
    <row r="329" spans="6:27" x14ac:dyDescent="0.25">
      <c r="F329" s="84" t="str">
        <f>IF(H329="","",VLOOKUP(H329,Budget!A:B,2,FALSE))</f>
        <v/>
      </c>
      <c r="G329" s="199" t="str">
        <f>IF(H329="","",VLOOKUP(H329,Entraîneur!A:C,2,FALSE))</f>
        <v/>
      </c>
      <c r="I329" s="202" t="str">
        <f t="shared" si="55"/>
        <v/>
      </c>
      <c r="J329" s="70" t="str">
        <f t="shared" si="56"/>
        <v/>
      </c>
      <c r="K329" s="70" t="str">
        <f t="shared" si="57"/>
        <v/>
      </c>
      <c r="L329" s="70" t="str">
        <f t="shared" si="58"/>
        <v/>
      </c>
      <c r="M329" s="71" t="str">
        <f t="shared" si="59"/>
        <v/>
      </c>
      <c r="N329" s="71" t="str">
        <f t="shared" si="60"/>
        <v/>
      </c>
      <c r="O329" s="71" t="str">
        <f t="shared" si="61"/>
        <v/>
      </c>
      <c r="U329" s="70" t="str">
        <f t="shared" si="62"/>
        <v/>
      </c>
      <c r="V329" s="71" t="str">
        <f t="shared" si="63"/>
        <v/>
      </c>
      <c r="W329" s="70" t="str">
        <f t="shared" si="64"/>
        <v/>
      </c>
      <c r="X329" s="208" t="str">
        <f t="shared" si="65"/>
        <v/>
      </c>
      <c r="Z329" s="211" t="str">
        <f>IF(Y329="","",VLOOKUP(Y329,Entraîneur!A:C,2,FALSE))</f>
        <v/>
      </c>
      <c r="AA329" s="84" t="str">
        <f>IF(Y329="","",VLOOKUP(Y329,Budget!A:B,2,FALSE))</f>
        <v/>
      </c>
    </row>
    <row r="330" spans="6:27" x14ac:dyDescent="0.25">
      <c r="F330" s="84" t="str">
        <f>IF(H330="","",VLOOKUP(H330,Budget!A:B,2,FALSE))</f>
        <v/>
      </c>
      <c r="G330" s="199" t="str">
        <f>IF(H330="","",VLOOKUP(H330,Entraîneur!A:C,2,FALSE))</f>
        <v/>
      </c>
      <c r="I330" s="202" t="str">
        <f t="shared" si="55"/>
        <v/>
      </c>
      <c r="J330" s="70" t="str">
        <f t="shared" si="56"/>
        <v/>
      </c>
      <c r="K330" s="70" t="str">
        <f t="shared" si="57"/>
        <v/>
      </c>
      <c r="L330" s="70" t="str">
        <f t="shared" si="58"/>
        <v/>
      </c>
      <c r="M330" s="71" t="str">
        <f t="shared" si="59"/>
        <v/>
      </c>
      <c r="N330" s="71" t="str">
        <f t="shared" si="60"/>
        <v/>
      </c>
      <c r="O330" s="71" t="str">
        <f t="shared" si="61"/>
        <v/>
      </c>
      <c r="U330" s="70" t="str">
        <f t="shared" si="62"/>
        <v/>
      </c>
      <c r="V330" s="71" t="str">
        <f t="shared" si="63"/>
        <v/>
      </c>
      <c r="W330" s="70" t="str">
        <f t="shared" si="64"/>
        <v/>
      </c>
      <c r="X330" s="208" t="str">
        <f t="shared" si="65"/>
        <v/>
      </c>
      <c r="Z330" s="211" t="str">
        <f>IF(Y330="","",VLOOKUP(Y330,Entraîneur!A:C,2,FALSE))</f>
        <v/>
      </c>
      <c r="AA330" s="84" t="str">
        <f>IF(Y330="","",VLOOKUP(Y330,Budget!A:B,2,FALSE))</f>
        <v/>
      </c>
    </row>
    <row r="331" spans="6:27" x14ac:dyDescent="0.25">
      <c r="F331" s="84" t="str">
        <f>IF(H331="","",VLOOKUP(H331,Budget!A:B,2,FALSE))</f>
        <v/>
      </c>
      <c r="G331" s="199" t="str">
        <f>IF(H331="","",VLOOKUP(H331,Entraîneur!A:C,2,FALSE))</f>
        <v/>
      </c>
      <c r="I331" s="202" t="str">
        <f t="shared" si="55"/>
        <v/>
      </c>
      <c r="J331" s="70" t="str">
        <f t="shared" si="56"/>
        <v/>
      </c>
      <c r="K331" s="70" t="str">
        <f t="shared" si="57"/>
        <v/>
      </c>
      <c r="L331" s="70" t="str">
        <f t="shared" si="58"/>
        <v/>
      </c>
      <c r="M331" s="71" t="str">
        <f t="shared" si="59"/>
        <v/>
      </c>
      <c r="N331" s="71" t="str">
        <f t="shared" si="60"/>
        <v/>
      </c>
      <c r="O331" s="71" t="str">
        <f t="shared" si="61"/>
        <v/>
      </c>
      <c r="U331" s="70" t="str">
        <f t="shared" si="62"/>
        <v/>
      </c>
      <c r="V331" s="71" t="str">
        <f t="shared" si="63"/>
        <v/>
      </c>
      <c r="W331" s="70" t="str">
        <f t="shared" si="64"/>
        <v/>
      </c>
      <c r="X331" s="208" t="str">
        <f t="shared" si="65"/>
        <v/>
      </c>
      <c r="Z331" s="211" t="str">
        <f>IF(Y331="","",VLOOKUP(Y331,Entraîneur!A:C,2,FALSE))</f>
        <v/>
      </c>
      <c r="AA331" s="84" t="str">
        <f>IF(Y331="","",VLOOKUP(Y331,Budget!A:B,2,FALSE))</f>
        <v/>
      </c>
    </row>
    <row r="332" spans="6:27" x14ac:dyDescent="0.25">
      <c r="F332" s="84" t="str">
        <f>IF(H332="","",VLOOKUP(H332,Budget!A:B,2,FALSE))</f>
        <v/>
      </c>
      <c r="G332" s="199" t="str">
        <f>IF(H332="","",VLOOKUP(H332,Entraîneur!A:C,2,FALSE))</f>
        <v/>
      </c>
      <c r="I332" s="202" t="str">
        <f t="shared" si="55"/>
        <v/>
      </c>
      <c r="J332" s="70" t="str">
        <f t="shared" si="56"/>
        <v/>
      </c>
      <c r="K332" s="70" t="str">
        <f t="shared" si="57"/>
        <v/>
      </c>
      <c r="L332" s="70" t="str">
        <f t="shared" si="58"/>
        <v/>
      </c>
      <c r="M332" s="71" t="str">
        <f t="shared" si="59"/>
        <v/>
      </c>
      <c r="N332" s="71" t="str">
        <f t="shared" si="60"/>
        <v/>
      </c>
      <c r="O332" s="71" t="str">
        <f t="shared" si="61"/>
        <v/>
      </c>
      <c r="U332" s="70" t="str">
        <f t="shared" si="62"/>
        <v/>
      </c>
      <c r="V332" s="71" t="str">
        <f t="shared" si="63"/>
        <v/>
      </c>
      <c r="W332" s="70" t="str">
        <f t="shared" si="64"/>
        <v/>
      </c>
      <c r="X332" s="208" t="str">
        <f t="shared" si="65"/>
        <v/>
      </c>
      <c r="Z332" s="211" t="str">
        <f>IF(Y332="","",VLOOKUP(Y332,Entraîneur!A:C,2,FALSE))</f>
        <v/>
      </c>
      <c r="AA332" s="84" t="str">
        <f>IF(Y332="","",VLOOKUP(Y332,Budget!A:B,2,FALSE))</f>
        <v/>
      </c>
    </row>
    <row r="333" spans="6:27" x14ac:dyDescent="0.25">
      <c r="F333" s="84" t="str">
        <f>IF(H333="","",VLOOKUP(H333,Budget!A:B,2,FALSE))</f>
        <v/>
      </c>
      <c r="G333" s="199" t="str">
        <f>IF(H333="","",VLOOKUP(H333,Entraîneur!A:C,2,FALSE))</f>
        <v/>
      </c>
      <c r="I333" s="202" t="str">
        <f t="shared" si="55"/>
        <v/>
      </c>
      <c r="J333" s="70" t="str">
        <f t="shared" si="56"/>
        <v/>
      </c>
      <c r="K333" s="70" t="str">
        <f t="shared" si="57"/>
        <v/>
      </c>
      <c r="L333" s="70" t="str">
        <f t="shared" si="58"/>
        <v/>
      </c>
      <c r="M333" s="71" t="str">
        <f t="shared" si="59"/>
        <v/>
      </c>
      <c r="N333" s="71" t="str">
        <f t="shared" si="60"/>
        <v/>
      </c>
      <c r="O333" s="71" t="str">
        <f t="shared" si="61"/>
        <v/>
      </c>
      <c r="U333" s="70" t="str">
        <f t="shared" si="62"/>
        <v/>
      </c>
      <c r="V333" s="71" t="str">
        <f t="shared" si="63"/>
        <v/>
      </c>
      <c r="W333" s="70" t="str">
        <f t="shared" si="64"/>
        <v/>
      </c>
      <c r="X333" s="208" t="str">
        <f t="shared" si="65"/>
        <v/>
      </c>
      <c r="Z333" s="211" t="str">
        <f>IF(Y333="","",VLOOKUP(Y333,Entraîneur!A:C,2,FALSE))</f>
        <v/>
      </c>
      <c r="AA333" s="84" t="str">
        <f>IF(Y333="","",VLOOKUP(Y333,Budget!A:B,2,FALSE))</f>
        <v/>
      </c>
    </row>
    <row r="334" spans="6:27" x14ac:dyDescent="0.25">
      <c r="F334" s="84" t="str">
        <f>IF(H334="","",VLOOKUP(H334,Budget!A:B,2,FALSE))</f>
        <v/>
      </c>
      <c r="G334" s="199" t="str">
        <f>IF(H334="","",VLOOKUP(H334,Entraîneur!A:C,2,FALSE))</f>
        <v/>
      </c>
      <c r="I334" s="202" t="str">
        <f t="shared" si="55"/>
        <v/>
      </c>
      <c r="J334" s="70" t="str">
        <f t="shared" si="56"/>
        <v/>
      </c>
      <c r="K334" s="70" t="str">
        <f t="shared" si="57"/>
        <v/>
      </c>
      <c r="L334" s="70" t="str">
        <f t="shared" si="58"/>
        <v/>
      </c>
      <c r="M334" s="71" t="str">
        <f t="shared" si="59"/>
        <v/>
      </c>
      <c r="N334" s="71" t="str">
        <f t="shared" si="60"/>
        <v/>
      </c>
      <c r="O334" s="71" t="str">
        <f t="shared" si="61"/>
        <v/>
      </c>
      <c r="U334" s="70" t="str">
        <f t="shared" si="62"/>
        <v/>
      </c>
      <c r="V334" s="71" t="str">
        <f t="shared" si="63"/>
        <v/>
      </c>
      <c r="W334" s="70" t="str">
        <f t="shared" si="64"/>
        <v/>
      </c>
      <c r="X334" s="208" t="str">
        <f t="shared" si="65"/>
        <v/>
      </c>
      <c r="Z334" s="211" t="str">
        <f>IF(Y334="","",VLOOKUP(Y334,Entraîneur!A:C,2,FALSE))</f>
        <v/>
      </c>
      <c r="AA334" s="84" t="str">
        <f>IF(Y334="","",VLOOKUP(Y334,Budget!A:B,2,FALSE))</f>
        <v/>
      </c>
    </row>
    <row r="335" spans="6:27" x14ac:dyDescent="0.25">
      <c r="F335" s="84" t="str">
        <f>IF(H335="","",VLOOKUP(H335,Budget!A:B,2,FALSE))</f>
        <v/>
      </c>
      <c r="G335" s="199" t="str">
        <f>IF(H335="","",VLOOKUP(H335,Entraîneur!A:C,2,FALSE))</f>
        <v/>
      </c>
      <c r="I335" s="202" t="str">
        <f t="shared" si="55"/>
        <v/>
      </c>
      <c r="J335" s="70" t="str">
        <f t="shared" si="56"/>
        <v/>
      </c>
      <c r="K335" s="70" t="str">
        <f t="shared" si="57"/>
        <v/>
      </c>
      <c r="L335" s="70" t="str">
        <f t="shared" si="58"/>
        <v/>
      </c>
      <c r="M335" s="71" t="str">
        <f t="shared" si="59"/>
        <v/>
      </c>
      <c r="N335" s="71" t="str">
        <f t="shared" si="60"/>
        <v/>
      </c>
      <c r="O335" s="71" t="str">
        <f t="shared" si="61"/>
        <v/>
      </c>
      <c r="U335" s="70" t="str">
        <f t="shared" si="62"/>
        <v/>
      </c>
      <c r="V335" s="71" t="str">
        <f t="shared" si="63"/>
        <v/>
      </c>
      <c r="W335" s="70" t="str">
        <f t="shared" si="64"/>
        <v/>
      </c>
      <c r="X335" s="208" t="str">
        <f t="shared" si="65"/>
        <v/>
      </c>
      <c r="Z335" s="211" t="str">
        <f>IF(Y335="","",VLOOKUP(Y335,Entraîneur!A:C,2,FALSE))</f>
        <v/>
      </c>
      <c r="AA335" s="84" t="str">
        <f>IF(Y335="","",VLOOKUP(Y335,Budget!A:B,2,FALSE))</f>
        <v/>
      </c>
    </row>
    <row r="336" spans="6:27" x14ac:dyDescent="0.25">
      <c r="F336" s="84" t="str">
        <f>IF(H336="","",VLOOKUP(H336,Budget!A:B,2,FALSE))</f>
        <v/>
      </c>
      <c r="G336" s="199" t="str">
        <f>IF(H336="","",VLOOKUP(H336,Entraîneur!A:C,2,FALSE))</f>
        <v/>
      </c>
      <c r="I336" s="202" t="str">
        <f t="shared" si="55"/>
        <v/>
      </c>
      <c r="J336" s="70" t="str">
        <f t="shared" si="56"/>
        <v/>
      </c>
      <c r="K336" s="70" t="str">
        <f t="shared" si="57"/>
        <v/>
      </c>
      <c r="L336" s="70" t="str">
        <f t="shared" si="58"/>
        <v/>
      </c>
      <c r="M336" s="71" t="str">
        <f t="shared" si="59"/>
        <v/>
      </c>
      <c r="N336" s="71" t="str">
        <f t="shared" si="60"/>
        <v/>
      </c>
      <c r="O336" s="71" t="str">
        <f t="shared" si="61"/>
        <v/>
      </c>
      <c r="U336" s="70" t="str">
        <f t="shared" si="62"/>
        <v/>
      </c>
      <c r="V336" s="71" t="str">
        <f t="shared" si="63"/>
        <v/>
      </c>
      <c r="W336" s="70" t="str">
        <f t="shared" si="64"/>
        <v/>
      </c>
      <c r="X336" s="208" t="str">
        <f t="shared" si="65"/>
        <v/>
      </c>
      <c r="Z336" s="211" t="str">
        <f>IF(Y336="","",VLOOKUP(Y336,Entraîneur!A:C,2,FALSE))</f>
        <v/>
      </c>
      <c r="AA336" s="84" t="str">
        <f>IF(Y336="","",VLOOKUP(Y336,Budget!A:B,2,FALSE))</f>
        <v/>
      </c>
    </row>
    <row r="337" spans="6:27" x14ac:dyDescent="0.25">
      <c r="F337" s="84" t="str">
        <f>IF(H337="","",VLOOKUP(H337,Budget!A:B,2,FALSE))</f>
        <v/>
      </c>
      <c r="G337" s="199" t="str">
        <f>IF(H337="","",VLOOKUP(H337,Entraîneur!A:C,2,FALSE))</f>
        <v/>
      </c>
      <c r="I337" s="202" t="str">
        <f t="shared" si="55"/>
        <v/>
      </c>
      <c r="J337" s="70" t="str">
        <f t="shared" si="56"/>
        <v/>
      </c>
      <c r="K337" s="70" t="str">
        <f t="shared" si="57"/>
        <v/>
      </c>
      <c r="L337" s="70" t="str">
        <f t="shared" si="58"/>
        <v/>
      </c>
      <c r="M337" s="71" t="str">
        <f t="shared" si="59"/>
        <v/>
      </c>
      <c r="N337" s="71" t="str">
        <f t="shared" si="60"/>
        <v/>
      </c>
      <c r="O337" s="71" t="str">
        <f t="shared" si="61"/>
        <v/>
      </c>
      <c r="U337" s="70" t="str">
        <f t="shared" si="62"/>
        <v/>
      </c>
      <c r="V337" s="71" t="str">
        <f t="shared" si="63"/>
        <v/>
      </c>
      <c r="W337" s="70" t="str">
        <f t="shared" si="64"/>
        <v/>
      </c>
      <c r="X337" s="208" t="str">
        <f t="shared" si="65"/>
        <v/>
      </c>
      <c r="Z337" s="211" t="str">
        <f>IF(Y337="","",VLOOKUP(Y337,Entraîneur!A:C,2,FALSE))</f>
        <v/>
      </c>
      <c r="AA337" s="84" t="str">
        <f>IF(Y337="","",VLOOKUP(Y337,Budget!A:B,2,FALSE))</f>
        <v/>
      </c>
    </row>
    <row r="338" spans="6:27" x14ac:dyDescent="0.25">
      <c r="F338" s="84" t="str">
        <f>IF(H338="","",VLOOKUP(H338,Budget!A:B,2,FALSE))</f>
        <v/>
      </c>
      <c r="G338" s="199" t="str">
        <f>IF(H338="","",VLOOKUP(H338,Entraîneur!A:C,2,FALSE))</f>
        <v/>
      </c>
      <c r="I338" s="202" t="str">
        <f t="shared" si="55"/>
        <v/>
      </c>
      <c r="J338" s="70" t="str">
        <f t="shared" si="56"/>
        <v/>
      </c>
      <c r="K338" s="70" t="str">
        <f t="shared" si="57"/>
        <v/>
      </c>
      <c r="L338" s="70" t="str">
        <f t="shared" si="58"/>
        <v/>
      </c>
      <c r="M338" s="71" t="str">
        <f t="shared" si="59"/>
        <v/>
      </c>
      <c r="N338" s="71" t="str">
        <f t="shared" si="60"/>
        <v/>
      </c>
      <c r="O338" s="71" t="str">
        <f t="shared" si="61"/>
        <v/>
      </c>
      <c r="U338" s="70" t="str">
        <f t="shared" si="62"/>
        <v/>
      </c>
      <c r="V338" s="71" t="str">
        <f t="shared" si="63"/>
        <v/>
      </c>
      <c r="W338" s="70" t="str">
        <f t="shared" si="64"/>
        <v/>
      </c>
      <c r="X338" s="208" t="str">
        <f t="shared" si="65"/>
        <v/>
      </c>
      <c r="Z338" s="211" t="str">
        <f>IF(Y338="","",VLOOKUP(Y338,Entraîneur!A:C,2,FALSE))</f>
        <v/>
      </c>
      <c r="AA338" s="84" t="str">
        <f>IF(Y338="","",VLOOKUP(Y338,Budget!A:B,2,FALSE))</f>
        <v/>
      </c>
    </row>
    <row r="339" spans="6:27" x14ac:dyDescent="0.25">
      <c r="F339" s="84" t="str">
        <f>IF(H339="","",VLOOKUP(H339,Budget!A:B,2,FALSE))</f>
        <v/>
      </c>
      <c r="G339" s="199" t="str">
        <f>IF(H339="","",VLOOKUP(H339,Entraîneur!A:C,2,FALSE))</f>
        <v/>
      </c>
      <c r="I339" s="202" t="str">
        <f t="shared" si="55"/>
        <v/>
      </c>
      <c r="J339" s="70" t="str">
        <f t="shared" si="56"/>
        <v/>
      </c>
      <c r="K339" s="70" t="str">
        <f t="shared" si="57"/>
        <v/>
      </c>
      <c r="L339" s="70" t="str">
        <f t="shared" si="58"/>
        <v/>
      </c>
      <c r="M339" s="71" t="str">
        <f t="shared" si="59"/>
        <v/>
      </c>
      <c r="N339" s="71" t="str">
        <f t="shared" si="60"/>
        <v/>
      </c>
      <c r="O339" s="71" t="str">
        <f t="shared" si="61"/>
        <v/>
      </c>
      <c r="U339" s="70" t="str">
        <f t="shared" si="62"/>
        <v/>
      </c>
      <c r="V339" s="71" t="str">
        <f t="shared" si="63"/>
        <v/>
      </c>
      <c r="W339" s="70" t="str">
        <f t="shared" si="64"/>
        <v/>
      </c>
      <c r="X339" s="208" t="str">
        <f t="shared" si="65"/>
        <v/>
      </c>
      <c r="Z339" s="211" t="str">
        <f>IF(Y339="","",VLOOKUP(Y339,Entraîneur!A:C,2,FALSE))</f>
        <v/>
      </c>
      <c r="AA339" s="84" t="str">
        <f>IF(Y339="","",VLOOKUP(Y339,Budget!A:B,2,FALSE))</f>
        <v/>
      </c>
    </row>
    <row r="340" spans="6:27" x14ac:dyDescent="0.25">
      <c r="F340" s="84" t="str">
        <f>IF(H340="","",VLOOKUP(H340,Budget!A:B,2,FALSE))</f>
        <v/>
      </c>
      <c r="G340" s="199" t="str">
        <f>IF(H340="","",VLOOKUP(H340,Entraîneur!A:C,2,FALSE))</f>
        <v/>
      </c>
      <c r="I340" s="202" t="str">
        <f t="shared" si="55"/>
        <v/>
      </c>
      <c r="J340" s="70" t="str">
        <f t="shared" si="56"/>
        <v/>
      </c>
      <c r="K340" s="70" t="str">
        <f t="shared" si="57"/>
        <v/>
      </c>
      <c r="L340" s="70" t="str">
        <f t="shared" si="58"/>
        <v/>
      </c>
      <c r="M340" s="71" t="str">
        <f t="shared" si="59"/>
        <v/>
      </c>
      <c r="N340" s="71" t="str">
        <f t="shared" si="60"/>
        <v/>
      </c>
      <c r="O340" s="71" t="str">
        <f t="shared" si="61"/>
        <v/>
      </c>
      <c r="U340" s="70" t="str">
        <f t="shared" si="62"/>
        <v/>
      </c>
      <c r="V340" s="71" t="str">
        <f t="shared" si="63"/>
        <v/>
      </c>
      <c r="W340" s="70" t="str">
        <f t="shared" si="64"/>
        <v/>
      </c>
      <c r="X340" s="208" t="str">
        <f t="shared" si="65"/>
        <v/>
      </c>
      <c r="Z340" s="211" t="str">
        <f>IF(Y340="","",VLOOKUP(Y340,Entraîneur!A:C,2,FALSE))</f>
        <v/>
      </c>
      <c r="AA340" s="84" t="str">
        <f>IF(Y340="","",VLOOKUP(Y340,Budget!A:B,2,FALSE))</f>
        <v/>
      </c>
    </row>
    <row r="341" spans="6:27" x14ac:dyDescent="0.25">
      <c r="F341" s="84" t="str">
        <f>IF(H341="","",VLOOKUP(H341,Budget!A:B,2,FALSE))</f>
        <v/>
      </c>
      <c r="G341" s="199" t="str">
        <f>IF(H341="","",VLOOKUP(H341,Entraîneur!A:C,2,FALSE))</f>
        <v/>
      </c>
      <c r="I341" s="202" t="str">
        <f t="shared" si="55"/>
        <v/>
      </c>
      <c r="J341" s="70" t="str">
        <f t="shared" si="56"/>
        <v/>
      </c>
      <c r="K341" s="70" t="str">
        <f t="shared" si="57"/>
        <v/>
      </c>
      <c r="L341" s="70" t="str">
        <f t="shared" si="58"/>
        <v/>
      </c>
      <c r="M341" s="71" t="str">
        <f t="shared" si="59"/>
        <v/>
      </c>
      <c r="N341" s="71" t="str">
        <f t="shared" si="60"/>
        <v/>
      </c>
      <c r="O341" s="71" t="str">
        <f t="shared" si="61"/>
        <v/>
      </c>
      <c r="U341" s="70" t="str">
        <f t="shared" si="62"/>
        <v/>
      </c>
      <c r="V341" s="71" t="str">
        <f t="shared" si="63"/>
        <v/>
      </c>
      <c r="W341" s="70" t="str">
        <f t="shared" si="64"/>
        <v/>
      </c>
      <c r="X341" s="208" t="str">
        <f t="shared" si="65"/>
        <v/>
      </c>
      <c r="Z341" s="211" t="str">
        <f>IF(Y341="","",VLOOKUP(Y341,Entraîneur!A:C,2,FALSE))</f>
        <v/>
      </c>
      <c r="AA341" s="84" t="str">
        <f>IF(Y341="","",VLOOKUP(Y341,Budget!A:B,2,FALSE))</f>
        <v/>
      </c>
    </row>
    <row r="342" spans="6:27" x14ac:dyDescent="0.25">
      <c r="F342" s="84" t="str">
        <f>IF(H342="","",VLOOKUP(H342,Budget!A:B,2,FALSE))</f>
        <v/>
      </c>
      <c r="G342" s="199" t="str">
        <f>IF(H342="","",VLOOKUP(H342,Entraîneur!A:C,2,FALSE))</f>
        <v/>
      </c>
      <c r="I342" s="202" t="str">
        <f t="shared" si="55"/>
        <v/>
      </c>
      <c r="J342" s="70" t="str">
        <f t="shared" si="56"/>
        <v/>
      </c>
      <c r="K342" s="70" t="str">
        <f t="shared" si="57"/>
        <v/>
      </c>
      <c r="L342" s="70" t="str">
        <f t="shared" si="58"/>
        <v/>
      </c>
      <c r="M342" s="71" t="str">
        <f t="shared" si="59"/>
        <v/>
      </c>
      <c r="N342" s="71" t="str">
        <f t="shared" si="60"/>
        <v/>
      </c>
      <c r="O342" s="71" t="str">
        <f t="shared" si="61"/>
        <v/>
      </c>
      <c r="U342" s="70" t="str">
        <f t="shared" si="62"/>
        <v/>
      </c>
      <c r="V342" s="71" t="str">
        <f t="shared" si="63"/>
        <v/>
      </c>
      <c r="W342" s="70" t="str">
        <f t="shared" si="64"/>
        <v/>
      </c>
      <c r="X342" s="208" t="str">
        <f t="shared" si="65"/>
        <v/>
      </c>
      <c r="Z342" s="211" t="str">
        <f>IF(Y342="","",VLOOKUP(Y342,Entraîneur!A:C,2,FALSE))</f>
        <v/>
      </c>
      <c r="AA342" s="84" t="str">
        <f>IF(Y342="","",VLOOKUP(Y342,Budget!A:B,2,FALSE))</f>
        <v/>
      </c>
    </row>
    <row r="343" spans="6:27" x14ac:dyDescent="0.25">
      <c r="F343" s="84" t="str">
        <f>IF(H343="","",VLOOKUP(H343,Budget!A:B,2,FALSE))</f>
        <v/>
      </c>
      <c r="G343" s="199" t="str">
        <f>IF(H343="","",VLOOKUP(H343,Entraîneur!A:C,2,FALSE))</f>
        <v/>
      </c>
      <c r="I343" s="202" t="str">
        <f t="shared" si="55"/>
        <v/>
      </c>
      <c r="J343" s="70" t="str">
        <f t="shared" si="56"/>
        <v/>
      </c>
      <c r="K343" s="70" t="str">
        <f t="shared" si="57"/>
        <v/>
      </c>
      <c r="L343" s="70" t="str">
        <f t="shared" si="58"/>
        <v/>
      </c>
      <c r="M343" s="71" t="str">
        <f t="shared" si="59"/>
        <v/>
      </c>
      <c r="N343" s="71" t="str">
        <f t="shared" si="60"/>
        <v/>
      </c>
      <c r="O343" s="71" t="str">
        <f t="shared" si="61"/>
        <v/>
      </c>
      <c r="U343" s="70" t="str">
        <f t="shared" si="62"/>
        <v/>
      </c>
      <c r="V343" s="71" t="str">
        <f t="shared" si="63"/>
        <v/>
      </c>
      <c r="W343" s="70" t="str">
        <f t="shared" si="64"/>
        <v/>
      </c>
      <c r="X343" s="208" t="str">
        <f t="shared" si="65"/>
        <v/>
      </c>
      <c r="Z343" s="211" t="str">
        <f>IF(Y343="","",VLOOKUP(Y343,Entraîneur!A:C,2,FALSE))</f>
        <v/>
      </c>
      <c r="AA343" s="84" t="str">
        <f>IF(Y343="","",VLOOKUP(Y343,Budget!A:B,2,FALSE))</f>
        <v/>
      </c>
    </row>
    <row r="344" spans="6:27" x14ac:dyDescent="0.25">
      <c r="F344" s="84" t="str">
        <f>IF(H344="","",VLOOKUP(H344,Budget!A:B,2,FALSE))</f>
        <v/>
      </c>
      <c r="G344" s="199" t="str">
        <f>IF(H344="","",VLOOKUP(H344,Entraîneur!A:C,2,FALSE))</f>
        <v/>
      </c>
      <c r="I344" s="202" t="str">
        <f t="shared" si="55"/>
        <v/>
      </c>
      <c r="J344" s="70" t="str">
        <f t="shared" si="56"/>
        <v/>
      </c>
      <c r="K344" s="70" t="str">
        <f t="shared" si="57"/>
        <v/>
      </c>
      <c r="L344" s="70" t="str">
        <f t="shared" si="58"/>
        <v/>
      </c>
      <c r="M344" s="71" t="str">
        <f t="shared" si="59"/>
        <v/>
      </c>
      <c r="N344" s="71" t="str">
        <f t="shared" si="60"/>
        <v/>
      </c>
      <c r="O344" s="71" t="str">
        <f t="shared" si="61"/>
        <v/>
      </c>
      <c r="U344" s="70" t="str">
        <f t="shared" si="62"/>
        <v/>
      </c>
      <c r="V344" s="71" t="str">
        <f t="shared" si="63"/>
        <v/>
      </c>
      <c r="W344" s="70" t="str">
        <f t="shared" si="64"/>
        <v/>
      </c>
      <c r="X344" s="208" t="str">
        <f t="shared" si="65"/>
        <v/>
      </c>
      <c r="Z344" s="211" t="str">
        <f>IF(Y344="","",VLOOKUP(Y344,Entraîneur!A:C,2,FALSE))</f>
        <v/>
      </c>
      <c r="AA344" s="84" t="str">
        <f>IF(Y344="","",VLOOKUP(Y344,Budget!A:B,2,FALSE))</f>
        <v/>
      </c>
    </row>
    <row r="345" spans="6:27" x14ac:dyDescent="0.25">
      <c r="F345" s="84" t="str">
        <f>IF(H345="","",VLOOKUP(H345,Budget!A:B,2,FALSE))</f>
        <v/>
      </c>
      <c r="G345" s="199" t="str">
        <f>IF(H345="","",VLOOKUP(H345,Entraîneur!A:C,2,FALSE))</f>
        <v/>
      </c>
      <c r="I345" s="202" t="str">
        <f t="shared" si="55"/>
        <v/>
      </c>
      <c r="J345" s="70" t="str">
        <f t="shared" si="56"/>
        <v/>
      </c>
      <c r="K345" s="70" t="str">
        <f t="shared" si="57"/>
        <v/>
      </c>
      <c r="L345" s="70" t="str">
        <f t="shared" si="58"/>
        <v/>
      </c>
      <c r="M345" s="71" t="str">
        <f t="shared" si="59"/>
        <v/>
      </c>
      <c r="N345" s="71" t="str">
        <f t="shared" si="60"/>
        <v/>
      </c>
      <c r="O345" s="71" t="str">
        <f t="shared" si="61"/>
        <v/>
      </c>
      <c r="U345" s="70" t="str">
        <f t="shared" si="62"/>
        <v/>
      </c>
      <c r="V345" s="71" t="str">
        <f t="shared" si="63"/>
        <v/>
      </c>
      <c r="W345" s="70" t="str">
        <f t="shared" si="64"/>
        <v/>
      </c>
      <c r="X345" s="208" t="str">
        <f t="shared" si="65"/>
        <v/>
      </c>
      <c r="Z345" s="211" t="str">
        <f>IF(Y345="","",VLOOKUP(Y345,Entraîneur!A:C,2,FALSE))</f>
        <v/>
      </c>
      <c r="AA345" s="84" t="str">
        <f>IF(Y345="","",VLOOKUP(Y345,Budget!A:B,2,FALSE))</f>
        <v/>
      </c>
    </row>
    <row r="346" spans="6:27" x14ac:dyDescent="0.25">
      <c r="F346" s="84" t="str">
        <f>IF(H346="","",VLOOKUP(H346,Budget!A:B,2,FALSE))</f>
        <v/>
      </c>
      <c r="G346" s="199" t="str">
        <f>IF(H346="","",VLOOKUP(H346,Entraîneur!A:C,2,FALSE))</f>
        <v/>
      </c>
      <c r="I346" s="202" t="str">
        <f t="shared" si="55"/>
        <v/>
      </c>
      <c r="J346" s="70" t="str">
        <f t="shared" si="56"/>
        <v/>
      </c>
      <c r="K346" s="70" t="str">
        <f t="shared" si="57"/>
        <v/>
      </c>
      <c r="L346" s="70" t="str">
        <f t="shared" si="58"/>
        <v/>
      </c>
      <c r="M346" s="71" t="str">
        <f t="shared" si="59"/>
        <v/>
      </c>
      <c r="N346" s="71" t="str">
        <f t="shared" si="60"/>
        <v/>
      </c>
      <c r="O346" s="71" t="str">
        <f t="shared" si="61"/>
        <v/>
      </c>
      <c r="U346" s="70" t="str">
        <f t="shared" si="62"/>
        <v/>
      </c>
      <c r="V346" s="71" t="str">
        <f t="shared" si="63"/>
        <v/>
      </c>
      <c r="W346" s="70" t="str">
        <f t="shared" si="64"/>
        <v/>
      </c>
      <c r="X346" s="208" t="str">
        <f t="shared" si="65"/>
        <v/>
      </c>
      <c r="Z346" s="211" t="str">
        <f>IF(Y346="","",VLOOKUP(Y346,Entraîneur!A:C,2,FALSE))</f>
        <v/>
      </c>
      <c r="AA346" s="84" t="str">
        <f>IF(Y346="","",VLOOKUP(Y346,Budget!A:B,2,FALSE))</f>
        <v/>
      </c>
    </row>
    <row r="347" spans="6:27" x14ac:dyDescent="0.25">
      <c r="F347" s="84" t="str">
        <f>IF(H347="","",VLOOKUP(H347,Budget!A:B,2,FALSE))</f>
        <v/>
      </c>
      <c r="G347" s="199" t="str">
        <f>IF(H347="","",VLOOKUP(H347,Entraîneur!A:C,2,FALSE))</f>
        <v/>
      </c>
      <c r="I347" s="202" t="str">
        <f t="shared" si="55"/>
        <v/>
      </c>
      <c r="J347" s="70" t="str">
        <f t="shared" si="56"/>
        <v/>
      </c>
      <c r="K347" s="70" t="str">
        <f t="shared" si="57"/>
        <v/>
      </c>
      <c r="L347" s="70" t="str">
        <f t="shared" si="58"/>
        <v/>
      </c>
      <c r="M347" s="71" t="str">
        <f t="shared" si="59"/>
        <v/>
      </c>
      <c r="N347" s="71" t="str">
        <f t="shared" si="60"/>
        <v/>
      </c>
      <c r="O347" s="71" t="str">
        <f t="shared" si="61"/>
        <v/>
      </c>
      <c r="U347" s="70" t="str">
        <f t="shared" si="62"/>
        <v/>
      </c>
      <c r="V347" s="71" t="str">
        <f t="shared" si="63"/>
        <v/>
      </c>
      <c r="W347" s="70" t="str">
        <f t="shared" si="64"/>
        <v/>
      </c>
      <c r="X347" s="208" t="str">
        <f t="shared" si="65"/>
        <v/>
      </c>
      <c r="Z347" s="211" t="str">
        <f>IF(Y347="","",VLOOKUP(Y347,Entraîneur!A:C,2,FALSE))</f>
        <v/>
      </c>
      <c r="AA347" s="84" t="str">
        <f>IF(Y347="","",VLOOKUP(Y347,Budget!A:B,2,FALSE))</f>
        <v/>
      </c>
    </row>
    <row r="348" spans="6:27" x14ac:dyDescent="0.25">
      <c r="F348" s="84" t="str">
        <f>IF(H348="","",VLOOKUP(H348,Budget!A:B,2,FALSE))</f>
        <v/>
      </c>
      <c r="G348" s="199" t="str">
        <f>IF(H348="","",VLOOKUP(H348,Entraîneur!A:C,2,FALSE))</f>
        <v/>
      </c>
      <c r="I348" s="202" t="str">
        <f t="shared" si="55"/>
        <v/>
      </c>
      <c r="J348" s="70" t="str">
        <f t="shared" si="56"/>
        <v/>
      </c>
      <c r="K348" s="70" t="str">
        <f t="shared" si="57"/>
        <v/>
      </c>
      <c r="L348" s="70" t="str">
        <f t="shared" si="58"/>
        <v/>
      </c>
      <c r="M348" s="71" t="str">
        <f t="shared" si="59"/>
        <v/>
      </c>
      <c r="N348" s="71" t="str">
        <f t="shared" si="60"/>
        <v/>
      </c>
      <c r="O348" s="71" t="str">
        <f t="shared" si="61"/>
        <v/>
      </c>
      <c r="U348" s="70" t="str">
        <f t="shared" si="62"/>
        <v/>
      </c>
      <c r="V348" s="71" t="str">
        <f t="shared" si="63"/>
        <v/>
      </c>
      <c r="W348" s="70" t="str">
        <f t="shared" si="64"/>
        <v/>
      </c>
      <c r="X348" s="208" t="str">
        <f t="shared" si="65"/>
        <v/>
      </c>
      <c r="Z348" s="211" t="str">
        <f>IF(Y348="","",VLOOKUP(Y348,Entraîneur!A:C,2,FALSE))</f>
        <v/>
      </c>
      <c r="AA348" s="84" t="str">
        <f>IF(Y348="","",VLOOKUP(Y348,Budget!A:B,2,FALSE))</f>
        <v/>
      </c>
    </row>
    <row r="349" spans="6:27" x14ac:dyDescent="0.25">
      <c r="F349" s="84" t="str">
        <f>IF(H349="","",VLOOKUP(H349,Budget!A:B,2,FALSE))</f>
        <v/>
      </c>
      <c r="G349" s="199" t="str">
        <f>IF(H349="","",VLOOKUP(H349,Entraîneur!A:C,2,FALSE))</f>
        <v/>
      </c>
      <c r="I349" s="202" t="str">
        <f t="shared" si="55"/>
        <v/>
      </c>
      <c r="J349" s="70" t="str">
        <f t="shared" si="56"/>
        <v/>
      </c>
      <c r="K349" s="70" t="str">
        <f t="shared" si="57"/>
        <v/>
      </c>
      <c r="L349" s="70" t="str">
        <f t="shared" si="58"/>
        <v/>
      </c>
      <c r="M349" s="71" t="str">
        <f t="shared" si="59"/>
        <v/>
      </c>
      <c r="N349" s="71" t="str">
        <f t="shared" si="60"/>
        <v/>
      </c>
      <c r="O349" s="71" t="str">
        <f t="shared" si="61"/>
        <v/>
      </c>
      <c r="U349" s="70" t="str">
        <f t="shared" si="62"/>
        <v/>
      </c>
      <c r="V349" s="71" t="str">
        <f t="shared" si="63"/>
        <v/>
      </c>
      <c r="W349" s="70" t="str">
        <f t="shared" si="64"/>
        <v/>
      </c>
      <c r="X349" s="208" t="str">
        <f t="shared" si="65"/>
        <v/>
      </c>
      <c r="Z349" s="211" t="str">
        <f>IF(Y349="","",VLOOKUP(Y349,Entraîneur!A:C,2,FALSE))</f>
        <v/>
      </c>
      <c r="AA349" s="84" t="str">
        <f>IF(Y349="","",VLOOKUP(Y349,Budget!A:B,2,FALSE))</f>
        <v/>
      </c>
    </row>
    <row r="350" spans="6:27" x14ac:dyDescent="0.25">
      <c r="F350" s="84" t="str">
        <f>IF(H350="","",VLOOKUP(H350,Budget!A:B,2,FALSE))</f>
        <v/>
      </c>
      <c r="G350" s="199" t="str">
        <f>IF(H350="","",VLOOKUP(H350,Entraîneur!A:C,2,FALSE))</f>
        <v/>
      </c>
      <c r="I350" s="202" t="str">
        <f t="shared" si="55"/>
        <v/>
      </c>
      <c r="J350" s="70" t="str">
        <f t="shared" si="56"/>
        <v/>
      </c>
      <c r="K350" s="70" t="str">
        <f t="shared" si="57"/>
        <v/>
      </c>
      <c r="L350" s="70" t="str">
        <f t="shared" si="58"/>
        <v/>
      </c>
      <c r="M350" s="71" t="str">
        <f t="shared" si="59"/>
        <v/>
      </c>
      <c r="N350" s="71" t="str">
        <f t="shared" si="60"/>
        <v/>
      </c>
      <c r="O350" s="71" t="str">
        <f t="shared" si="61"/>
        <v/>
      </c>
      <c r="U350" s="70" t="str">
        <f t="shared" si="62"/>
        <v/>
      </c>
      <c r="V350" s="71" t="str">
        <f t="shared" si="63"/>
        <v/>
      </c>
      <c r="W350" s="70" t="str">
        <f t="shared" si="64"/>
        <v/>
      </c>
      <c r="X350" s="208" t="str">
        <f t="shared" si="65"/>
        <v/>
      </c>
      <c r="Z350" s="211" t="str">
        <f>IF(Y350="","",VLOOKUP(Y350,Entraîneur!A:C,2,FALSE))</f>
        <v/>
      </c>
      <c r="AA350" s="84" t="str">
        <f>IF(Y350="","",VLOOKUP(Y350,Budget!A:B,2,FALSE))</f>
        <v/>
      </c>
    </row>
    <row r="351" spans="6:27" x14ac:dyDescent="0.25">
      <c r="F351" s="84" t="str">
        <f>IF(H351="","",VLOOKUP(H351,Budget!A:B,2,FALSE))</f>
        <v/>
      </c>
      <c r="G351" s="199" t="str">
        <f>IF(H351="","",VLOOKUP(H351,Entraîneur!A:C,2,FALSE))</f>
        <v/>
      </c>
      <c r="I351" s="202" t="str">
        <f t="shared" si="55"/>
        <v/>
      </c>
      <c r="J351" s="70" t="str">
        <f t="shared" si="56"/>
        <v/>
      </c>
      <c r="K351" s="70" t="str">
        <f t="shared" si="57"/>
        <v/>
      </c>
      <c r="L351" s="70" t="str">
        <f t="shared" si="58"/>
        <v/>
      </c>
      <c r="M351" s="71" t="str">
        <f t="shared" si="59"/>
        <v/>
      </c>
      <c r="N351" s="71" t="str">
        <f t="shared" si="60"/>
        <v/>
      </c>
      <c r="O351" s="71" t="str">
        <f t="shared" si="61"/>
        <v/>
      </c>
      <c r="U351" s="70" t="str">
        <f t="shared" si="62"/>
        <v/>
      </c>
      <c r="V351" s="71" t="str">
        <f t="shared" si="63"/>
        <v/>
      </c>
      <c r="W351" s="70" t="str">
        <f t="shared" si="64"/>
        <v/>
      </c>
      <c r="X351" s="208" t="str">
        <f t="shared" si="65"/>
        <v/>
      </c>
      <c r="Z351" s="211" t="str">
        <f>IF(Y351="","",VLOOKUP(Y351,Entraîneur!A:C,2,FALSE))</f>
        <v/>
      </c>
      <c r="AA351" s="84" t="str">
        <f>IF(Y351="","",VLOOKUP(Y351,Budget!A:B,2,FALSE))</f>
        <v/>
      </c>
    </row>
    <row r="352" spans="6:27" x14ac:dyDescent="0.25">
      <c r="F352" s="84" t="str">
        <f>IF(H352="","",VLOOKUP(H352,Budget!A:B,2,FALSE))</f>
        <v/>
      </c>
      <c r="G352" s="199" t="str">
        <f>IF(H352="","",VLOOKUP(H352,Entraîneur!A:C,2,FALSE))</f>
        <v/>
      </c>
      <c r="I352" s="202" t="str">
        <f t="shared" si="55"/>
        <v/>
      </c>
      <c r="J352" s="70" t="str">
        <f t="shared" si="56"/>
        <v/>
      </c>
      <c r="K352" s="70" t="str">
        <f t="shared" si="57"/>
        <v/>
      </c>
      <c r="L352" s="70" t="str">
        <f t="shared" si="58"/>
        <v/>
      </c>
      <c r="M352" s="71" t="str">
        <f t="shared" si="59"/>
        <v/>
      </c>
      <c r="N352" s="71" t="str">
        <f t="shared" si="60"/>
        <v/>
      </c>
      <c r="O352" s="71" t="str">
        <f t="shared" si="61"/>
        <v/>
      </c>
      <c r="U352" s="70" t="str">
        <f t="shared" si="62"/>
        <v/>
      </c>
      <c r="V352" s="71" t="str">
        <f t="shared" si="63"/>
        <v/>
      </c>
      <c r="W352" s="70" t="str">
        <f t="shared" si="64"/>
        <v/>
      </c>
      <c r="X352" s="208" t="str">
        <f t="shared" si="65"/>
        <v/>
      </c>
      <c r="Z352" s="211" t="str">
        <f>IF(Y352="","",VLOOKUP(Y352,Entraîneur!A:C,2,FALSE))</f>
        <v/>
      </c>
      <c r="AA352" s="84" t="str">
        <f>IF(Y352="","",VLOOKUP(Y352,Budget!A:B,2,FALSE))</f>
        <v/>
      </c>
    </row>
    <row r="353" spans="6:27" x14ac:dyDescent="0.25">
      <c r="F353" s="84" t="str">
        <f>IF(H353="","",VLOOKUP(H353,Budget!A:B,2,FALSE))</f>
        <v/>
      </c>
      <c r="G353" s="199" t="str">
        <f>IF(H353="","",VLOOKUP(H353,Entraîneur!A:C,2,FALSE))</f>
        <v/>
      </c>
      <c r="I353" s="202" t="str">
        <f t="shared" si="55"/>
        <v/>
      </c>
      <c r="J353" s="70" t="str">
        <f t="shared" si="56"/>
        <v/>
      </c>
      <c r="K353" s="70" t="str">
        <f t="shared" si="57"/>
        <v/>
      </c>
      <c r="L353" s="70" t="str">
        <f t="shared" si="58"/>
        <v/>
      </c>
      <c r="M353" s="71" t="str">
        <f t="shared" si="59"/>
        <v/>
      </c>
      <c r="N353" s="71" t="str">
        <f t="shared" si="60"/>
        <v/>
      </c>
      <c r="O353" s="71" t="str">
        <f t="shared" si="61"/>
        <v/>
      </c>
      <c r="U353" s="70" t="str">
        <f t="shared" si="62"/>
        <v/>
      </c>
      <c r="V353" s="71" t="str">
        <f t="shared" si="63"/>
        <v/>
      </c>
      <c r="W353" s="70" t="str">
        <f t="shared" si="64"/>
        <v/>
      </c>
      <c r="X353" s="208" t="str">
        <f t="shared" si="65"/>
        <v/>
      </c>
      <c r="Z353" s="211" t="str">
        <f>IF(Y353="","",VLOOKUP(Y353,Entraîneur!A:C,2,FALSE))</f>
        <v/>
      </c>
      <c r="AA353" s="84" t="str">
        <f>IF(Y353="","",VLOOKUP(Y353,Budget!A:B,2,FALSE))</f>
        <v/>
      </c>
    </row>
    <row r="354" spans="6:27" x14ac:dyDescent="0.25">
      <c r="F354" s="84" t="str">
        <f>IF(H354="","",VLOOKUP(H354,Budget!A:B,2,FALSE))</f>
        <v/>
      </c>
      <c r="G354" s="199" t="str">
        <f>IF(H354="","",VLOOKUP(H354,Entraîneur!A:C,2,FALSE))</f>
        <v/>
      </c>
      <c r="I354" s="202" t="str">
        <f t="shared" si="55"/>
        <v/>
      </c>
      <c r="J354" s="70" t="str">
        <f t="shared" si="56"/>
        <v/>
      </c>
      <c r="K354" s="70" t="str">
        <f t="shared" si="57"/>
        <v/>
      </c>
      <c r="L354" s="70" t="str">
        <f t="shared" si="58"/>
        <v/>
      </c>
      <c r="M354" s="71" t="str">
        <f t="shared" si="59"/>
        <v/>
      </c>
      <c r="N354" s="71" t="str">
        <f t="shared" si="60"/>
        <v/>
      </c>
      <c r="O354" s="71" t="str">
        <f t="shared" si="61"/>
        <v/>
      </c>
      <c r="U354" s="70" t="str">
        <f t="shared" si="62"/>
        <v/>
      </c>
      <c r="V354" s="71" t="str">
        <f t="shared" si="63"/>
        <v/>
      </c>
      <c r="W354" s="70" t="str">
        <f t="shared" si="64"/>
        <v/>
      </c>
      <c r="X354" s="208" t="str">
        <f t="shared" si="65"/>
        <v/>
      </c>
      <c r="Z354" s="211" t="str">
        <f>IF(Y354="","",VLOOKUP(Y354,Entraîneur!A:C,2,FALSE))</f>
        <v/>
      </c>
      <c r="AA354" s="84" t="str">
        <f>IF(Y354="","",VLOOKUP(Y354,Budget!A:B,2,FALSE))</f>
        <v/>
      </c>
    </row>
    <row r="355" spans="6:27" x14ac:dyDescent="0.25">
      <c r="F355" s="84" t="str">
        <f>IF(H355="","",VLOOKUP(H355,Budget!A:B,2,FALSE))</f>
        <v/>
      </c>
      <c r="G355" s="199" t="str">
        <f>IF(H355="","",VLOOKUP(H355,Entraîneur!A:C,2,FALSE))</f>
        <v/>
      </c>
      <c r="I355" s="202" t="str">
        <f t="shared" si="55"/>
        <v/>
      </c>
      <c r="J355" s="70" t="str">
        <f t="shared" si="56"/>
        <v/>
      </c>
      <c r="K355" s="70" t="str">
        <f t="shared" si="57"/>
        <v/>
      </c>
      <c r="L355" s="70" t="str">
        <f t="shared" si="58"/>
        <v/>
      </c>
      <c r="M355" s="71" t="str">
        <f t="shared" si="59"/>
        <v/>
      </c>
      <c r="N355" s="71" t="str">
        <f t="shared" si="60"/>
        <v/>
      </c>
      <c r="O355" s="71" t="str">
        <f t="shared" si="61"/>
        <v/>
      </c>
      <c r="U355" s="70" t="str">
        <f t="shared" si="62"/>
        <v/>
      </c>
      <c r="V355" s="71" t="str">
        <f t="shared" si="63"/>
        <v/>
      </c>
      <c r="W355" s="70" t="str">
        <f t="shared" si="64"/>
        <v/>
      </c>
      <c r="X355" s="208" t="str">
        <f t="shared" si="65"/>
        <v/>
      </c>
      <c r="Z355" s="211" t="str">
        <f>IF(Y355="","",VLOOKUP(Y355,Entraîneur!A:C,2,FALSE))</f>
        <v/>
      </c>
      <c r="AA355" s="84" t="str">
        <f>IF(Y355="","",VLOOKUP(Y355,Budget!A:B,2,FALSE))</f>
        <v/>
      </c>
    </row>
    <row r="356" spans="6:27" x14ac:dyDescent="0.25">
      <c r="F356" s="84" t="str">
        <f>IF(H356="","",VLOOKUP(H356,Budget!A:B,2,FALSE))</f>
        <v/>
      </c>
      <c r="G356" s="199" t="str">
        <f>IF(H356="","",VLOOKUP(H356,Entraîneur!A:C,2,FALSE))</f>
        <v/>
      </c>
      <c r="I356" s="202" t="str">
        <f t="shared" si="55"/>
        <v/>
      </c>
      <c r="J356" s="70" t="str">
        <f t="shared" si="56"/>
        <v/>
      </c>
      <c r="K356" s="70" t="str">
        <f t="shared" si="57"/>
        <v/>
      </c>
      <c r="L356" s="70" t="str">
        <f t="shared" si="58"/>
        <v/>
      </c>
      <c r="M356" s="71" t="str">
        <f t="shared" si="59"/>
        <v/>
      </c>
      <c r="N356" s="71" t="str">
        <f t="shared" si="60"/>
        <v/>
      </c>
      <c r="O356" s="71" t="str">
        <f t="shared" si="61"/>
        <v/>
      </c>
      <c r="U356" s="70" t="str">
        <f t="shared" si="62"/>
        <v/>
      </c>
      <c r="V356" s="71" t="str">
        <f t="shared" si="63"/>
        <v/>
      </c>
      <c r="W356" s="70" t="str">
        <f t="shared" si="64"/>
        <v/>
      </c>
      <c r="X356" s="208" t="str">
        <f t="shared" si="65"/>
        <v/>
      </c>
      <c r="Z356" s="211" t="str">
        <f>IF(Y356="","",VLOOKUP(Y356,Entraîneur!A:C,2,FALSE))</f>
        <v/>
      </c>
      <c r="AA356" s="84" t="str">
        <f>IF(Y356="","",VLOOKUP(Y356,Budget!A:B,2,FALSE))</f>
        <v/>
      </c>
    </row>
    <row r="357" spans="6:27" x14ac:dyDescent="0.25">
      <c r="F357" s="84" t="str">
        <f>IF(H357="","",VLOOKUP(H357,Budget!A:B,2,FALSE))</f>
        <v/>
      </c>
      <c r="G357" s="199" t="str">
        <f>IF(H357="","",VLOOKUP(H357,Entraîneur!A:C,2,FALSE))</f>
        <v/>
      </c>
      <c r="I357" s="202" t="str">
        <f t="shared" si="55"/>
        <v/>
      </c>
      <c r="J357" s="70" t="str">
        <f t="shared" si="56"/>
        <v/>
      </c>
      <c r="K357" s="70" t="str">
        <f t="shared" si="57"/>
        <v/>
      </c>
      <c r="L357" s="70" t="str">
        <f t="shared" si="58"/>
        <v/>
      </c>
      <c r="M357" s="71" t="str">
        <f t="shared" si="59"/>
        <v/>
      </c>
      <c r="N357" s="71" t="str">
        <f t="shared" si="60"/>
        <v/>
      </c>
      <c r="O357" s="71" t="str">
        <f t="shared" si="61"/>
        <v/>
      </c>
      <c r="U357" s="70" t="str">
        <f t="shared" si="62"/>
        <v/>
      </c>
      <c r="V357" s="71" t="str">
        <f t="shared" si="63"/>
        <v/>
      </c>
      <c r="W357" s="70" t="str">
        <f t="shared" si="64"/>
        <v/>
      </c>
      <c r="X357" s="208" t="str">
        <f t="shared" si="65"/>
        <v/>
      </c>
      <c r="Z357" s="211" t="str">
        <f>IF(Y357="","",VLOOKUP(Y357,Entraîneur!A:C,2,FALSE))</f>
        <v/>
      </c>
      <c r="AA357" s="84" t="str">
        <f>IF(Y357="","",VLOOKUP(Y357,Budget!A:B,2,FALSE))</f>
        <v/>
      </c>
    </row>
    <row r="358" spans="6:27" x14ac:dyDescent="0.25">
      <c r="F358" s="84" t="str">
        <f>IF(H358="","",VLOOKUP(H358,Budget!A:B,2,FALSE))</f>
        <v/>
      </c>
      <c r="G358" s="199" t="str">
        <f>IF(H358="","",VLOOKUP(H358,Entraîneur!A:C,2,FALSE))</f>
        <v/>
      </c>
      <c r="I358" s="202" t="str">
        <f t="shared" si="55"/>
        <v/>
      </c>
      <c r="J358" s="70" t="str">
        <f t="shared" si="56"/>
        <v/>
      </c>
      <c r="K358" s="70" t="str">
        <f t="shared" si="57"/>
        <v/>
      </c>
      <c r="L358" s="70" t="str">
        <f t="shared" si="58"/>
        <v/>
      </c>
      <c r="M358" s="71" t="str">
        <f t="shared" si="59"/>
        <v/>
      </c>
      <c r="N358" s="71" t="str">
        <f t="shared" si="60"/>
        <v/>
      </c>
      <c r="O358" s="71" t="str">
        <f t="shared" si="61"/>
        <v/>
      </c>
      <c r="U358" s="70" t="str">
        <f t="shared" si="62"/>
        <v/>
      </c>
      <c r="V358" s="71" t="str">
        <f t="shared" si="63"/>
        <v/>
      </c>
      <c r="W358" s="70" t="str">
        <f t="shared" si="64"/>
        <v/>
      </c>
      <c r="X358" s="208" t="str">
        <f t="shared" si="65"/>
        <v/>
      </c>
      <c r="Z358" s="211" t="str">
        <f>IF(Y358="","",VLOOKUP(Y358,Entraîneur!A:C,2,FALSE))</f>
        <v/>
      </c>
      <c r="AA358" s="84" t="str">
        <f>IF(Y358="","",VLOOKUP(Y358,Budget!A:B,2,FALSE))</f>
        <v/>
      </c>
    </row>
    <row r="359" spans="6:27" x14ac:dyDescent="0.25">
      <c r="F359" s="84" t="str">
        <f>IF(H359="","",VLOOKUP(H359,Budget!A:B,2,FALSE))</f>
        <v/>
      </c>
      <c r="G359" s="199" t="str">
        <f>IF(H359="","",VLOOKUP(H359,Entraîneur!A:C,2,FALSE))</f>
        <v/>
      </c>
      <c r="I359" s="202" t="str">
        <f t="shared" si="55"/>
        <v/>
      </c>
      <c r="J359" s="70" t="str">
        <f t="shared" si="56"/>
        <v/>
      </c>
      <c r="K359" s="70" t="str">
        <f t="shared" si="57"/>
        <v/>
      </c>
      <c r="L359" s="70" t="str">
        <f t="shared" si="58"/>
        <v/>
      </c>
      <c r="M359" s="71" t="str">
        <f t="shared" si="59"/>
        <v/>
      </c>
      <c r="N359" s="71" t="str">
        <f t="shared" si="60"/>
        <v/>
      </c>
      <c r="O359" s="71" t="str">
        <f t="shared" si="61"/>
        <v/>
      </c>
      <c r="U359" s="70" t="str">
        <f t="shared" si="62"/>
        <v/>
      </c>
      <c r="V359" s="71" t="str">
        <f t="shared" si="63"/>
        <v/>
      </c>
      <c r="W359" s="70" t="str">
        <f t="shared" si="64"/>
        <v/>
      </c>
      <c r="X359" s="208" t="str">
        <f t="shared" si="65"/>
        <v/>
      </c>
      <c r="Z359" s="211" t="str">
        <f>IF(Y359="","",VLOOKUP(Y359,Entraîneur!A:C,2,FALSE))</f>
        <v/>
      </c>
      <c r="AA359" s="84" t="str">
        <f>IF(Y359="","",VLOOKUP(Y359,Budget!A:B,2,FALSE))</f>
        <v/>
      </c>
    </row>
    <row r="360" spans="6:27" x14ac:dyDescent="0.25">
      <c r="F360" s="84" t="str">
        <f>IF(H360="","",VLOOKUP(H360,Budget!A:B,2,FALSE))</f>
        <v/>
      </c>
      <c r="G360" s="199" t="str">
        <f>IF(H360="","",VLOOKUP(H360,Entraîneur!A:C,2,FALSE))</f>
        <v/>
      </c>
      <c r="I360" s="202" t="str">
        <f t="shared" si="55"/>
        <v/>
      </c>
      <c r="J360" s="70" t="str">
        <f t="shared" si="56"/>
        <v/>
      </c>
      <c r="K360" s="70" t="str">
        <f t="shared" si="57"/>
        <v/>
      </c>
      <c r="L360" s="70" t="str">
        <f t="shared" si="58"/>
        <v/>
      </c>
      <c r="M360" s="71" t="str">
        <f t="shared" si="59"/>
        <v/>
      </c>
      <c r="N360" s="71" t="str">
        <f t="shared" si="60"/>
        <v/>
      </c>
      <c r="O360" s="71" t="str">
        <f t="shared" si="61"/>
        <v/>
      </c>
      <c r="U360" s="70" t="str">
        <f t="shared" si="62"/>
        <v/>
      </c>
      <c r="V360" s="71" t="str">
        <f t="shared" si="63"/>
        <v/>
      </c>
      <c r="W360" s="70" t="str">
        <f t="shared" si="64"/>
        <v/>
      </c>
      <c r="X360" s="208" t="str">
        <f t="shared" si="65"/>
        <v/>
      </c>
      <c r="Z360" s="211" t="str">
        <f>IF(Y360="","",VLOOKUP(Y360,Entraîneur!A:C,2,FALSE))</f>
        <v/>
      </c>
      <c r="AA360" s="84" t="str">
        <f>IF(Y360="","",VLOOKUP(Y360,Budget!A:B,2,FALSE))</f>
        <v/>
      </c>
    </row>
    <row r="361" spans="6:27" x14ac:dyDescent="0.25">
      <c r="F361" s="84" t="str">
        <f>IF(H361="","",VLOOKUP(H361,Budget!A:B,2,FALSE))</f>
        <v/>
      </c>
      <c r="G361" s="199" t="str">
        <f>IF(H361="","",VLOOKUP(H361,Entraîneur!A:C,2,FALSE))</f>
        <v/>
      </c>
      <c r="I361" s="202" t="str">
        <f t="shared" si="55"/>
        <v/>
      </c>
      <c r="J361" s="70" t="str">
        <f t="shared" si="56"/>
        <v/>
      </c>
      <c r="K361" s="70" t="str">
        <f t="shared" si="57"/>
        <v/>
      </c>
      <c r="L361" s="70" t="str">
        <f t="shared" si="58"/>
        <v/>
      </c>
      <c r="M361" s="71" t="str">
        <f t="shared" si="59"/>
        <v/>
      </c>
      <c r="N361" s="71" t="str">
        <f t="shared" si="60"/>
        <v/>
      </c>
      <c r="O361" s="71" t="str">
        <f t="shared" si="61"/>
        <v/>
      </c>
      <c r="U361" s="70" t="str">
        <f t="shared" si="62"/>
        <v/>
      </c>
      <c r="V361" s="71" t="str">
        <f t="shared" si="63"/>
        <v/>
      </c>
      <c r="W361" s="70" t="str">
        <f t="shared" si="64"/>
        <v/>
      </c>
      <c r="X361" s="208" t="str">
        <f t="shared" si="65"/>
        <v/>
      </c>
      <c r="Z361" s="211" t="str">
        <f>IF(Y361="","",VLOOKUP(Y361,Entraîneur!A:C,2,FALSE))</f>
        <v/>
      </c>
      <c r="AA361" s="84" t="str">
        <f>IF(Y361="","",VLOOKUP(Y361,Budget!A:B,2,FALSE))</f>
        <v/>
      </c>
    </row>
    <row r="362" spans="6:27" x14ac:dyDescent="0.25">
      <c r="F362" s="84" t="str">
        <f>IF(H362="","",VLOOKUP(H362,Budget!A:B,2,FALSE))</f>
        <v/>
      </c>
      <c r="G362" s="199" t="str">
        <f>IF(H362="","",VLOOKUP(H362,Entraîneur!A:C,2,FALSE))</f>
        <v/>
      </c>
      <c r="I362" s="202" t="str">
        <f t="shared" si="55"/>
        <v/>
      </c>
      <c r="J362" s="70" t="str">
        <f t="shared" si="56"/>
        <v/>
      </c>
      <c r="K362" s="70" t="str">
        <f t="shared" si="57"/>
        <v/>
      </c>
      <c r="L362" s="70" t="str">
        <f t="shared" si="58"/>
        <v/>
      </c>
      <c r="M362" s="71" t="str">
        <f t="shared" si="59"/>
        <v/>
      </c>
      <c r="N362" s="71" t="str">
        <f t="shared" si="60"/>
        <v/>
      </c>
      <c r="O362" s="71" t="str">
        <f t="shared" si="61"/>
        <v/>
      </c>
      <c r="U362" s="70" t="str">
        <f t="shared" si="62"/>
        <v/>
      </c>
      <c r="V362" s="71" t="str">
        <f t="shared" si="63"/>
        <v/>
      </c>
      <c r="W362" s="70" t="str">
        <f t="shared" si="64"/>
        <v/>
      </c>
      <c r="X362" s="208" t="str">
        <f t="shared" si="65"/>
        <v/>
      </c>
      <c r="Z362" s="211" t="str">
        <f>IF(Y362="","",VLOOKUP(Y362,Entraîneur!A:C,2,FALSE))</f>
        <v/>
      </c>
      <c r="AA362" s="84" t="str">
        <f>IF(Y362="","",VLOOKUP(Y362,Budget!A:B,2,FALSE))</f>
        <v/>
      </c>
    </row>
    <row r="363" spans="6:27" x14ac:dyDescent="0.25">
      <c r="F363" s="84" t="str">
        <f>IF(H363="","",VLOOKUP(H363,Budget!A:B,2,FALSE))</f>
        <v/>
      </c>
      <c r="G363" s="199" t="str">
        <f>IF(H363="","",VLOOKUP(H363,Entraîneur!A:C,2,FALSE))</f>
        <v/>
      </c>
      <c r="I363" s="202" t="str">
        <f t="shared" si="55"/>
        <v/>
      </c>
      <c r="J363" s="70" t="str">
        <f t="shared" si="56"/>
        <v/>
      </c>
      <c r="K363" s="70" t="str">
        <f t="shared" si="57"/>
        <v/>
      </c>
      <c r="L363" s="70" t="str">
        <f t="shared" si="58"/>
        <v/>
      </c>
      <c r="M363" s="71" t="str">
        <f t="shared" si="59"/>
        <v/>
      </c>
      <c r="N363" s="71" t="str">
        <f t="shared" si="60"/>
        <v/>
      </c>
      <c r="O363" s="71" t="str">
        <f t="shared" si="61"/>
        <v/>
      </c>
      <c r="U363" s="70" t="str">
        <f t="shared" si="62"/>
        <v/>
      </c>
      <c r="V363" s="71" t="str">
        <f t="shared" si="63"/>
        <v/>
      </c>
      <c r="W363" s="70" t="str">
        <f t="shared" si="64"/>
        <v/>
      </c>
      <c r="X363" s="208" t="str">
        <f t="shared" si="65"/>
        <v/>
      </c>
      <c r="Z363" s="211" t="str">
        <f>IF(Y363="","",VLOOKUP(Y363,Entraîneur!A:C,2,FALSE))</f>
        <v/>
      </c>
      <c r="AA363" s="84" t="str">
        <f>IF(Y363="","",VLOOKUP(Y363,Budget!A:B,2,FALSE))</f>
        <v/>
      </c>
    </row>
    <row r="364" spans="6:27" x14ac:dyDescent="0.25">
      <c r="F364" s="84" t="str">
        <f>IF(H364="","",VLOOKUP(H364,Budget!A:B,2,FALSE))</f>
        <v/>
      </c>
      <c r="G364" s="199" t="str">
        <f>IF(H364="","",VLOOKUP(H364,Entraîneur!A:C,2,FALSE))</f>
        <v/>
      </c>
      <c r="I364" s="202" t="str">
        <f t="shared" si="55"/>
        <v/>
      </c>
      <c r="J364" s="70" t="str">
        <f t="shared" si="56"/>
        <v/>
      </c>
      <c r="K364" s="70" t="str">
        <f t="shared" si="57"/>
        <v/>
      </c>
      <c r="L364" s="70" t="str">
        <f t="shared" si="58"/>
        <v/>
      </c>
      <c r="M364" s="71" t="str">
        <f t="shared" si="59"/>
        <v/>
      </c>
      <c r="N364" s="71" t="str">
        <f t="shared" si="60"/>
        <v/>
      </c>
      <c r="O364" s="71" t="str">
        <f t="shared" si="61"/>
        <v/>
      </c>
      <c r="U364" s="70" t="str">
        <f t="shared" si="62"/>
        <v/>
      </c>
      <c r="V364" s="71" t="str">
        <f t="shared" si="63"/>
        <v/>
      </c>
      <c r="W364" s="70" t="str">
        <f t="shared" si="64"/>
        <v/>
      </c>
      <c r="X364" s="208" t="str">
        <f t="shared" si="65"/>
        <v/>
      </c>
      <c r="Z364" s="211" t="str">
        <f>IF(Y364="","",VLOOKUP(Y364,Entraîneur!A:C,2,FALSE))</f>
        <v/>
      </c>
      <c r="AA364" s="84" t="str">
        <f>IF(Y364="","",VLOOKUP(Y364,Budget!A:B,2,FALSE))</f>
        <v/>
      </c>
    </row>
    <row r="365" spans="6:27" x14ac:dyDescent="0.25">
      <c r="F365" s="84" t="str">
        <f>IF(H365="","",VLOOKUP(H365,Budget!A:B,2,FALSE))</f>
        <v/>
      </c>
      <c r="G365" s="199" t="str">
        <f>IF(H365="","",VLOOKUP(H365,Entraîneur!A:C,2,FALSE))</f>
        <v/>
      </c>
      <c r="I365" s="202" t="str">
        <f t="shared" si="55"/>
        <v/>
      </c>
      <c r="J365" s="70" t="str">
        <f t="shared" si="56"/>
        <v/>
      </c>
      <c r="K365" s="70" t="str">
        <f t="shared" si="57"/>
        <v/>
      </c>
      <c r="L365" s="70" t="str">
        <f t="shared" si="58"/>
        <v/>
      </c>
      <c r="M365" s="71" t="str">
        <f t="shared" si="59"/>
        <v/>
      </c>
      <c r="N365" s="71" t="str">
        <f t="shared" si="60"/>
        <v/>
      </c>
      <c r="O365" s="71" t="str">
        <f t="shared" si="61"/>
        <v/>
      </c>
      <c r="U365" s="70" t="str">
        <f t="shared" si="62"/>
        <v/>
      </c>
      <c r="V365" s="71" t="str">
        <f t="shared" si="63"/>
        <v/>
      </c>
      <c r="W365" s="70" t="str">
        <f t="shared" si="64"/>
        <v/>
      </c>
      <c r="X365" s="208" t="str">
        <f t="shared" si="65"/>
        <v/>
      </c>
      <c r="Z365" s="211" t="str">
        <f>IF(Y365="","",VLOOKUP(Y365,Entraîneur!A:C,2,FALSE))</f>
        <v/>
      </c>
      <c r="AA365" s="84" t="str">
        <f>IF(Y365="","",VLOOKUP(Y365,Budget!A:B,2,FALSE))</f>
        <v/>
      </c>
    </row>
    <row r="366" spans="6:27" x14ac:dyDescent="0.25">
      <c r="F366" s="84" t="str">
        <f>IF(H366="","",VLOOKUP(H366,Budget!A:B,2,FALSE))</f>
        <v/>
      </c>
      <c r="G366" s="199" t="str">
        <f>IF(H366="","",VLOOKUP(H366,Entraîneur!A:C,2,FALSE))</f>
        <v/>
      </c>
      <c r="I366" s="202" t="str">
        <f t="shared" si="55"/>
        <v/>
      </c>
      <c r="J366" s="70" t="str">
        <f t="shared" si="56"/>
        <v/>
      </c>
      <c r="K366" s="70" t="str">
        <f t="shared" si="57"/>
        <v/>
      </c>
      <c r="L366" s="70" t="str">
        <f t="shared" si="58"/>
        <v/>
      </c>
      <c r="M366" s="71" t="str">
        <f t="shared" si="59"/>
        <v/>
      </c>
      <c r="N366" s="71" t="str">
        <f t="shared" si="60"/>
        <v/>
      </c>
      <c r="O366" s="71" t="str">
        <f t="shared" si="61"/>
        <v/>
      </c>
      <c r="U366" s="70" t="str">
        <f t="shared" si="62"/>
        <v/>
      </c>
      <c r="V366" s="71" t="str">
        <f t="shared" si="63"/>
        <v/>
      </c>
      <c r="W366" s="70" t="str">
        <f t="shared" si="64"/>
        <v/>
      </c>
      <c r="X366" s="208" t="str">
        <f t="shared" si="65"/>
        <v/>
      </c>
      <c r="Z366" s="211" t="str">
        <f>IF(Y366="","",VLOOKUP(Y366,Entraîneur!A:C,2,FALSE))</f>
        <v/>
      </c>
      <c r="AA366" s="84" t="str">
        <f>IF(Y366="","",VLOOKUP(Y366,Budget!A:B,2,FALSE))</f>
        <v/>
      </c>
    </row>
    <row r="367" spans="6:27" x14ac:dyDescent="0.25">
      <c r="F367" s="84" t="str">
        <f>IF(H367="","",VLOOKUP(H367,Budget!A:B,2,FALSE))</f>
        <v/>
      </c>
      <c r="G367" s="199" t="str">
        <f>IF(H367="","",VLOOKUP(H367,Entraîneur!A:C,2,FALSE))</f>
        <v/>
      </c>
      <c r="I367" s="202" t="str">
        <f t="shared" si="55"/>
        <v/>
      </c>
      <c r="J367" s="70" t="str">
        <f t="shared" si="56"/>
        <v/>
      </c>
      <c r="K367" s="70" t="str">
        <f t="shared" si="57"/>
        <v/>
      </c>
      <c r="L367" s="70" t="str">
        <f t="shared" si="58"/>
        <v/>
      </c>
      <c r="M367" s="71" t="str">
        <f t="shared" si="59"/>
        <v/>
      </c>
      <c r="N367" s="71" t="str">
        <f t="shared" si="60"/>
        <v/>
      </c>
      <c r="O367" s="71" t="str">
        <f t="shared" si="61"/>
        <v/>
      </c>
      <c r="U367" s="70" t="str">
        <f t="shared" si="62"/>
        <v/>
      </c>
      <c r="V367" s="71" t="str">
        <f t="shared" si="63"/>
        <v/>
      </c>
      <c r="W367" s="70" t="str">
        <f t="shared" si="64"/>
        <v/>
      </c>
      <c r="X367" s="208" t="str">
        <f t="shared" si="65"/>
        <v/>
      </c>
      <c r="Z367" s="211" t="str">
        <f>IF(Y367="","",VLOOKUP(Y367,Entraîneur!A:C,2,FALSE))</f>
        <v/>
      </c>
      <c r="AA367" s="84" t="str">
        <f>IF(Y367="","",VLOOKUP(Y367,Budget!A:B,2,FALSE))</f>
        <v/>
      </c>
    </row>
    <row r="368" spans="6:27" x14ac:dyDescent="0.25">
      <c r="F368" s="84" t="str">
        <f>IF(H368="","",VLOOKUP(H368,Budget!A:B,2,FALSE))</f>
        <v/>
      </c>
      <c r="G368" s="199" t="str">
        <f>IF(H368="","",VLOOKUP(H368,Entraîneur!A:C,2,FALSE))</f>
        <v/>
      </c>
      <c r="I368" s="202" t="str">
        <f t="shared" si="55"/>
        <v/>
      </c>
      <c r="J368" s="70" t="str">
        <f t="shared" si="56"/>
        <v/>
      </c>
      <c r="K368" s="70" t="str">
        <f t="shared" si="57"/>
        <v/>
      </c>
      <c r="L368" s="70" t="str">
        <f t="shared" si="58"/>
        <v/>
      </c>
      <c r="M368" s="71" t="str">
        <f t="shared" si="59"/>
        <v/>
      </c>
      <c r="N368" s="71" t="str">
        <f t="shared" si="60"/>
        <v/>
      </c>
      <c r="O368" s="71" t="str">
        <f t="shared" si="61"/>
        <v/>
      </c>
      <c r="U368" s="70" t="str">
        <f t="shared" si="62"/>
        <v/>
      </c>
      <c r="V368" s="71" t="str">
        <f t="shared" si="63"/>
        <v/>
      </c>
      <c r="W368" s="70" t="str">
        <f t="shared" si="64"/>
        <v/>
      </c>
      <c r="X368" s="208" t="str">
        <f t="shared" si="65"/>
        <v/>
      </c>
      <c r="Z368" s="211" t="str">
        <f>IF(Y368="","",VLOOKUP(Y368,Entraîneur!A:C,2,FALSE))</f>
        <v/>
      </c>
      <c r="AA368" s="84" t="str">
        <f>IF(Y368="","",VLOOKUP(Y368,Budget!A:B,2,FALSE))</f>
        <v/>
      </c>
    </row>
    <row r="369" spans="2:27" x14ac:dyDescent="0.25">
      <c r="F369" s="84" t="str">
        <f>IF(H369="","",VLOOKUP(H369,Budget!A:B,2,FALSE))</f>
        <v/>
      </c>
      <c r="G369" s="199" t="str">
        <f>IF(H369="","",VLOOKUP(H369,Entraîneur!A:C,2,FALSE))</f>
        <v/>
      </c>
      <c r="I369" s="202" t="str">
        <f t="shared" si="55"/>
        <v/>
      </c>
      <c r="J369" s="70" t="str">
        <f t="shared" si="56"/>
        <v/>
      </c>
      <c r="K369" s="70" t="str">
        <f t="shared" si="57"/>
        <v/>
      </c>
      <c r="L369" s="70" t="str">
        <f t="shared" si="58"/>
        <v/>
      </c>
      <c r="M369" s="71" t="str">
        <f t="shared" si="59"/>
        <v/>
      </c>
      <c r="N369" s="71" t="str">
        <f t="shared" si="60"/>
        <v/>
      </c>
      <c r="O369" s="71" t="str">
        <f t="shared" si="61"/>
        <v/>
      </c>
      <c r="U369" s="70" t="str">
        <f t="shared" si="62"/>
        <v/>
      </c>
      <c r="V369" s="71" t="str">
        <f t="shared" si="63"/>
        <v/>
      </c>
      <c r="W369" s="70" t="str">
        <f t="shared" si="64"/>
        <v/>
      </c>
      <c r="X369" s="208" t="str">
        <f t="shared" si="65"/>
        <v/>
      </c>
      <c r="Z369" s="211" t="str">
        <f>IF(Y369="","",VLOOKUP(Y369,Entraîneur!A:C,2,FALSE))</f>
        <v/>
      </c>
      <c r="AA369" s="84" t="str">
        <f>IF(Y369="","",VLOOKUP(Y369,Budget!A:B,2,FALSE))</f>
        <v/>
      </c>
    </row>
    <row r="370" spans="2:27" x14ac:dyDescent="0.25">
      <c r="F370" s="84" t="str">
        <f>IF(H370="","",VLOOKUP(H370,Budget!A:B,2,FALSE))</f>
        <v/>
      </c>
      <c r="G370" s="199" t="str">
        <f>IF(H370="","",VLOOKUP(H370,Entraîneur!A:C,2,FALSE))</f>
        <v/>
      </c>
      <c r="I370" s="202" t="str">
        <f t="shared" si="55"/>
        <v/>
      </c>
      <c r="J370" s="70" t="str">
        <f t="shared" si="56"/>
        <v/>
      </c>
      <c r="K370" s="70" t="str">
        <f t="shared" si="57"/>
        <v/>
      </c>
      <c r="L370" s="70" t="str">
        <f t="shared" si="58"/>
        <v/>
      </c>
      <c r="M370" s="71" t="str">
        <f t="shared" si="59"/>
        <v/>
      </c>
      <c r="N370" s="71" t="str">
        <f t="shared" si="60"/>
        <v/>
      </c>
      <c r="O370" s="71" t="str">
        <f t="shared" si="61"/>
        <v/>
      </c>
      <c r="U370" s="70" t="str">
        <f t="shared" si="62"/>
        <v/>
      </c>
      <c r="V370" s="71" t="str">
        <f t="shared" si="63"/>
        <v/>
      </c>
      <c r="W370" s="70" t="str">
        <f t="shared" si="64"/>
        <v/>
      </c>
      <c r="X370" s="208" t="str">
        <f t="shared" si="65"/>
        <v/>
      </c>
      <c r="Z370" s="211" t="str">
        <f>IF(Y370="","",VLOOKUP(Y370,Entraîneur!A:C,2,FALSE))</f>
        <v/>
      </c>
      <c r="AA370" s="84" t="str">
        <f>IF(Y370="","",VLOOKUP(Y370,Budget!A:B,2,FALSE))</f>
        <v/>
      </c>
    </row>
    <row r="371" spans="2:27" x14ac:dyDescent="0.25">
      <c r="F371" s="84" t="str">
        <f>IF(H371="","",VLOOKUP(H371,Budget!A:B,2,FALSE))</f>
        <v/>
      </c>
      <c r="G371" s="199" t="str">
        <f>IF(H371="","",VLOOKUP(H371,Entraîneur!A:C,2,FALSE))</f>
        <v/>
      </c>
      <c r="I371" s="202" t="str">
        <f t="shared" si="55"/>
        <v/>
      </c>
      <c r="J371" s="70" t="str">
        <f t="shared" si="56"/>
        <v/>
      </c>
      <c r="K371" s="70" t="str">
        <f t="shared" si="57"/>
        <v/>
      </c>
      <c r="L371" s="70" t="str">
        <f t="shared" si="58"/>
        <v/>
      </c>
      <c r="M371" s="71" t="str">
        <f t="shared" si="59"/>
        <v/>
      </c>
      <c r="N371" s="71" t="str">
        <f t="shared" si="60"/>
        <v/>
      </c>
      <c r="O371" s="71" t="str">
        <f t="shared" si="61"/>
        <v/>
      </c>
      <c r="U371" s="70" t="str">
        <f t="shared" si="62"/>
        <v/>
      </c>
      <c r="V371" s="71" t="str">
        <f t="shared" si="63"/>
        <v/>
      </c>
      <c r="W371" s="70" t="str">
        <f t="shared" si="64"/>
        <v/>
      </c>
      <c r="X371" s="208" t="str">
        <f t="shared" si="65"/>
        <v/>
      </c>
      <c r="Z371" s="211" t="str">
        <f>IF(Y371="","",VLOOKUP(Y371,Entraîneur!A:C,2,FALSE))</f>
        <v/>
      </c>
      <c r="AA371" s="84" t="str">
        <f>IF(Y371="","",VLOOKUP(Y371,Budget!A:B,2,FALSE))</f>
        <v/>
      </c>
    </row>
    <row r="372" spans="2:27" x14ac:dyDescent="0.25">
      <c r="F372" s="84" t="str">
        <f>IF(H372="","",VLOOKUP(H372,Budget!A:B,2,FALSE))</f>
        <v/>
      </c>
      <c r="G372" s="199" t="str">
        <f>IF(H372="","",VLOOKUP(H372,Entraîneur!A:C,2,FALSE))</f>
        <v/>
      </c>
      <c r="I372" s="202" t="str">
        <f t="shared" si="55"/>
        <v/>
      </c>
      <c r="J372" s="70" t="str">
        <f t="shared" si="56"/>
        <v/>
      </c>
      <c r="K372" s="70" t="str">
        <f t="shared" si="57"/>
        <v/>
      </c>
      <c r="L372" s="70" t="str">
        <f t="shared" si="58"/>
        <v/>
      </c>
      <c r="M372" s="71" t="str">
        <f t="shared" si="59"/>
        <v/>
      </c>
      <c r="N372" s="71" t="str">
        <f t="shared" si="60"/>
        <v/>
      </c>
      <c r="O372" s="71" t="str">
        <f t="shared" si="61"/>
        <v/>
      </c>
      <c r="U372" s="70" t="str">
        <f t="shared" si="62"/>
        <v/>
      </c>
      <c r="V372" s="71" t="str">
        <f t="shared" si="63"/>
        <v/>
      </c>
      <c r="W372" s="70" t="str">
        <f t="shared" si="64"/>
        <v/>
      </c>
      <c r="X372" s="208" t="str">
        <f t="shared" si="65"/>
        <v/>
      </c>
      <c r="Z372" s="211" t="str">
        <f>IF(Y372="","",VLOOKUP(Y372,Entraîneur!A:C,2,FALSE))</f>
        <v/>
      </c>
      <c r="AA372" s="84" t="str">
        <f>IF(Y372="","",VLOOKUP(Y372,Budget!A:B,2,FALSE))</f>
        <v/>
      </c>
    </row>
    <row r="373" spans="2:27" x14ac:dyDescent="0.25">
      <c r="F373" s="84" t="str">
        <f>IF(H373="","",VLOOKUP(H373,Budget!A:B,2,FALSE))</f>
        <v/>
      </c>
      <c r="G373" s="199" t="str">
        <f>IF(H373="","",VLOOKUP(H373,Entraîneur!A:C,2,FALSE))</f>
        <v/>
      </c>
      <c r="I373" s="202" t="str">
        <f t="shared" si="55"/>
        <v/>
      </c>
      <c r="J373" s="70" t="str">
        <f t="shared" si="56"/>
        <v/>
      </c>
      <c r="K373" s="70" t="str">
        <f t="shared" si="57"/>
        <v/>
      </c>
      <c r="L373" s="70" t="str">
        <f t="shared" si="58"/>
        <v/>
      </c>
      <c r="M373" s="71" t="str">
        <f t="shared" si="59"/>
        <v/>
      </c>
      <c r="N373" s="71" t="str">
        <f t="shared" si="60"/>
        <v/>
      </c>
      <c r="O373" s="71" t="str">
        <f t="shared" si="61"/>
        <v/>
      </c>
      <c r="U373" s="70" t="str">
        <f t="shared" si="62"/>
        <v/>
      </c>
      <c r="V373" s="71" t="str">
        <f t="shared" si="63"/>
        <v/>
      </c>
      <c r="W373" s="70" t="str">
        <f t="shared" si="64"/>
        <v/>
      </c>
      <c r="X373" s="208" t="str">
        <f t="shared" si="65"/>
        <v/>
      </c>
      <c r="Z373" s="211" t="str">
        <f>IF(Y373="","",VLOOKUP(Y373,Entraîneur!A:C,2,FALSE))</f>
        <v/>
      </c>
      <c r="AA373" s="84" t="str">
        <f>IF(Y373="","",VLOOKUP(Y373,Budget!A:B,2,FALSE))</f>
        <v/>
      </c>
    </row>
    <row r="374" spans="2:27" x14ac:dyDescent="0.25">
      <c r="F374" s="84" t="str">
        <f>IF(H374="","",VLOOKUP(H374,Budget!A:B,2,FALSE))</f>
        <v/>
      </c>
      <c r="G374" s="199" t="str">
        <f>IF(H374="","",VLOOKUP(H374,Entraîneur!A:C,2,FALSE))</f>
        <v/>
      </c>
      <c r="I374" s="202" t="str">
        <f t="shared" si="55"/>
        <v/>
      </c>
      <c r="J374" s="70" t="str">
        <f t="shared" si="56"/>
        <v/>
      </c>
      <c r="K374" s="70" t="str">
        <f t="shared" si="57"/>
        <v/>
      </c>
      <c r="L374" s="70" t="str">
        <f t="shared" si="58"/>
        <v/>
      </c>
      <c r="M374" s="71" t="str">
        <f t="shared" si="59"/>
        <v/>
      </c>
      <c r="N374" s="71" t="str">
        <f t="shared" si="60"/>
        <v/>
      </c>
      <c r="O374" s="71" t="str">
        <f t="shared" si="61"/>
        <v/>
      </c>
      <c r="U374" s="70" t="str">
        <f t="shared" si="62"/>
        <v/>
      </c>
      <c r="V374" s="71" t="str">
        <f t="shared" si="63"/>
        <v/>
      </c>
      <c r="W374" s="70" t="str">
        <f t="shared" si="64"/>
        <v/>
      </c>
      <c r="X374" s="208" t="str">
        <f t="shared" si="65"/>
        <v/>
      </c>
      <c r="Z374" s="211" t="str">
        <f>IF(Y374="","",VLOOKUP(Y374,Entraîneur!A:C,2,FALSE))</f>
        <v/>
      </c>
      <c r="AA374" s="84" t="str">
        <f>IF(Y374="","",VLOOKUP(Y374,Budget!A:B,2,FALSE))</f>
        <v/>
      </c>
    </row>
    <row r="375" spans="2:27" x14ac:dyDescent="0.25">
      <c r="F375" s="84" t="str">
        <f>IF(H375="","",VLOOKUP(H375,Budget!A:B,2,FALSE))</f>
        <v/>
      </c>
      <c r="G375" s="199" t="str">
        <f>IF(H375="","",VLOOKUP(H375,Entraîneur!A:C,2,FALSE))</f>
        <v/>
      </c>
      <c r="I375" s="202" t="str">
        <f t="shared" si="55"/>
        <v/>
      </c>
      <c r="J375" s="70" t="str">
        <f t="shared" si="56"/>
        <v/>
      </c>
      <c r="K375" s="70" t="str">
        <f t="shared" si="57"/>
        <v/>
      </c>
      <c r="L375" s="70" t="str">
        <f t="shared" si="58"/>
        <v/>
      </c>
      <c r="M375" s="71" t="str">
        <f t="shared" si="59"/>
        <v/>
      </c>
      <c r="N375" s="71" t="str">
        <f t="shared" si="60"/>
        <v/>
      </c>
      <c r="O375" s="71" t="str">
        <f t="shared" si="61"/>
        <v/>
      </c>
      <c r="U375" s="70" t="str">
        <f t="shared" si="62"/>
        <v/>
      </c>
      <c r="V375" s="71" t="str">
        <f t="shared" si="63"/>
        <v/>
      </c>
      <c r="W375" s="70" t="str">
        <f t="shared" si="64"/>
        <v/>
      </c>
      <c r="X375" s="208" t="str">
        <f t="shared" si="65"/>
        <v/>
      </c>
      <c r="Z375" s="211" t="str">
        <f>IF(Y375="","",VLOOKUP(Y375,Entraîneur!A:C,2,FALSE))</f>
        <v/>
      </c>
      <c r="AA375" s="84" t="str">
        <f>IF(Y375="","",VLOOKUP(Y375,Budget!A:B,2,FALSE))</f>
        <v/>
      </c>
    </row>
    <row r="376" spans="2:27" x14ac:dyDescent="0.25">
      <c r="F376" s="84" t="str">
        <f>IF(H376="","",VLOOKUP(H376,Budget!A:B,2,FALSE))</f>
        <v/>
      </c>
      <c r="G376" s="199" t="str">
        <f>IF(H376="","",VLOOKUP(H376,Entraîneur!A:C,2,FALSE))</f>
        <v/>
      </c>
      <c r="I376" s="202" t="str">
        <f t="shared" si="55"/>
        <v/>
      </c>
      <c r="J376" s="70" t="str">
        <f t="shared" si="56"/>
        <v/>
      </c>
      <c r="K376" s="70" t="str">
        <f t="shared" si="57"/>
        <v/>
      </c>
      <c r="L376" s="70" t="str">
        <f t="shared" si="58"/>
        <v/>
      </c>
      <c r="M376" s="71" t="str">
        <f t="shared" si="59"/>
        <v/>
      </c>
      <c r="N376" s="71" t="str">
        <f t="shared" si="60"/>
        <v/>
      </c>
      <c r="O376" s="71" t="str">
        <f t="shared" si="61"/>
        <v/>
      </c>
      <c r="U376" s="70" t="str">
        <f t="shared" si="62"/>
        <v/>
      </c>
      <c r="V376" s="71" t="str">
        <f t="shared" si="63"/>
        <v/>
      </c>
      <c r="W376" s="70" t="str">
        <f t="shared" si="64"/>
        <v/>
      </c>
      <c r="X376" s="208" t="str">
        <f t="shared" si="65"/>
        <v/>
      </c>
      <c r="Z376" s="211" t="str">
        <f>IF(Y376="","",VLOOKUP(Y376,Entraîneur!A:C,2,FALSE))</f>
        <v/>
      </c>
      <c r="AA376" s="84" t="str">
        <f>IF(Y376="","",VLOOKUP(Y376,Budget!A:B,2,FALSE))</f>
        <v/>
      </c>
    </row>
    <row r="377" spans="2:27" x14ac:dyDescent="0.25">
      <c r="F377" s="84" t="str">
        <f>IF(H377="","",VLOOKUP(H377,Budget!A:B,2,FALSE))</f>
        <v/>
      </c>
      <c r="G377" s="199" t="str">
        <f>IF(H377="","",VLOOKUP(H377,Entraîneur!A:C,2,FALSE))</f>
        <v/>
      </c>
      <c r="I377" s="202" t="str">
        <f t="shared" si="55"/>
        <v/>
      </c>
      <c r="J377" s="70" t="str">
        <f t="shared" si="56"/>
        <v/>
      </c>
      <c r="K377" s="70" t="str">
        <f t="shared" si="57"/>
        <v/>
      </c>
      <c r="L377" s="70" t="str">
        <f t="shared" si="58"/>
        <v/>
      </c>
      <c r="M377" s="71" t="str">
        <f t="shared" si="59"/>
        <v/>
      </c>
      <c r="N377" s="71" t="str">
        <f t="shared" si="60"/>
        <v/>
      </c>
      <c r="O377" s="71" t="str">
        <f t="shared" si="61"/>
        <v/>
      </c>
      <c r="U377" s="70" t="str">
        <f t="shared" si="62"/>
        <v/>
      </c>
      <c r="V377" s="71" t="str">
        <f t="shared" si="63"/>
        <v/>
      </c>
      <c r="W377" s="70" t="str">
        <f t="shared" si="64"/>
        <v/>
      </c>
      <c r="X377" s="208" t="str">
        <f t="shared" si="65"/>
        <v/>
      </c>
      <c r="Z377" s="211" t="str">
        <f>IF(Y377="","",VLOOKUP(Y377,Entraîneur!A:C,2,FALSE))</f>
        <v/>
      </c>
      <c r="AA377" s="84" t="str">
        <f>IF(Y377="","",VLOOKUP(Y377,Budget!A:B,2,FALSE))</f>
        <v/>
      </c>
    </row>
    <row r="378" spans="2:27" x14ac:dyDescent="0.25">
      <c r="F378" s="84" t="str">
        <f>IF(H378="","",VLOOKUP(H378,Budget!A:B,2,FALSE))</f>
        <v/>
      </c>
      <c r="G378" s="199" t="str">
        <f>IF(H378="","",VLOOKUP(H378,Entraîneur!A:C,2,FALSE))</f>
        <v/>
      </c>
      <c r="I378" s="202" t="str">
        <f t="shared" si="55"/>
        <v/>
      </c>
      <c r="J378" s="70" t="str">
        <f t="shared" si="56"/>
        <v/>
      </c>
      <c r="K378" s="70" t="str">
        <f t="shared" si="57"/>
        <v/>
      </c>
      <c r="L378" s="70" t="str">
        <f t="shared" si="58"/>
        <v/>
      </c>
      <c r="M378" s="71" t="str">
        <f t="shared" si="59"/>
        <v/>
      </c>
      <c r="N378" s="71" t="str">
        <f t="shared" si="60"/>
        <v/>
      </c>
      <c r="O378" s="71" t="str">
        <f t="shared" si="61"/>
        <v/>
      </c>
      <c r="U378" s="70" t="str">
        <f t="shared" si="62"/>
        <v/>
      </c>
      <c r="V378" s="71" t="str">
        <f t="shared" si="63"/>
        <v/>
      </c>
      <c r="W378" s="70" t="str">
        <f t="shared" si="64"/>
        <v/>
      </c>
      <c r="X378" s="208" t="str">
        <f t="shared" si="65"/>
        <v/>
      </c>
      <c r="Z378" s="211" t="str">
        <f>IF(Y378="","",VLOOKUP(Y378,Entraîneur!A:C,2,FALSE))</f>
        <v/>
      </c>
      <c r="AA378" s="84" t="str">
        <f>IF(Y378="","",VLOOKUP(Y378,Budget!A:B,2,FALSE))</f>
        <v/>
      </c>
    </row>
    <row r="379" spans="2:27" x14ac:dyDescent="0.25">
      <c r="F379" s="84" t="str">
        <f>IF(H379="","",VLOOKUP(H379,Budget!A:B,2,FALSE))</f>
        <v/>
      </c>
      <c r="G379" s="199" t="str">
        <f>IF(H379="","",VLOOKUP(H379,Entraîneur!A:C,2,FALSE))</f>
        <v/>
      </c>
      <c r="I379" s="202" t="str">
        <f t="shared" si="55"/>
        <v/>
      </c>
      <c r="J379" s="70" t="str">
        <f t="shared" si="56"/>
        <v/>
      </c>
      <c r="K379" s="70" t="str">
        <f t="shared" si="57"/>
        <v/>
      </c>
      <c r="L379" s="70" t="str">
        <f t="shared" si="58"/>
        <v/>
      </c>
      <c r="M379" s="71" t="str">
        <f t="shared" si="59"/>
        <v/>
      </c>
      <c r="N379" s="71" t="str">
        <f t="shared" si="60"/>
        <v/>
      </c>
      <c r="O379" s="71" t="str">
        <f t="shared" si="61"/>
        <v/>
      </c>
      <c r="U379" s="70" t="str">
        <f t="shared" si="62"/>
        <v/>
      </c>
      <c r="V379" s="71" t="str">
        <f t="shared" si="63"/>
        <v/>
      </c>
      <c r="W379" s="70" t="str">
        <f t="shared" si="64"/>
        <v/>
      </c>
      <c r="X379" s="208" t="str">
        <f t="shared" si="65"/>
        <v/>
      </c>
      <c r="Z379" s="211" t="str">
        <f>IF(Y379="","",VLOOKUP(Y379,Entraîneur!A:C,2,FALSE))</f>
        <v/>
      </c>
      <c r="AA379" s="84" t="str">
        <f>IF(Y379="","",VLOOKUP(Y379,Budget!A:B,2,FALSE))</f>
        <v/>
      </c>
    </row>
    <row r="380" spans="2:27" x14ac:dyDescent="0.25">
      <c r="F380" s="84" t="str">
        <f>IF(H380="","",VLOOKUP(H380,Budget!A:B,2,FALSE))</f>
        <v/>
      </c>
      <c r="G380" s="199" t="str">
        <f>IF(H380="","",VLOOKUP(H380,Entraîneur!A:C,2,FALSE))</f>
        <v/>
      </c>
      <c r="I380" s="202" t="str">
        <f t="shared" si="55"/>
        <v/>
      </c>
      <c r="J380" s="70" t="str">
        <f t="shared" si="56"/>
        <v/>
      </c>
      <c r="K380" s="70" t="str">
        <f t="shared" si="57"/>
        <v/>
      </c>
      <c r="L380" s="70" t="str">
        <f t="shared" si="58"/>
        <v/>
      </c>
      <c r="M380" s="71" t="str">
        <f t="shared" si="59"/>
        <v/>
      </c>
      <c r="N380" s="71" t="str">
        <f t="shared" si="60"/>
        <v/>
      </c>
      <c r="O380" s="71" t="str">
        <f t="shared" si="61"/>
        <v/>
      </c>
      <c r="U380" s="70" t="str">
        <f t="shared" si="62"/>
        <v/>
      </c>
      <c r="V380" s="71" t="str">
        <f t="shared" si="63"/>
        <v/>
      </c>
      <c r="W380" s="70" t="str">
        <f t="shared" si="64"/>
        <v/>
      </c>
      <c r="X380" s="208" t="str">
        <f t="shared" si="65"/>
        <v/>
      </c>
      <c r="Z380" s="211" t="str">
        <f>IF(Y380="","",VLOOKUP(Y380,Entraîneur!A:C,2,FALSE))</f>
        <v/>
      </c>
      <c r="AA380" s="84" t="str">
        <f>IF(Y380="","",VLOOKUP(Y380,Budget!A:B,2,FALSE))</f>
        <v/>
      </c>
    </row>
    <row r="381" spans="2:27" x14ac:dyDescent="0.25">
      <c r="B381" s="73"/>
      <c r="C381" s="73"/>
      <c r="D381" s="74"/>
      <c r="E381" s="73"/>
      <c r="F381" s="85"/>
      <c r="G381" s="200"/>
      <c r="H381" s="206"/>
      <c r="L381" s="75"/>
      <c r="M381" s="76"/>
      <c r="N381" s="76"/>
      <c r="O381" s="76"/>
      <c r="P381" s="73"/>
      <c r="Q381" s="77"/>
      <c r="R381" s="77"/>
      <c r="S381" s="77"/>
      <c r="T381" s="73"/>
      <c r="V381" s="76"/>
      <c r="W381" s="75"/>
      <c r="X381" s="209"/>
      <c r="Y381" s="206"/>
      <c r="AA381" s="85"/>
    </row>
    <row r="382" spans="2:27" x14ac:dyDescent="0.25">
      <c r="B382" s="73"/>
      <c r="C382" s="73"/>
      <c r="D382" s="74"/>
      <c r="E382" s="73"/>
      <c r="F382" s="85"/>
      <c r="G382" s="200"/>
      <c r="H382" s="206"/>
      <c r="L382" s="75"/>
      <c r="M382" s="76"/>
      <c r="N382" s="76"/>
      <c r="O382" s="76"/>
      <c r="P382" s="73"/>
      <c r="Q382" s="77"/>
      <c r="R382" s="77"/>
      <c r="S382" s="77"/>
      <c r="T382" s="73"/>
      <c r="V382" s="76"/>
      <c r="W382" s="75"/>
      <c r="X382" s="209"/>
      <c r="Y382" s="206"/>
      <c r="AA382" s="85"/>
    </row>
    <row r="383" spans="2:27" x14ac:dyDescent="0.25">
      <c r="B383" s="73"/>
      <c r="C383" s="73"/>
      <c r="D383" s="74"/>
      <c r="E383" s="73"/>
      <c r="F383" s="85"/>
      <c r="G383" s="200"/>
      <c r="H383" s="206"/>
      <c r="L383" s="75"/>
      <c r="M383" s="76"/>
      <c r="N383" s="76"/>
      <c r="O383" s="76"/>
      <c r="P383" s="73"/>
      <c r="Q383" s="77"/>
      <c r="R383" s="77"/>
      <c r="S383" s="77"/>
      <c r="T383" s="73"/>
      <c r="V383" s="76"/>
      <c r="W383" s="75"/>
      <c r="X383" s="209"/>
      <c r="Y383" s="206"/>
      <c r="AA383" s="85"/>
    </row>
    <row r="384" spans="2:27" x14ac:dyDescent="0.25">
      <c r="B384" s="73"/>
      <c r="C384" s="73"/>
      <c r="D384" s="74"/>
      <c r="E384" s="73"/>
      <c r="F384" s="85"/>
      <c r="G384" s="200"/>
      <c r="H384" s="206"/>
      <c r="L384" s="75"/>
      <c r="M384" s="76"/>
      <c r="N384" s="76"/>
      <c r="O384" s="76"/>
      <c r="P384" s="73"/>
      <c r="Q384" s="77"/>
      <c r="R384" s="77"/>
      <c r="S384" s="77"/>
      <c r="T384" s="73"/>
      <c r="V384" s="76"/>
      <c r="W384" s="75"/>
      <c r="X384" s="209"/>
      <c r="Y384" s="206"/>
      <c r="AA384" s="85"/>
    </row>
    <row r="385" spans="2:27" x14ac:dyDescent="0.25">
      <c r="B385" s="73"/>
      <c r="C385" s="73"/>
      <c r="D385" s="74"/>
      <c r="E385" s="73"/>
      <c r="F385" s="85"/>
      <c r="G385" s="200"/>
      <c r="H385" s="206"/>
      <c r="L385" s="75"/>
      <c r="M385" s="76"/>
      <c r="N385" s="76"/>
      <c r="O385" s="76"/>
      <c r="P385" s="73"/>
      <c r="Q385" s="77"/>
      <c r="R385" s="77"/>
      <c r="S385" s="77"/>
      <c r="T385" s="73"/>
      <c r="V385" s="76"/>
      <c r="W385" s="75"/>
      <c r="X385" s="209"/>
      <c r="Y385" s="206"/>
      <c r="AA385" s="85"/>
    </row>
    <row r="386" spans="2:27" x14ac:dyDescent="0.25">
      <c r="B386" s="73"/>
      <c r="C386" s="73"/>
      <c r="D386" s="74"/>
      <c r="E386" s="73"/>
      <c r="F386" s="85"/>
      <c r="G386" s="200"/>
      <c r="H386" s="206"/>
      <c r="L386" s="75"/>
      <c r="M386" s="76"/>
      <c r="N386" s="76"/>
      <c r="O386" s="76"/>
      <c r="P386" s="73"/>
      <c r="Q386" s="77"/>
      <c r="R386" s="77"/>
      <c r="S386" s="77"/>
      <c r="T386" s="73"/>
      <c r="V386" s="76"/>
      <c r="W386" s="75"/>
      <c r="X386" s="209"/>
      <c r="Y386" s="206"/>
      <c r="AA386" s="85"/>
    </row>
    <row r="387" spans="2:27" x14ac:dyDescent="0.25">
      <c r="B387" s="73"/>
      <c r="C387" s="73"/>
      <c r="D387" s="74"/>
      <c r="E387" s="73"/>
      <c r="F387" s="85"/>
      <c r="G387" s="200"/>
      <c r="H387" s="206"/>
      <c r="L387" s="75"/>
      <c r="M387" s="76"/>
      <c r="N387" s="76"/>
      <c r="O387" s="76"/>
      <c r="P387" s="73"/>
      <c r="Q387" s="77"/>
      <c r="R387" s="77"/>
      <c r="S387" s="77"/>
      <c r="T387" s="73"/>
      <c r="V387" s="76"/>
      <c r="W387" s="75"/>
      <c r="X387" s="209"/>
      <c r="Y387" s="206"/>
      <c r="AA387" s="85"/>
    </row>
    <row r="388" spans="2:27" x14ac:dyDescent="0.25">
      <c r="B388" s="73"/>
      <c r="C388" s="73"/>
      <c r="D388" s="74"/>
      <c r="E388" s="73"/>
      <c r="F388" s="85"/>
      <c r="G388" s="200"/>
      <c r="H388" s="206"/>
      <c r="L388" s="75"/>
      <c r="M388" s="76"/>
      <c r="N388" s="76"/>
      <c r="O388" s="76"/>
      <c r="P388" s="73"/>
      <c r="Q388" s="77"/>
      <c r="R388" s="77"/>
      <c r="S388" s="77"/>
      <c r="T388" s="73"/>
      <c r="V388" s="76"/>
      <c r="W388" s="75"/>
      <c r="X388" s="209"/>
      <c r="Y388" s="206"/>
      <c r="AA388" s="85"/>
    </row>
    <row r="389" spans="2:27" x14ac:dyDescent="0.25">
      <c r="B389" s="73"/>
      <c r="C389" s="73"/>
      <c r="D389" s="74"/>
      <c r="E389" s="73"/>
      <c r="F389" s="85"/>
      <c r="G389" s="200"/>
      <c r="H389" s="206"/>
      <c r="L389" s="75"/>
      <c r="M389" s="76"/>
      <c r="N389" s="76"/>
      <c r="O389" s="76"/>
      <c r="P389" s="73"/>
      <c r="Q389" s="77"/>
      <c r="R389" s="77"/>
      <c r="S389" s="77"/>
      <c r="T389" s="73"/>
      <c r="V389" s="76"/>
      <c r="W389" s="75"/>
      <c r="X389" s="209"/>
      <c r="Y389" s="206"/>
      <c r="AA389" s="85"/>
    </row>
    <row r="390" spans="2:27" x14ac:dyDescent="0.25">
      <c r="B390" s="73"/>
      <c r="C390" s="73"/>
      <c r="D390" s="74"/>
      <c r="E390" s="73"/>
      <c r="F390" s="85"/>
      <c r="G390" s="200"/>
      <c r="H390" s="206"/>
      <c r="L390" s="75"/>
      <c r="M390" s="76"/>
      <c r="N390" s="76"/>
      <c r="O390" s="76"/>
      <c r="P390" s="73"/>
      <c r="Q390" s="77"/>
      <c r="R390" s="77"/>
      <c r="S390" s="77"/>
      <c r="T390" s="73"/>
      <c r="V390" s="76"/>
      <c r="W390" s="75"/>
      <c r="X390" s="209"/>
      <c r="Y390" s="206"/>
      <c r="AA390" s="85"/>
    </row>
  </sheetData>
  <conditionalFormatting sqref="X2:X380 P2 T2 U2:U380">
    <cfRule type="top10" dxfId="12575" priority="188" rank="1"/>
  </conditionalFormatting>
  <conditionalFormatting sqref="P3 T3">
    <cfRule type="top10" dxfId="12574" priority="272" rank="1"/>
  </conditionalFormatting>
  <conditionalFormatting sqref="P4 T4">
    <cfRule type="top10" dxfId="12573" priority="274" rank="1"/>
  </conditionalFormatting>
  <conditionalFormatting sqref="P5 T5">
    <cfRule type="top10" dxfId="12572" priority="276" rank="1"/>
  </conditionalFormatting>
  <conditionalFormatting sqref="P6 T6">
    <cfRule type="top10" dxfId="12571" priority="278" rank="1"/>
  </conditionalFormatting>
  <conditionalFormatting sqref="P7 T7">
    <cfRule type="top10" dxfId="12570" priority="280" rank="1"/>
  </conditionalFormatting>
  <conditionalFormatting sqref="P8 T8">
    <cfRule type="top10" dxfId="12569" priority="282" rank="1"/>
  </conditionalFormatting>
  <conditionalFormatting sqref="P9 T9">
    <cfRule type="top10" dxfId="12568" priority="284" rank="1"/>
  </conditionalFormatting>
  <conditionalFormatting sqref="P10 T10">
    <cfRule type="top10" dxfId="12567" priority="286" rank="1"/>
  </conditionalFormatting>
  <conditionalFormatting sqref="P11 T11">
    <cfRule type="top10" dxfId="12566" priority="288" rank="1"/>
  </conditionalFormatting>
  <conditionalFormatting sqref="P12 T12">
    <cfRule type="top10" dxfId="12565" priority="290" rank="1"/>
  </conditionalFormatting>
  <conditionalFormatting sqref="P13 T13">
    <cfRule type="top10" dxfId="12564" priority="292" rank="1"/>
  </conditionalFormatting>
  <conditionalFormatting sqref="P14 T14">
    <cfRule type="top10" dxfId="12563" priority="294" rank="1"/>
  </conditionalFormatting>
  <conditionalFormatting sqref="P15 T15">
    <cfRule type="top10" dxfId="12562" priority="296" rank="1"/>
  </conditionalFormatting>
  <conditionalFormatting sqref="P16 T16">
    <cfRule type="top10" dxfId="12561" priority="298" rank="1"/>
  </conditionalFormatting>
  <conditionalFormatting sqref="P17 T17">
    <cfRule type="top10" dxfId="12560" priority="300" rank="1"/>
  </conditionalFormatting>
  <conditionalFormatting sqref="P18 T18">
    <cfRule type="top10" dxfId="12559" priority="302" rank="1"/>
  </conditionalFormatting>
  <conditionalFormatting sqref="P19 T19">
    <cfRule type="top10" dxfId="12558" priority="304" rank="1"/>
  </conditionalFormatting>
  <conditionalFormatting sqref="P20 T20">
    <cfRule type="top10" dxfId="12557" priority="306" rank="1"/>
  </conditionalFormatting>
  <conditionalFormatting sqref="P21 T21">
    <cfRule type="top10" dxfId="12556" priority="308" rank="1"/>
  </conditionalFormatting>
  <conditionalFormatting sqref="P24 T24">
    <cfRule type="top10" dxfId="12555" priority="314" rank="1"/>
  </conditionalFormatting>
  <conditionalFormatting sqref="P25 T25">
    <cfRule type="top10" dxfId="12554" priority="316" rank="1"/>
  </conditionalFormatting>
  <conditionalFormatting sqref="P42:P380 T42:T380">
    <cfRule type="top10" dxfId="12553" priority="318" rank="1"/>
  </conditionalFormatting>
  <conditionalFormatting sqref="P41 T41">
    <cfRule type="top10" dxfId="12552" priority="320" rank="1"/>
  </conditionalFormatting>
  <conditionalFormatting sqref="P40 T40">
    <cfRule type="top10" dxfId="12551" priority="322" rank="1"/>
  </conditionalFormatting>
  <conditionalFormatting sqref="P39 T39">
    <cfRule type="top10" dxfId="12550" priority="324" rank="1"/>
  </conditionalFormatting>
  <conditionalFormatting sqref="P38 T38">
    <cfRule type="top10" dxfId="12549" priority="326" rank="1"/>
  </conditionalFormatting>
  <conditionalFormatting sqref="P37 T37">
    <cfRule type="top10" dxfId="12548" priority="328" rank="1"/>
  </conditionalFormatting>
  <conditionalFormatting sqref="P36 T36">
    <cfRule type="top10" dxfId="12547" priority="330" rank="1"/>
  </conditionalFormatting>
  <conditionalFormatting sqref="P35 T35">
    <cfRule type="top10" dxfId="12546" priority="332" rank="1"/>
  </conditionalFormatting>
  <conditionalFormatting sqref="T28:T30 P28:P30">
    <cfRule type="top10" dxfId="12545" priority="346" rank="1"/>
  </conditionalFormatting>
  <conditionalFormatting sqref="P27 T27">
    <cfRule type="top10" dxfId="12544" priority="348" rank="1"/>
  </conditionalFormatting>
  <conditionalFormatting sqref="P26 T26">
    <cfRule type="top10" dxfId="12543" priority="350" rank="1"/>
  </conditionalFormatting>
  <conditionalFormatting sqref="P22 T22">
    <cfRule type="top10" dxfId="12542" priority="69" rank="1"/>
  </conditionalFormatting>
  <conditionalFormatting sqref="P23 T23">
    <cfRule type="top10" dxfId="12541" priority="67" rank="1"/>
  </conditionalFormatting>
  <conditionalFormatting sqref="Q2:S2">
    <cfRule type="top10" dxfId="12540" priority="62" bottom="1" rank="1"/>
  </conditionalFormatting>
  <conditionalFormatting sqref="Q3:S3">
    <cfRule type="top10" dxfId="12539" priority="61" bottom="1" rank="1"/>
  </conditionalFormatting>
  <conditionalFormatting sqref="Q4:S4">
    <cfRule type="top10" dxfId="12538" priority="60" bottom="1" rank="1"/>
  </conditionalFormatting>
  <conditionalFormatting sqref="Q42:S380 Q30:S30">
    <cfRule type="top10" dxfId="12537" priority="59" bottom="1" rank="1"/>
  </conditionalFormatting>
  <conditionalFormatting sqref="Q26:S26">
    <cfRule type="top10" dxfId="12536" priority="57" bottom="1" rank="1"/>
  </conditionalFormatting>
  <conditionalFormatting sqref="Q25:S25">
    <cfRule type="top10" dxfId="12535" priority="56" bottom="1" rank="1"/>
  </conditionalFormatting>
  <conditionalFormatting sqref="Q24:S24">
    <cfRule type="top10" dxfId="12534" priority="55" bottom="1" rank="1"/>
  </conditionalFormatting>
  <conditionalFormatting sqref="Q23:S23">
    <cfRule type="top10" dxfId="12533" priority="54" bottom="1" rank="1"/>
  </conditionalFormatting>
  <conditionalFormatting sqref="Q22:S22">
    <cfRule type="top10" dxfId="12532" priority="53" bottom="1" rank="1"/>
  </conditionalFormatting>
  <conditionalFormatting sqref="Q21:S21">
    <cfRule type="top10" dxfId="12531" priority="52" bottom="1" rank="1"/>
  </conditionalFormatting>
  <conditionalFormatting sqref="Q20:S20">
    <cfRule type="top10" dxfId="12530" priority="51" bottom="1" rank="1"/>
  </conditionalFormatting>
  <conditionalFormatting sqref="Q19:S19">
    <cfRule type="top10" dxfId="12529" priority="50" bottom="1" rank="1"/>
  </conditionalFormatting>
  <conditionalFormatting sqref="Q18:S18">
    <cfRule type="top10" dxfId="12528" priority="49" bottom="1" rank="1"/>
  </conditionalFormatting>
  <conditionalFormatting sqref="Q17:S17">
    <cfRule type="top10" dxfId="12527" priority="48" bottom="1" rank="1"/>
  </conditionalFormatting>
  <conditionalFormatting sqref="Q16:S16">
    <cfRule type="top10" dxfId="12526" priority="47" bottom="1" rank="1"/>
  </conditionalFormatting>
  <conditionalFormatting sqref="Q15:S15">
    <cfRule type="top10" dxfId="12525" priority="46" bottom="1" rank="1"/>
  </conditionalFormatting>
  <conditionalFormatting sqref="Q14:S14">
    <cfRule type="top10" dxfId="12524" priority="45" bottom="1" rank="1"/>
  </conditionalFormatting>
  <conditionalFormatting sqref="Q13:S13">
    <cfRule type="top10" dxfId="12523" priority="44" bottom="1" rank="1"/>
  </conditionalFormatting>
  <conditionalFormatting sqref="Q12:S12">
    <cfRule type="top10" dxfId="12522" priority="43" bottom="1" rank="1"/>
  </conditionalFormatting>
  <conditionalFormatting sqref="Q11:S11">
    <cfRule type="top10" dxfId="12521" priority="42" bottom="1" rank="1"/>
  </conditionalFormatting>
  <conditionalFormatting sqref="Q10:S10">
    <cfRule type="top10" dxfId="12520" priority="41" bottom="1" rank="1"/>
  </conditionalFormatting>
  <conditionalFormatting sqref="Q9:S9">
    <cfRule type="top10" dxfId="12519" priority="40" bottom="1" rank="1"/>
  </conditionalFormatting>
  <conditionalFormatting sqref="Q8:S8">
    <cfRule type="top10" dxfId="12518" priority="39" bottom="1" rank="1"/>
  </conditionalFormatting>
  <conditionalFormatting sqref="Q7:S7">
    <cfRule type="top10" dxfId="12517" priority="38" bottom="1" rank="1"/>
  </conditionalFormatting>
  <conditionalFormatting sqref="Q6:S6">
    <cfRule type="top10" dxfId="12516" priority="37" bottom="1" rank="1"/>
  </conditionalFormatting>
  <conditionalFormatting sqref="Q5:S5">
    <cfRule type="top10" dxfId="12515" priority="36" bottom="1" rank="1"/>
  </conditionalFormatting>
  <conditionalFormatting sqref="P31">
    <cfRule type="top10" dxfId="12514" priority="35" rank="1"/>
  </conditionalFormatting>
  <conditionalFormatting sqref="T31">
    <cfRule type="top10" dxfId="12513" priority="34" rank="1"/>
  </conditionalFormatting>
  <conditionalFormatting sqref="Q27:S27">
    <cfRule type="top10" dxfId="12512" priority="28" bottom="1" rank="1"/>
  </conditionalFormatting>
  <conditionalFormatting sqref="Q28:S28">
    <cfRule type="top10" dxfId="12511" priority="27" bottom="1" rank="1"/>
  </conditionalFormatting>
  <conditionalFormatting sqref="Q31:S31">
    <cfRule type="top10" dxfId="12510" priority="25" bottom="1" rank="1"/>
  </conditionalFormatting>
  <conditionalFormatting sqref="P32 T32">
    <cfRule type="top10" dxfId="12509" priority="19" rank="1"/>
  </conditionalFormatting>
  <conditionalFormatting sqref="P33 T33">
    <cfRule type="top10" dxfId="12508" priority="18" rank="1"/>
  </conditionalFormatting>
  <conditionalFormatting sqref="P34 T34">
    <cfRule type="top10" dxfId="12507" priority="17" rank="1"/>
  </conditionalFormatting>
  <conditionalFormatting sqref="Q32:S32">
    <cfRule type="top10" dxfId="12506" priority="16" bottom="1" rank="1"/>
  </conditionalFormatting>
  <conditionalFormatting sqref="Q33:S33">
    <cfRule type="top10" dxfId="12505" priority="15" bottom="1" rank="1"/>
  </conditionalFormatting>
  <conditionalFormatting sqref="Q34:S34">
    <cfRule type="top10" dxfId="12504" priority="14" bottom="1" rank="1"/>
  </conditionalFormatting>
  <conditionalFormatting sqref="Q41:S41">
    <cfRule type="top10" dxfId="12503" priority="13" bottom="1" rank="1"/>
  </conditionalFormatting>
  <conditionalFormatting sqref="Q40:S40">
    <cfRule type="top10" dxfId="12502" priority="12" bottom="1" rank="1"/>
  </conditionalFormatting>
  <conditionalFormatting sqref="Q39:S39">
    <cfRule type="top10" dxfId="12501" priority="11" bottom="1" rank="1"/>
  </conditionalFormatting>
  <conditionalFormatting sqref="Q38:S38">
    <cfRule type="top10" dxfId="12500" priority="10" bottom="1" rank="1"/>
  </conditionalFormatting>
  <conditionalFormatting sqref="Q37:S37">
    <cfRule type="top10" dxfId="12499" priority="9" bottom="1" rank="1"/>
  </conditionalFormatting>
  <conditionalFormatting sqref="Q36:S36">
    <cfRule type="top10" dxfId="12498" priority="8" bottom="1" rank="1"/>
  </conditionalFormatting>
  <conditionalFormatting sqref="Q35:S35">
    <cfRule type="top10" dxfId="12497" priority="7" bottom="1" rank="1"/>
  </conditionalFormatting>
  <conditionalFormatting sqref="H1:H1048576">
    <cfRule type="cellIs" dxfId="12496" priority="6" operator="equal">
      <formula>$A$1</formula>
    </cfRule>
  </conditionalFormatting>
  <conditionalFormatting sqref="Y1:Y1048576">
    <cfRule type="cellIs" dxfId="12495" priority="5" operator="equal">
      <formula>$A$1</formula>
    </cfRule>
  </conditionalFormatting>
  <conditionalFormatting sqref="Q29:S29">
    <cfRule type="top10" dxfId="12494" priority="2" bottom="1" rank="1"/>
  </conditionalFormatting>
  <dataValidations count="2">
    <dataValidation type="list" allowBlank="1" showInputMessage="1" showErrorMessage="1" sqref="E2:E1048576">
      <formula1>"Amical,Ligue 1, Coupe de France,Coupe de la ligue,Europa League,Champions league, Super coupe,"</formula1>
    </dataValidation>
    <dataValidation type="list" allowBlank="1" showInputMessage="1" showErrorMessage="1" sqref="AC7:AD7">
      <formula1>Domicile</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rgb="FF00FF00"/>
  </sheetPr>
  <dimension ref="A1:AA220"/>
  <sheetViews>
    <sheetView showGridLines="0" tabSelected="1" topLeftCell="A49" zoomScaleNormal="100" workbookViewId="0">
      <selection activeCell="O67" sqref="O67"/>
    </sheetView>
  </sheetViews>
  <sheetFormatPr baseColWidth="10" defaultRowHeight="15" x14ac:dyDescent="0.25"/>
  <cols>
    <col min="2" max="6" width="12.7109375" customWidth="1"/>
    <col min="7" max="7" width="1.7109375" hidden="1" customWidth="1"/>
    <col min="8" max="12" width="12.7109375" customWidth="1"/>
  </cols>
  <sheetData>
    <row r="1" spans="1:17" ht="22.5" customHeight="1" thickTop="1" x14ac:dyDescent="0.25">
      <c r="A1" s="196"/>
      <c r="B1" s="196"/>
      <c r="C1" s="196"/>
      <c r="D1" s="196"/>
      <c r="E1" s="338" t="s">
        <v>749</v>
      </c>
      <c r="F1" s="339"/>
      <c r="G1" s="339"/>
      <c r="H1" s="339"/>
      <c r="I1" s="340"/>
      <c r="J1" s="196"/>
      <c r="K1" s="196"/>
      <c r="L1" s="196"/>
      <c r="M1" s="196"/>
    </row>
    <row r="2" spans="1:17" ht="22.5" customHeight="1" thickBot="1" x14ac:dyDescent="0.3">
      <c r="A2" s="196"/>
      <c r="B2" s="196"/>
      <c r="C2" s="196"/>
      <c r="D2" s="196"/>
      <c r="E2" s="341"/>
      <c r="F2" s="342"/>
      <c r="G2" s="342"/>
      <c r="H2" s="342"/>
      <c r="I2" s="343"/>
      <c r="J2" s="196"/>
      <c r="K2" s="196"/>
      <c r="L2" s="196"/>
      <c r="M2" s="196"/>
    </row>
    <row r="3" spans="1:17" ht="15.75" thickTop="1" x14ac:dyDescent="0.25">
      <c r="A3" s="196"/>
      <c r="B3" s="196"/>
      <c r="C3" s="196"/>
      <c r="D3" s="196"/>
      <c r="E3" s="196"/>
      <c r="F3" s="196"/>
      <c r="G3" s="196"/>
      <c r="H3" s="196"/>
      <c r="I3" s="196"/>
      <c r="J3" s="196"/>
      <c r="K3" s="196"/>
      <c r="L3" s="196"/>
      <c r="M3" s="196"/>
    </row>
    <row r="4" spans="1:17" x14ac:dyDescent="0.25">
      <c r="A4" s="196"/>
      <c r="B4" s="196"/>
      <c r="C4" s="196"/>
      <c r="D4" s="196"/>
      <c r="E4" s="324" t="s">
        <v>748</v>
      </c>
      <c r="F4" s="324"/>
      <c r="G4" s="196"/>
      <c r="H4" s="325" t="s">
        <v>78</v>
      </c>
      <c r="I4" s="325"/>
      <c r="J4" s="196"/>
      <c r="K4" s="196"/>
      <c r="L4" s="196"/>
      <c r="M4" s="196"/>
    </row>
    <row r="5" spans="1:17" ht="15.75" thickBot="1" x14ac:dyDescent="0.3">
      <c r="A5" s="196"/>
      <c r="B5" s="196"/>
      <c r="C5" s="196"/>
      <c r="D5" s="196"/>
      <c r="E5" s="196"/>
      <c r="F5" s="196"/>
      <c r="G5" s="196"/>
      <c r="H5" s="196"/>
      <c r="I5" s="196"/>
      <c r="J5" s="196"/>
      <c r="K5" s="196"/>
      <c r="L5" s="196"/>
      <c r="M5" s="196"/>
    </row>
    <row r="6" spans="1:17" ht="15.75" thickBot="1" x14ac:dyDescent="0.3">
      <c r="A6" s="196"/>
      <c r="B6" s="196"/>
      <c r="C6" s="196"/>
      <c r="D6" s="196"/>
      <c r="E6" s="196"/>
      <c r="F6" s="220" t="s">
        <v>5</v>
      </c>
      <c r="G6" s="221"/>
      <c r="H6" s="222" t="s">
        <v>750</v>
      </c>
      <c r="I6" s="223" t="s">
        <v>751</v>
      </c>
      <c r="J6" s="196"/>
      <c r="K6" s="196"/>
      <c r="L6" s="196"/>
      <c r="M6" s="196"/>
    </row>
    <row r="7" spans="1:17" ht="15" customHeight="1" x14ac:dyDescent="0.25">
      <c r="A7" s="196"/>
      <c r="B7" s="196"/>
      <c r="C7" s="196"/>
      <c r="D7" s="196"/>
      <c r="E7" s="330" t="s">
        <v>27</v>
      </c>
      <c r="F7" s="332">
        <f>COUNTIFS('Détails match'!$L:$L,$E7,'Détails match'!$E:$E,$F$6)/COUNTIF('Détails match'!$E:$E,Stats!$F$6)</f>
        <v>0.55000000000000004</v>
      </c>
      <c r="G7" s="230"/>
      <c r="H7" s="332" t="str">
        <f>IF(COUNTIF('Détails match'!E:E,"Coupe de France")=0,"",COUNTIFS('Détails match'!$L:$L,$E7,'Détails match'!$E:$E,$H$6)/COUNTIF('Détails match'!$E:$E,Stats!$H$6))</f>
        <v/>
      </c>
      <c r="I7" s="334" t="str">
        <f>IF(COUNTIF('Détails match'!E:E,"Coupe de France")=0,"",COUNTIFS('Détails match'!$L:$L,$E7,'Détails match'!$E:$E,$I$6)/COUNTIF('Détails match'!$E:$E,Stats!$I$6))</f>
        <v/>
      </c>
      <c r="J7" s="196"/>
      <c r="K7" s="196"/>
      <c r="L7" s="196"/>
      <c r="M7" s="196"/>
    </row>
    <row r="8" spans="1:17" ht="15" customHeight="1" x14ac:dyDescent="0.25">
      <c r="A8" s="196"/>
      <c r="B8" s="196"/>
      <c r="C8" s="196"/>
      <c r="D8" s="196"/>
      <c r="E8" s="331"/>
      <c r="F8" s="332"/>
      <c r="G8" s="231"/>
      <c r="H8" s="332"/>
      <c r="I8" s="334"/>
      <c r="J8" s="196"/>
      <c r="K8" s="196"/>
      <c r="L8" s="196"/>
      <c r="M8" s="196"/>
    </row>
    <row r="9" spans="1:17" ht="15" customHeight="1" x14ac:dyDescent="0.25">
      <c r="A9" s="196"/>
      <c r="B9" s="196"/>
      <c r="C9" s="196"/>
      <c r="D9" s="196"/>
      <c r="E9" s="328" t="s">
        <v>28</v>
      </c>
      <c r="F9" s="332">
        <f>COUNTIFS('Détails match'!$L:$L,$E9,'Détails match'!$E:$E,$F$6)/COUNTIF('Détails match'!$E:$E,Stats!$F$6)</f>
        <v>0.17499999999999999</v>
      </c>
      <c r="G9" s="232"/>
      <c r="H9" s="332" t="str">
        <f>IF(COUNTIF('Détails match'!E:E,"Coupe de France")=0,"",COUNTIFS('Détails match'!$L:$L,$E9,'Détails match'!$E:$E,$H$6)/COUNTIF('Détails match'!$E:$E,Stats!$H$6))</f>
        <v/>
      </c>
      <c r="I9" s="334" t="str">
        <f>IF(COUNTIF('Détails match'!E:E,"Coupe de France")=0,"",COUNTIFS('Détails match'!$L:$L,$E9,'Détails match'!$E:$E,$I$6)/COUNTIF('Détails match'!$E:$E,Stats!$I$6))</f>
        <v/>
      </c>
      <c r="J9" s="196"/>
      <c r="K9" s="196"/>
      <c r="L9" s="196"/>
      <c r="M9" s="196"/>
    </row>
    <row r="10" spans="1:17" ht="15" customHeight="1" x14ac:dyDescent="0.25">
      <c r="A10" s="196"/>
      <c r="B10" s="196"/>
      <c r="C10" s="196"/>
      <c r="D10" s="196"/>
      <c r="E10" s="329"/>
      <c r="F10" s="332"/>
      <c r="G10" s="232"/>
      <c r="H10" s="332"/>
      <c r="I10" s="334"/>
      <c r="J10" s="196"/>
      <c r="K10" s="196"/>
      <c r="L10" s="196"/>
      <c r="M10" s="196"/>
    </row>
    <row r="11" spans="1:17" ht="15" customHeight="1" x14ac:dyDescent="0.25">
      <c r="A11" s="196"/>
      <c r="B11" s="196"/>
      <c r="C11" s="196"/>
      <c r="D11" s="196"/>
      <c r="E11" s="326" t="s">
        <v>29</v>
      </c>
      <c r="F11" s="332">
        <f>COUNTIFS('Détails match'!$L:$L,$E11,'Détails match'!$E:$E,$F$6)/COUNTIF('Détails match'!$E:$E,Stats!$F$6)</f>
        <v>0.27500000000000002</v>
      </c>
      <c r="G11" s="233"/>
      <c r="H11" s="332" t="str">
        <f>IF(COUNTIF('Détails match'!E:E,"Coupe de France")=0,"",COUNTIFS('Détails match'!$L:$L,$E11,'Détails match'!$E:$E,$H$6)/COUNTIF('Détails match'!$E:$E,Stats!$H$6))</f>
        <v/>
      </c>
      <c r="I11" s="334" t="str">
        <f>IF(COUNTIF('Détails match'!E:E,"Coupe de France")=0,"",COUNTIFS('Détails match'!$L:$L,$E11,'Détails match'!$E:$E,$I$6)/COUNTIF('Détails match'!$E:$E,Stats!$I$6))</f>
        <v/>
      </c>
      <c r="J11" s="196"/>
      <c r="K11" s="196"/>
      <c r="L11" s="196"/>
      <c r="M11" s="196"/>
    </row>
    <row r="12" spans="1:17" ht="15.75" customHeight="1" thickBot="1" x14ac:dyDescent="0.3">
      <c r="A12" s="196"/>
      <c r="B12" s="196"/>
      <c r="C12" s="196"/>
      <c r="D12" s="196"/>
      <c r="E12" s="327"/>
      <c r="F12" s="333"/>
      <c r="G12" s="234"/>
      <c r="H12" s="333"/>
      <c r="I12" s="335"/>
      <c r="J12" s="196"/>
      <c r="K12" s="196"/>
      <c r="L12" s="196"/>
      <c r="M12" s="196"/>
    </row>
    <row r="13" spans="1:17" ht="5.0999999999999996" customHeight="1" thickBot="1" x14ac:dyDescent="0.3">
      <c r="A13" s="196"/>
      <c r="B13" s="196"/>
      <c r="C13" s="196"/>
      <c r="D13" s="196"/>
      <c r="E13" s="196"/>
      <c r="F13" s="197"/>
      <c r="G13" s="197"/>
      <c r="H13" s="197"/>
      <c r="I13" s="197"/>
      <c r="J13" s="196"/>
      <c r="K13" s="196"/>
      <c r="L13" s="196"/>
      <c r="M13" s="196"/>
    </row>
    <row r="14" spans="1:17" ht="30" customHeight="1" x14ac:dyDescent="0.3">
      <c r="A14" s="196"/>
      <c r="B14" s="196"/>
      <c r="C14" s="196"/>
      <c r="D14" s="196"/>
      <c r="E14" s="224" t="s">
        <v>752</v>
      </c>
      <c r="F14" s="226">
        <f>1-(COUNTIFS('Détails match'!$L:$L,"Victoire",'Détails match'!$N:$N,"OUI",'Détails match'!$E:$E,F$6)/COUNTIFS('Détails match'!$N:$N,"OUI",'Détails match'!$E:$E,F$6))</f>
        <v>0.47058823529411764</v>
      </c>
      <c r="G14" s="227"/>
      <c r="H14" s="236" t="str">
        <f>IF(COUNTIF('Détails match'!E:E,"Coupe de France")=0,"",1-(COUNTIFS('Détails match'!$L:$L,"Victoire",'Détails match'!$N:$N,"OUI",'Détails match'!$E:$E,H$6)/COUNTIFS('Détails match'!$N:$N,"OUI",'Détails match'!$E:$E,H$6)))</f>
        <v/>
      </c>
      <c r="I14" s="237" t="str">
        <f>IF(COUNTIF('Détails match'!E:E,"Coupe de France")=0,"",1-(COUNTIFS('Détails match'!$L:$L,"Victoire",'Détails match'!$N:$N,"OUI",'Détails match'!$E:$E,I$6)/COUNTIFS('Détails match'!$N:$N,"OUI",'Détails match'!$E:$E,I$6)))</f>
        <v/>
      </c>
      <c r="J14" s="196"/>
      <c r="K14" s="196"/>
      <c r="L14" s="196"/>
      <c r="M14" s="196"/>
    </row>
    <row r="15" spans="1:17" ht="30" customHeight="1" thickBot="1" x14ac:dyDescent="0.35">
      <c r="A15" s="196"/>
      <c r="B15" s="196"/>
      <c r="C15" s="196"/>
      <c r="D15" s="196"/>
      <c r="E15" s="225" t="s">
        <v>753</v>
      </c>
      <c r="F15" s="228">
        <f>1-(COUNTIFS('Détails match'!$L:$L,"Victoire",'Détails match'!$O:$O,"OUI",'Détails match'!$E:$E,F$6)/COUNTIFS('Détails match'!$O:$O,"OUI",'Détails match'!$E:$E,F$6))</f>
        <v>0.44999999999999996</v>
      </c>
      <c r="G15" s="229"/>
      <c r="H15" s="228" t="str">
        <f>IF(COUNTIF('Détails match'!E:E,"Coupe de France")=0,"",1-(COUNTIFS('Détails match'!$L:$L,"Victoire",'Détails match'!$N:$N,"OUI",'Détails match'!$E:$E,H$6)/COUNTIFS('Détails match'!$N:$N,"OUI",'Détails match'!$E:$E,H$6)))</f>
        <v/>
      </c>
      <c r="I15" s="235" t="str">
        <f>IF(COUNTIF('Détails match'!E:E,"Coupe de France")=0,"",1-(COUNTIFS('Détails match'!$L:$L,"Victoire",'Détails match'!$N:$N,"OUI",'Détails match'!$E:$E,I$6)/COUNTIFS('Détails match'!$N:$N,"OUI",'Détails match'!$E:$E,I$6)))</f>
        <v/>
      </c>
      <c r="J15" s="196"/>
      <c r="K15" s="196"/>
      <c r="L15" s="196"/>
      <c r="M15" s="196"/>
    </row>
    <row r="16" spans="1:17" x14ac:dyDescent="0.25">
      <c r="A16" s="196"/>
      <c r="B16" s="196"/>
      <c r="C16" s="196"/>
      <c r="D16" s="196"/>
      <c r="E16" s="196"/>
      <c r="F16" s="196"/>
      <c r="G16" s="196"/>
      <c r="H16" s="196"/>
      <c r="I16" s="196"/>
      <c r="J16" s="196"/>
      <c r="K16" s="196"/>
      <c r="L16" s="196"/>
      <c r="M16" s="196"/>
      <c r="Q16" t="s">
        <v>777</v>
      </c>
    </row>
    <row r="17" spans="1:17" x14ac:dyDescent="0.25">
      <c r="A17" s="196"/>
      <c r="B17" s="196"/>
      <c r="C17" s="196"/>
      <c r="D17" s="307" t="s">
        <v>775</v>
      </c>
      <c r="E17" s="309" t="s">
        <v>776</v>
      </c>
      <c r="F17" s="307" t="s">
        <v>774</v>
      </c>
      <c r="G17" s="308"/>
      <c r="H17" s="307" t="s">
        <v>774</v>
      </c>
      <c r="I17" s="307" t="s">
        <v>774</v>
      </c>
      <c r="J17" s="196"/>
      <c r="K17" s="196"/>
      <c r="L17" s="196"/>
      <c r="M17" s="196"/>
      <c r="Q17" t="s">
        <v>778</v>
      </c>
    </row>
    <row r="18" spans="1:17" x14ac:dyDescent="0.25">
      <c r="A18" s="196"/>
      <c r="B18" s="196"/>
      <c r="C18" s="196"/>
      <c r="D18" s="304" t="s">
        <v>772</v>
      </c>
      <c r="E18" s="306" t="s">
        <v>741</v>
      </c>
      <c r="F18" s="302">
        <f>COUNTIFS('Détails match'!$P:$P,D18,'Détails match'!$T:$T,E18,'Détails match'!$E:$E,Stats!$F$6)/COUNTIF('Détails match'!$E:$E,$F$6)</f>
        <v>0.15</v>
      </c>
      <c r="G18" s="238"/>
      <c r="H18" s="238"/>
      <c r="I18" s="238"/>
      <c r="J18" s="196"/>
      <c r="K18" s="196"/>
      <c r="L18" s="196"/>
      <c r="M18" s="196"/>
      <c r="Q18" t="s">
        <v>779</v>
      </c>
    </row>
    <row r="19" spans="1:17" x14ac:dyDescent="0.25">
      <c r="A19" s="196"/>
      <c r="B19" s="196"/>
      <c r="C19" s="196"/>
      <c r="D19" s="304" t="s">
        <v>742</v>
      </c>
      <c r="E19" s="306" t="s">
        <v>741</v>
      </c>
      <c r="F19" s="302">
        <f>COUNTIFS('Détails match'!$P:$P,D19,'Détails match'!$T:$T,E19,'Détails match'!$E:$E,Stats!$F$6)/COUNTIF('Détails match'!$E:$E,$F$6)</f>
        <v>0.1</v>
      </c>
      <c r="G19" s="238"/>
      <c r="H19" s="238"/>
      <c r="I19" s="238"/>
      <c r="J19" s="196"/>
      <c r="K19" s="196"/>
      <c r="L19" s="196"/>
      <c r="M19" s="196"/>
      <c r="Q19" t="s">
        <v>780</v>
      </c>
    </row>
    <row r="20" spans="1:17" x14ac:dyDescent="0.25">
      <c r="A20" s="196"/>
      <c r="B20" s="196"/>
      <c r="C20" s="196"/>
      <c r="D20" s="304" t="s">
        <v>741</v>
      </c>
      <c r="E20" s="306" t="s">
        <v>742</v>
      </c>
      <c r="F20" s="302">
        <f>COUNTIFS('Détails match'!$P:$P,D20,'Détails match'!$T:$T,E20,'Détails match'!$E:$E,Stats!$F$6)/COUNTIF('Détails match'!$E:$E,$F$6)</f>
        <v>0.1</v>
      </c>
      <c r="G20" s="238"/>
      <c r="H20" s="238"/>
      <c r="I20" s="238"/>
      <c r="J20" s="196"/>
      <c r="K20" s="196"/>
      <c r="L20" s="196"/>
      <c r="M20" s="196"/>
      <c r="Q20" t="s">
        <v>781</v>
      </c>
    </row>
    <row r="21" spans="1:17" x14ac:dyDescent="0.25">
      <c r="A21" s="196"/>
      <c r="B21" s="196"/>
      <c r="C21" s="196"/>
      <c r="D21" s="304" t="s">
        <v>742</v>
      </c>
      <c r="E21" s="306" t="s">
        <v>742</v>
      </c>
      <c r="F21" s="302">
        <f>COUNTIFS('Détails match'!$P:$P,D21,'Détails match'!$T:$T,E21,'Détails match'!$E:$E,Stats!$F$6)/COUNTIF('Détails match'!$E:$E,$F$6)</f>
        <v>0.1</v>
      </c>
      <c r="G21" s="238"/>
      <c r="H21" s="238"/>
      <c r="I21" s="238"/>
      <c r="J21" s="196"/>
      <c r="K21" s="196"/>
      <c r="L21" s="196"/>
      <c r="M21" s="196"/>
    </row>
    <row r="22" spans="1:17" x14ac:dyDescent="0.25">
      <c r="A22" s="196"/>
      <c r="B22" s="196"/>
      <c r="C22" s="196"/>
      <c r="D22" s="304" t="s">
        <v>743</v>
      </c>
      <c r="E22" s="306" t="s">
        <v>742</v>
      </c>
      <c r="F22" s="302">
        <f>COUNTIFS('Détails match'!$P:$P,D22,'Détails match'!$T:$T,E22,'Détails match'!$E:$E,Stats!$F$6)/COUNTIF('Détails match'!$E:$E,$F$6)</f>
        <v>7.4999999999999997E-2</v>
      </c>
      <c r="G22" s="238"/>
      <c r="H22" s="238"/>
      <c r="I22" s="238"/>
      <c r="J22" s="196"/>
      <c r="K22" s="196"/>
      <c r="L22" s="196"/>
      <c r="M22" s="196"/>
    </row>
    <row r="23" spans="1:17" x14ac:dyDescent="0.25">
      <c r="A23" s="196"/>
      <c r="B23" s="196"/>
      <c r="C23" s="196"/>
      <c r="D23" s="304" t="s">
        <v>743</v>
      </c>
      <c r="E23" s="306" t="s">
        <v>772</v>
      </c>
      <c r="F23" s="302">
        <f>COUNTIFS('Détails match'!$P:$P,D23,'Détails match'!$T:$T,E23,'Détails match'!$E:$E,Stats!$F$6)/COUNTIF('Détails match'!$E:$E,$F$6)</f>
        <v>0.1</v>
      </c>
      <c r="G23" s="238"/>
      <c r="H23" s="238"/>
      <c r="I23" s="238"/>
      <c r="J23" s="196"/>
      <c r="K23" s="196"/>
      <c r="L23" s="196"/>
      <c r="M23" s="196"/>
    </row>
    <row r="24" spans="1:17" x14ac:dyDescent="0.25">
      <c r="A24" s="196"/>
      <c r="B24" s="196"/>
      <c r="C24" s="196"/>
      <c r="D24" s="304" t="s">
        <v>741</v>
      </c>
      <c r="E24" s="306" t="s">
        <v>743</v>
      </c>
      <c r="F24" s="302">
        <f>COUNTIFS('Détails match'!$P:$P,D24,'Détails match'!$T:$T,E24,'Détails match'!$E:$E,Stats!$F$6)/COUNTIF('Détails match'!$E:$E,$F$6)</f>
        <v>7.4999999999999997E-2</v>
      </c>
      <c r="G24" s="238"/>
      <c r="H24" s="238"/>
      <c r="I24" s="238"/>
      <c r="J24" s="196"/>
      <c r="K24" s="196"/>
      <c r="L24" s="196"/>
      <c r="M24" s="196"/>
    </row>
    <row r="25" spans="1:17" x14ac:dyDescent="0.25">
      <c r="A25" s="196"/>
      <c r="B25" s="196"/>
      <c r="C25" s="196"/>
      <c r="D25" s="303">
        <v>0</v>
      </c>
      <c r="E25" s="305">
        <v>0</v>
      </c>
      <c r="F25" s="302">
        <f>COUNTIFS('Détails match'!$P:$P,D25,'Détails match'!$T:$T,E25,'Détails match'!$E:$E,Stats!$F$6)/COUNTIF('Détails match'!$E:$E,$F$6)</f>
        <v>0.05</v>
      </c>
      <c r="G25" s="238"/>
      <c r="H25" s="302"/>
      <c r="I25" s="238"/>
      <c r="J25" s="196"/>
      <c r="K25" s="196"/>
      <c r="L25" s="196"/>
      <c r="M25" s="196"/>
    </row>
    <row r="26" spans="1:17" x14ac:dyDescent="0.25">
      <c r="A26" s="196"/>
      <c r="B26" s="196"/>
      <c r="C26" s="196"/>
      <c r="D26" s="304" t="s">
        <v>741</v>
      </c>
      <c r="E26" s="306" t="s">
        <v>772</v>
      </c>
      <c r="F26" s="302">
        <f>COUNTIFS('Détails match'!$P:$P,D26,'Détails match'!$T:$T,E26,'Détails match'!$E:$E,Stats!$F$6)/COUNTIF('Détails match'!$E:$E,$F$6)</f>
        <v>0.05</v>
      </c>
      <c r="G26" s="238"/>
      <c r="H26" s="238"/>
      <c r="I26" s="238"/>
      <c r="J26" s="196"/>
      <c r="K26" s="196"/>
      <c r="L26" s="196"/>
      <c r="M26" s="196"/>
    </row>
    <row r="27" spans="1:17" x14ac:dyDescent="0.25">
      <c r="A27" s="196"/>
      <c r="B27" s="196"/>
      <c r="C27" s="196"/>
      <c r="D27" s="304" t="s">
        <v>772</v>
      </c>
      <c r="E27" s="306" t="s">
        <v>742</v>
      </c>
      <c r="F27" s="302">
        <f>COUNTIFS('Détails match'!$P:$P,D27,'Détails match'!$T:$T,E27,'Détails match'!$E:$E,Stats!$F$6)/COUNTIF('Détails match'!$E:$E,$F$6)</f>
        <v>0.05</v>
      </c>
      <c r="G27" s="238"/>
      <c r="H27" s="238"/>
      <c r="I27" s="238"/>
      <c r="J27" s="196"/>
      <c r="K27" s="196"/>
      <c r="L27" s="196"/>
      <c r="M27" s="196"/>
    </row>
    <row r="28" spans="1:17" x14ac:dyDescent="0.25">
      <c r="A28" s="196"/>
      <c r="B28" s="196"/>
      <c r="C28" s="196"/>
      <c r="D28" s="304" t="s">
        <v>772</v>
      </c>
      <c r="E28" s="306" t="s">
        <v>772</v>
      </c>
      <c r="F28" s="302">
        <f>COUNTIFS('Détails match'!$P:$P,D28,'Détails match'!$T:$T,E28,'Détails match'!$E:$E,Stats!$F$6)/COUNTIF('Détails match'!$E:$E,$F$6)</f>
        <v>2.5000000000000001E-2</v>
      </c>
      <c r="G28" s="238"/>
      <c r="H28" s="238"/>
      <c r="I28" s="238"/>
      <c r="J28" s="196"/>
      <c r="K28" s="196"/>
      <c r="L28" s="196"/>
      <c r="M28" s="196"/>
    </row>
    <row r="29" spans="1:17" x14ac:dyDescent="0.25">
      <c r="A29" s="196"/>
      <c r="B29" s="196"/>
      <c r="C29" s="196"/>
      <c r="D29" s="304" t="s">
        <v>743</v>
      </c>
      <c r="E29" s="306" t="s">
        <v>741</v>
      </c>
      <c r="F29" s="302">
        <f>COUNTIFS('Détails match'!$P:$P,D29,'Détails match'!$T:$T,E29,'Détails match'!$E:$E,Stats!$F$6)/COUNTIF('Détails match'!$E:$E,$F$6)</f>
        <v>2.5000000000000001E-2</v>
      </c>
      <c r="G29" s="238"/>
      <c r="H29" s="238"/>
      <c r="I29" s="238"/>
      <c r="J29" s="196"/>
      <c r="K29" s="196"/>
      <c r="L29" s="196"/>
      <c r="M29" s="196"/>
    </row>
    <row r="30" spans="1:17" x14ac:dyDescent="0.25">
      <c r="A30" s="196"/>
      <c r="B30" s="196"/>
      <c r="C30" s="196"/>
      <c r="D30" s="304" t="s">
        <v>742</v>
      </c>
      <c r="E30" s="306" t="s">
        <v>743</v>
      </c>
      <c r="F30" s="302">
        <f>COUNTIFS('Détails match'!$P:$P,D30,'Détails match'!$T:$T,E30,'Détails match'!$E:$E,Stats!$F$6)/COUNTIF('Détails match'!$E:$E,$F$6)</f>
        <v>2.5000000000000001E-2</v>
      </c>
      <c r="G30" s="238"/>
      <c r="H30" s="238"/>
      <c r="I30" s="238"/>
      <c r="J30" s="196"/>
      <c r="K30" s="196"/>
      <c r="L30" s="196"/>
      <c r="M30" s="196"/>
    </row>
    <row r="31" spans="1:17" x14ac:dyDescent="0.25">
      <c r="A31" s="196"/>
      <c r="B31" s="196"/>
      <c r="C31" s="196"/>
      <c r="D31" s="304" t="s">
        <v>773</v>
      </c>
      <c r="E31" s="306" t="s">
        <v>742</v>
      </c>
      <c r="F31" s="302">
        <f>COUNTIFS('Détails match'!$P:$P,D31,'Détails match'!$T:$T,E31,'Détails match'!$E:$E,Stats!$F$6)/COUNTIF('Détails match'!$E:$E,$F$6)</f>
        <v>2.5000000000000001E-2</v>
      </c>
      <c r="G31" s="238"/>
      <c r="H31" s="238"/>
      <c r="I31" s="238"/>
      <c r="J31" s="196"/>
      <c r="K31" s="196"/>
      <c r="L31" s="196"/>
      <c r="M31" s="196"/>
    </row>
    <row r="32" spans="1:17" x14ac:dyDescent="0.25">
      <c r="A32" s="196"/>
      <c r="B32" s="196"/>
      <c r="C32" s="196"/>
      <c r="D32" s="304" t="s">
        <v>773</v>
      </c>
      <c r="E32" s="306" t="s">
        <v>772</v>
      </c>
      <c r="F32" s="302">
        <f>COUNTIFS('Détails match'!$P:$P,D32,'Détails match'!$T:$T,E32,'Détails match'!$E:$E,Stats!$F$6)/COUNTIF('Détails match'!$E:$E,$F$6)</f>
        <v>2.5000000000000001E-2</v>
      </c>
      <c r="G32" s="238"/>
      <c r="H32" s="238"/>
      <c r="I32" s="238"/>
      <c r="J32" s="196"/>
      <c r="K32" s="196"/>
      <c r="L32" s="196"/>
      <c r="M32" s="196"/>
    </row>
    <row r="33" spans="1:13" x14ac:dyDescent="0.25">
      <c r="A33" s="196"/>
      <c r="B33" s="196"/>
      <c r="C33" s="196"/>
      <c r="D33" s="304" t="s">
        <v>742</v>
      </c>
      <c r="E33" s="306" t="s">
        <v>773</v>
      </c>
      <c r="F33" s="302">
        <f>COUNTIFS('Détails match'!$P:$P,D33,'Détails match'!$T:$T,E33,'Détails match'!$E:$E,Stats!$F$6)/COUNTIF('Détails match'!$E:$E,$F$6)</f>
        <v>2.5000000000000001E-2</v>
      </c>
      <c r="G33" s="238"/>
      <c r="H33" s="238"/>
      <c r="I33" s="238"/>
      <c r="J33" s="196"/>
      <c r="K33" s="196"/>
      <c r="L33" s="196"/>
      <c r="M33" s="196"/>
    </row>
    <row r="34" spans="1:13" x14ac:dyDescent="0.25">
      <c r="A34" s="196"/>
      <c r="B34" s="196"/>
      <c r="C34" s="196"/>
      <c r="D34" s="304" t="s">
        <v>742</v>
      </c>
      <c r="E34" s="306" t="s">
        <v>772</v>
      </c>
      <c r="F34" s="302">
        <f>COUNTIFS('Détails match'!$P:$P,D34,'Détails match'!$T:$T,E34,'Détails match'!$E:$E,Stats!$F$6)/COUNTIF('Détails match'!$E:$E,$F$6)</f>
        <v>0</v>
      </c>
      <c r="G34" s="238"/>
      <c r="H34" s="238"/>
      <c r="I34" s="238"/>
      <c r="J34" s="196"/>
      <c r="K34" s="196"/>
      <c r="L34" s="196"/>
      <c r="M34" s="196"/>
    </row>
    <row r="35" spans="1:13" x14ac:dyDescent="0.25">
      <c r="A35" s="196"/>
      <c r="B35" s="196"/>
      <c r="C35" s="196"/>
      <c r="D35" s="304" t="s">
        <v>743</v>
      </c>
      <c r="E35" s="306" t="s">
        <v>743</v>
      </c>
      <c r="F35" s="302">
        <f>COUNTIFS('Détails match'!$P:$P,D35,'Détails match'!$T:$T,E35,'Détails match'!$E:$E,Stats!$F$6)/COUNTIF('Détails match'!$E:$E,$F$6)</f>
        <v>0</v>
      </c>
      <c r="G35" s="238"/>
      <c r="H35" s="238"/>
      <c r="I35" s="238"/>
      <c r="J35" s="196"/>
      <c r="K35" s="196"/>
      <c r="L35" s="196"/>
      <c r="M35" s="196"/>
    </row>
    <row r="36" spans="1:13" x14ac:dyDescent="0.25">
      <c r="A36" s="196"/>
      <c r="B36" s="196"/>
      <c r="C36" s="196"/>
      <c r="D36" s="304" t="s">
        <v>772</v>
      </c>
      <c r="E36" s="306" t="s">
        <v>743</v>
      </c>
      <c r="F36" s="302">
        <f>COUNTIFS('Détails match'!$P:$P,D36,'Détails match'!$T:$T,E36,'Détails match'!$E:$E,Stats!$F$6)/COUNTIF('Détails match'!$E:$E,$F$6)</f>
        <v>0</v>
      </c>
      <c r="G36" s="238"/>
      <c r="H36" s="238"/>
      <c r="I36" s="238"/>
      <c r="J36" s="196"/>
      <c r="K36" s="196"/>
      <c r="L36" s="196"/>
      <c r="M36" s="196"/>
    </row>
    <row r="37" spans="1:13" x14ac:dyDescent="0.25">
      <c r="A37" s="196"/>
      <c r="B37" s="196"/>
      <c r="C37" s="196"/>
      <c r="D37" s="304" t="s">
        <v>773</v>
      </c>
      <c r="E37" s="306" t="s">
        <v>741</v>
      </c>
      <c r="F37" s="302">
        <f>COUNTIFS('Détails match'!$P:$P,D37,'Détails match'!$T:$T,E37,'Détails match'!$E:$E,Stats!$F$6)/COUNTIF('Détails match'!$E:$E,$F$6)</f>
        <v>0</v>
      </c>
      <c r="G37" s="238"/>
      <c r="H37" s="238"/>
      <c r="I37" s="238"/>
      <c r="J37" s="196"/>
      <c r="K37" s="196"/>
      <c r="L37" s="196"/>
      <c r="M37" s="196"/>
    </row>
    <row r="38" spans="1:13" x14ac:dyDescent="0.25">
      <c r="A38" s="196"/>
      <c r="B38" s="196"/>
      <c r="C38" s="196"/>
      <c r="D38" s="304" t="s">
        <v>773</v>
      </c>
      <c r="E38" s="306" t="s">
        <v>743</v>
      </c>
      <c r="F38" s="302">
        <f>COUNTIFS('Détails match'!$P:$P,D38,'Détails match'!$T:$T,E38,'Détails match'!$E:$E,Stats!$F$6)/COUNTIF('Détails match'!$E:$E,$F$6)</f>
        <v>0</v>
      </c>
      <c r="G38" s="238"/>
      <c r="H38" s="238"/>
      <c r="I38" s="238"/>
      <c r="J38" s="196"/>
      <c r="K38" s="196"/>
      <c r="L38" s="196"/>
      <c r="M38" s="196"/>
    </row>
    <row r="39" spans="1:13" x14ac:dyDescent="0.25">
      <c r="A39" s="196"/>
      <c r="B39" s="196"/>
      <c r="C39" s="196"/>
      <c r="D39" s="304" t="s">
        <v>773</v>
      </c>
      <c r="E39" s="306" t="s">
        <v>773</v>
      </c>
      <c r="F39" s="302">
        <f>COUNTIFS('Détails match'!$P:$P,D39,'Détails match'!$T:$T,E39,'Détails match'!$E:$E,Stats!$F$6)/COUNTIF('Détails match'!$E:$E,$F$6)</f>
        <v>0</v>
      </c>
      <c r="G39" s="238"/>
      <c r="H39" s="238"/>
      <c r="I39" s="238"/>
      <c r="J39" s="196"/>
      <c r="K39" s="196"/>
      <c r="L39" s="196"/>
      <c r="M39" s="196"/>
    </row>
    <row r="40" spans="1:13" x14ac:dyDescent="0.25">
      <c r="A40" s="196"/>
      <c r="B40" s="196"/>
      <c r="C40" s="196"/>
      <c r="D40" s="304" t="s">
        <v>741</v>
      </c>
      <c r="E40" s="306" t="s">
        <v>773</v>
      </c>
      <c r="F40" s="302">
        <f>COUNTIFS('Détails match'!$P:$P,D40,'Détails match'!$T:$T,E40,'Détails match'!$E:$E,Stats!$F$6)/COUNTIF('Détails match'!$E:$E,$F$6)</f>
        <v>0</v>
      </c>
      <c r="G40" s="238"/>
      <c r="H40" s="238"/>
      <c r="I40" s="238"/>
      <c r="J40" s="196"/>
      <c r="K40" s="196"/>
      <c r="L40" s="196"/>
      <c r="M40" s="196"/>
    </row>
    <row r="41" spans="1:13" x14ac:dyDescent="0.25">
      <c r="A41" s="196"/>
      <c r="B41" s="196"/>
      <c r="C41" s="196"/>
      <c r="D41" s="304" t="s">
        <v>772</v>
      </c>
      <c r="E41" s="306" t="s">
        <v>773</v>
      </c>
      <c r="F41" s="302">
        <f>COUNTIFS('Détails match'!$P:$P,D41,'Détails match'!$T:$T,E41,'Détails match'!$E:$E,Stats!$F$6)/COUNTIF('Détails match'!$E:$E,$F$6)</f>
        <v>0</v>
      </c>
      <c r="G41" s="238"/>
      <c r="H41" s="238"/>
      <c r="I41" s="238"/>
      <c r="J41" s="196"/>
      <c r="K41" s="196"/>
      <c r="L41" s="196"/>
      <c r="M41" s="196"/>
    </row>
    <row r="42" spans="1:13" x14ac:dyDescent="0.25">
      <c r="A42" s="196"/>
      <c r="B42" s="196"/>
      <c r="C42" s="196"/>
      <c r="D42" s="304" t="s">
        <v>743</v>
      </c>
      <c r="E42" s="306" t="s">
        <v>773</v>
      </c>
      <c r="F42" s="302">
        <f>COUNTIFS('Détails match'!$P:$P,D42,'Détails match'!$T:$T,E42,'Détails match'!$E:$E,Stats!$F$6)/COUNTIF('Détails match'!$E:$E,$F$6)</f>
        <v>0</v>
      </c>
      <c r="G42" s="238"/>
      <c r="H42" s="238"/>
      <c r="I42" s="238"/>
      <c r="J42" s="196"/>
      <c r="K42" s="196"/>
      <c r="L42" s="196"/>
      <c r="M42" s="196"/>
    </row>
    <row r="43" spans="1:13" ht="15.75" thickBot="1" x14ac:dyDescent="0.3">
      <c r="A43" s="196"/>
      <c r="B43" s="196"/>
      <c r="C43" s="196"/>
      <c r="D43" s="196"/>
      <c r="E43" s="196"/>
      <c r="F43" s="196"/>
      <c r="G43" s="196"/>
      <c r="H43" s="196"/>
      <c r="I43" s="196"/>
      <c r="J43" s="196"/>
      <c r="K43" s="196"/>
      <c r="L43" s="196"/>
      <c r="M43" s="196"/>
    </row>
    <row r="44" spans="1:13" ht="16.5" thickTop="1" thickBot="1" x14ac:dyDescent="0.3">
      <c r="A44" t="s">
        <v>26</v>
      </c>
      <c r="B44" s="17"/>
      <c r="C44" s="23"/>
      <c r="D44" s="23"/>
      <c r="E44" s="482">
        <v>42624</v>
      </c>
      <c r="F44" s="483"/>
      <c r="G44" s="483"/>
      <c r="H44" s="483"/>
      <c r="I44" s="484"/>
      <c r="J44" s="23"/>
      <c r="K44" s="23"/>
      <c r="L44" s="17"/>
      <c r="M44" s="3" t="s">
        <v>26</v>
      </c>
    </row>
    <row r="45" spans="1:13" ht="30" customHeight="1" thickTop="1" thickBot="1" x14ac:dyDescent="0.3">
      <c r="A45" s="401" t="s">
        <v>16</v>
      </c>
      <c r="B45" s="402"/>
      <c r="C45" s="23"/>
      <c r="D45" s="23"/>
      <c r="E45" s="485"/>
      <c r="F45" s="486"/>
      <c r="G45" s="486"/>
      <c r="H45" s="486"/>
      <c r="I45" s="487"/>
      <c r="J45" s="23"/>
      <c r="K45" s="23"/>
      <c r="L45" s="401" t="s">
        <v>17</v>
      </c>
      <c r="M45" s="402"/>
    </row>
    <row r="46" spans="1:13" ht="16.5" thickTop="1" thickBot="1" x14ac:dyDescent="0.3">
      <c r="A46" t="s">
        <v>36</v>
      </c>
      <c r="B46" s="16"/>
      <c r="C46" s="23"/>
      <c r="D46" s="23"/>
      <c r="E46" s="23"/>
      <c r="F46" s="23"/>
      <c r="G46" s="23"/>
      <c r="H46" s="23"/>
      <c r="I46" s="23"/>
      <c r="J46" s="23"/>
      <c r="K46" s="23"/>
      <c r="L46" s="425" t="s">
        <v>36</v>
      </c>
      <c r="M46" s="425"/>
    </row>
    <row r="47" spans="1:13" ht="30" customHeight="1" thickTop="1" thickBot="1" x14ac:dyDescent="0.3">
      <c r="A47" s="429" t="s">
        <v>5</v>
      </c>
      <c r="B47" s="430"/>
      <c r="C47" s="23"/>
      <c r="D47" s="23"/>
      <c r="E47" s="23"/>
      <c r="F47" s="23"/>
      <c r="G47" s="23"/>
      <c r="H47" s="23"/>
      <c r="I47" s="23"/>
      <c r="J47" s="23"/>
      <c r="K47" s="23"/>
      <c r="L47" s="429" t="s">
        <v>5</v>
      </c>
      <c r="M47" s="430"/>
    </row>
    <row r="48" spans="1:13" ht="15.75" customHeight="1" thickTop="1" thickBot="1" x14ac:dyDescent="0.3">
      <c r="A48" t="s">
        <v>80</v>
      </c>
      <c r="B48" s="16"/>
      <c r="C48" s="23"/>
      <c r="D48" s="23"/>
      <c r="E48" s="23"/>
      <c r="F48" s="314" t="s">
        <v>767</v>
      </c>
      <c r="G48" s="315"/>
      <c r="H48" s="316"/>
      <c r="I48" s="23"/>
      <c r="J48" s="23"/>
      <c r="K48" s="23"/>
      <c r="L48" s="425" t="s">
        <v>80</v>
      </c>
      <c r="M48" s="425"/>
    </row>
    <row r="49" spans="1:27" ht="30" customHeight="1" thickTop="1" thickBot="1" x14ac:dyDescent="0.3">
      <c r="A49" s="445">
        <f>IF(A45="","",VLOOKUP($A$45,Budget!$A:$C,2,FALSE))</f>
        <v>42000000</v>
      </c>
      <c r="B49" s="446"/>
      <c r="C49" s="23"/>
      <c r="D49" s="312">
        <f>IF($E$44="","",SUMIFS('Prochaine journée'!$M:$M,'Prochaine journée'!$G:$G,$A$45,'Prochaine journée'!$U:$U,$L$45,'Prochaine journée'!$D:$D,Stats!$A$47,'Prochaine journée'!$C:$C,Stats!$E$44))</f>
        <v>0</v>
      </c>
      <c r="E49" s="313"/>
      <c r="F49" s="337">
        <f>IF($E$44="","",SUMIFS('Prochaine journée'!$N:$N,'Prochaine journée'!$G:$G,$A$45,'Prochaine journée'!$U:$U,$L$45,'Prochaine journée'!$D:$D,Stats!$A$47,'Prochaine journée'!$C:$C,Stats!$E$44))</f>
        <v>0</v>
      </c>
      <c r="G49" s="337"/>
      <c r="H49" s="337"/>
      <c r="I49" s="313">
        <f>IF($E$44="","",SUMIFS('Prochaine journée'!$O:$O,'Prochaine journée'!$G:$G,$A$45,'Prochaine journée'!$U:$U,$L$45,'Prochaine journée'!$D:$D,Stats!$A$47,'Prochaine journée'!$C:$C,Stats!$E$44))</f>
        <v>0</v>
      </c>
      <c r="J49" s="336"/>
      <c r="K49" s="23"/>
      <c r="L49" s="445">
        <f>IF(L45="","",VLOOKUP($L$45,Budget!$A:$C,2,FALSE))</f>
        <v>100000000</v>
      </c>
      <c r="M49" s="446"/>
    </row>
    <row r="50" spans="1:27" ht="5.0999999999999996" customHeight="1" thickTop="1" x14ac:dyDescent="0.25">
      <c r="A50" s="23"/>
      <c r="B50" s="23"/>
      <c r="C50" s="23"/>
      <c r="D50" s="23"/>
      <c r="E50" s="23"/>
      <c r="F50" s="23"/>
      <c r="G50" s="23"/>
      <c r="H50" s="23"/>
      <c r="I50" s="23"/>
      <c r="J50" s="23"/>
      <c r="K50" s="23"/>
      <c r="L50" s="23"/>
      <c r="M50" s="23"/>
    </row>
    <row r="51" spans="1:27" ht="15" customHeight="1" thickBot="1" x14ac:dyDescent="0.3">
      <c r="A51" s="23"/>
      <c r="B51" s="23"/>
      <c r="C51" s="23"/>
      <c r="D51" s="23"/>
      <c r="E51" s="23"/>
      <c r="F51" s="23"/>
      <c r="G51" s="23"/>
      <c r="H51" s="23"/>
      <c r="I51" s="23"/>
      <c r="J51" s="23"/>
      <c r="K51" s="23"/>
      <c r="L51" s="23"/>
      <c r="M51" s="23"/>
    </row>
    <row r="52" spans="1:27" ht="23.45" customHeight="1" thickTop="1" x14ac:dyDescent="0.25">
      <c r="A52" s="12"/>
      <c r="B52" s="12"/>
      <c r="C52" s="12"/>
      <c r="D52" s="12"/>
      <c r="E52" s="318" t="s">
        <v>51</v>
      </c>
      <c r="F52" s="319"/>
      <c r="G52" s="319"/>
      <c r="H52" s="319"/>
      <c r="I52" s="320"/>
      <c r="J52" s="12"/>
      <c r="K52" s="12"/>
      <c r="L52" s="12"/>
      <c r="M52" s="12"/>
    </row>
    <row r="53" spans="1:27" ht="23.45" customHeight="1" thickBot="1" x14ac:dyDescent="0.3">
      <c r="A53" s="12"/>
      <c r="B53" s="12"/>
      <c r="C53" s="12"/>
      <c r="D53" s="12"/>
      <c r="E53" s="321"/>
      <c r="F53" s="322"/>
      <c r="G53" s="322"/>
      <c r="H53" s="322"/>
      <c r="I53" s="323"/>
      <c r="J53" s="12"/>
      <c r="K53" s="12"/>
      <c r="L53" s="12"/>
      <c r="M53" s="12"/>
    </row>
    <row r="54" spans="1:27" ht="15" customHeight="1" thickTop="1" thickBot="1" x14ac:dyDescent="0.3">
      <c r="A54" s="12"/>
      <c r="B54" s="12"/>
      <c r="C54" s="12"/>
      <c r="D54" s="12"/>
      <c r="E54" s="12"/>
      <c r="F54" s="12"/>
      <c r="G54" s="12"/>
      <c r="H54" s="12"/>
      <c r="I54" s="12"/>
      <c r="J54" s="12"/>
      <c r="K54" s="12"/>
      <c r="L54" s="12"/>
      <c r="M54" s="12"/>
    </row>
    <row r="55" spans="1:27" ht="35.25" thickTop="1" thickBot="1" x14ac:dyDescent="0.4">
      <c r="A55" s="12"/>
      <c r="B55" s="12"/>
      <c r="C55" s="257" t="s">
        <v>42</v>
      </c>
      <c r="D55" s="468">
        <f>IF(D108=0,"",(SUMIFS('Détails match'!$P:$P,'Détails match'!$H:$H,$A$45,'Détails match'!$E:$E,$A$47)+SUMIFS('Détails match'!$T:$T,'Détails match'!$Y:$Y,$A$45,'Détails match'!$E:$E,$A$47))/$D$108)</f>
        <v>1.5</v>
      </c>
      <c r="E55" s="469"/>
      <c r="F55" s="470"/>
      <c r="G55" s="283"/>
      <c r="H55" s="468">
        <f>IF(H108=0,"",(SUMIFS('Détails match'!$T:$T,'Détails match'!$Y:$Y,$L$45,'Détails match'!$E:$E,$L$47)+SUMIFS('Détails match'!$P:$P,'Détails match'!$H:$H,$L$45,'Détails match'!$E:$E,$L$47))/H108)</f>
        <v>1.25</v>
      </c>
      <c r="I55" s="469"/>
      <c r="J55" s="470"/>
      <c r="K55" s="259" t="s">
        <v>41</v>
      </c>
      <c r="L55" s="12"/>
      <c r="M55" s="12"/>
      <c r="O55" s="317"/>
      <c r="P55" s="317"/>
    </row>
    <row r="56" spans="1:27" ht="5.0999999999999996" customHeight="1" thickTop="1" thickBot="1" x14ac:dyDescent="0.4">
      <c r="A56" s="12"/>
      <c r="B56" s="12"/>
      <c r="C56" s="13"/>
      <c r="D56" s="38"/>
      <c r="E56" s="38"/>
      <c r="F56" s="38"/>
      <c r="G56" s="38"/>
      <c r="H56" s="38"/>
      <c r="I56" s="38"/>
      <c r="J56" s="38"/>
      <c r="K56" s="14"/>
      <c r="L56" s="12"/>
      <c r="M56" s="12"/>
    </row>
    <row r="57" spans="1:27" ht="35.25" thickTop="1" thickBot="1" x14ac:dyDescent="0.4">
      <c r="A57" s="12"/>
      <c r="B57" s="12"/>
      <c r="C57" s="257" t="s">
        <v>43</v>
      </c>
      <c r="D57" s="442">
        <f>IF(D108=0,"",(SUMIFS('Détails match'!$T:$T,'Détails match'!$H:$H,$A$45,'Détails match'!$E:$E,$A$47)+SUMIFS('Détails match'!$P:$P,'Détails match'!$Y:$Y,$A$45,'Détails match'!$E:$E,$A$47))/$D$108)</f>
        <v>0.75</v>
      </c>
      <c r="E57" s="443"/>
      <c r="F57" s="444"/>
      <c r="G57" s="283"/>
      <c r="H57" s="442">
        <f>IF(H108=0,"",(SUMIFS('Détails match'!$T:$T,'Détails match'!$H:$H,$L$45,'Détails match'!$E:$E,$L$47)+SUMIFS('Détails match'!$P:$P,'Détails match'!$Y:$Y,$L$45,'Détails match'!$E:$E,$L$47))/H108)</f>
        <v>1.25</v>
      </c>
      <c r="I57" s="443"/>
      <c r="J57" s="444"/>
      <c r="K57" s="259" t="s">
        <v>40</v>
      </c>
      <c r="L57" s="12"/>
      <c r="M57" s="12"/>
    </row>
    <row r="58" spans="1:27" ht="15.75" thickTop="1" x14ac:dyDescent="0.25">
      <c r="A58" s="12"/>
      <c r="B58" s="12"/>
      <c r="C58" s="12"/>
      <c r="D58" s="12"/>
      <c r="E58" s="12"/>
      <c r="F58" s="12"/>
      <c r="G58" s="12"/>
      <c r="H58" s="12"/>
      <c r="I58" s="12"/>
      <c r="J58" s="12"/>
      <c r="K58" s="12"/>
      <c r="L58" s="12"/>
      <c r="M58" s="12"/>
    </row>
    <row r="59" spans="1:27" x14ac:dyDescent="0.25">
      <c r="A59" s="12"/>
      <c r="B59" s="12"/>
      <c r="C59" s="12"/>
      <c r="D59" s="12"/>
      <c r="E59" s="12"/>
      <c r="F59" s="12"/>
      <c r="G59" s="12"/>
      <c r="H59" s="12"/>
      <c r="I59" s="12"/>
      <c r="J59" s="12"/>
      <c r="K59" s="12"/>
      <c r="L59" s="12"/>
      <c r="M59" s="12"/>
    </row>
    <row r="60" spans="1:27" ht="15.75" thickBot="1" x14ac:dyDescent="0.3">
      <c r="A60" s="12"/>
      <c r="B60" s="12"/>
      <c r="C60" s="12"/>
      <c r="D60" s="12"/>
      <c r="E60" s="12"/>
      <c r="F60" s="12"/>
      <c r="G60" s="12"/>
      <c r="H60" s="12"/>
      <c r="I60" s="12"/>
      <c r="J60" s="12"/>
      <c r="K60" s="12"/>
      <c r="L60" s="12"/>
      <c r="M60" s="12"/>
    </row>
    <row r="61" spans="1:27" ht="16.5" thickTop="1" thickBot="1" x14ac:dyDescent="0.3">
      <c r="A61" s="506"/>
      <c r="B61" s="506"/>
      <c r="C61" s="507" t="str">
        <f>IF(A45="","",A45)</f>
        <v>Nice</v>
      </c>
      <c r="D61" s="506"/>
      <c r="E61" s="506"/>
      <c r="F61" s="506"/>
      <c r="G61" s="506"/>
      <c r="H61" s="506"/>
      <c r="I61" s="506"/>
      <c r="J61" s="506"/>
      <c r="K61" s="508" t="str">
        <f>IF(L45="","",L45)</f>
        <v>Marseille</v>
      </c>
      <c r="L61" s="506"/>
      <c r="M61" s="506"/>
    </row>
    <row r="62" spans="1:27" s="49" customFormat="1" ht="15.75" thickTop="1" x14ac:dyDescent="0.25">
      <c r="A62" s="506"/>
      <c r="B62" s="506"/>
      <c r="C62" s="509" t="s">
        <v>783</v>
      </c>
      <c r="D62" s="510" t="s">
        <v>52</v>
      </c>
      <c r="E62" s="510" t="s">
        <v>53</v>
      </c>
      <c r="F62" s="510" t="s">
        <v>54</v>
      </c>
      <c r="G62" s="511"/>
      <c r="H62" s="512" t="s">
        <v>52</v>
      </c>
      <c r="I62" s="510" t="s">
        <v>53</v>
      </c>
      <c r="J62" s="510" t="s">
        <v>54</v>
      </c>
      <c r="K62" s="513" t="s">
        <v>783</v>
      </c>
      <c r="L62" s="506"/>
      <c r="M62" s="506"/>
      <c r="P62"/>
      <c r="Q62"/>
      <c r="R62"/>
      <c r="S62"/>
      <c r="T62"/>
      <c r="U62"/>
      <c r="V62"/>
      <c r="W62"/>
      <c r="X62"/>
      <c r="Y62"/>
      <c r="Z62"/>
      <c r="AA62"/>
    </row>
    <row r="63" spans="1:27" s="49" customFormat="1" x14ac:dyDescent="0.25">
      <c r="A63" s="506"/>
      <c r="B63" s="506"/>
      <c r="C63" s="514">
        <v>1</v>
      </c>
      <c r="D63" s="54"/>
      <c r="E63" s="54"/>
      <c r="F63" s="54"/>
      <c r="G63" s="515"/>
      <c r="H63" s="514"/>
      <c r="I63" s="54"/>
      <c r="J63" s="54"/>
      <c r="K63" s="516">
        <v>1</v>
      </c>
      <c r="L63" s="506"/>
      <c r="M63" s="506"/>
      <c r="P63"/>
      <c r="Q63"/>
      <c r="R63"/>
      <c r="S63"/>
      <c r="T63"/>
      <c r="U63"/>
      <c r="V63"/>
      <c r="W63"/>
      <c r="X63"/>
      <c r="Y63"/>
      <c r="Z63"/>
      <c r="AA63"/>
    </row>
    <row r="64" spans="1:27" s="49" customFormat="1" x14ac:dyDescent="0.25">
      <c r="A64" s="506"/>
      <c r="B64" s="506"/>
      <c r="C64" s="514">
        <v>2</v>
      </c>
      <c r="D64" s="54"/>
      <c r="E64" s="54"/>
      <c r="F64" s="54"/>
      <c r="G64" s="515"/>
      <c r="H64" s="514"/>
      <c r="I64" s="54"/>
      <c r="J64" s="54"/>
      <c r="K64" s="516">
        <v>2</v>
      </c>
      <c r="L64" s="506"/>
      <c r="M64" s="506"/>
      <c r="P64"/>
      <c r="Q64"/>
      <c r="R64"/>
      <c r="S64"/>
      <c r="T64"/>
      <c r="U64"/>
      <c r="V64"/>
      <c r="W64"/>
      <c r="X64"/>
      <c r="Y64"/>
      <c r="Z64"/>
      <c r="AA64"/>
    </row>
    <row r="65" spans="1:27" s="49" customFormat="1" x14ac:dyDescent="0.25">
      <c r="A65" s="506"/>
      <c r="B65" s="506"/>
      <c r="C65" s="514">
        <v>3</v>
      </c>
      <c r="D65" s="54"/>
      <c r="E65" s="54"/>
      <c r="F65" s="54"/>
      <c r="G65" s="515"/>
      <c r="H65" s="514"/>
      <c r="I65" s="54"/>
      <c r="J65" s="54"/>
      <c r="K65" s="516">
        <v>3</v>
      </c>
      <c r="L65" s="506"/>
      <c r="M65" s="506"/>
      <c r="P65"/>
      <c r="Q65"/>
      <c r="R65"/>
      <c r="S65"/>
      <c r="T65"/>
      <c r="U65"/>
      <c r="V65"/>
      <c r="W65"/>
      <c r="X65"/>
      <c r="Y65"/>
      <c r="Z65"/>
      <c r="AA65"/>
    </row>
    <row r="66" spans="1:27" s="49" customFormat="1" x14ac:dyDescent="0.25">
      <c r="A66" s="506"/>
      <c r="B66" s="506"/>
      <c r="C66" s="514">
        <v>4</v>
      </c>
      <c r="D66" s="54"/>
      <c r="E66" s="54"/>
      <c r="F66" s="54"/>
      <c r="G66" s="515"/>
      <c r="H66" s="514"/>
      <c r="I66" s="54"/>
      <c r="J66" s="54"/>
      <c r="K66" s="516">
        <v>4</v>
      </c>
      <c r="L66" s="506"/>
      <c r="M66" s="506"/>
      <c r="P66"/>
      <c r="Q66"/>
      <c r="R66"/>
      <c r="S66"/>
      <c r="T66"/>
      <c r="U66"/>
      <c r="V66"/>
      <c r="W66"/>
      <c r="X66"/>
      <c r="Y66"/>
      <c r="Z66"/>
      <c r="AA66"/>
    </row>
    <row r="67" spans="1:27" s="49" customFormat="1" x14ac:dyDescent="0.25">
      <c r="A67" s="506"/>
      <c r="B67" s="506"/>
      <c r="C67" s="514">
        <v>5</v>
      </c>
      <c r="D67" s="54"/>
      <c r="E67" s="54"/>
      <c r="F67" s="54"/>
      <c r="G67" s="515"/>
      <c r="H67" s="514"/>
      <c r="I67" s="54"/>
      <c r="J67" s="54"/>
      <c r="K67" s="516">
        <v>5</v>
      </c>
      <c r="L67" s="506"/>
      <c r="M67" s="506"/>
      <c r="P67"/>
      <c r="Q67"/>
      <c r="R67"/>
      <c r="S67"/>
      <c r="T67"/>
      <c r="U67"/>
      <c r="V67"/>
      <c r="W67"/>
      <c r="X67"/>
      <c r="Y67"/>
      <c r="Z67"/>
      <c r="AA67"/>
    </row>
    <row r="68" spans="1:27" s="49" customFormat="1" x14ac:dyDescent="0.25">
      <c r="A68" s="506"/>
      <c r="B68" s="506"/>
      <c r="C68" s="514">
        <v>6</v>
      </c>
      <c r="D68" s="54"/>
      <c r="E68" s="54"/>
      <c r="F68" s="54"/>
      <c r="G68" s="515"/>
      <c r="H68" s="514"/>
      <c r="I68" s="54"/>
      <c r="J68" s="54"/>
      <c r="K68" s="516">
        <v>6</v>
      </c>
      <c r="L68" s="506"/>
      <c r="M68" s="506"/>
      <c r="P68"/>
      <c r="Q68"/>
      <c r="R68"/>
      <c r="S68"/>
      <c r="T68"/>
      <c r="U68"/>
      <c r="V68"/>
      <c r="W68"/>
      <c r="X68"/>
      <c r="Y68"/>
      <c r="Z68"/>
      <c r="AA68"/>
    </row>
    <row r="69" spans="1:27" s="49" customFormat="1" x14ac:dyDescent="0.25">
      <c r="A69" s="506"/>
      <c r="B69" s="506"/>
      <c r="C69" s="514">
        <v>7</v>
      </c>
      <c r="D69" s="54"/>
      <c r="E69" s="54"/>
      <c r="F69" s="54"/>
      <c r="G69" s="515"/>
      <c r="H69" s="514"/>
      <c r="I69" s="54"/>
      <c r="J69" s="54"/>
      <c r="K69" s="516">
        <v>7</v>
      </c>
      <c r="L69" s="506"/>
      <c r="M69" s="506"/>
      <c r="P69"/>
      <c r="Q69"/>
      <c r="R69"/>
      <c r="S69"/>
      <c r="T69"/>
      <c r="U69"/>
      <c r="V69"/>
      <c r="W69"/>
      <c r="X69"/>
      <c r="Y69"/>
      <c r="Z69"/>
      <c r="AA69"/>
    </row>
    <row r="70" spans="1:27" s="49" customFormat="1" x14ac:dyDescent="0.25">
      <c r="A70" s="506"/>
      <c r="B70" s="506"/>
      <c r="C70" s="514">
        <v>8</v>
      </c>
      <c r="D70" s="54"/>
      <c r="E70" s="54"/>
      <c r="F70" s="54"/>
      <c r="G70" s="515"/>
      <c r="H70" s="514"/>
      <c r="I70" s="54"/>
      <c r="J70" s="54"/>
      <c r="K70" s="516">
        <v>8</v>
      </c>
      <c r="L70" s="506"/>
      <c r="M70" s="506"/>
      <c r="P70"/>
      <c r="Q70"/>
      <c r="R70"/>
      <c r="S70"/>
      <c r="T70"/>
      <c r="U70"/>
      <c r="V70"/>
      <c r="W70"/>
      <c r="X70"/>
      <c r="Y70"/>
      <c r="Z70"/>
      <c r="AA70"/>
    </row>
    <row r="71" spans="1:27" s="49" customFormat="1" x14ac:dyDescent="0.25">
      <c r="A71" s="506"/>
      <c r="B71" s="506"/>
      <c r="C71" s="514">
        <v>9</v>
      </c>
      <c r="D71" s="54"/>
      <c r="E71" s="54"/>
      <c r="F71" s="54"/>
      <c r="G71" s="515"/>
      <c r="H71" s="514"/>
      <c r="I71" s="54"/>
      <c r="J71" s="54"/>
      <c r="K71" s="516">
        <v>9</v>
      </c>
      <c r="L71" s="506"/>
      <c r="M71" s="506"/>
      <c r="P71"/>
      <c r="Q71"/>
      <c r="R71"/>
      <c r="S71"/>
      <c r="T71"/>
      <c r="U71"/>
      <c r="V71"/>
      <c r="W71"/>
      <c r="X71"/>
      <c r="Y71"/>
      <c r="Z71"/>
      <c r="AA71"/>
    </row>
    <row r="72" spans="1:27" s="49" customFormat="1" x14ac:dyDescent="0.25">
      <c r="A72" s="506"/>
      <c r="B72" s="506"/>
      <c r="C72" s="514">
        <v>10</v>
      </c>
      <c r="D72" s="54"/>
      <c r="E72" s="54"/>
      <c r="F72" s="54"/>
      <c r="G72" s="515"/>
      <c r="H72" s="514"/>
      <c r="I72" s="54"/>
      <c r="J72" s="54"/>
      <c r="K72" s="516">
        <v>10</v>
      </c>
      <c r="L72" s="506"/>
      <c r="M72" s="506"/>
      <c r="P72"/>
      <c r="Q72"/>
      <c r="R72"/>
      <c r="S72"/>
      <c r="T72"/>
      <c r="U72"/>
      <c r="V72"/>
      <c r="W72"/>
      <c r="X72"/>
      <c r="Y72"/>
      <c r="Z72"/>
      <c r="AA72"/>
    </row>
    <row r="73" spans="1:27" s="49" customFormat="1" ht="15.75" thickBot="1" x14ac:dyDescent="0.3">
      <c r="A73" s="506"/>
      <c r="B73" s="506"/>
      <c r="C73" s="517" t="s">
        <v>782</v>
      </c>
      <c r="D73" s="518"/>
      <c r="E73" s="518"/>
      <c r="F73" s="518"/>
      <c r="G73" s="519"/>
      <c r="H73" s="517"/>
      <c r="I73" s="518"/>
      <c r="J73" s="518"/>
      <c r="K73" s="520" t="s">
        <v>782</v>
      </c>
      <c r="L73" s="506"/>
      <c r="M73" s="506"/>
      <c r="P73"/>
      <c r="Q73"/>
      <c r="R73"/>
      <c r="S73"/>
      <c r="T73"/>
      <c r="U73"/>
      <c r="V73"/>
      <c r="W73"/>
      <c r="X73"/>
      <c r="Y73"/>
      <c r="Z73"/>
      <c r="AA73"/>
    </row>
    <row r="74" spans="1:27" s="49" customFormat="1" ht="15.75" thickTop="1" x14ac:dyDescent="0.25">
      <c r="A74" s="311"/>
      <c r="B74" s="12"/>
      <c r="C74" s="12"/>
      <c r="D74" s="12"/>
      <c r="E74" s="12"/>
      <c r="F74" s="12"/>
      <c r="G74" s="12"/>
      <c r="H74" s="12"/>
      <c r="I74" s="12"/>
      <c r="J74" s="12"/>
      <c r="K74" s="12"/>
      <c r="L74" s="12"/>
      <c r="M74" s="12"/>
      <c r="P74"/>
      <c r="Q74"/>
      <c r="R74"/>
      <c r="S74"/>
      <c r="T74"/>
      <c r="U74"/>
      <c r="V74"/>
      <c r="W74"/>
      <c r="X74"/>
      <c r="Y74"/>
      <c r="Z74"/>
      <c r="AA74"/>
    </row>
    <row r="75" spans="1:27" s="49" customFormat="1" x14ac:dyDescent="0.25">
      <c r="A75" s="311"/>
      <c r="B75" s="12"/>
      <c r="C75" s="12"/>
      <c r="D75" s="12"/>
      <c r="E75" s="12"/>
      <c r="F75" s="12"/>
      <c r="G75" s="12"/>
      <c r="H75" s="12"/>
      <c r="I75" s="12"/>
      <c r="J75" s="12"/>
      <c r="K75" s="12"/>
      <c r="L75" s="12"/>
      <c r="M75" s="12"/>
      <c r="P75"/>
      <c r="Q75"/>
      <c r="R75"/>
      <c r="S75"/>
      <c r="T75"/>
      <c r="U75"/>
      <c r="V75"/>
      <c r="W75"/>
      <c r="X75"/>
      <c r="Y75"/>
      <c r="Z75"/>
      <c r="AA75"/>
    </row>
    <row r="76" spans="1:27" s="49" customFormat="1" x14ac:dyDescent="0.25">
      <c r="A76" s="311"/>
      <c r="B76" s="12"/>
      <c r="C76" s="12"/>
      <c r="D76" s="12"/>
      <c r="E76" s="12"/>
      <c r="F76" s="12"/>
      <c r="G76" s="12"/>
      <c r="H76" s="12"/>
      <c r="I76" s="12"/>
      <c r="J76" s="12"/>
      <c r="K76" s="12"/>
      <c r="L76" s="12"/>
      <c r="M76" s="12"/>
    </row>
    <row r="77" spans="1:27" x14ac:dyDescent="0.25">
      <c r="A77" s="12"/>
      <c r="B77" s="12"/>
      <c r="C77" s="12"/>
      <c r="D77" s="12"/>
      <c r="E77" s="12"/>
      <c r="F77" s="12"/>
      <c r="G77" s="12"/>
      <c r="H77" s="12"/>
      <c r="I77" s="12"/>
      <c r="J77" s="12"/>
      <c r="K77" s="12"/>
      <c r="L77" s="12"/>
      <c r="M77" s="12"/>
    </row>
    <row r="78" spans="1:27" ht="15.75" thickBot="1" x14ac:dyDescent="0.3">
      <c r="A78" s="12"/>
      <c r="B78" s="12"/>
      <c r="C78" s="12"/>
      <c r="D78" s="12"/>
      <c r="E78" s="12"/>
      <c r="F78" s="12"/>
      <c r="G78" s="12"/>
      <c r="H78" s="12"/>
      <c r="I78" s="12"/>
      <c r="J78" s="12"/>
      <c r="K78" s="12"/>
      <c r="L78" s="12"/>
      <c r="M78" s="12"/>
    </row>
    <row r="79" spans="1:27" ht="22.5" customHeight="1" thickTop="1" x14ac:dyDescent="0.25">
      <c r="A79" s="23"/>
      <c r="B79" s="23"/>
      <c r="C79" s="23"/>
      <c r="D79" s="23"/>
      <c r="E79" s="350" t="s">
        <v>59</v>
      </c>
      <c r="F79" s="351"/>
      <c r="G79" s="351"/>
      <c r="H79" s="351"/>
      <c r="I79" s="352"/>
      <c r="J79" s="23"/>
      <c r="K79" s="23"/>
      <c r="L79" s="23"/>
      <c r="M79" s="23"/>
    </row>
    <row r="80" spans="1:27" ht="22.5" customHeight="1" thickBot="1" x14ac:dyDescent="0.3">
      <c r="A80" s="23"/>
      <c r="B80" s="23"/>
      <c r="C80" s="23"/>
      <c r="D80" s="23"/>
      <c r="E80" s="353"/>
      <c r="F80" s="354"/>
      <c r="G80" s="354"/>
      <c r="H80" s="354"/>
      <c r="I80" s="355"/>
      <c r="J80" s="23"/>
      <c r="K80" s="23"/>
      <c r="L80" s="23"/>
      <c r="M80" s="23"/>
    </row>
    <row r="81" spans="1:16" ht="5.0999999999999996" customHeight="1" thickTop="1" thickBot="1" x14ac:dyDescent="0.3">
      <c r="A81" s="23"/>
      <c r="B81" s="23"/>
      <c r="C81" s="23"/>
      <c r="D81" s="23"/>
      <c r="E81" s="23"/>
      <c r="F81" s="23"/>
      <c r="G81" s="23"/>
      <c r="H81" s="23"/>
      <c r="I81" s="23"/>
      <c r="J81" s="23"/>
      <c r="K81" s="23"/>
      <c r="L81" s="23"/>
      <c r="M81" s="23"/>
    </row>
    <row r="82" spans="1:16" s="51" customFormat="1" ht="20.100000000000001" customHeight="1" thickTop="1" x14ac:dyDescent="0.2">
      <c r="A82" s="50"/>
      <c r="B82" s="50"/>
      <c r="C82" s="50"/>
      <c r="D82" s="50"/>
      <c r="E82" s="418" t="s">
        <v>79</v>
      </c>
      <c r="F82" s="457" t="s">
        <v>27</v>
      </c>
      <c r="G82" s="451" t="s">
        <v>28</v>
      </c>
      <c r="H82" s="452"/>
      <c r="I82" s="422" t="s">
        <v>29</v>
      </c>
      <c r="J82" s="50"/>
      <c r="K82" s="50"/>
      <c r="L82" s="50"/>
      <c r="M82" s="50"/>
    </row>
    <row r="83" spans="1:16" s="51" customFormat="1" ht="20.100000000000001" customHeight="1" x14ac:dyDescent="0.2">
      <c r="A83" s="50"/>
      <c r="B83" s="50"/>
      <c r="C83" s="50"/>
      <c r="D83" s="50"/>
      <c r="E83" s="419"/>
      <c r="F83" s="458"/>
      <c r="G83" s="453"/>
      <c r="H83" s="454"/>
      <c r="I83" s="423"/>
      <c r="J83" s="50"/>
      <c r="K83" s="50"/>
      <c r="L83" s="50"/>
      <c r="M83" s="50"/>
    </row>
    <row r="84" spans="1:16" s="51" customFormat="1" ht="11.25" x14ac:dyDescent="0.2">
      <c r="A84" s="50"/>
      <c r="B84" s="50"/>
      <c r="C84" s="50"/>
      <c r="D84" s="50"/>
      <c r="E84" s="416">
        <f>COUNTIFS('Détails match'!H:H,A45,'Détails match'!Y:Y,L45,'Détails match'!E:E,Stats!A47)</f>
        <v>1</v>
      </c>
      <c r="F84" s="455">
        <f>COUNTIFS('Détails match'!$L:$L,F$82,'Détails match'!$H:$H,$A$45,'Détails match'!$Y:$Y,Stats!$L$45,'Détails match'!$E:$E,Stats!$A$47)</f>
        <v>1</v>
      </c>
      <c r="G84" s="447">
        <f>COUNTIFS('Détails match'!$L:$L,G$82,'Détails match'!$H:$H,$A$45,'Détails match'!$Y:$Y,Stats!$L$45,'Détails match'!$E:$E,Stats!$A$47)</f>
        <v>0</v>
      </c>
      <c r="H84" s="448"/>
      <c r="I84" s="420">
        <f>COUNTIFS('Détails match'!$L:$L,I$82,'Détails match'!$H:$H,$A$45,'Détails match'!$Y:$Y,Stats!$L$45,'Détails match'!$E:$E,Stats!$A$47)</f>
        <v>0</v>
      </c>
      <c r="J84" s="50"/>
      <c r="K84" s="50"/>
      <c r="L84" s="50"/>
      <c r="M84" s="50"/>
    </row>
    <row r="85" spans="1:16" s="51" customFormat="1" ht="12" thickBot="1" x14ac:dyDescent="0.25">
      <c r="A85" s="50"/>
      <c r="B85" s="50"/>
      <c r="C85" s="50"/>
      <c r="D85" s="50"/>
      <c r="E85" s="417"/>
      <c r="F85" s="456"/>
      <c r="G85" s="449"/>
      <c r="H85" s="450"/>
      <c r="I85" s="421"/>
      <c r="J85" s="50"/>
      <c r="K85" s="50"/>
      <c r="L85" s="50"/>
      <c r="M85" s="50"/>
    </row>
    <row r="86" spans="1:16" ht="5.0999999999999996" customHeight="1" thickTop="1" x14ac:dyDescent="0.25">
      <c r="A86" s="23"/>
      <c r="B86" s="23"/>
      <c r="C86" s="23"/>
      <c r="D86" s="23"/>
      <c r="E86" s="23"/>
      <c r="F86" s="23"/>
      <c r="G86" s="23"/>
      <c r="H86" s="23"/>
      <c r="I86" s="23"/>
      <c r="J86" s="23"/>
      <c r="K86" s="23"/>
      <c r="L86" s="23"/>
      <c r="M86" s="23"/>
    </row>
    <row r="87" spans="1:16" ht="50.1" customHeight="1" x14ac:dyDescent="0.25">
      <c r="A87" s="23"/>
      <c r="B87" s="23"/>
      <c r="C87" s="23"/>
      <c r="D87" s="23"/>
      <c r="E87" s="22" t="s">
        <v>34</v>
      </c>
      <c r="F87" s="426" t="str">
        <f>L45</f>
        <v>Marseille</v>
      </c>
      <c r="G87" s="435">
        <f>IF(E84=0,0,(SUMIFS('Détails match'!P:P,'Détails match'!H:H,A45,'Détails match'!Y:Y,L45,'Détails match'!E:E,Stats!A47))/E84)</f>
        <v>3</v>
      </c>
      <c r="H87" s="435"/>
      <c r="I87" s="436"/>
      <c r="J87" s="23"/>
      <c r="K87" s="23"/>
      <c r="L87" s="23"/>
      <c r="M87" s="23"/>
    </row>
    <row r="88" spans="1:16" ht="5.0999999999999996" customHeight="1" x14ac:dyDescent="0.25">
      <c r="A88" s="23"/>
      <c r="B88" s="23"/>
      <c r="C88" s="23"/>
      <c r="D88" s="23"/>
      <c r="E88" s="23"/>
      <c r="F88" s="427"/>
      <c r="G88" s="23"/>
      <c r="H88" s="23"/>
      <c r="I88" s="23"/>
      <c r="J88" s="23"/>
      <c r="K88" s="23"/>
      <c r="L88" s="23"/>
      <c r="M88" s="23"/>
    </row>
    <row r="89" spans="1:16" ht="50.1" customHeight="1" x14ac:dyDescent="0.25">
      <c r="A89" s="23"/>
      <c r="B89" s="23"/>
      <c r="C89" s="23"/>
      <c r="D89" s="23"/>
      <c r="E89" s="22" t="s">
        <v>35</v>
      </c>
      <c r="F89" s="428"/>
      <c r="G89" s="437">
        <f>IF(E84=0,0,(SUMIFS('Détails match'!T:T,'Détails match'!H:H,A45,'Détails match'!Y:Y,L45))/E84)</f>
        <v>2</v>
      </c>
      <c r="H89" s="437"/>
      <c r="I89" s="438"/>
      <c r="J89" s="23"/>
      <c r="K89" s="23"/>
      <c r="L89" s="23"/>
      <c r="M89" s="23"/>
      <c r="P89" s="18"/>
    </row>
    <row r="90" spans="1:16" ht="5.0999999999999996" customHeight="1" x14ac:dyDescent="0.25">
      <c r="A90" s="23"/>
      <c r="B90" s="23"/>
      <c r="C90" s="23"/>
      <c r="D90" s="23"/>
      <c r="E90" s="23"/>
      <c r="F90" s="23"/>
      <c r="G90" s="23"/>
      <c r="H90" s="23"/>
      <c r="I90" s="23"/>
      <c r="J90" s="23"/>
      <c r="K90" s="23"/>
      <c r="L90" s="23"/>
      <c r="M90" s="23"/>
      <c r="P90" s="18"/>
    </row>
    <row r="91" spans="1:16" ht="5.0999999999999996" customHeight="1" x14ac:dyDescent="0.25">
      <c r="A91" s="23"/>
      <c r="B91" s="23"/>
      <c r="C91" s="23"/>
      <c r="D91" s="23"/>
      <c r="E91" s="23"/>
      <c r="F91" s="23"/>
      <c r="G91" s="23"/>
      <c r="H91" s="23"/>
      <c r="I91" s="23"/>
      <c r="J91" s="23"/>
      <c r="K91" s="23"/>
      <c r="L91" s="23"/>
      <c r="M91" s="23"/>
      <c r="P91" s="18"/>
    </row>
    <row r="92" spans="1:16" ht="9.9499999999999993" customHeight="1" thickBot="1" x14ac:dyDescent="0.3">
      <c r="A92" s="23"/>
      <c r="B92" s="23"/>
      <c r="C92" s="23"/>
      <c r="D92" s="23"/>
      <c r="E92" s="23"/>
      <c r="F92" s="23"/>
      <c r="G92" s="23"/>
      <c r="H92" s="23"/>
      <c r="I92" s="23"/>
      <c r="J92" s="23"/>
      <c r="K92" s="23"/>
      <c r="L92" s="23"/>
      <c r="M92" s="23"/>
    </row>
    <row r="93" spans="1:16" ht="30" hidden="1" customHeight="1" thickBot="1" x14ac:dyDescent="0.3">
      <c r="A93" s="23"/>
      <c r="B93" s="23"/>
      <c r="C93" s="23"/>
      <c r="D93" s="413" t="s">
        <v>72</v>
      </c>
      <c r="E93" s="414"/>
      <c r="F93" s="37" t="str">
        <f t="array" aca="1" ref="F93" ca="1">IFERROR(INDEX('Détails match'!$M$2:$M$10000,LARGE(IF(('Détails match'!$E$2:$E$10000=$A$47)*('Détails match'!$H$2:$H$10000=$A$45),ROW(INDIRECT("1:"&amp;ROWS('Détails match'!$E$2:$E$10000)))),3)),"-----------")</f>
        <v>3</v>
      </c>
      <c r="G93" s="10"/>
      <c r="H93" s="413" t="s">
        <v>72</v>
      </c>
      <c r="I93" s="414"/>
      <c r="J93" s="36" t="str">
        <f t="array" aca="1" ref="J93" ca="1">IFERROR(INDEX('Détails match'!W2:W10000,LARGE(IF(('Détails match'!E2:E10000=$L$47)*('Détails match'!Y2:Y10000=$L$45),ROW(INDIRECT("1:"&amp;ROWS('Détails match'!E2:E10000)))),3)),"-----------")</f>
        <v>-----------</v>
      </c>
      <c r="K93" s="23"/>
      <c r="L93" s="23"/>
      <c r="M93" s="23"/>
    </row>
    <row r="94" spans="1:16" ht="30" customHeight="1" thickTop="1" x14ac:dyDescent="0.25">
      <c r="A94" s="23"/>
      <c r="B94" s="23"/>
      <c r="C94" s="23"/>
      <c r="D94" s="244" t="s">
        <v>72</v>
      </c>
      <c r="E94" s="245" t="str">
        <f t="array" ref="E94">IF(COUNTIF('Détails match'!H4:L10001,A45)&lt;3,"",INDEX('Détails match'!Y1:Y10001,SMALL(--IF('Détails match'!H1:H10001=A45,ROW('Détails match'!AB1:AB10001)),9999),1))</f>
        <v>Rennes</v>
      </c>
      <c r="F94" s="246" t="str">
        <f ca="1">IF(F93="3","J",IF(F93="1","K",IF(F93="0","L","")))</f>
        <v>J</v>
      </c>
      <c r="G94" s="10"/>
      <c r="H94" s="253" t="s">
        <v>74</v>
      </c>
      <c r="I94" s="254" t="str">
        <f t="array" ref="I94">IF(COUNTIF('Détails match'!$X$4:$Y$10001,$L$45)&lt;3,"",INDEX('Détails match'!$H$1:$H$10001,SMALL(--IF('Détails match'!$Y$1:$Y$10001=$L$45,ROW('Détails match'!$AB$1:$AB$10001)),9999),1))</f>
        <v/>
      </c>
      <c r="J94" s="246" t="str">
        <f ca="1">IF(J93="3","J",IF(J93="1","K",IF(J93="0","L","")))</f>
        <v/>
      </c>
      <c r="K94" s="23"/>
      <c r="L94" s="23"/>
      <c r="M94" s="23"/>
    </row>
    <row r="95" spans="1:16" ht="30" hidden="1" customHeight="1" x14ac:dyDescent="0.25">
      <c r="A95" s="23"/>
      <c r="B95" s="23"/>
      <c r="C95" s="23"/>
      <c r="D95" s="440" t="s">
        <v>71</v>
      </c>
      <c r="E95" s="441"/>
      <c r="F95" s="247" t="str">
        <f t="array" aca="1" ref="F95" ca="1">IFERROR(INDEX('Détails match'!$M$2:$M$10000,LARGE(IF(('Détails match'!$E$2:$E$10000=A47)*('Détails match'!$H$2:$H$10000=Stats!$A$45),ROW(INDIRECT("1:"&amp;ROWS('Détails match'!$E$2:$E$10000)))),2)),"-----------")</f>
        <v>1</v>
      </c>
      <c r="G95" s="10"/>
      <c r="H95" s="415" t="s">
        <v>71</v>
      </c>
      <c r="I95" s="414"/>
      <c r="J95" s="247" t="str">
        <f t="array" aca="1" ref="J95" ca="1">IFERROR(INDEX('Détails match'!$W$2:$W$10000,LARGE(IF(('Détails match'!$E$2:$E$10000=$L$47)*('Détails match'!$Y$2:$Y$10000=$L$45),ROW(INDIRECT("1:"&amp;ROWS('Détails match'!$E$2:$E$10000)))),2)),"-----------")</f>
        <v>0</v>
      </c>
      <c r="K95" s="23"/>
      <c r="L95" s="23"/>
      <c r="M95" s="23"/>
    </row>
    <row r="96" spans="1:16" ht="30" customHeight="1" x14ac:dyDescent="0.25">
      <c r="A96" s="23"/>
      <c r="B96" s="23"/>
      <c r="C96" s="23"/>
      <c r="D96" s="248" t="s">
        <v>71</v>
      </c>
      <c r="E96" s="39" t="str">
        <f t="array" ref="E96">IF(COUNTIF('Détails match'!$H$4:$H$10001,$A$45)&lt;2,"",INDEX('Détails match'!$Y$1:$Y$10001,SMALL(--IF('Détails match'!$H$1:$H$10001=$A$45,ROW('Détails match'!$Y$1:$Y$10001)),10000),1))</f>
        <v>Lille</v>
      </c>
      <c r="F96" s="249" t="str">
        <f ca="1">IF(F95="3","J",IF(F95="1","K",IF(F95="0","L","")))</f>
        <v>K</v>
      </c>
      <c r="G96" s="10"/>
      <c r="H96" s="255" t="s">
        <v>73</v>
      </c>
      <c r="I96" s="40" t="str">
        <f t="array" ref="I96">IF(COUNTIF('Détails match'!$Y$4:$Y$10001,$L$45)&lt;2,"",INDEX('Détails match'!$H$1:$H$10001,SMALL(--IF('Détails match'!$Y$1:$Y$10001=$L$45,ROW('Détails match'!$H$1:$H$10001)),10000),1))</f>
        <v>Guingamp</v>
      </c>
      <c r="J96" s="249" t="str">
        <f ca="1">IF(J95="3","J",IF(J95="1","K",IF(J95="0","L","")))</f>
        <v>L</v>
      </c>
      <c r="K96" s="23"/>
      <c r="L96" s="23"/>
      <c r="M96" s="23"/>
    </row>
    <row r="97" spans="1:13" ht="30" hidden="1" customHeight="1" x14ac:dyDescent="0.25">
      <c r="A97" s="23"/>
      <c r="B97" s="23"/>
      <c r="C97" s="23"/>
      <c r="D97" s="415" t="s">
        <v>70</v>
      </c>
      <c r="E97" s="414"/>
      <c r="F97" s="247" t="str">
        <f t="array" aca="1" ref="F97" ca="1">IFERROR(INDEX('Détails match'!$M$2:$M$10000,LARGE(IF(('Détails match'!$E$2:$E$10000=$A$47)*('Détails match'!$H$2:$H$10000=$A$45),ROW(INDIRECT("1:"&amp;ROWS('Détails match'!$E$2:$E$10000)))),1)),"-----------")</f>
        <v>3</v>
      </c>
      <c r="G97" s="10"/>
      <c r="H97" s="415" t="s">
        <v>76</v>
      </c>
      <c r="I97" s="414"/>
      <c r="J97" s="247" t="str">
        <f t="array" aca="1" ref="J97" ca="1">IFERROR(INDEX('Détails match'!$W$2:$W$10000,LARGE(IF(('Détails match'!$E$2:$E$10000=$L$47)*('Détails match'!$Y$2:$Y$10000=$L$45),ROW(INDIRECT("1:"&amp;ROWS('Détails match'!$E$2:$E$10000)))),1)),"-----------")</f>
        <v>0</v>
      </c>
      <c r="K97" s="23"/>
      <c r="L97" s="23"/>
      <c r="M97" s="23"/>
    </row>
    <row r="98" spans="1:13" ht="30" customHeight="1" thickBot="1" x14ac:dyDescent="0.3">
      <c r="A98" s="23"/>
      <c r="B98" s="23"/>
      <c r="C98" s="23"/>
      <c r="D98" s="250" t="s">
        <v>75</v>
      </c>
      <c r="E98" s="251" t="str">
        <f t="array" ref="E98">INDEX('Détails match'!$Y$1:$Y$10000,SMALL(--IF('Détails match'!$H$1:$H$10000=$A$45,ROW('Détails match'!$Y$1:$Y$10000)),10000),1)</f>
        <v>Marseille</v>
      </c>
      <c r="F98" s="252" t="str">
        <f ca="1">IF(F97="3","J",IF(F97="1","K",IF(F97="0","L","")))</f>
        <v>J</v>
      </c>
      <c r="G98" s="10"/>
      <c r="H98" s="250" t="s">
        <v>75</v>
      </c>
      <c r="I98" s="256" t="str">
        <f t="array" ref="I98">INDEX('Détails match'!$H$1:$H$10000,SMALL(--IF('Détails match'!$Y$1:$Y$10000=$L$45,ROW('Détails match'!$H$1:$H$10000)),10000),1)</f>
        <v>Nice</v>
      </c>
      <c r="J98" s="252" t="str">
        <f ca="1">IF(J97="3","J",IF(J97="1","K",IF(J97="0","L","")))</f>
        <v>L</v>
      </c>
      <c r="K98" s="23"/>
      <c r="L98" s="23"/>
      <c r="M98" s="23"/>
    </row>
    <row r="99" spans="1:13" ht="5.0999999999999996" customHeight="1" thickTop="1" thickBot="1" x14ac:dyDescent="0.3">
      <c r="A99" s="23"/>
      <c r="B99" s="23"/>
      <c r="C99" s="23"/>
      <c r="D99" s="23"/>
      <c r="E99" s="23"/>
      <c r="F99" s="23"/>
      <c r="G99" s="23"/>
      <c r="H99" s="23"/>
      <c r="I99" s="23"/>
      <c r="J99" s="23"/>
      <c r="K99" s="23"/>
      <c r="L99" s="23"/>
      <c r="M99" s="23"/>
    </row>
    <row r="100" spans="1:13" s="2" customFormat="1" x14ac:dyDescent="0.25">
      <c r="A100" s="23"/>
      <c r="B100" s="23"/>
      <c r="C100" s="23"/>
      <c r="D100" s="471" t="s">
        <v>68</v>
      </c>
      <c r="E100" s="472"/>
      <c r="F100" s="473"/>
      <c r="G100" s="15"/>
      <c r="H100" s="477" t="s">
        <v>69</v>
      </c>
      <c r="I100" s="478"/>
      <c r="J100" s="479"/>
      <c r="K100" s="23"/>
      <c r="L100" s="23"/>
      <c r="M100" s="23"/>
    </row>
    <row r="101" spans="1:13" s="2" customFormat="1" ht="15.75" thickBot="1" x14ac:dyDescent="0.3">
      <c r="A101" s="23"/>
      <c r="B101" s="23"/>
      <c r="C101" s="23"/>
      <c r="D101" s="474"/>
      <c r="E101" s="475"/>
      <c r="F101" s="476"/>
      <c r="G101" s="15"/>
      <c r="H101" s="480"/>
      <c r="I101" s="359"/>
      <c r="J101" s="481"/>
      <c r="K101" s="23"/>
      <c r="L101" s="23"/>
      <c r="M101" s="23"/>
    </row>
    <row r="102" spans="1:13" s="2" customFormat="1" ht="24.95" customHeight="1" x14ac:dyDescent="0.25">
      <c r="A102" s="23"/>
      <c r="B102" s="23"/>
      <c r="C102" s="88" t="s">
        <v>60</v>
      </c>
      <c r="D102" s="1" t="s">
        <v>27</v>
      </c>
      <c r="E102" s="1" t="s">
        <v>28</v>
      </c>
      <c r="F102" s="5" t="s">
        <v>29</v>
      </c>
      <c r="G102" s="15"/>
      <c r="H102" s="4" t="s">
        <v>27</v>
      </c>
      <c r="I102" s="1" t="s">
        <v>28</v>
      </c>
      <c r="J102" s="1" t="s">
        <v>29</v>
      </c>
      <c r="K102" s="90" t="s">
        <v>60</v>
      </c>
      <c r="L102" s="23"/>
      <c r="M102" s="23"/>
    </row>
    <row r="103" spans="1:13" s="2" customFormat="1" ht="24.95" customHeight="1" thickBot="1" x14ac:dyDescent="0.3">
      <c r="A103" s="23"/>
      <c r="B103" s="23"/>
      <c r="C103" s="89">
        <f>D104</f>
        <v>3</v>
      </c>
      <c r="D103" s="7">
        <f>IF(D104=0,"",D105/D104)</f>
        <v>0.66666666666666663</v>
      </c>
      <c r="E103" s="7">
        <f>IF(D104=0,"",D106/D104)</f>
        <v>0.33333333333333331</v>
      </c>
      <c r="F103" s="8">
        <f>IF(D104=0,"",D107/D104)</f>
        <v>0</v>
      </c>
      <c r="G103" s="15"/>
      <c r="H103" s="6">
        <f>IF(H104=0,"",H105/H104)</f>
        <v>0</v>
      </c>
      <c r="I103" s="7">
        <f>IF(H104=0,"",H106/H104)</f>
        <v>0</v>
      </c>
      <c r="J103" s="7">
        <f>IF(H104=0,"",H107/H104)</f>
        <v>1</v>
      </c>
      <c r="K103" s="91">
        <f>H104</f>
        <v>2</v>
      </c>
      <c r="L103" s="23"/>
      <c r="M103" s="23"/>
    </row>
    <row r="104" spans="1:13" ht="35.1" hidden="1" customHeight="1" x14ac:dyDescent="0.25">
      <c r="A104" s="23"/>
      <c r="B104" s="23"/>
      <c r="C104" s="25" t="s">
        <v>37</v>
      </c>
      <c r="D104" s="465">
        <f>COUNTIFS('Détails match'!H:H,A45,'Détails match'!E:E,A47)</f>
        <v>3</v>
      </c>
      <c r="E104" s="465"/>
      <c r="F104" s="466"/>
      <c r="G104" s="10"/>
      <c r="H104" s="467">
        <f>COUNTIFS('Détails match'!Y:Y,L45,'Détails match'!E:E,L47)</f>
        <v>2</v>
      </c>
      <c r="I104" s="465"/>
      <c r="J104" s="465"/>
      <c r="K104" s="21" t="s">
        <v>38</v>
      </c>
      <c r="L104" s="23"/>
      <c r="M104" s="23"/>
    </row>
    <row r="105" spans="1:13" ht="35.1" hidden="1" customHeight="1" x14ac:dyDescent="0.25">
      <c r="A105" s="23"/>
      <c r="B105" s="23"/>
      <c r="C105" s="26" t="s">
        <v>61</v>
      </c>
      <c r="D105" s="439">
        <f>COUNTIFS('Détails match'!$L:$L,$D$102,'Détails match'!$H:$H,$A$45,'Détails match'!$E:$E,Stats!$A$47)</f>
        <v>2</v>
      </c>
      <c r="E105" s="433"/>
      <c r="F105" s="434"/>
      <c r="G105" s="10"/>
      <c r="H105" s="439">
        <f>COUNTIFS('Détails match'!$X:$X,$H$102,'Détails match'!$Y:$Y,$L$45,'Détails match'!$E:$E,Stats!$L$47)</f>
        <v>0</v>
      </c>
      <c r="I105" s="433"/>
      <c r="J105" s="434"/>
      <c r="K105" s="28" t="s">
        <v>64</v>
      </c>
      <c r="L105" s="23"/>
      <c r="M105" s="23"/>
    </row>
    <row r="106" spans="1:13" ht="35.1" hidden="1" customHeight="1" x14ac:dyDescent="0.25">
      <c r="A106" s="23"/>
      <c r="B106" s="23"/>
      <c r="C106" s="24" t="s">
        <v>63</v>
      </c>
      <c r="D106" s="439">
        <f>D104-(D105+D107)</f>
        <v>1</v>
      </c>
      <c r="E106" s="433"/>
      <c r="F106" s="434"/>
      <c r="G106" s="10"/>
      <c r="H106" s="439">
        <f>H104-(H105+H107)</f>
        <v>0</v>
      </c>
      <c r="I106" s="433"/>
      <c r="J106" s="434"/>
      <c r="K106" s="29" t="s">
        <v>65</v>
      </c>
      <c r="L106" s="23"/>
      <c r="M106" s="23"/>
    </row>
    <row r="107" spans="1:13" ht="35.1" hidden="1" customHeight="1" x14ac:dyDescent="0.25">
      <c r="A107" s="23"/>
      <c r="B107" s="23"/>
      <c r="C107" s="27" t="s">
        <v>62</v>
      </c>
      <c r="D107" s="439">
        <f>COUNTIFS('Détails match'!$L:$L,$F$102,'Détails match'!$H:$H,$A$45,'Détails match'!$E:$E,Stats!$A$47)</f>
        <v>0</v>
      </c>
      <c r="E107" s="433"/>
      <c r="F107" s="434"/>
      <c r="G107" s="10"/>
      <c r="H107" s="439">
        <f>COUNTIFS('Détails match'!$X:$X,$J$102,'Détails match'!$Y:$Y,$L$45,'Détails match'!$E:$E,Stats!$L$47)</f>
        <v>2</v>
      </c>
      <c r="I107" s="433"/>
      <c r="J107" s="434"/>
      <c r="K107" s="30" t="s">
        <v>66</v>
      </c>
      <c r="L107" s="23"/>
      <c r="M107" s="23"/>
    </row>
    <row r="108" spans="1:13" ht="35.1" hidden="1" customHeight="1" x14ac:dyDescent="0.25">
      <c r="A108" s="23"/>
      <c r="B108" s="23"/>
      <c r="C108" s="20" t="s">
        <v>39</v>
      </c>
      <c r="D108" s="433">
        <f>COUNTIF('Détails match'!H:H,A45)+COUNTIF('Détails match'!Y:Y,A45)</f>
        <v>4</v>
      </c>
      <c r="E108" s="433"/>
      <c r="F108" s="434"/>
      <c r="G108" s="10"/>
      <c r="H108" s="431">
        <f>COUNTIF('Détails match'!$H:$H,$L$45)+COUNTIF('Détails match'!$Y:$Y,$L$45)</f>
        <v>4</v>
      </c>
      <c r="I108" s="432"/>
      <c r="J108" s="432"/>
      <c r="K108" s="19" t="s">
        <v>39</v>
      </c>
      <c r="L108" s="23"/>
      <c r="M108" s="23"/>
    </row>
    <row r="109" spans="1:13" ht="5.0999999999999996" customHeight="1" thickBot="1" x14ac:dyDescent="0.3">
      <c r="A109" s="23"/>
      <c r="B109" s="23"/>
      <c r="C109" s="23"/>
      <c r="D109" s="23"/>
      <c r="E109" s="23"/>
      <c r="F109" s="23"/>
      <c r="G109" s="23"/>
      <c r="H109" s="23"/>
      <c r="I109" s="23"/>
      <c r="J109" s="23"/>
      <c r="K109" s="23"/>
      <c r="L109" s="23"/>
      <c r="M109" s="23"/>
    </row>
    <row r="110" spans="1:13" ht="30" customHeight="1" thickTop="1" thickBot="1" x14ac:dyDescent="0.4">
      <c r="A110" s="23"/>
      <c r="B110" s="23"/>
      <c r="C110" s="257" t="s">
        <v>31</v>
      </c>
      <c r="D110" s="468">
        <f>IF(D104=0,"",(SUMIFS('Détails match'!$P:$P,'Détails match'!$H:$H,$A$45,'Détails match'!$E:$E,Stats!$A$47))/$D$104)</f>
        <v>1.6666666666666667</v>
      </c>
      <c r="E110" s="469"/>
      <c r="F110" s="470"/>
      <c r="G110" s="258"/>
      <c r="H110" s="468">
        <f>IF(H104=0,"",(SUMIFS('Détails match'!$T:$T,'Détails match'!$Y:$Y,$L$45,'Détails match'!$E:$E,Stats!$A$47))/$H$104)</f>
        <v>1.5</v>
      </c>
      <c r="I110" s="469"/>
      <c r="J110" s="470"/>
      <c r="K110" s="259" t="s">
        <v>32</v>
      </c>
      <c r="L110" s="23"/>
      <c r="M110" s="23"/>
    </row>
    <row r="111" spans="1:13" ht="5.0999999999999996" customHeight="1" thickTop="1" thickBot="1" x14ac:dyDescent="0.4">
      <c r="A111" s="23"/>
      <c r="B111" s="23"/>
      <c r="C111" s="9"/>
      <c r="D111" s="31"/>
      <c r="E111" s="31"/>
      <c r="F111" s="31"/>
      <c r="G111" s="31"/>
      <c r="H111" s="31"/>
      <c r="I111" s="31"/>
      <c r="J111" s="31"/>
      <c r="K111" s="11"/>
      <c r="L111" s="23"/>
      <c r="M111" s="23"/>
    </row>
    <row r="112" spans="1:13" ht="30" customHeight="1" thickTop="1" thickBot="1" x14ac:dyDescent="0.4">
      <c r="A112" s="23"/>
      <c r="B112" s="23"/>
      <c r="C112" s="257" t="s">
        <v>30</v>
      </c>
      <c r="D112" s="442">
        <f>IF(D104=0,"",(SUMIFS('Détails match'!$T:$T,'Détails match'!$H:$H,$A$45,'Détails match'!$E:$E,Stats!$A$47))/$D$104)</f>
        <v>1</v>
      </c>
      <c r="E112" s="443"/>
      <c r="F112" s="444"/>
      <c r="G112" s="258"/>
      <c r="H112" s="442">
        <f>IF(H104=0,"",(SUMIFS('Détails match'!$P:$P,'Détails match'!$Y:$Y,$L$45,'Détails match'!$E:$E,Stats!$A$47))/H104)</f>
        <v>2.5</v>
      </c>
      <c r="I112" s="443"/>
      <c r="J112" s="444"/>
      <c r="K112" s="259" t="s">
        <v>33</v>
      </c>
      <c r="L112" s="23"/>
      <c r="M112" s="23"/>
    </row>
    <row r="113" spans="1:13" ht="15.75" thickTop="1" x14ac:dyDescent="0.25">
      <c r="A113" s="23"/>
      <c r="B113" s="23"/>
      <c r="C113" s="23"/>
      <c r="D113" s="23"/>
      <c r="E113" s="23"/>
      <c r="F113" s="23"/>
      <c r="G113" s="23"/>
      <c r="H113" s="23"/>
      <c r="I113" s="23"/>
      <c r="J113" s="23"/>
      <c r="K113" s="23"/>
      <c r="L113" s="23"/>
      <c r="M113" s="23"/>
    </row>
    <row r="114" spans="1:13" ht="15.75" thickBot="1" x14ac:dyDescent="0.3">
      <c r="A114" s="23"/>
      <c r="B114" s="23"/>
      <c r="C114" s="23"/>
      <c r="D114" s="23"/>
      <c r="E114" s="23"/>
      <c r="F114" s="23"/>
      <c r="G114" s="23"/>
      <c r="H114" s="23"/>
      <c r="I114" s="23"/>
      <c r="J114" s="23"/>
      <c r="K114" s="23"/>
      <c r="L114" s="23"/>
      <c r="M114" s="23"/>
    </row>
    <row r="115" spans="1:13" ht="22.5" customHeight="1" thickTop="1" x14ac:dyDescent="0.25">
      <c r="A115" s="10"/>
      <c r="B115" s="10"/>
      <c r="C115" s="10"/>
      <c r="D115" s="10"/>
      <c r="E115" s="350" t="s">
        <v>82</v>
      </c>
      <c r="F115" s="351"/>
      <c r="G115" s="351"/>
      <c r="H115" s="351"/>
      <c r="I115" s="352"/>
      <c r="J115" s="10"/>
      <c r="K115" s="10"/>
      <c r="L115" s="10"/>
      <c r="M115" s="10"/>
    </row>
    <row r="116" spans="1:13" ht="22.5" customHeight="1" thickBot="1" x14ac:dyDescent="0.3">
      <c r="A116" s="10"/>
      <c r="B116" s="10"/>
      <c r="C116" s="10"/>
      <c r="D116" s="10"/>
      <c r="E116" s="353"/>
      <c r="F116" s="354"/>
      <c r="G116" s="354"/>
      <c r="H116" s="354"/>
      <c r="I116" s="355"/>
      <c r="J116" s="10"/>
      <c r="K116" s="10"/>
      <c r="L116" s="10"/>
      <c r="M116" s="10"/>
    </row>
    <row r="117" spans="1:13" ht="5.0999999999999996" customHeight="1" thickTop="1" thickBot="1" x14ac:dyDescent="0.3">
      <c r="A117" s="10"/>
      <c r="B117" s="10"/>
      <c r="C117" s="10"/>
      <c r="D117" s="10"/>
      <c r="E117" s="10"/>
      <c r="F117" s="10"/>
      <c r="G117" s="10"/>
      <c r="H117" s="10"/>
      <c r="I117" s="10"/>
      <c r="J117" s="10"/>
      <c r="K117" s="10"/>
      <c r="L117" s="10"/>
      <c r="M117" s="10"/>
    </row>
    <row r="118" spans="1:13" ht="15.75" thickTop="1" x14ac:dyDescent="0.25">
      <c r="A118" s="10"/>
      <c r="B118" s="10"/>
      <c r="C118" s="403" t="s">
        <v>768</v>
      </c>
      <c r="D118" s="404"/>
      <c r="E118" s="404"/>
      <c r="F118" s="404"/>
      <c r="G118" s="260"/>
      <c r="H118" s="403" t="s">
        <v>769</v>
      </c>
      <c r="I118" s="404"/>
      <c r="J118" s="404"/>
      <c r="K118" s="405"/>
      <c r="L118" s="10"/>
      <c r="M118" s="10"/>
    </row>
    <row r="119" spans="1:13" x14ac:dyDescent="0.25">
      <c r="A119" s="10"/>
      <c r="B119" s="10"/>
      <c r="C119" s="406"/>
      <c r="D119" s="407"/>
      <c r="E119" s="407"/>
      <c r="F119" s="407"/>
      <c r="G119" s="87"/>
      <c r="H119" s="406"/>
      <c r="I119" s="407"/>
      <c r="J119" s="407"/>
      <c r="K119" s="408"/>
      <c r="L119" s="10"/>
      <c r="M119" s="10"/>
    </row>
    <row r="120" spans="1:13" hidden="1" x14ac:dyDescent="0.25">
      <c r="A120" s="10"/>
      <c r="B120" s="10"/>
      <c r="C120" s="409" t="s">
        <v>49</v>
      </c>
      <c r="D120" s="394">
        <f>COUNTIFS('Détails match'!$N:$N,"OUI",'Détails match'!$H:$H,$A$45,'Détails match'!$E:$E,Stats!$A$47)</f>
        <v>3</v>
      </c>
      <c r="E120" s="371"/>
      <c r="F120" s="374"/>
      <c r="G120" s="87"/>
      <c r="H120" s="409" t="s">
        <v>49</v>
      </c>
      <c r="I120" s="394">
        <f>COUNTIFS('Détails match'!$V:$V,"OUI",'Détails match'!$Y:$Y,$L$45,'Détails match'!$E:$E,Stats!$L$47)</f>
        <v>1</v>
      </c>
      <c r="J120" s="371"/>
      <c r="K120" s="372"/>
      <c r="L120" s="10"/>
      <c r="M120" s="10"/>
    </row>
    <row r="121" spans="1:13" hidden="1" x14ac:dyDescent="0.25">
      <c r="A121" s="10"/>
      <c r="B121" s="10"/>
      <c r="C121" s="409"/>
      <c r="D121" s="410"/>
      <c r="E121" s="411"/>
      <c r="F121" s="424"/>
      <c r="G121" s="87"/>
      <c r="H121" s="409"/>
      <c r="I121" s="410"/>
      <c r="J121" s="411"/>
      <c r="K121" s="412"/>
      <c r="L121" s="10"/>
      <c r="M121" s="10"/>
    </row>
    <row r="122" spans="1:13" ht="30" hidden="1" customHeight="1" x14ac:dyDescent="0.25">
      <c r="A122" s="10"/>
      <c r="B122" s="10"/>
      <c r="C122" s="261" t="s">
        <v>50</v>
      </c>
      <c r="D122" s="365">
        <f>COUNTIFS('Détails match'!$L:$L,"Victoire",'Détails match'!$H:$H,$A$45,'Détails match'!$E:$E,Stats!$A$47,'Détails match'!$N:$N,"OUI")</f>
        <v>2</v>
      </c>
      <c r="E122" s="366"/>
      <c r="F122" s="375"/>
      <c r="G122" s="87"/>
      <c r="H122" s="261" t="s">
        <v>50</v>
      </c>
      <c r="I122" s="365">
        <f>COUNTIFS('Détails match'!$X:$X,"Victoire",'Détails match'!$Y:$Y,$L$45,'Détails match'!$E:$E,Stats!$L$47,'Détails match'!$V:$V,"OUI")</f>
        <v>0</v>
      </c>
      <c r="J122" s="366"/>
      <c r="K122" s="367"/>
      <c r="L122" s="10"/>
      <c r="M122" s="10"/>
    </row>
    <row r="123" spans="1:13" ht="35.1" customHeight="1" x14ac:dyDescent="0.25">
      <c r="A123" s="10"/>
      <c r="B123" s="10"/>
      <c r="C123" s="262" t="s">
        <v>52</v>
      </c>
      <c r="D123" s="368">
        <f>IF(D120=0,"",D122/D120)</f>
        <v>0.66666666666666663</v>
      </c>
      <c r="E123" s="368"/>
      <c r="F123" s="368"/>
      <c r="G123" s="87"/>
      <c r="H123" s="262" t="s">
        <v>52</v>
      </c>
      <c r="I123" s="368">
        <f>IF(I120=0,"",I122/I120)</f>
        <v>0</v>
      </c>
      <c r="J123" s="368"/>
      <c r="K123" s="369"/>
      <c r="L123" s="10"/>
      <c r="M123" s="10"/>
    </row>
    <row r="124" spans="1:13" ht="35.1" customHeight="1" x14ac:dyDescent="0.25">
      <c r="A124" s="10"/>
      <c r="B124" s="10"/>
      <c r="C124" s="262" t="s">
        <v>53</v>
      </c>
      <c r="D124" s="370">
        <f>IF(D120=0,"",100%-(D123+D126))</f>
        <v>0.33333333333333337</v>
      </c>
      <c r="E124" s="371"/>
      <c r="F124" s="374"/>
      <c r="G124" s="87"/>
      <c r="H124" s="262" t="s">
        <v>53</v>
      </c>
      <c r="I124" s="370">
        <f>IF(I120=0,"",100%-(I123+I126))</f>
        <v>0</v>
      </c>
      <c r="J124" s="371"/>
      <c r="K124" s="372"/>
      <c r="L124" s="10"/>
      <c r="M124" s="10"/>
    </row>
    <row r="125" spans="1:13" ht="35.1" hidden="1" customHeight="1" x14ac:dyDescent="0.25">
      <c r="A125" s="10"/>
      <c r="B125" s="10"/>
      <c r="C125" s="263" t="s">
        <v>55</v>
      </c>
      <c r="D125" s="365">
        <f>COUNTIFS('Détails match'!$L:$L,"Défaite",'Détails match'!$H:$H,$A$45,'Détails match'!$E:$E,Stats!$A$47,'Détails match'!$N:$N,"OUI")</f>
        <v>0</v>
      </c>
      <c r="E125" s="366"/>
      <c r="F125" s="375"/>
      <c r="G125" s="87"/>
      <c r="H125" s="263" t="s">
        <v>55</v>
      </c>
      <c r="I125" s="365">
        <f>COUNTIFS('Détails match'!$X:$X,"Défaite",'Détails match'!$Y:$Y,$L$45,'Détails match'!$E:$E,Stats!$L$47,'Détails match'!$V:$V,"OUI")</f>
        <v>1</v>
      </c>
      <c r="J125" s="366"/>
      <c r="K125" s="367"/>
      <c r="L125" s="10"/>
      <c r="M125" s="10"/>
    </row>
    <row r="126" spans="1:13" ht="35.1" customHeight="1" thickBot="1" x14ac:dyDescent="0.3">
      <c r="A126" s="10"/>
      <c r="B126" s="10"/>
      <c r="C126" s="264" t="s">
        <v>54</v>
      </c>
      <c r="D126" s="362">
        <f>IF(D120=0,"",D125/D120)</f>
        <v>0</v>
      </c>
      <c r="E126" s="363"/>
      <c r="F126" s="373"/>
      <c r="G126" s="265"/>
      <c r="H126" s="264" t="s">
        <v>54</v>
      </c>
      <c r="I126" s="362">
        <f>IF(I120=0,"",I125/I120)</f>
        <v>1</v>
      </c>
      <c r="J126" s="363"/>
      <c r="K126" s="364"/>
      <c r="L126" s="10"/>
      <c r="M126" s="10"/>
    </row>
    <row r="127" spans="1:13" ht="5.0999999999999996" customHeight="1" thickTop="1" thickBot="1" x14ac:dyDescent="0.3">
      <c r="A127" s="10"/>
      <c r="B127" s="10"/>
      <c r="C127" s="10"/>
      <c r="D127" s="10"/>
      <c r="E127" s="10"/>
      <c r="F127" s="10"/>
      <c r="G127" s="10"/>
      <c r="H127" s="10"/>
      <c r="I127" s="10"/>
      <c r="J127" s="10"/>
      <c r="K127" s="10"/>
      <c r="L127" s="10"/>
      <c r="M127" s="10"/>
    </row>
    <row r="128" spans="1:13" ht="15.75" thickTop="1" x14ac:dyDescent="0.25">
      <c r="A128" s="10"/>
      <c r="B128" s="10"/>
      <c r="C128" s="395" t="s">
        <v>106</v>
      </c>
      <c r="D128" s="396"/>
      <c r="E128" s="396"/>
      <c r="F128" s="396"/>
      <c r="G128" s="260"/>
      <c r="H128" s="395" t="s">
        <v>107</v>
      </c>
      <c r="I128" s="396"/>
      <c r="J128" s="396"/>
      <c r="K128" s="399"/>
      <c r="L128" s="10"/>
      <c r="M128" s="10"/>
    </row>
    <row r="129" spans="1:13" x14ac:dyDescent="0.25">
      <c r="A129" s="10"/>
      <c r="B129" s="10"/>
      <c r="C129" s="397"/>
      <c r="D129" s="398"/>
      <c r="E129" s="398"/>
      <c r="F129" s="398"/>
      <c r="G129" s="87"/>
      <c r="H129" s="397"/>
      <c r="I129" s="398"/>
      <c r="J129" s="398"/>
      <c r="K129" s="400"/>
      <c r="L129" s="10"/>
      <c r="M129" s="10"/>
    </row>
    <row r="130" spans="1:13" ht="30" hidden="1" customHeight="1" x14ac:dyDescent="0.25">
      <c r="A130" s="10"/>
      <c r="B130" s="10"/>
      <c r="C130" s="261" t="s">
        <v>56</v>
      </c>
      <c r="D130" s="394">
        <f>COUNTIFS('Détails match'!$N:$N,"NON",'Détails match'!$H:$H,$A$45,'Détails match'!$E:$E,Stats!$A$47)</f>
        <v>0</v>
      </c>
      <c r="E130" s="371"/>
      <c r="F130" s="374"/>
      <c r="G130" s="87"/>
      <c r="H130" s="261" t="s">
        <v>56</v>
      </c>
      <c r="I130" s="394">
        <f>COUNTIFS('Détails match'!$V:$V,"NON",'Détails match'!$Y:$Y,$L$45,'Détails match'!$E:$E,Stats!$L$47)</f>
        <v>1</v>
      </c>
      <c r="J130" s="371"/>
      <c r="K130" s="372"/>
      <c r="L130" s="10"/>
      <c r="M130" s="10"/>
    </row>
    <row r="131" spans="1:13" ht="30" hidden="1" customHeight="1" x14ac:dyDescent="0.25">
      <c r="A131" s="10"/>
      <c r="B131" s="10"/>
      <c r="C131" s="261" t="s">
        <v>57</v>
      </c>
      <c r="D131" s="365">
        <f>COUNTIFS('Détails match'!$L:$L,"Victoire",'Détails match'!$H:$H,$A$45,'Détails match'!$E:$E,Stats!$A$47,'Détails match'!$N:$N,"NON")</f>
        <v>0</v>
      </c>
      <c r="E131" s="366"/>
      <c r="F131" s="375"/>
      <c r="G131" s="87"/>
      <c r="H131" s="261" t="s">
        <v>57</v>
      </c>
      <c r="I131" s="365">
        <f>COUNTIFS('Détails match'!$X:$X,"Victoire",'Détails match'!$Y:$Y,$L$45,'Détails match'!$E:$E,Stats!$L$47,'Détails match'!$V:$V,"NON")</f>
        <v>0</v>
      </c>
      <c r="J131" s="366"/>
      <c r="K131" s="367"/>
      <c r="L131" s="10"/>
      <c r="M131" s="10"/>
    </row>
    <row r="132" spans="1:13" ht="30" customHeight="1" x14ac:dyDescent="0.25">
      <c r="A132" s="10"/>
      <c r="B132" s="10"/>
      <c r="C132" s="266" t="s">
        <v>52</v>
      </c>
      <c r="D132" s="368" t="str">
        <f>IF(D130=0,"",D131/D130)</f>
        <v/>
      </c>
      <c r="E132" s="368"/>
      <c r="F132" s="368"/>
      <c r="G132" s="87"/>
      <c r="H132" s="266" t="s">
        <v>52</v>
      </c>
      <c r="I132" s="368">
        <f>IF(I130=0,"",I131/I130)</f>
        <v>0</v>
      </c>
      <c r="J132" s="368"/>
      <c r="K132" s="369"/>
      <c r="L132" s="10"/>
      <c r="M132" s="10"/>
    </row>
    <row r="133" spans="1:13" s="2" customFormat="1" ht="30" customHeight="1" x14ac:dyDescent="0.25">
      <c r="A133" s="10"/>
      <c r="B133" s="10"/>
      <c r="C133" s="266" t="s">
        <v>53</v>
      </c>
      <c r="D133" s="370" t="str">
        <f>IF(D130=0,"",100%-(D132+D135))</f>
        <v/>
      </c>
      <c r="E133" s="371"/>
      <c r="F133" s="374"/>
      <c r="G133" s="87"/>
      <c r="H133" s="266" t="s">
        <v>53</v>
      </c>
      <c r="I133" s="370">
        <f>IF(I130=0,"",100%-(I132+I135))</f>
        <v>0</v>
      </c>
      <c r="J133" s="371"/>
      <c r="K133" s="372"/>
      <c r="L133" s="10"/>
      <c r="M133" s="10"/>
    </row>
    <row r="134" spans="1:13" s="2" customFormat="1" ht="30" hidden="1" customHeight="1" x14ac:dyDescent="0.25">
      <c r="A134" s="10"/>
      <c r="B134" s="10"/>
      <c r="C134" s="261" t="s">
        <v>58</v>
      </c>
      <c r="D134" s="365">
        <f>COUNTIFS('Détails match'!$L:$L,"Défaite",'Détails match'!$H:$H,$A$45,'Détails match'!$E:$E,Stats!$A$47,'Détails match'!$N:$N,"NON")</f>
        <v>0</v>
      </c>
      <c r="E134" s="366"/>
      <c r="F134" s="375"/>
      <c r="G134" s="87"/>
      <c r="H134" s="261" t="s">
        <v>58</v>
      </c>
      <c r="I134" s="365">
        <f>COUNTIFS('Détails match'!$X:$X,"Défaite",'Détails match'!$Y:$Y,$L$45,'Détails match'!$E:$E,Stats!$L$47,'Détails match'!$V:$V,"NON")</f>
        <v>1</v>
      </c>
      <c r="J134" s="366"/>
      <c r="K134" s="367"/>
      <c r="L134" s="10"/>
      <c r="M134" s="10"/>
    </row>
    <row r="135" spans="1:13" s="2" customFormat="1" ht="30" customHeight="1" thickBot="1" x14ac:dyDescent="0.3">
      <c r="A135" s="10"/>
      <c r="B135" s="10"/>
      <c r="C135" s="267" t="s">
        <v>54</v>
      </c>
      <c r="D135" s="362" t="str">
        <f>IF(D130=0,"",D134/D130)</f>
        <v/>
      </c>
      <c r="E135" s="363"/>
      <c r="F135" s="373"/>
      <c r="G135" s="265"/>
      <c r="H135" s="267" t="s">
        <v>54</v>
      </c>
      <c r="I135" s="362">
        <f>IF(I130=0,"",I134/I130)</f>
        <v>1</v>
      </c>
      <c r="J135" s="363"/>
      <c r="K135" s="364"/>
      <c r="L135" s="10"/>
      <c r="M135" s="10"/>
    </row>
    <row r="136" spans="1:13" s="2" customFormat="1" ht="5.0999999999999996" customHeight="1" thickTop="1" thickBot="1" x14ac:dyDescent="0.3">
      <c r="A136" s="10"/>
      <c r="B136" s="10"/>
      <c r="C136" s="10"/>
      <c r="D136" s="10"/>
      <c r="E136" s="10"/>
      <c r="F136" s="10"/>
      <c r="G136" s="10"/>
      <c r="H136" s="10"/>
      <c r="I136" s="10"/>
      <c r="J136" s="10"/>
      <c r="K136" s="10"/>
      <c r="L136" s="10"/>
      <c r="M136" s="10"/>
    </row>
    <row r="137" spans="1:13" ht="27" customHeight="1" thickTop="1" thickBot="1" x14ac:dyDescent="0.3">
      <c r="A137" s="10"/>
      <c r="B137" s="10"/>
      <c r="C137" s="376" t="s">
        <v>755</v>
      </c>
      <c r="D137" s="377"/>
      <c r="E137" s="377"/>
      <c r="F137" s="377"/>
      <c r="G137" s="268"/>
      <c r="H137" s="376" t="s">
        <v>754</v>
      </c>
      <c r="I137" s="377"/>
      <c r="J137" s="377"/>
      <c r="K137" s="378"/>
      <c r="L137" s="10"/>
      <c r="M137" s="10"/>
    </row>
    <row r="138" spans="1:13" ht="30" customHeight="1" thickTop="1" x14ac:dyDescent="0.25">
      <c r="A138" s="290" t="s">
        <v>770</v>
      </c>
      <c r="B138" s="291">
        <v>-1.5</v>
      </c>
      <c r="C138" s="292" t="s">
        <v>756</v>
      </c>
      <c r="D138" s="292" t="s">
        <v>757</v>
      </c>
      <c r="E138" s="292" t="s">
        <v>758</v>
      </c>
      <c r="F138" s="293" t="s">
        <v>759</v>
      </c>
      <c r="G138" s="10"/>
      <c r="H138" s="310">
        <v>-1.5</v>
      </c>
      <c r="I138" s="292" t="s">
        <v>756</v>
      </c>
      <c r="J138" s="292" t="s">
        <v>757</v>
      </c>
      <c r="K138" s="292" t="s">
        <v>758</v>
      </c>
      <c r="L138" s="294" t="s">
        <v>759</v>
      </c>
      <c r="M138" s="295" t="s">
        <v>771</v>
      </c>
    </row>
    <row r="139" spans="1:13" ht="24.95" hidden="1" customHeight="1" x14ac:dyDescent="0.25">
      <c r="A139" s="269" t="s">
        <v>60</v>
      </c>
      <c r="B139" s="1">
        <f>COUNTIFS('Détails match'!$H:$H,$A$45,'Détails match'!$Q:$Q,"&lt;1,5",'Détails match'!$E:$E,$A$47)</f>
        <v>0</v>
      </c>
      <c r="C139" s="1">
        <f>COUNTIFS('Détails match'!$H:$H,$A$45,'Détails match'!$Q:$Q,"&lt;2",'Détails match'!$E:$E,$A$47)-B139</f>
        <v>0</v>
      </c>
      <c r="D139" s="1">
        <f>COUNTIFS('Détails match'!$H:$H,$A$45,'Détails match'!$Q:$Q,"&lt;3",'Détails match'!$E:$E,$A$47)-(B139+C139)</f>
        <v>3</v>
      </c>
      <c r="E139" s="1">
        <f>COUNTIFS('Détails match'!$H:$H,$A$45,'Détails match'!$Q:$Q,"&lt;4",'Détails match'!$E:$E,$A$47)-(B139+C139+D139)</f>
        <v>0</v>
      </c>
      <c r="F139" s="1">
        <f>COUNTIFS('Détails match'!$H:$H,$A$45,'Détails match'!$Q:$Q,"&gt;=4",'Détails match'!$E:$E,$A$47)</f>
        <v>0</v>
      </c>
      <c r="G139" s="10"/>
      <c r="H139" s="297">
        <f>COUNTIFS('Détails match'!$Y:$Y,$L$45,'Détails match'!$S:$S,"&lt;1,5",'Détails match'!$E:$E,$L$47)</f>
        <v>0</v>
      </c>
      <c r="I139" s="1">
        <f>COUNTIFS('Détails match'!$Y:$Y,$L$45,'Détails match'!$S:$S,"&lt;2",'Détails match'!$E:$E,$L$47)-H139</f>
        <v>0</v>
      </c>
      <c r="J139" s="1">
        <f>COUNTIFS('Détails match'!$Y:$Y,$L$45,'Détails match'!$S:$S,"&lt;3",'Détails match'!$E:$E,$L$47)-(H139+I139)</f>
        <v>1</v>
      </c>
      <c r="K139" s="1">
        <f>COUNTIFS('Détails match'!$Y:$Y,$L$45,'Détails match'!$S:$S,"&lt;4",'Détails match'!$E:$E,$L$47)-(H139+I139+J139)</f>
        <v>1</v>
      </c>
      <c r="L139" s="1">
        <f>COUNTIFS('Détails match'!$Y:$Y,$L$45,'Détails match'!$S:$S,"&gt;=4",'Détails match'!$E:$E,$L$47)</f>
        <v>0</v>
      </c>
      <c r="M139" s="275" t="s">
        <v>60</v>
      </c>
    </row>
    <row r="140" spans="1:13" s="2" customFormat="1" ht="24.95" hidden="1" customHeight="1" x14ac:dyDescent="0.25">
      <c r="A140" s="270" t="s">
        <v>27</v>
      </c>
      <c r="B140" s="239">
        <f>COUNTIFS('Détails match'!$L:$L,$A$140,'Détails match'!$H:$H,$A$45,'Détails match'!$E:$E,$A$47,'Détails match'!$Q:$Q,"&lt;1,5")</f>
        <v>0</v>
      </c>
      <c r="C140" s="239">
        <f>COUNTIFS('Détails match'!$L:$L,$A$140,'Détails match'!$H:$H,$A$45,'Détails match'!$E:$E,$A$47,'Détails match'!$Q:$Q,"&lt;2")-B140</f>
        <v>0</v>
      </c>
      <c r="D140" s="239">
        <f>COUNTIFS('Détails match'!$L:$L,$A$140,'Détails match'!$H:$H,$A$45,'Détails match'!$E:$E,$A$47,'Détails match'!$Q:$Q,"&lt;3")-(B140+C140)</f>
        <v>2</v>
      </c>
      <c r="E140" s="239">
        <f>COUNTIFS('Détails match'!$L:$L,$A$140,'Détails match'!$H:$H,$A$45,'Détails match'!$E:$E,$A$47,'Détails match'!$Q:$Q,"&lt;4")-(B140+C140+D140)</f>
        <v>0</v>
      </c>
      <c r="F140" s="239">
        <f>COUNTIFS('Détails match'!$L:$L,$A$140,'Détails match'!$H:$H,$A$45,'Détails match'!$E:$E,$A$47,'Détails match'!$Q:$Q,"&gt;=4")</f>
        <v>0</v>
      </c>
      <c r="G140" s="15"/>
      <c r="H140" s="269">
        <f>COUNTIFS('Détails match'!$X:$X,$M$140,'Détails match'!$Y:$Y,$L$45,'Détails match'!$E:$E,$L$47,'Détails match'!$S:$S,"&lt;1,5")</f>
        <v>0</v>
      </c>
      <c r="I140" s="239">
        <f>COUNTIFS('Détails match'!$X:$X,$M$140,'Détails match'!$Y:$Y,$L$45,'Détails match'!$E:$E,$L$47,'Détails match'!$S:$S,"&lt;2")-H140</f>
        <v>0</v>
      </c>
      <c r="J140" s="239">
        <f>COUNTIFS('Détails match'!$X:$X,$M$140,'Détails match'!$Y:$Y,$L$45,'Détails match'!$E:$E,$L$47,'Détails match'!$S:$S,"&lt;3")-(I140+H140)</f>
        <v>0</v>
      </c>
      <c r="K140" s="239">
        <f>COUNTIFS('Détails match'!$X:$X,$M$140,'Détails match'!$Y:$Y,$L$45,'Détails match'!$E:$E,$L$47,'Détails match'!$S:$S,"&lt;4")-(J140+I140+H140)</f>
        <v>0</v>
      </c>
      <c r="L140" s="239">
        <f>COUNTIFS('Détails match'!$X:$X,$M$140,'Détails match'!$Y:$Y,$L$45,'Détails match'!$E:$E,$L$47,'Détails match'!$S:$S,"&gt;=4")</f>
        <v>0</v>
      </c>
      <c r="M140" s="276" t="s">
        <v>27</v>
      </c>
    </row>
    <row r="141" spans="1:13" s="2" customFormat="1" ht="24.95" customHeight="1" x14ac:dyDescent="0.25">
      <c r="A141" s="270" t="s">
        <v>52</v>
      </c>
      <c r="B141" s="240" t="str">
        <f>IF($B$139=0,"",B140/$B$139)</f>
        <v/>
      </c>
      <c r="C141" s="240" t="str">
        <f>IF($C$139=0,"",C140/$C139)</f>
        <v/>
      </c>
      <c r="D141" s="240">
        <f>IF($D$139=0,"",D140/$D$139)</f>
        <v>0.66666666666666663</v>
      </c>
      <c r="E141" s="240" t="str">
        <f>IF($E$139=0,"",E140/$E$139)</f>
        <v/>
      </c>
      <c r="F141" s="130" t="str">
        <f>IF($F$139=0,"",F140/$F$139)</f>
        <v/>
      </c>
      <c r="G141" s="15"/>
      <c r="H141" s="298" t="str">
        <f>IF(H139=0,"",H140/H139)</f>
        <v/>
      </c>
      <c r="I141" s="130" t="str">
        <f>IF(I139=0,"",I140/I139)</f>
        <v/>
      </c>
      <c r="J141" s="130">
        <f>IF(J139=0,"",J140/J139)</f>
        <v>0</v>
      </c>
      <c r="K141" s="130">
        <f>IF(K139=0,"",K140/K139)</f>
        <v>0</v>
      </c>
      <c r="L141" s="130" t="str">
        <f>IF(L139=0,"",L140/L139)</f>
        <v/>
      </c>
      <c r="M141" s="276" t="s">
        <v>52</v>
      </c>
    </row>
    <row r="142" spans="1:13" s="2" customFormat="1" ht="24.95" hidden="1" customHeight="1" x14ac:dyDescent="0.25">
      <c r="A142" s="271" t="s">
        <v>28</v>
      </c>
      <c r="B142" s="239">
        <f>COUNTIFS('Détails match'!$L:$L,$A142,'Détails match'!$H:$H,$A$45,'Détails match'!$E:$E,$A$47,'Détails match'!$Q:$Q,"&lt;1,5")</f>
        <v>0</v>
      </c>
      <c r="C142" s="239">
        <f>COUNTIFS('Détails match'!$L:$L,$A$142,'Détails match'!$H:$H,$A$45,'Détails match'!$E:$E,$A$47,'Détails match'!$Q:$Q,"&lt;2")-B142</f>
        <v>0</v>
      </c>
      <c r="D142" s="239">
        <f>COUNTIFS('Détails match'!$L:$L,$A$142,'Détails match'!$H:$H,$A$45,'Détails match'!$E:$E,$A$47,'Détails match'!$Q:$Q,"&lt;3")-(B142+C142)</f>
        <v>1</v>
      </c>
      <c r="E142" s="239">
        <f>COUNTIFS('Détails match'!$L:$L,$A$142,'Détails match'!$H:$H,$A$45,'Détails match'!$E:$E,$A$47,'Détails match'!$Q:$Q,"&lt;4")-(B142+C142+D142)</f>
        <v>0</v>
      </c>
      <c r="F142" s="239">
        <f>COUNTIFS('Détails match'!$L:$L,$A$142,'Détails match'!$H:$H,$A$45,'Détails match'!$E:$E,$A$47,'Détails match'!$Q:$Q,"&gt;=4")</f>
        <v>0</v>
      </c>
      <c r="G142" s="15"/>
      <c r="H142" s="269">
        <f>COUNTIFS('Détails match'!$X:$X,$M$142,'Détails match'!$Y:$Y,$L$45,'Détails match'!$E:$E,$L$47,'Détails match'!$S:$S,"&lt;1,5")</f>
        <v>0</v>
      </c>
      <c r="I142" s="239">
        <f>COUNTIFS('Détails match'!$X:$X,$M$142,'Détails match'!$Y:$Y,$L$45,'Détails match'!$E:$E,$L$47,'Détails match'!$S:$S,"&lt;2")-H142</f>
        <v>0</v>
      </c>
      <c r="J142" s="239">
        <f>COUNTIFS('Détails match'!$X:$X,$M$142,'Détails match'!$Y:$Y,$L$45,'Détails match'!$E:$E,$L$47,'Détails match'!$S:$S,"&lt;3")-(I142+H142)</f>
        <v>0</v>
      </c>
      <c r="K142" s="239">
        <f>COUNTIFS('Détails match'!$X:$X,$M$142,'Détails match'!$Y:$Y,$L$45,'Détails match'!$E:$E,$L$47,'Détails match'!$S:$S,"&lt;4")-(H142+I142+J142)</f>
        <v>0</v>
      </c>
      <c r="L142" s="239">
        <f>COUNTIFS('Détails match'!$X:$X,$M$142,'Détails match'!$Y:$Y,$L$45,'Détails match'!$E:$E,$L$47,'Détails match'!$S:$S,"&gt;=4")</f>
        <v>0</v>
      </c>
      <c r="M142" s="277" t="s">
        <v>28</v>
      </c>
    </row>
    <row r="143" spans="1:13" s="2" customFormat="1" ht="24.95" customHeight="1" x14ac:dyDescent="0.25">
      <c r="A143" s="271" t="s">
        <v>53</v>
      </c>
      <c r="B143" s="240" t="str">
        <f>IF($B$139=0,"",B142/$B$139)</f>
        <v/>
      </c>
      <c r="C143" s="240" t="str">
        <f>IF($C$139=0,"",C142/$C139)</f>
        <v/>
      </c>
      <c r="D143" s="240">
        <f>IF($D$139=0,"",D142/$D$139)</f>
        <v>0.33333333333333331</v>
      </c>
      <c r="E143" s="240" t="str">
        <f>IF($E$139=0,"",E142/$E$139)</f>
        <v/>
      </c>
      <c r="F143" s="130" t="str">
        <f>IF($F$139=0,"",F142/$F$139)</f>
        <v/>
      </c>
      <c r="G143" s="15"/>
      <c r="H143" s="298" t="str">
        <f>IF(H139=0,"",H142/H139)</f>
        <v/>
      </c>
      <c r="I143" s="130" t="str">
        <f>IF(I139=0,"",I142/I139)</f>
        <v/>
      </c>
      <c r="J143" s="130">
        <f>IF(J139=0,"",J142/J139)</f>
        <v>0</v>
      </c>
      <c r="K143" s="130">
        <f>IF(K139=0,"",K142/K139)</f>
        <v>0</v>
      </c>
      <c r="L143" s="130" t="str">
        <f>IF(L139=0,"",L142/L139)</f>
        <v/>
      </c>
      <c r="M143" s="277" t="s">
        <v>53</v>
      </c>
    </row>
    <row r="144" spans="1:13" s="2" customFormat="1" ht="24.95" hidden="1" customHeight="1" x14ac:dyDescent="0.25">
      <c r="A144" s="272" t="s">
        <v>29</v>
      </c>
      <c r="B144" s="239">
        <f>COUNTIFS('Détails match'!$L:$L,$A144,'Détails match'!$H:$H,$A$45,'Détails match'!$E:$E,$A$47,'Détails match'!$Q:$Q,"&lt;1,5")</f>
        <v>0</v>
      </c>
      <c r="C144" s="239">
        <f>COUNTIFS('Détails match'!$L:$L,$A$144,'Détails match'!$H:$H,$A$45,'Détails match'!$E:$E,$A$47,'Détails match'!$Q:$Q,"&lt;2")-B144</f>
        <v>0</v>
      </c>
      <c r="D144" s="239">
        <f>COUNTIFS('Détails match'!$L:$L,$A$144,'Détails match'!$H:$H,$A$45,'Détails match'!$E:$E,$A$47,'Détails match'!$Q:$Q,"&lt;3")-(B144+C144)</f>
        <v>0</v>
      </c>
      <c r="E144" s="239">
        <f>COUNTIFS('Détails match'!$L:$L,$A$144,'Détails match'!$H:$H,$A$45,'Détails match'!$E:$E,$A$47,'Détails match'!$Q:$Q,"&lt;4")-(B144+C144+D144)</f>
        <v>0</v>
      </c>
      <c r="F144" s="239">
        <f>COUNTIFS('Détails match'!$L:$L,$A$144,'Détails match'!$H:$H,$A$45,'Détails match'!$E:$E,$A$47,'Détails match'!$Q:$Q,"&gt;=4")</f>
        <v>0</v>
      </c>
      <c r="G144" s="15"/>
      <c r="H144" s="269">
        <f>COUNTIFS('Détails match'!$X:$X,$M$144,'Détails match'!$Y:$Y,$L$45,'Détails match'!$E:$E,$L$47,'Détails match'!$S:$S,"&lt;1,5")</f>
        <v>0</v>
      </c>
      <c r="I144" s="239">
        <f>COUNTIFS('Détails match'!$X:$X,$M$144,'Détails match'!$Y:$Y,$L$45,'Détails match'!$E:$E,$L$47,'Détails match'!$S:$S,"&lt;2")-H144</f>
        <v>0</v>
      </c>
      <c r="J144" s="239">
        <f>COUNTIFS('Détails match'!$X:$X,$M$144,'Détails match'!$Y:$Y,$L$45,'Détails match'!$E:$E,$L$47,'Détails match'!$S:$S,"&lt;3")-(I144+H144)</f>
        <v>1</v>
      </c>
      <c r="K144" s="239">
        <f>COUNTIFS('Détails match'!$X:$X,$M$144,'Détails match'!$Y:$Y,$L$45,'Détails match'!$E:$E,$L$47,'Détails match'!$S:$S,"&lt;4")-(J144+I144+H144)</f>
        <v>1</v>
      </c>
      <c r="L144" s="239">
        <f>COUNTIFS('Détails match'!$X:$X,$M$144,'Détails match'!$Y:$Y,$L$45,'Détails match'!$E:$E,$L$47,'Détails match'!$S:$S,"&gt;=4")</f>
        <v>0</v>
      </c>
      <c r="M144" s="278" t="s">
        <v>29</v>
      </c>
    </row>
    <row r="145" spans="1:13" s="2" customFormat="1" ht="24.95" customHeight="1" thickBot="1" x14ac:dyDescent="0.3">
      <c r="A145" s="273" t="s">
        <v>54</v>
      </c>
      <c r="B145" s="281" t="str">
        <f>IF($B$139=0,"",B144/$B$139)</f>
        <v/>
      </c>
      <c r="C145" s="274" t="str">
        <f>IF($C$139=0,"",C144/$C139)</f>
        <v/>
      </c>
      <c r="D145" s="274">
        <f>IF($D$139=0,"",D144/$D$139)</f>
        <v>0</v>
      </c>
      <c r="E145" s="274" t="str">
        <f>IF($E$139=0,"",E144/$E$139)</f>
        <v/>
      </c>
      <c r="F145" s="279" t="str">
        <f>IF($F$139=0,"",F144/$F$139)</f>
        <v/>
      </c>
      <c r="G145" s="282"/>
      <c r="H145" s="299" t="str">
        <f>IF(H139=0,"",H144/H139)</f>
        <v/>
      </c>
      <c r="I145" s="279" t="str">
        <f>IF(I139=0,"",I144/I139)</f>
        <v/>
      </c>
      <c r="J145" s="279">
        <f>IF(J139=0,"",J144/J139)</f>
        <v>1</v>
      </c>
      <c r="K145" s="279">
        <f>IF(K139=0,"",K144/K139)</f>
        <v>1</v>
      </c>
      <c r="L145" s="279" t="str">
        <f>IF(L139=0,"",L144/L139)</f>
        <v/>
      </c>
      <c r="M145" s="280" t="s">
        <v>54</v>
      </c>
    </row>
    <row r="146" spans="1:13" s="2" customFormat="1" ht="16.5" thickTop="1" thickBot="1" x14ac:dyDescent="0.3">
      <c r="A146" s="10"/>
      <c r="B146" s="10"/>
      <c r="C146" s="10"/>
      <c r="D146" s="10"/>
      <c r="E146" s="10"/>
      <c r="F146" s="10"/>
      <c r="G146" s="10"/>
      <c r="H146" s="10"/>
      <c r="I146" s="10"/>
      <c r="J146" s="10"/>
      <c r="K146" s="10"/>
      <c r="L146" s="10"/>
      <c r="M146" s="10"/>
    </row>
    <row r="147" spans="1:13" ht="15.75" customHeight="1" thickTop="1" x14ac:dyDescent="0.25">
      <c r="A147" s="53"/>
      <c r="B147" s="53"/>
      <c r="C147" s="53"/>
      <c r="D147" s="53"/>
      <c r="E147" s="344" t="s">
        <v>105</v>
      </c>
      <c r="F147" s="345"/>
      <c r="G147" s="345"/>
      <c r="H147" s="345"/>
      <c r="I147" s="346"/>
      <c r="J147" s="53"/>
      <c r="K147" s="53"/>
      <c r="L147" s="53"/>
      <c r="M147" s="53"/>
    </row>
    <row r="148" spans="1:13" ht="30" customHeight="1" thickBot="1" x14ac:dyDescent="0.3">
      <c r="A148" s="53"/>
      <c r="B148" s="53"/>
      <c r="C148" s="53"/>
      <c r="D148" s="53"/>
      <c r="E148" s="347"/>
      <c r="F148" s="348"/>
      <c r="G148" s="348"/>
      <c r="H148" s="348"/>
      <c r="I148" s="349"/>
      <c r="J148" s="53"/>
      <c r="K148" s="53"/>
      <c r="L148" s="53"/>
      <c r="M148" s="53"/>
    </row>
    <row r="149" spans="1:13" ht="5.0999999999999996" customHeight="1" thickTop="1" thickBot="1" x14ac:dyDescent="0.3">
      <c r="A149" s="53"/>
      <c r="B149" s="53"/>
      <c r="C149" s="53"/>
      <c r="D149" s="53"/>
      <c r="E149" s="53"/>
      <c r="F149" s="53"/>
      <c r="G149" s="53"/>
      <c r="H149" s="53"/>
      <c r="I149" s="53"/>
      <c r="J149" s="53"/>
      <c r="K149" s="53"/>
      <c r="L149" s="53"/>
      <c r="M149" s="53"/>
    </row>
    <row r="150" spans="1:13" s="2" customFormat="1" ht="15" customHeight="1" thickTop="1" x14ac:dyDescent="0.25">
      <c r="A150" s="53"/>
      <c r="B150" s="53"/>
      <c r="C150" s="356" t="s">
        <v>108</v>
      </c>
      <c r="D150" s="357"/>
      <c r="E150" s="357"/>
      <c r="F150" s="357"/>
      <c r="G150" s="260"/>
      <c r="H150" s="356" t="s">
        <v>109</v>
      </c>
      <c r="I150" s="357"/>
      <c r="J150" s="357"/>
      <c r="K150" s="360"/>
      <c r="L150" s="53"/>
      <c r="M150" s="53"/>
    </row>
    <row r="151" spans="1:13" s="2" customFormat="1" x14ac:dyDescent="0.25">
      <c r="A151" s="53"/>
      <c r="B151" s="53"/>
      <c r="C151" s="358"/>
      <c r="D151" s="359"/>
      <c r="E151" s="359"/>
      <c r="F151" s="359"/>
      <c r="G151" s="87"/>
      <c r="H151" s="358"/>
      <c r="I151" s="359"/>
      <c r="J151" s="359"/>
      <c r="K151" s="361"/>
      <c r="L151" s="53"/>
      <c r="M151" s="53"/>
    </row>
    <row r="152" spans="1:13" s="2" customFormat="1" ht="30" hidden="1" customHeight="1" x14ac:dyDescent="0.25">
      <c r="A152" s="53"/>
      <c r="B152" s="53"/>
      <c r="C152" s="261" t="s">
        <v>49</v>
      </c>
      <c r="D152" s="394">
        <f>COUNTIFS('Détails match'!$O:$O,"OUI",'Détails match'!$H:$H,$A$45,'Détails match'!$E:$E,Stats!$A$47)</f>
        <v>0</v>
      </c>
      <c r="E152" s="371"/>
      <c r="F152" s="374"/>
      <c r="G152" s="87"/>
      <c r="H152" s="261" t="s">
        <v>49</v>
      </c>
      <c r="I152" s="394">
        <f>COUNTIFS('Détails match'!$U:$U,"OUI",'Détails match'!$Y:$Y,$L$45,'Détails match'!$E:$E,Stats!$A$47)</f>
        <v>2</v>
      </c>
      <c r="J152" s="371"/>
      <c r="K152" s="372"/>
      <c r="L152" s="53"/>
      <c r="M152" s="53"/>
    </row>
    <row r="153" spans="1:13" s="2" customFormat="1" ht="30" hidden="1" customHeight="1" x14ac:dyDescent="0.25">
      <c r="A153" s="53"/>
      <c r="B153" s="53"/>
      <c r="C153" s="261" t="s">
        <v>50</v>
      </c>
      <c r="D153" s="365">
        <f>COUNTIFS('Détails match'!$L:$L,"Victoire",'Détails match'!$H:$H,$A$45,'Détails match'!$E:$E,Stats!$A$47,'Détails match'!$O:$O,"OUI")</f>
        <v>0</v>
      </c>
      <c r="E153" s="366"/>
      <c r="F153" s="375"/>
      <c r="G153" s="87"/>
      <c r="H153" s="261" t="s">
        <v>50</v>
      </c>
      <c r="I153" s="365">
        <f>COUNTIFS('Détails match'!$X:$X,"Victoire",'Détails match'!$Y:$Y,$L$45,'Détails match'!$E:$E,Stats!$A$47,'Détails match'!$U:$U,"OUI")</f>
        <v>0</v>
      </c>
      <c r="J153" s="366"/>
      <c r="K153" s="367"/>
      <c r="L153" s="53"/>
      <c r="M153" s="53"/>
    </row>
    <row r="154" spans="1:13" s="2" customFormat="1" ht="30" customHeight="1" x14ac:dyDescent="0.25">
      <c r="A154" s="53"/>
      <c r="B154" s="53"/>
      <c r="C154" s="266" t="s">
        <v>52</v>
      </c>
      <c r="D154" s="368" t="str">
        <f>IF(D152=0,"",D153/D152)</f>
        <v/>
      </c>
      <c r="E154" s="368"/>
      <c r="F154" s="368"/>
      <c r="G154" s="87"/>
      <c r="H154" s="266" t="s">
        <v>52</v>
      </c>
      <c r="I154" s="368">
        <f>IF(I152=0,"",I153/I152)</f>
        <v>0</v>
      </c>
      <c r="J154" s="368"/>
      <c r="K154" s="369"/>
      <c r="L154" s="53"/>
      <c r="M154" s="53"/>
    </row>
    <row r="155" spans="1:13" s="2" customFormat="1" ht="30" customHeight="1" x14ac:dyDescent="0.25">
      <c r="A155" s="53"/>
      <c r="B155" s="53"/>
      <c r="C155" s="266" t="s">
        <v>53</v>
      </c>
      <c r="D155" s="370" t="str">
        <f>IF(D152=0,"",100%-(D154+D157))</f>
        <v/>
      </c>
      <c r="E155" s="371"/>
      <c r="F155" s="374"/>
      <c r="G155" s="87"/>
      <c r="H155" s="266" t="s">
        <v>53</v>
      </c>
      <c r="I155" s="370">
        <f>IF(I152=0,"",100%-(I154+I157))</f>
        <v>0</v>
      </c>
      <c r="J155" s="371"/>
      <c r="K155" s="372"/>
      <c r="L155" s="53"/>
      <c r="M155" s="53"/>
    </row>
    <row r="156" spans="1:13" s="2" customFormat="1" ht="30" hidden="1" customHeight="1" x14ac:dyDescent="0.25">
      <c r="A156" s="53"/>
      <c r="B156" s="53"/>
      <c r="C156" s="261" t="s">
        <v>55</v>
      </c>
      <c r="D156" s="365">
        <f>COUNTIFS('Détails match'!$L:$L,"Défaite",'Détails match'!$H:$H,$A$45,'Détails match'!$E:$E,Stats!$A$47,'Détails match'!$O:$O,"OUI")</f>
        <v>0</v>
      </c>
      <c r="E156" s="366"/>
      <c r="F156" s="375"/>
      <c r="G156" s="87"/>
      <c r="H156" s="261" t="s">
        <v>55</v>
      </c>
      <c r="I156" s="365">
        <f>COUNTIFS('Détails match'!$X:$X,"Défaite",'Détails match'!$Y:$Y,$L$45,'Détails match'!$E:$E,Stats!$A$47,'Détails match'!$U:$U,"OUI")</f>
        <v>2</v>
      </c>
      <c r="J156" s="366"/>
      <c r="K156" s="367"/>
      <c r="L156" s="53"/>
      <c r="M156" s="53"/>
    </row>
    <row r="157" spans="1:13" s="2" customFormat="1" ht="30" customHeight="1" thickBot="1" x14ac:dyDescent="0.3">
      <c r="A157" s="53"/>
      <c r="B157" s="53"/>
      <c r="C157" s="267" t="s">
        <v>54</v>
      </c>
      <c r="D157" s="362" t="str">
        <f>IF(D152=0,"",D156/D152)</f>
        <v/>
      </c>
      <c r="E157" s="363"/>
      <c r="F157" s="373"/>
      <c r="G157" s="265"/>
      <c r="H157" s="267" t="s">
        <v>54</v>
      </c>
      <c r="I157" s="362">
        <f>IF(I152=0,"",I156/I152)</f>
        <v>1</v>
      </c>
      <c r="J157" s="363"/>
      <c r="K157" s="364"/>
      <c r="L157" s="53"/>
      <c r="M157" s="53"/>
    </row>
    <row r="158" spans="1:13" s="2" customFormat="1" ht="5.0999999999999996" customHeight="1" thickTop="1" thickBot="1" x14ac:dyDescent="0.3">
      <c r="A158" s="53"/>
      <c r="B158" s="53"/>
      <c r="C158" s="53"/>
      <c r="D158" s="53"/>
      <c r="E158" s="53"/>
      <c r="F158" s="53"/>
      <c r="G158" s="53"/>
      <c r="H158" s="53"/>
      <c r="I158" s="53"/>
      <c r="J158" s="53"/>
      <c r="K158" s="53"/>
      <c r="L158" s="53"/>
      <c r="M158" s="53"/>
    </row>
    <row r="159" spans="1:13" ht="15.75" thickTop="1" x14ac:dyDescent="0.25">
      <c r="A159" s="53"/>
      <c r="B159" s="53"/>
      <c r="C159" s="395" t="s">
        <v>110</v>
      </c>
      <c r="D159" s="396"/>
      <c r="E159" s="396"/>
      <c r="F159" s="396"/>
      <c r="G159" s="260"/>
      <c r="H159" s="395" t="s">
        <v>111</v>
      </c>
      <c r="I159" s="396"/>
      <c r="J159" s="396"/>
      <c r="K159" s="399"/>
      <c r="L159" s="53"/>
      <c r="M159" s="53"/>
    </row>
    <row r="160" spans="1:13" x14ac:dyDescent="0.25">
      <c r="A160" s="53"/>
      <c r="B160" s="53"/>
      <c r="C160" s="397"/>
      <c r="D160" s="398"/>
      <c r="E160" s="398"/>
      <c r="F160" s="398"/>
      <c r="G160" s="87"/>
      <c r="H160" s="397"/>
      <c r="I160" s="398"/>
      <c r="J160" s="398"/>
      <c r="K160" s="400"/>
      <c r="L160" s="53"/>
      <c r="M160" s="53"/>
    </row>
    <row r="161" spans="1:13" ht="30" hidden="1" customHeight="1" x14ac:dyDescent="0.25">
      <c r="A161" s="53"/>
      <c r="B161" s="53"/>
      <c r="C161" s="261" t="s">
        <v>56</v>
      </c>
      <c r="D161" s="394">
        <f>COUNTIFS('Détails match'!$O:$O,"NON",'Détails match'!$H:$H,$A$45,'Détails match'!$E:$E,Stats!$A$47)</f>
        <v>3</v>
      </c>
      <c r="E161" s="371"/>
      <c r="F161" s="374"/>
      <c r="G161" s="87"/>
      <c r="H161" s="261" t="s">
        <v>56</v>
      </c>
      <c r="I161" s="394">
        <f>COUNTIFS('Détails match'!$U:$U,"NON",'Détails match'!$Y:$Y,$L$45,'Détails match'!$E:$E,Stats!$A$47)</f>
        <v>0</v>
      </c>
      <c r="J161" s="371"/>
      <c r="K161" s="372"/>
      <c r="L161" s="53"/>
      <c r="M161" s="53"/>
    </row>
    <row r="162" spans="1:13" ht="30" hidden="1" customHeight="1" x14ac:dyDescent="0.25">
      <c r="A162" s="53"/>
      <c r="B162" s="53"/>
      <c r="C162" s="261" t="s">
        <v>57</v>
      </c>
      <c r="D162" s="365">
        <f>COUNTIFS('Détails match'!$L:$L,"Victoire",'Détails match'!$H:$H,$A$45,'Détails match'!$E:$E,Stats!$A$47,'Détails match'!$O:$O,"NON")</f>
        <v>2</v>
      </c>
      <c r="E162" s="366"/>
      <c r="F162" s="375"/>
      <c r="G162" s="87"/>
      <c r="H162" s="261" t="s">
        <v>57</v>
      </c>
      <c r="I162" s="365">
        <f>COUNTIFS('Détails match'!$X:$X,"Victoire",'Détails match'!$Y:$Y,$L$45,'Détails match'!$E:$E,Stats!$L$47,'Détails match'!$U:$U,"NON")</f>
        <v>0</v>
      </c>
      <c r="J162" s="366"/>
      <c r="K162" s="367"/>
      <c r="L162" s="53"/>
      <c r="M162" s="53"/>
    </row>
    <row r="163" spans="1:13" ht="30" customHeight="1" x14ac:dyDescent="0.25">
      <c r="A163" s="53"/>
      <c r="B163" s="53"/>
      <c r="C163" s="266" t="s">
        <v>52</v>
      </c>
      <c r="D163" s="368">
        <f>IF(D161=0,"",D162/D161)</f>
        <v>0.66666666666666663</v>
      </c>
      <c r="E163" s="368"/>
      <c r="F163" s="368"/>
      <c r="G163" s="87"/>
      <c r="H163" s="266" t="s">
        <v>52</v>
      </c>
      <c r="I163" s="368" t="str">
        <f>IF(I161=0,"",I162/I161)</f>
        <v/>
      </c>
      <c r="J163" s="368"/>
      <c r="K163" s="369"/>
      <c r="L163" s="53"/>
      <c r="M163" s="53"/>
    </row>
    <row r="164" spans="1:13" s="2" customFormat="1" ht="30" customHeight="1" x14ac:dyDescent="0.25">
      <c r="A164" s="53"/>
      <c r="B164" s="53"/>
      <c r="C164" s="266" t="s">
        <v>53</v>
      </c>
      <c r="D164" s="370">
        <f>IF(D161=0,"",100%-(D163+D166))</f>
        <v>0.33333333333333337</v>
      </c>
      <c r="E164" s="371"/>
      <c r="F164" s="374"/>
      <c r="G164" s="87"/>
      <c r="H164" s="266" t="s">
        <v>53</v>
      </c>
      <c r="I164" s="370" t="str">
        <f>IF(I161=0,"",100%-(I163+I166))</f>
        <v/>
      </c>
      <c r="J164" s="371"/>
      <c r="K164" s="372"/>
      <c r="L164" s="53"/>
      <c r="M164" s="53"/>
    </row>
    <row r="165" spans="1:13" s="2" customFormat="1" ht="30" hidden="1" customHeight="1" x14ac:dyDescent="0.25">
      <c r="A165" s="53"/>
      <c r="B165" s="53"/>
      <c r="C165" s="261" t="s">
        <v>58</v>
      </c>
      <c r="D165" s="365">
        <f>COUNTIFS('Détails match'!$L:$L,"Défaite",'Détails match'!$H:$H,$A$45,'Détails match'!$E:$E,Stats!$A$47,'Détails match'!$O:$O,"NON")</f>
        <v>0</v>
      </c>
      <c r="E165" s="366"/>
      <c r="F165" s="375"/>
      <c r="G165" s="87"/>
      <c r="H165" s="261" t="s">
        <v>58</v>
      </c>
      <c r="I165" s="365">
        <f>COUNTIFS('Détails match'!$X:$X,"Défaite",'Détails match'!$Y:$Y,$L$45,'Détails match'!$E:$E,Stats!$A$47,'Détails match'!$U:$U,"NON")</f>
        <v>0</v>
      </c>
      <c r="J165" s="366"/>
      <c r="K165" s="367"/>
      <c r="L165" s="53"/>
      <c r="M165" s="53"/>
    </row>
    <row r="166" spans="1:13" s="2" customFormat="1" ht="30" customHeight="1" thickBot="1" x14ac:dyDescent="0.3">
      <c r="A166" s="53"/>
      <c r="B166" s="53"/>
      <c r="C166" s="267" t="s">
        <v>54</v>
      </c>
      <c r="D166" s="362">
        <f>IF(D161=0,"",D165/D161)</f>
        <v>0</v>
      </c>
      <c r="E166" s="363"/>
      <c r="F166" s="373"/>
      <c r="G166" s="265"/>
      <c r="H166" s="267" t="s">
        <v>54</v>
      </c>
      <c r="I166" s="362" t="str">
        <f>IF(I161=0,"",I165/I161)</f>
        <v/>
      </c>
      <c r="J166" s="363"/>
      <c r="K166" s="364"/>
      <c r="L166" s="53"/>
      <c r="M166" s="53"/>
    </row>
    <row r="167" spans="1:13" s="2" customFormat="1" ht="5.0999999999999996" customHeight="1" thickTop="1" thickBot="1" x14ac:dyDescent="0.3">
      <c r="A167" s="53"/>
      <c r="B167" s="53"/>
      <c r="C167" s="53"/>
      <c r="D167" s="53"/>
      <c r="E167" s="53"/>
      <c r="F167" s="53"/>
      <c r="G167" s="53"/>
      <c r="H167" s="53"/>
      <c r="I167" s="53"/>
      <c r="J167" s="53"/>
      <c r="K167" s="53"/>
      <c r="L167" s="53"/>
      <c r="M167" s="53"/>
    </row>
    <row r="168" spans="1:13" ht="27" customHeight="1" thickTop="1" thickBot="1" x14ac:dyDescent="0.3">
      <c r="A168" s="53"/>
      <c r="B168" s="53"/>
      <c r="C168" s="376" t="s">
        <v>760</v>
      </c>
      <c r="D168" s="377"/>
      <c r="E168" s="377"/>
      <c r="F168" s="377"/>
      <c r="G168" s="268"/>
      <c r="H168" s="376" t="s">
        <v>754</v>
      </c>
      <c r="I168" s="377"/>
      <c r="J168" s="377"/>
      <c r="K168" s="378"/>
      <c r="L168" s="53"/>
      <c r="M168" s="53"/>
    </row>
    <row r="169" spans="1:13" ht="30" customHeight="1" thickTop="1" x14ac:dyDescent="0.25">
      <c r="A169" s="288" t="s">
        <v>766</v>
      </c>
      <c r="B169" s="289" t="s">
        <v>761</v>
      </c>
      <c r="C169" s="242" t="s">
        <v>762</v>
      </c>
      <c r="D169" s="242" t="s">
        <v>763</v>
      </c>
      <c r="E169" s="242" t="s">
        <v>764</v>
      </c>
      <c r="F169" s="241" t="s">
        <v>765</v>
      </c>
      <c r="G169" s="10"/>
      <c r="H169" s="296" t="s">
        <v>761</v>
      </c>
      <c r="I169" s="242" t="s">
        <v>762</v>
      </c>
      <c r="J169" s="242" t="s">
        <v>763</v>
      </c>
      <c r="K169" s="243" t="s">
        <v>764</v>
      </c>
      <c r="L169" s="284" t="s">
        <v>765</v>
      </c>
      <c r="M169" s="285" t="s">
        <v>766</v>
      </c>
    </row>
    <row r="170" spans="1:13" ht="24.95" hidden="1" customHeight="1" x14ac:dyDescent="0.25">
      <c r="A170" s="269" t="s">
        <v>60</v>
      </c>
      <c r="B170" s="1">
        <f>COUNTIFS('Détails match'!$AA:$AA,"&lt;30000000",'Détails match'!$H:$H,$A$45,'Détails match'!$E:$E,Stats!$A$47)</f>
        <v>0</v>
      </c>
      <c r="C170" s="1">
        <f>COUNTIFS('Détails match'!$AA:$AA,"&lt;60000000",'Détails match'!$H:$H,$A$45,'Détails match'!$E:$E,Stats!$A$47)-B170</f>
        <v>1</v>
      </c>
      <c r="D170" s="1">
        <f>COUNTIFS('Détails match'!$AA:$AA,"&lt;100000000",'Détails match'!$H:$H,$A$45,'Détails match'!$E:$E,Stats!$A$47)-(C170+B170)</f>
        <v>1</v>
      </c>
      <c r="E170" s="1">
        <f>COUNTIFS('Détails match'!$AA:$AA,"&lt;150000000",'Détails match'!$H:$H,$A$45,'Détails match'!$E:$E,Stats!$A$47)-(D170+C170+B170)</f>
        <v>1</v>
      </c>
      <c r="F170" s="1">
        <f>COUNTIFS('Détails match'!$AA:$AA,"&gt;=150000000",'Détails match'!$H:$H,$A$45,'Détails match'!$E:$E,Stats!$A$47)</f>
        <v>0</v>
      </c>
      <c r="G170" s="10"/>
      <c r="H170" s="297">
        <f>COUNTIFS('Détails match'!$F:$F,"&lt;30000000",'Détails match'!$Y:$Y,$L$45,'Détails match'!$E:$E,Stats!$A$47)</f>
        <v>1</v>
      </c>
      <c r="I170" s="1">
        <f>COUNTIFS('Détails match'!$F:$F,"&lt;60000000",'Détails match'!$Y:$Y,$L$45,'Détails match'!$E:$E,Stats!$A$47)-H170</f>
        <v>1</v>
      </c>
      <c r="J170" s="1">
        <f>COUNTIFS('Détails match'!$F:$F,"&lt;100000000",'Détails match'!$Y:$Y,$L$45,'Détails match'!$E:$E,Stats!$A$47)-(I170+H170)</f>
        <v>0</v>
      </c>
      <c r="K170" s="1">
        <f>COUNTIFS('Détails match'!$F:$F,"&lt;150000000",'Détails match'!$Y:$Y,$L$45,'Détails match'!$E:$E,Stats!$A$47)-(J170+I170+H170)</f>
        <v>0</v>
      </c>
      <c r="L170" s="129">
        <f>COUNTIFS('Détails match'!$F:$F,"&gt;=150000000",'Détails match'!$Y:$Y,$L$45,'Détails match'!$E:$E,Stats!$A$47)</f>
        <v>0</v>
      </c>
      <c r="M170" s="275" t="s">
        <v>60</v>
      </c>
    </row>
    <row r="171" spans="1:13" s="2" customFormat="1" ht="24.95" hidden="1" customHeight="1" x14ac:dyDescent="0.25">
      <c r="A171" s="270" t="s">
        <v>27</v>
      </c>
      <c r="B171" s="239">
        <f>COUNTIFS('Détails match'!$AA:$AA,"&lt;30000000",'Détails match'!$H:$H,$A$45,'Détails match'!$L:$L,$A$171,'Détails match'!$E:$E,Stats!$A$47)</f>
        <v>0</v>
      </c>
      <c r="C171" s="239">
        <f>COUNTIFS('Détails match'!$AA:$AA,"&lt;60000000",'Détails match'!$H:$H,$A$45,'Détails match'!$L:$L,$A$171,'Détails match'!$E:$E,Stats!$A$47)-B171</f>
        <v>1</v>
      </c>
      <c r="D171" s="239">
        <f>COUNTIFS('Détails match'!$AA:$AA,"&lt;100000000",'Détails match'!$H:$H,$A$45,'Détails match'!$L:$L,$A$171,'Détails match'!$E:$E,Stats!$A$47)-(C171+B171)</f>
        <v>0</v>
      </c>
      <c r="E171" s="239">
        <f>COUNTIFS('Détails match'!$AA:$AA,"&lt;150000000",'Détails match'!$H:$H,$A$45,'Détails match'!$L:$L,$A$171,'Détails match'!$E:$E,Stats!$A$47)-(D171+C171+B171)</f>
        <v>1</v>
      </c>
      <c r="F171" s="239">
        <f>COUNTIFS('Détails match'!$AA:$AA,"&gt;=150000000",'Détails match'!$H:$H,$A$45,'Détails match'!$L:$L,$A$171,'Détails match'!$E:$E,Stats!$A$47)</f>
        <v>0</v>
      </c>
      <c r="G171" s="15"/>
      <c r="H171" s="269">
        <f>COUNTIFS('Détails match'!$F:$F,"&lt;30000000",'Détails match'!$Y:$Y,$L$45,'Détails match'!$X:$X,$M$171,'Détails match'!$E:$E,Stats!$L$47)</f>
        <v>0</v>
      </c>
      <c r="I171" s="239">
        <f>COUNTIFS('Détails match'!$F:$F,"&lt;60000000",'Détails match'!$Y:$Y,$L$45,'Détails match'!$X:$X,$M$171,'Détails match'!$E:$E,Stats!$L$47)-H171</f>
        <v>0</v>
      </c>
      <c r="J171" s="239">
        <f>COUNTIFS('Détails match'!$F:$F,"&lt;100000000",'Détails match'!$Y:$Y,$L$45,'Détails match'!$X:$X,$M$171,'Détails match'!$E:$E,Stats!$L$47)-(I171+H171)</f>
        <v>0</v>
      </c>
      <c r="K171" s="239">
        <f>COUNTIFS('Détails match'!$F:$F,"&lt;150000000",'Détails match'!$Y:$Y,$L$45,'Détails match'!$X:$X,$M$171,'Détails match'!$E:$E,Stats!$L$47)-(J171+I171+H171)</f>
        <v>0</v>
      </c>
      <c r="L171" s="131">
        <f>COUNTIFS('Détails match'!$F:$F,"&gt;=150000000",'Détails match'!$Y:$Y,$L$45,'Détails match'!$X:$X,$M$171,'Détails match'!$E:$E,Stats!$L$47)</f>
        <v>0</v>
      </c>
      <c r="M171" s="276" t="s">
        <v>27</v>
      </c>
    </row>
    <row r="172" spans="1:13" s="2" customFormat="1" ht="24.95" customHeight="1" x14ac:dyDescent="0.25">
      <c r="A172" s="270" t="s">
        <v>52</v>
      </c>
      <c r="B172" s="240" t="str">
        <f>IF(B170=0,"",B171/B170)</f>
        <v/>
      </c>
      <c r="C172" s="240">
        <f>IF(C170=0,"",C171/C170)</f>
        <v>1</v>
      </c>
      <c r="D172" s="240">
        <f>IF(D170=0,"",D171/D170)</f>
        <v>0</v>
      </c>
      <c r="E172" s="240">
        <f>IF(E170=0,"",E171/E170)</f>
        <v>1</v>
      </c>
      <c r="F172" s="240" t="str">
        <f>IF(F170=0,"",F171/F170)</f>
        <v/>
      </c>
      <c r="G172" s="15"/>
      <c r="H172" s="298">
        <f>IF(H170=0,"",H171/H170)</f>
        <v>0</v>
      </c>
      <c r="I172" s="130">
        <f>IF(I170=0,"",I171/I170)</f>
        <v>0</v>
      </c>
      <c r="J172" s="130" t="str">
        <f>IF(J170=0,"",J171/J170)</f>
        <v/>
      </c>
      <c r="K172" s="130" t="str">
        <f>IF(K170=0,"",K171/K170)</f>
        <v/>
      </c>
      <c r="L172" s="286" t="str">
        <f>IF(L170=0,"",L171/L170)</f>
        <v/>
      </c>
      <c r="M172" s="276" t="s">
        <v>52</v>
      </c>
    </row>
    <row r="173" spans="1:13" s="2" customFormat="1" ht="24.95" hidden="1" customHeight="1" x14ac:dyDescent="0.25">
      <c r="A173" s="271" t="s">
        <v>28</v>
      </c>
      <c r="B173" s="239">
        <f>COUNTIFS('Détails match'!$AA:$AA,"&lt;30000000",'Détails match'!$H:$H,$A$45,'Détails match'!$L:$L,$A$173,'Détails match'!$E:$E,Stats!$A$47)</f>
        <v>0</v>
      </c>
      <c r="C173" s="239">
        <f>COUNTIFS('Détails match'!$AA:$AA,"&lt;60000000",'Détails match'!$H:$H,$A$45,'Détails match'!$L:$L,$A$173,'Détails match'!$E:$E,Stats!$A$47)-B173</f>
        <v>0</v>
      </c>
      <c r="D173" s="239">
        <f>COUNTIFS('Détails match'!$AA:$AA,"&lt;100000000",'Détails match'!$H:$H,$A$45,'Détails match'!$L:$L,$A$173,'Détails match'!$E:$E,Stats!$A$47)-(C173+B173)</f>
        <v>1</v>
      </c>
      <c r="E173" s="239">
        <f>COUNTIFS('Détails match'!$AA:$AA,"&lt;150000000",'Détails match'!$H:$H,$A$45,'Détails match'!$L:$L,$A$173,'Détails match'!$E:$E,Stats!$A$47)-(D173+C173+B173)</f>
        <v>0</v>
      </c>
      <c r="F173" s="239">
        <f>COUNTIFS('Détails match'!$AA:$AA,"&gt;=150000000",'Détails match'!$H:$H,$A$45,'Détails match'!$L:$L,$A$173,'Détails match'!$E:$E,Stats!$A$47)</f>
        <v>0</v>
      </c>
      <c r="G173" s="15"/>
      <c r="H173" s="269">
        <f>COUNTIFS('Détails match'!$F:$F,"&lt;30000000",'Détails match'!$Y:$Y,$L$45,'Détails match'!$X:$X,$M$173,'Détails match'!$E:$E,Stats!$L$47)</f>
        <v>0</v>
      </c>
      <c r="I173" s="239">
        <f>COUNTIFS('Détails match'!$F:$F,"&lt;60000000",'Détails match'!$Y:$Y,$L$45,'Détails match'!$X:$X,$M$173,'Détails match'!$E:$E,Stats!$L$47)-H173</f>
        <v>0</v>
      </c>
      <c r="J173" s="239">
        <f>COUNTIFS('Détails match'!$F:$F,"&lt;100000000",'Détails match'!$Y:$Y,$L$45,'Détails match'!$X:$X,$M$173,'Détails match'!$E:$E,Stats!$L$47)-(I173+H173)</f>
        <v>0</v>
      </c>
      <c r="K173" s="239">
        <f>COUNTIFS('Détails match'!$F:$F,"&lt;150000000",'Détails match'!$Y:$Y,$L$45,'Détails match'!$X:$X,$M$173,'Détails match'!$E:$E,Stats!$L$47)-(J173+I173+H173)</f>
        <v>0</v>
      </c>
      <c r="L173" s="131">
        <f>COUNTIFS('Détails match'!$F:$F,"&gt;=150000000",'Détails match'!$Y:$Y,$L$45,'Détails match'!$X:$X,$M$173,'Détails match'!$E:$E,Stats!$L$47)</f>
        <v>0</v>
      </c>
      <c r="M173" s="277" t="s">
        <v>28</v>
      </c>
    </row>
    <row r="174" spans="1:13" s="2" customFormat="1" ht="24.95" customHeight="1" x14ac:dyDescent="0.25">
      <c r="A174" s="271" t="s">
        <v>53</v>
      </c>
      <c r="B174" s="240" t="str">
        <f>IF(B170=0,"",B173/B170)</f>
        <v/>
      </c>
      <c r="C174" s="240">
        <f>IF(C170=0,"",C173/C170)</f>
        <v>0</v>
      </c>
      <c r="D174" s="240">
        <f>IF(D170=0,"",D173/D170)</f>
        <v>1</v>
      </c>
      <c r="E174" s="240">
        <f>IF(E170=0,"",E173/E170)</f>
        <v>0</v>
      </c>
      <c r="F174" s="240" t="str">
        <f>IF(F170=0,"",F173/F170)</f>
        <v/>
      </c>
      <c r="G174" s="15"/>
      <c r="H174" s="298">
        <f>IF(H170=0,"",H173/H170)</f>
        <v>0</v>
      </c>
      <c r="I174" s="130">
        <f>IF(I170=0,"",I173/I170)</f>
        <v>0</v>
      </c>
      <c r="J174" s="130" t="str">
        <f>IF(J170=0,"",J173/J170)</f>
        <v/>
      </c>
      <c r="K174" s="130" t="str">
        <f>IF(K170=0,"",K173/K170)</f>
        <v/>
      </c>
      <c r="L174" s="286" t="str">
        <f>IF(L170=0,"",L173/L170)</f>
        <v/>
      </c>
      <c r="M174" s="277" t="s">
        <v>53</v>
      </c>
    </row>
    <row r="175" spans="1:13" s="2" customFormat="1" ht="24.95" hidden="1" customHeight="1" x14ac:dyDescent="0.25">
      <c r="A175" s="272" t="s">
        <v>29</v>
      </c>
      <c r="B175" s="239">
        <f>COUNTIFS('Détails match'!$AA:$AA,"&lt;30000000",'Détails match'!$H:$H,$A$45,'Détails match'!$L:$L,$A$175,'Détails match'!$E:$E,Stats!$A$47)</f>
        <v>0</v>
      </c>
      <c r="C175" s="239">
        <f>COUNTIFS('Détails match'!$AA:$AA,"&lt;60000000",'Détails match'!$H:$H,$A$45,'Détails match'!$L:$L,$A$175,'Détails match'!$E:$E,Stats!$A$47)-B175</f>
        <v>0</v>
      </c>
      <c r="D175" s="239">
        <f>COUNTIFS('Détails match'!$AA:$AA,"&lt;100000000",'Détails match'!$H:$H,$A$45,'Détails match'!$L:$L,$A$175,'Détails match'!$E:$E,Stats!$A$47)-(C175+B175)</f>
        <v>0</v>
      </c>
      <c r="E175" s="239">
        <f>COUNTIFS('Détails match'!$AA:$AA,"&lt;150000000",'Détails match'!$H:$H,$A$45,'Détails match'!$L:$L,$A$175,'Détails match'!$E:$E,Stats!$A$47)-(D175+C175+B175)</f>
        <v>0</v>
      </c>
      <c r="F175" s="239">
        <f>COUNTIFS('Détails match'!$AA:$AA,"&gt;=150000000",'Détails match'!$H:$H,$A$45,'Détails match'!$L:$L,$A$175,'Détails match'!$E:$E,Stats!$A$47)</f>
        <v>0</v>
      </c>
      <c r="G175" s="15"/>
      <c r="H175" s="269">
        <f>COUNTIFS('Détails match'!$F:$F,"&lt;30000000",'Détails match'!$Y:$Y,$L$45,'Détails match'!$X:$X,$M$175,'Détails match'!$E:$E,Stats!$L$47)</f>
        <v>1</v>
      </c>
      <c r="I175" s="239">
        <f>COUNTIFS('Détails match'!$F:$F,"&lt;60000000",'Détails match'!$Y:$Y,$L$45,'Détails match'!$X:$X,$M$175,'Détails match'!$E:$E,Stats!$L$47)-H175</f>
        <v>1</v>
      </c>
      <c r="J175" s="239">
        <f>COUNTIFS('Détails match'!$F:$F,"&lt;100000000",'Détails match'!$Y:$Y,$L$45,'Détails match'!$X:$X,$M$175,'Détails match'!$E:$E,Stats!$L$47)-(I175+H175)</f>
        <v>0</v>
      </c>
      <c r="K175" s="239">
        <f>COUNTIFS('Détails match'!$F:$F,"&lt;150000000",'Détails match'!$Y:$Y,$L$45,'Détails match'!$X:$X,$M$175,'Détails match'!$E:$E,Stats!$L$47)-(J175+I175+H175)</f>
        <v>0</v>
      </c>
      <c r="L175" s="131">
        <f>COUNTIFS('Détails match'!$F:$F,"&gt;=150000000",'Détails match'!$Y:$Y,$L$45,'Détails match'!$X:$X,$M$175,'Détails match'!$E:$E,Stats!$L$47)</f>
        <v>0</v>
      </c>
      <c r="M175" s="278" t="s">
        <v>29</v>
      </c>
    </row>
    <row r="176" spans="1:13" s="2" customFormat="1" ht="24.95" customHeight="1" thickBot="1" x14ac:dyDescent="0.3">
      <c r="A176" s="273" t="s">
        <v>54</v>
      </c>
      <c r="B176" s="274" t="str">
        <f>IF(B170=0,"",B175/B170)</f>
        <v/>
      </c>
      <c r="C176" s="274">
        <f>IF(C170=0,"",C175/C170)</f>
        <v>0</v>
      </c>
      <c r="D176" s="274">
        <f>IF(D170=0,"",D175/D170)</f>
        <v>0</v>
      </c>
      <c r="E176" s="274">
        <f>IF(E170=0,"",E175/E170)</f>
        <v>0</v>
      </c>
      <c r="F176" s="274" t="str">
        <f>IF(F170=0,"",F175/F170)</f>
        <v/>
      </c>
      <c r="G176" s="282"/>
      <c r="H176" s="299">
        <f>IF(H170=0,"",H175/H170)</f>
        <v>1</v>
      </c>
      <c r="I176" s="279">
        <f>IF(I170=0,"",I175/I170)</f>
        <v>1</v>
      </c>
      <c r="J176" s="279" t="str">
        <f>IF(J170=0,"",J175/J170)</f>
        <v/>
      </c>
      <c r="K176" s="279" t="str">
        <f>IF(K170=0,"",K175/K170)</f>
        <v/>
      </c>
      <c r="L176" s="287" t="str">
        <f>IF(L170=0,"",L175/L170)</f>
        <v/>
      </c>
      <c r="M176" s="280" t="s">
        <v>54</v>
      </c>
    </row>
    <row r="177" spans="1:13" s="2" customFormat="1" ht="16.5" thickTop="1" thickBot="1" x14ac:dyDescent="0.3">
      <c r="A177" s="53"/>
      <c r="B177" s="53"/>
      <c r="C177" s="53"/>
      <c r="D177" s="53"/>
      <c r="E177" s="53"/>
      <c r="F177" s="53"/>
      <c r="G177" s="53"/>
      <c r="H177" s="53"/>
      <c r="I177" s="53"/>
      <c r="J177" s="53"/>
      <c r="K177" s="53"/>
      <c r="L177" s="53"/>
      <c r="M177" s="53"/>
    </row>
    <row r="178" spans="1:13" s="2" customFormat="1" ht="22.5" customHeight="1" thickTop="1" x14ac:dyDescent="0.25">
      <c r="A178" s="98"/>
      <c r="B178" s="98"/>
      <c r="C178" s="99"/>
      <c r="D178" s="99"/>
      <c r="E178" s="379" t="s">
        <v>737</v>
      </c>
      <c r="F178" s="380"/>
      <c r="G178" s="380"/>
      <c r="H178" s="380"/>
      <c r="I178" s="381"/>
      <c r="J178" s="99"/>
      <c r="K178" s="99"/>
      <c r="L178" s="100"/>
      <c r="M178" s="98"/>
    </row>
    <row r="179" spans="1:13" s="2" customFormat="1" ht="22.5" customHeight="1" thickBot="1" x14ac:dyDescent="0.3">
      <c r="A179" s="98"/>
      <c r="B179" s="98"/>
      <c r="C179" s="99"/>
      <c r="D179" s="99"/>
      <c r="E179" s="382"/>
      <c r="F179" s="383"/>
      <c r="G179" s="383"/>
      <c r="H179" s="383"/>
      <c r="I179" s="384"/>
      <c r="J179" s="99"/>
      <c r="K179" s="99"/>
      <c r="L179" s="100"/>
      <c r="M179" s="98"/>
    </row>
    <row r="180" spans="1:13" s="2" customFormat="1" ht="15.75" thickTop="1" x14ac:dyDescent="0.25">
      <c r="A180" s="98"/>
      <c r="B180" s="98"/>
      <c r="C180" s="99"/>
      <c r="D180" s="99"/>
      <c r="E180" s="99"/>
      <c r="F180" s="99"/>
      <c r="G180" s="99"/>
      <c r="H180" s="99"/>
      <c r="I180" s="99"/>
      <c r="J180" s="99"/>
      <c r="K180" s="99"/>
      <c r="L180" s="100"/>
      <c r="M180" s="98"/>
    </row>
    <row r="181" spans="1:13" s="2" customFormat="1" ht="15.75" thickBot="1" x14ac:dyDescent="0.3">
      <c r="A181" s="98"/>
      <c r="B181" s="98"/>
      <c r="C181" s="99"/>
      <c r="D181" s="99"/>
      <c r="E181" s="99"/>
      <c r="F181" s="99"/>
      <c r="G181" s="99"/>
      <c r="H181" s="99"/>
      <c r="I181" s="99"/>
      <c r="J181" s="99"/>
      <c r="K181" s="99"/>
      <c r="L181" s="100"/>
      <c r="M181" s="98"/>
    </row>
    <row r="182" spans="1:13" s="2" customFormat="1" ht="24.95" customHeight="1" thickBot="1" x14ac:dyDescent="0.3">
      <c r="A182" s="98"/>
      <c r="B182" s="391" t="s">
        <v>234</v>
      </c>
      <c r="C182" s="392"/>
      <c r="D182" s="392"/>
      <c r="E182" s="393"/>
      <c r="F182" s="99"/>
      <c r="G182" s="99"/>
      <c r="H182" s="99"/>
      <c r="I182" s="391" t="s">
        <v>234</v>
      </c>
      <c r="J182" s="392"/>
      <c r="K182" s="392"/>
      <c r="L182" s="393"/>
      <c r="M182" s="98"/>
    </row>
    <row r="183" spans="1:13" s="2" customFormat="1" ht="15" customHeight="1" x14ac:dyDescent="0.25">
      <c r="A183" s="98"/>
      <c r="B183" s="385">
        <f>IF($A$45=Angers!$A$1,Angers!$C$414,IF($A$45=Bastia!$A$1,Bastia!$C$414,IF($A$45=Bordeaux!$A$1,Bordeaux!$C$414,IF($A$45=Caen!$A$1,Caen!$C$414,IF($A$45=Dijon!$A$1,Dijon!$C$414,IF($A$45=Guingamp!$A$1,Guingamp!$C$414,IF($A$45=Lille!$A$1,Lille!$C$414,IF($A$45=Lorient!$A$1,Lorient!$C$414,IF($A$45=Lyon!$A$1,Lyon!$C$414,IF($A$45=Marseille!$A$1,Marseille!$C$414,IF($A$45=Metz!$A$1,Metz!$C$414,IF($A$45=Monaco!$A$1,Monaco!$C$414,IF($A$45=Montpellier!$A$1,Montpellier!$C$414,IF($A$45=Nancy!$A$1,Nancy!$C$414,IF($A$45=Nantes!$A$1,Nantes!$C$414,IF($A$45=Nice!$A$1,Nice!$C$414,IF($A$45=PSG!$A$1,PSG!$C$414,IF($A$45=Rennes!$A$1,Rennes!$C$414,IF($A$45='St Etienne'!$A$1,'St Etienne'!$C$414,IF($A$45=Toulouse!$A$1,Toulouse!$C$414,""))))))))))))))))))))</f>
        <v>0.57515151515151519</v>
      </c>
      <c r="C183" s="386"/>
      <c r="D183" s="386"/>
      <c r="E183" s="387"/>
      <c r="F183" s="99"/>
      <c r="G183" s="99"/>
      <c r="H183" s="99"/>
      <c r="I183" s="385">
        <f>IF($LL$45=Angers!$A$1,Angers!$C$414,IF($L$45=Bastia!$A$1,Bastia!$C$414,IF($L$45=Bordeaux!$A$1,Bordeaux!$C$414,IF($L$45=Caen!$A$1,Caen!$C$414,IF($L$45=Dijon!$A$1,Dijon!$C$414,IF($L$45=Guingamp!$A$1,Guingamp!$C$414,IF($L$45=Lille!$A$1,Lille!$C$414,IF($L$45=Lorient!$A$1,Lorient!$C$414,IF($L$45=Lyon!$A$1,Lyon!$C$414,IF($L$45=Marseille!$A$1,Marseille!$C$414,IF($L$45=Metz!$A$1,Metz!$C$414,IF($L$45=Monaco!$A$1,Monaco!$C$414,IF($L$45=Montpellier!$A$1,Montpellier!$C$414,IF($L$45=Nancy!$A$1,Nancy!$C$414,IF($L$45=Nantes!$A$1,Nantes!$C$414,IF($L$45=Nice!$A$1,Nice!$C$414,IF($L$45=PSG!$A$1,PSG!$C$414,IF($L$45=Rennes!$A$1,Rennes!$C$414,IF($L$45='St Etienne'!$A$1,'St Etienne'!$C$414,IF($L$45=Toulouse!$A$1,Toulouse!$C$414,""))))))))))))))))))))</f>
        <v>0.39333333333333331</v>
      </c>
      <c r="J183" s="386"/>
      <c r="K183" s="386"/>
      <c r="L183" s="387"/>
      <c r="M183" s="98"/>
    </row>
    <row r="184" spans="1:13" s="2" customFormat="1" ht="15.75" customHeight="1" thickBot="1" x14ac:dyDescent="0.3">
      <c r="A184" s="98"/>
      <c r="B184" s="388"/>
      <c r="C184" s="389"/>
      <c r="D184" s="389"/>
      <c r="E184" s="390"/>
      <c r="F184" s="99"/>
      <c r="G184" s="99"/>
      <c r="H184" s="99"/>
      <c r="I184" s="388"/>
      <c r="J184" s="389"/>
      <c r="K184" s="389"/>
      <c r="L184" s="390"/>
      <c r="M184" s="98"/>
    </row>
    <row r="185" spans="1:13" s="2" customFormat="1" ht="15.75" thickBot="1" x14ac:dyDescent="0.3">
      <c r="A185" s="98"/>
      <c r="B185" s="101"/>
      <c r="C185" s="99"/>
      <c r="D185" s="99"/>
      <c r="E185" s="99"/>
      <c r="F185" s="99"/>
      <c r="G185" s="99"/>
      <c r="H185" s="99"/>
      <c r="I185" s="99"/>
      <c r="J185" s="99"/>
      <c r="K185" s="99"/>
      <c r="L185" s="100"/>
      <c r="M185" s="98"/>
    </row>
    <row r="186" spans="1:13" s="2" customFormat="1" ht="24.95" customHeight="1" thickBot="1" x14ac:dyDescent="0.3">
      <c r="A186" s="98"/>
      <c r="B186" s="459" t="s">
        <v>235</v>
      </c>
      <c r="C186" s="460"/>
      <c r="D186" s="460"/>
      <c r="E186" s="461"/>
      <c r="F186" s="99"/>
      <c r="G186" s="99"/>
      <c r="H186" s="99"/>
      <c r="I186" s="459" t="s">
        <v>235</v>
      </c>
      <c r="J186" s="460"/>
      <c r="K186" s="460"/>
      <c r="L186" s="461"/>
      <c r="M186" s="98"/>
    </row>
    <row r="187" spans="1:13" s="2" customFormat="1" ht="15" customHeight="1" x14ac:dyDescent="0.25">
      <c r="A187" s="98"/>
      <c r="B187" s="385">
        <f>IF($A$45=Angers!$A$1,Angers!$C$415,IF($A$45=Bastia!$A$1,Bastia!$C$415,IF($A$45=Bordeaux!$A$1,Bordeaux!$C$415,IF($A$45=Caen!$A$1,Caen!$C$415,IF($A$45=Dijon!$A$1,Dijon!$C$415,IF($A$45=Guingamp!$A$1,Guingamp!$C$415,IF($A$45=Lille!$A$1,Lille!$C$415,IF($A$45=Lorient!$A$1,Lorient!$C$415,IF($A$45=Lyon!$A$1,Lyon!$C$415,IF($A$45=Marseille!$A$1,Marseille!$C$415,IF($A$45=Metz!$A$1,Metz!$C$415,IF($A$45=Monaco!$A$1,Monaco!$C$415,IF($A$45=Montpellier!$A$1,Montpellier!$C$415,IF($A$45=Nancy!$A$1,Nancy!$C$415,IF($A$45=Nantes!$A$1,Nantes!$C$415,IF($A$45=Nice!$A$1,Nice!$C$415,IF($A$45=PSG!$A$1,PSG!$C$415,IF($A$45=Rennes!$A$1,Rennes!$C$415,IF($A$45='St Etienne'!$A$1,'St Etienne'!$C$415,IF($A$45=Toulouse!$A$1,Toulouse!$C$415,""))))))))))))))))))))</f>
        <v>0.36303030303030309</v>
      </c>
      <c r="C187" s="386"/>
      <c r="D187" s="386"/>
      <c r="E187" s="387"/>
      <c r="F187" s="99"/>
      <c r="G187" s="99"/>
      <c r="H187" s="99"/>
      <c r="I187" s="385">
        <f>IF($L$45=Angers!$A$1,Angers!$C$415,IF($L$45=Bastia!$A$1,Bastia!$C$415,IF($L$45=Bordeaux!$A$1,Bordeaux!$C$415,IF($L$45=Caen!$A$1,Caen!$C$415,IF($L$45=Dijon!$A$1,Dijon!$C$415,IF($L$45=Guingamp!$A$1,Guingamp!$C$415,IF($L$45=Lille!$A$1,Lille!$C$415,IF($L$45=Lorient!$A$1,Lorient!$C$415,IF($L$45=Lyon!$A$1,Lyon!$C$415,IF($L$45=Marseille!$A$1,Marseille!$C$415,IF($L$45=Metz!$A$1,Metz!$C$415,IF($L$45=Monaco!$A$1,Monaco!$C$415,IF($L$45=Montpellier!$A$1,Montpellier!$C$415,IF($L$45=Nancy!$A$1,Nancy!$C$415,IF($L$45=Nantes!$A$1,Nantes!$C$415,IF($L$45=Nice!$A$1,Nice!$C$415,IF($L$45=PSG!$A$1,PSG!$C$415,IF($L$45=Rennes!$A$1,Rennes!$C$415,IF($L$45='St Etienne'!$A$1,'St Etienne'!$C$415,IF($L$45=Toulouse!$A$1,Toulouse!$C$415,""))))))))))))))))))))</f>
        <v>0.30242424242424243</v>
      </c>
      <c r="J187" s="386"/>
      <c r="K187" s="386"/>
      <c r="L187" s="387"/>
      <c r="M187" s="98"/>
    </row>
    <row r="188" spans="1:13" s="2" customFormat="1" ht="15.75" customHeight="1" thickBot="1" x14ac:dyDescent="0.3">
      <c r="A188" s="98"/>
      <c r="B188" s="388"/>
      <c r="C188" s="389"/>
      <c r="D188" s="389"/>
      <c r="E188" s="390"/>
      <c r="F188" s="99"/>
      <c r="G188" s="99"/>
      <c r="H188" s="99"/>
      <c r="I188" s="388"/>
      <c r="J188" s="389"/>
      <c r="K188" s="389"/>
      <c r="L188" s="390"/>
      <c r="M188" s="98"/>
    </row>
    <row r="189" spans="1:13" s="2" customFormat="1" ht="15.75" thickBot="1" x14ac:dyDescent="0.3">
      <c r="A189" s="98"/>
      <c r="B189" s="98"/>
      <c r="C189" s="99"/>
      <c r="D189" s="99"/>
      <c r="E189" s="99"/>
      <c r="F189" s="99"/>
      <c r="G189" s="100"/>
      <c r="H189" s="99"/>
      <c r="I189" s="99"/>
      <c r="J189" s="99"/>
      <c r="K189" s="99"/>
      <c r="L189" s="100"/>
      <c r="M189" s="98"/>
    </row>
    <row r="190" spans="1:13" s="2" customFormat="1" ht="24.95" customHeight="1" thickBot="1" x14ac:dyDescent="0.3">
      <c r="A190" s="98"/>
      <c r="B190" s="462" t="s">
        <v>236</v>
      </c>
      <c r="C190" s="463"/>
      <c r="D190" s="463"/>
      <c r="E190" s="464"/>
      <c r="F190" s="99"/>
      <c r="G190" s="99"/>
      <c r="H190" s="99"/>
      <c r="I190" s="462" t="s">
        <v>236</v>
      </c>
      <c r="J190" s="463"/>
      <c r="K190" s="463"/>
      <c r="L190" s="464"/>
      <c r="M190" s="98"/>
    </row>
    <row r="191" spans="1:13" s="2" customFormat="1" ht="15" customHeight="1" x14ac:dyDescent="0.25">
      <c r="A191" s="98"/>
      <c r="B191" s="385">
        <f>IF($A$45=Angers!$A$1,Angers!$C$416,IF($A$45=Bastia!$A$1,Bastia!$C$416,IF($A$45=Bordeaux!$A$1,Bordeaux!$C$416,IF($A$45=Caen!$A$1,Caen!$C$416,IF($A$45=Dijon!$A$1,Dijon!$C$416,IF($A$45=Guingamp!$A$1,Guingamp!$C$416,IF($A$45=Lille!$A$1,Lille!$C$416,IF($A$45=Lorient!$A$1,Lorient!$C$416,IF($A$45=Lyon!$A$1,Lyon!$C$416,IF($A$45=Marseille!$A$1,Marseille!$C$416,IF($A$45=Metz!$A$1,Metz!$C$416,IF($A$45=Monaco!$A$1,Monaco!$C$416,IF($A$45=Montpellier!$A$1,Montpellier!$C$416,IF($A$45=Nancy!$A$1,Nancy!$C$416,IF($A$45=Nantes!$A$1,Nantes!$C$416,IF($A$45=Nice!$A$1,Nice!$C$416,IF($A$45=PSG!$A$1,PSG!$C$416,IF($A$45=Rennes!$A$1,Rennes!$C$416,IF($A$45='St Etienne'!$A$1,'St Etienne'!$C$416,IF($A$45=Toulouse!$A$1,Toulouse!$C$416,""))))))))))))))))))))</f>
        <v>6.0000000000000005E-2</v>
      </c>
      <c r="C191" s="386"/>
      <c r="D191" s="386"/>
      <c r="E191" s="387"/>
      <c r="F191" s="99"/>
      <c r="G191" s="99"/>
      <c r="H191" s="99"/>
      <c r="I191" s="385">
        <f>IF($L$45=Angers!$A$1,Angers!$C$416,IF($L$45=Bastia!$A$1,Bastia!$C$416,IF($L$45=Bordeaux!$A$1,Bordeaux!$C$416,IF($L$45=Caen!$A$1,Caen!$C$416,IF($L$45=Dijon!$A$1,Dijon!$C$416,IF($L$45=Guingamp!$A$1,Guingamp!$C$416,IF($L$45=Lille!$A$1,Lille!$C$416,IF($L$45=Lorient!$A$1,Lorient!$C$416,IF($L$45=Lyon!$A$1,Lyon!$C$416,IF($L$45=Marseille!$A$1,Marseille!$C$416,IF($L$45=Metz!$A$1,Metz!$C$416,IF($L$45=Monaco!$A$1,Monaco!$C$416,IF($L$45=Montpellier!$A$1,Montpellier!$C$416,IF($L$45=Nancy!$A$1,Nancy!$C$416,IF($L$45=Nantes!$A$1,Nantes!$C$416,IF($L$45=Nice!$A$1,Nice!$C$416,IF($L$45=PSG!$A$1,PSG!$C$416,IF($L$45=Rennes!$A$1,Rennes!$C$416,IF($L$45='St Etienne'!$A$1,'St Etienne'!$C$416,IF($L$45=Toulouse!$A$1,Toulouse!$C$416,""))))))))))))))))))))</f>
        <v>0.30242424242424243</v>
      </c>
      <c r="J191" s="386"/>
      <c r="K191" s="386"/>
      <c r="L191" s="387"/>
      <c r="M191" s="98"/>
    </row>
    <row r="192" spans="1:13" s="2" customFormat="1" ht="15.75" customHeight="1" thickBot="1" x14ac:dyDescent="0.3">
      <c r="A192" s="98"/>
      <c r="B192" s="388"/>
      <c r="C192" s="389"/>
      <c r="D192" s="389"/>
      <c r="E192" s="390"/>
      <c r="F192" s="99"/>
      <c r="G192" s="99"/>
      <c r="H192" s="99"/>
      <c r="I192" s="388"/>
      <c r="J192" s="389"/>
      <c r="K192" s="389"/>
      <c r="L192" s="390"/>
      <c r="M192" s="98"/>
    </row>
    <row r="193" spans="1:13" s="2" customFormat="1" x14ac:dyDescent="0.25">
      <c r="A193" s="98"/>
      <c r="B193" s="98"/>
      <c r="C193" s="99"/>
      <c r="D193" s="99"/>
      <c r="E193" s="99"/>
      <c r="F193" s="99"/>
      <c r="G193" s="100"/>
      <c r="H193" s="99"/>
      <c r="I193" s="99"/>
      <c r="J193" s="99"/>
      <c r="K193" s="99"/>
      <c r="L193" s="100"/>
      <c r="M193" s="98"/>
    </row>
    <row r="194" spans="1:13" s="2" customFormat="1" x14ac:dyDescent="0.25">
      <c r="A194" s="98"/>
      <c r="B194" s="98"/>
      <c r="C194" s="99"/>
      <c r="D194" s="99"/>
      <c r="E194" s="99"/>
      <c r="F194" s="99"/>
      <c r="G194" s="100"/>
      <c r="H194" s="99"/>
      <c r="I194" s="99"/>
      <c r="J194" s="99"/>
      <c r="K194" s="99"/>
      <c r="L194" s="100"/>
      <c r="M194" s="98"/>
    </row>
    <row r="195" spans="1:13" s="2" customFormat="1" x14ac:dyDescent="0.25">
      <c r="A195" s="98"/>
      <c r="B195" s="98"/>
      <c r="C195" s="99"/>
      <c r="D195" s="99"/>
      <c r="E195" s="99"/>
      <c r="F195" s="99"/>
      <c r="G195" s="100"/>
      <c r="H195" s="99"/>
      <c r="I195" s="99"/>
      <c r="J195" s="99"/>
      <c r="K195" s="99"/>
      <c r="L195" s="100"/>
      <c r="M195" s="98"/>
    </row>
    <row r="196" spans="1:13" s="2" customFormat="1" x14ac:dyDescent="0.25">
      <c r="A196" s="98"/>
      <c r="B196" s="98"/>
      <c r="C196" s="99"/>
      <c r="D196" s="99"/>
      <c r="E196" s="99"/>
      <c r="F196" s="99"/>
      <c r="G196" s="100"/>
      <c r="H196" s="99"/>
      <c r="I196" s="99"/>
      <c r="J196" s="99"/>
      <c r="K196" s="99"/>
      <c r="L196" s="100"/>
      <c r="M196" s="98"/>
    </row>
    <row r="197" spans="1:13" s="2" customFormat="1" x14ac:dyDescent="0.25">
      <c r="A197" s="98"/>
      <c r="B197" s="98"/>
      <c r="C197" s="99"/>
      <c r="D197" s="99"/>
      <c r="E197" s="99"/>
      <c r="F197" s="99"/>
      <c r="G197" s="100"/>
      <c r="H197" s="99"/>
      <c r="I197" s="99"/>
      <c r="J197" s="99"/>
      <c r="K197" s="99"/>
      <c r="L197" s="100"/>
      <c r="M197" s="98"/>
    </row>
    <row r="198" spans="1:13" s="2" customFormat="1" x14ac:dyDescent="0.25">
      <c r="A198" s="98"/>
      <c r="B198" s="98"/>
      <c r="C198" s="99"/>
      <c r="D198" s="99"/>
      <c r="E198" s="99"/>
      <c r="F198" s="99"/>
      <c r="G198" s="100"/>
      <c r="H198" s="99"/>
      <c r="I198" s="99"/>
      <c r="J198" s="99"/>
      <c r="K198" s="99"/>
      <c r="L198" s="100"/>
      <c r="M198" s="98"/>
    </row>
    <row r="199" spans="1:13" s="2" customFormat="1" x14ac:dyDescent="0.25">
      <c r="A199" s="98"/>
      <c r="B199" s="98"/>
      <c r="C199" s="99"/>
      <c r="D199" s="99"/>
      <c r="E199" s="99"/>
      <c r="F199" s="99"/>
      <c r="G199" s="100"/>
      <c r="H199" s="99"/>
      <c r="I199" s="99"/>
      <c r="J199" s="99"/>
      <c r="K199" s="99"/>
      <c r="L199" s="100"/>
      <c r="M199" s="98"/>
    </row>
    <row r="200" spans="1:13" x14ac:dyDescent="0.25">
      <c r="A200" s="102"/>
      <c r="B200" s="102"/>
      <c r="C200" s="99"/>
      <c r="D200" s="99"/>
      <c r="E200" s="99"/>
      <c r="F200" s="99"/>
      <c r="G200" s="100"/>
      <c r="H200" s="99"/>
      <c r="I200" s="99"/>
      <c r="J200" s="99"/>
      <c r="K200" s="99"/>
      <c r="L200" s="103"/>
      <c r="M200" s="102"/>
    </row>
    <row r="201" spans="1:13" x14ac:dyDescent="0.25">
      <c r="A201" s="102"/>
      <c r="B201" s="102"/>
      <c r="C201" s="99"/>
      <c r="D201" s="99"/>
      <c r="E201" s="99"/>
      <c r="F201" s="99"/>
      <c r="G201" s="100"/>
      <c r="H201" s="99"/>
      <c r="I201" s="99"/>
      <c r="J201" s="99"/>
      <c r="K201" s="99"/>
      <c r="L201" s="103"/>
      <c r="M201" s="102"/>
    </row>
    <row r="202" spans="1:13" x14ac:dyDescent="0.25">
      <c r="A202" s="102"/>
      <c r="B202" s="102"/>
      <c r="C202" s="99"/>
      <c r="D202" s="99"/>
      <c r="E202" s="99"/>
      <c r="F202" s="99"/>
      <c r="G202" s="100"/>
      <c r="H202" s="99"/>
      <c r="I202" s="99"/>
      <c r="J202" s="99"/>
      <c r="K202" s="99"/>
      <c r="L202" s="103"/>
      <c r="M202" s="102"/>
    </row>
    <row r="203" spans="1:13" x14ac:dyDescent="0.25">
      <c r="A203" s="102"/>
      <c r="B203" s="102"/>
      <c r="C203" s="99"/>
      <c r="D203" s="99"/>
      <c r="E203" s="99"/>
      <c r="F203" s="99"/>
      <c r="G203" s="100"/>
      <c r="H203" s="99"/>
      <c r="I203" s="99"/>
      <c r="J203" s="99"/>
      <c r="K203" s="99"/>
      <c r="L203" s="103"/>
      <c r="M203" s="102"/>
    </row>
    <row r="204" spans="1:13" x14ac:dyDescent="0.25">
      <c r="A204" s="102"/>
      <c r="B204" s="102"/>
      <c r="C204" s="99"/>
      <c r="D204" s="99"/>
      <c r="E204" s="99"/>
      <c r="F204" s="99"/>
      <c r="G204" s="100"/>
      <c r="H204" s="99"/>
      <c r="I204" s="99"/>
      <c r="J204" s="99"/>
      <c r="K204" s="99"/>
      <c r="L204" s="103"/>
      <c r="M204" s="102"/>
    </row>
    <row r="205" spans="1:13" x14ac:dyDescent="0.25">
      <c r="A205" s="102"/>
      <c r="B205" s="102"/>
      <c r="C205" s="99"/>
      <c r="D205" s="99"/>
      <c r="E205" s="99"/>
      <c r="F205" s="99"/>
      <c r="G205" s="100"/>
      <c r="H205" s="99"/>
      <c r="I205" s="99"/>
      <c r="J205" s="99"/>
      <c r="K205" s="99"/>
      <c r="L205" s="103"/>
      <c r="M205" s="102"/>
    </row>
    <row r="206" spans="1:13" x14ac:dyDescent="0.25">
      <c r="A206" s="102"/>
      <c r="B206" s="102"/>
      <c r="C206" s="99"/>
      <c r="D206" s="99"/>
      <c r="E206" s="99"/>
      <c r="F206" s="99"/>
      <c r="G206" s="100"/>
      <c r="H206" s="99"/>
      <c r="I206" s="99"/>
      <c r="J206" s="99"/>
      <c r="K206" s="99"/>
      <c r="L206" s="103"/>
      <c r="M206" s="102"/>
    </row>
    <row r="207" spans="1:13" x14ac:dyDescent="0.25">
      <c r="C207" s="59"/>
      <c r="D207" s="59"/>
      <c r="E207" s="59"/>
      <c r="F207" s="59"/>
      <c r="G207" s="35"/>
      <c r="H207" s="59"/>
      <c r="I207" s="59"/>
      <c r="J207" s="59"/>
      <c r="K207" s="59"/>
      <c r="L207" s="60"/>
    </row>
    <row r="208" spans="1:13" x14ac:dyDescent="0.25">
      <c r="C208" s="59"/>
      <c r="D208" s="59"/>
      <c r="E208" s="59"/>
      <c r="F208" s="59"/>
      <c r="G208" s="35"/>
      <c r="H208" s="59"/>
      <c r="I208" s="59"/>
      <c r="J208" s="59"/>
      <c r="K208" s="59"/>
      <c r="L208" s="60"/>
    </row>
    <row r="209" spans="3:12" x14ac:dyDescent="0.25">
      <c r="C209" s="59"/>
      <c r="D209" s="59"/>
      <c r="E209" s="59"/>
      <c r="F209" s="59"/>
      <c r="G209" s="60"/>
      <c r="H209" s="59"/>
      <c r="I209" s="59"/>
      <c r="J209" s="59"/>
      <c r="K209" s="59"/>
      <c r="L209" s="60"/>
    </row>
    <row r="210" spans="3:12" x14ac:dyDescent="0.25">
      <c r="C210" s="59"/>
      <c r="D210" s="59"/>
      <c r="E210" s="59"/>
      <c r="F210" s="59"/>
      <c r="G210" s="60"/>
      <c r="H210" s="59"/>
      <c r="I210" s="59"/>
      <c r="J210" s="59"/>
      <c r="K210" s="59"/>
      <c r="L210" s="60"/>
    </row>
    <row r="211" spans="3:12" x14ac:dyDescent="0.25">
      <c r="C211" s="59"/>
      <c r="D211" s="59"/>
      <c r="E211" s="59"/>
      <c r="F211" s="59"/>
      <c r="G211" s="60"/>
      <c r="H211" s="59"/>
      <c r="I211" s="59"/>
      <c r="J211" s="59"/>
      <c r="K211" s="59"/>
      <c r="L211" s="60"/>
    </row>
    <row r="212" spans="3:12" x14ac:dyDescent="0.25">
      <c r="C212" s="59"/>
      <c r="D212" s="59"/>
      <c r="E212" s="59"/>
      <c r="F212" s="59"/>
      <c r="G212" s="60"/>
      <c r="H212" s="59"/>
      <c r="I212" s="59"/>
      <c r="J212" s="59"/>
      <c r="K212" s="59"/>
    </row>
    <row r="213" spans="3:12" x14ac:dyDescent="0.25">
      <c r="C213" s="59"/>
      <c r="D213" s="59"/>
      <c r="E213" s="59"/>
      <c r="F213" s="59"/>
      <c r="G213" s="60"/>
      <c r="H213" s="59"/>
      <c r="I213" s="59"/>
      <c r="J213" s="59"/>
      <c r="K213" s="59"/>
    </row>
    <row r="214" spans="3:12" x14ac:dyDescent="0.25">
      <c r="C214" s="59"/>
      <c r="D214" s="59"/>
      <c r="E214" s="59"/>
      <c r="F214" s="59"/>
      <c r="G214" s="60"/>
      <c r="H214" s="59"/>
      <c r="I214" s="59"/>
      <c r="J214" s="59"/>
      <c r="K214" s="59"/>
    </row>
    <row r="215" spans="3:12" x14ac:dyDescent="0.25">
      <c r="C215" s="59"/>
      <c r="D215" s="59"/>
      <c r="E215" s="59"/>
      <c r="F215" s="59"/>
      <c r="G215" s="60"/>
      <c r="H215" s="59"/>
      <c r="I215" s="59"/>
      <c r="J215" s="59"/>
      <c r="K215" s="59"/>
    </row>
    <row r="216" spans="3:12" x14ac:dyDescent="0.25">
      <c r="C216" s="59"/>
      <c r="D216" s="59"/>
      <c r="E216" s="59"/>
      <c r="F216" s="59"/>
      <c r="G216" s="60"/>
      <c r="H216" s="59"/>
      <c r="I216" s="59"/>
      <c r="J216" s="59"/>
      <c r="K216" s="59"/>
    </row>
    <row r="217" spans="3:12" x14ac:dyDescent="0.25">
      <c r="C217" s="59"/>
      <c r="D217" s="59"/>
      <c r="E217" s="59"/>
      <c r="F217" s="59"/>
      <c r="G217" s="60"/>
      <c r="H217" s="59"/>
      <c r="I217" s="59"/>
      <c r="J217" s="59"/>
      <c r="K217" s="59"/>
    </row>
    <row r="218" spans="3:12" x14ac:dyDescent="0.25">
      <c r="C218" s="59"/>
      <c r="D218" s="59"/>
      <c r="E218" s="59"/>
      <c r="F218" s="59"/>
      <c r="G218" s="60"/>
      <c r="H218" s="59"/>
      <c r="I218" s="59"/>
      <c r="J218" s="59"/>
      <c r="K218" s="59"/>
    </row>
    <row r="219" spans="3:12" x14ac:dyDescent="0.25">
      <c r="C219" s="59"/>
      <c r="D219" s="59"/>
      <c r="E219" s="59"/>
      <c r="F219" s="59"/>
      <c r="G219" s="60"/>
      <c r="H219" s="59"/>
      <c r="I219" s="59"/>
      <c r="J219" s="59"/>
      <c r="K219" s="59"/>
    </row>
    <row r="220" spans="3:12" x14ac:dyDescent="0.25">
      <c r="C220" s="59"/>
      <c r="D220" s="59"/>
      <c r="E220" s="59"/>
      <c r="F220" s="59"/>
      <c r="G220" s="60"/>
      <c r="H220" s="59"/>
      <c r="I220" s="59"/>
      <c r="J220" s="59"/>
      <c r="K220" s="59"/>
    </row>
  </sheetData>
  <autoFilter ref="D17:I17">
    <sortState ref="D18:I18">
      <sortCondition descending="1" ref="F17"/>
    </sortState>
  </autoFilter>
  <mergeCells count="145">
    <mergeCell ref="B191:E192"/>
    <mergeCell ref="I191:L192"/>
    <mergeCell ref="A45:B45"/>
    <mergeCell ref="D104:F104"/>
    <mergeCell ref="H104:J104"/>
    <mergeCell ref="D110:F110"/>
    <mergeCell ref="D112:F112"/>
    <mergeCell ref="H110:J110"/>
    <mergeCell ref="H112:J112"/>
    <mergeCell ref="D100:F101"/>
    <mergeCell ref="H100:J101"/>
    <mergeCell ref="D97:E97"/>
    <mergeCell ref="E44:I45"/>
    <mergeCell ref="H107:J107"/>
    <mergeCell ref="D55:F55"/>
    <mergeCell ref="H55:J55"/>
    <mergeCell ref="D57:F57"/>
    <mergeCell ref="H95:I95"/>
    <mergeCell ref="D132:F132"/>
    <mergeCell ref="D123:F123"/>
    <mergeCell ref="D133:F133"/>
    <mergeCell ref="D134:F134"/>
    <mergeCell ref="B186:E186"/>
    <mergeCell ref="I186:L186"/>
    <mergeCell ref="B187:E188"/>
    <mergeCell ref="I187:L188"/>
    <mergeCell ref="B190:E190"/>
    <mergeCell ref="I190:L190"/>
    <mergeCell ref="A47:B47"/>
    <mergeCell ref="L47:M47"/>
    <mergeCell ref="H108:J108"/>
    <mergeCell ref="D108:F108"/>
    <mergeCell ref="G87:I87"/>
    <mergeCell ref="G89:I89"/>
    <mergeCell ref="D105:F105"/>
    <mergeCell ref="D106:F106"/>
    <mergeCell ref="D107:F107"/>
    <mergeCell ref="H105:J105"/>
    <mergeCell ref="H106:J106"/>
    <mergeCell ref="D95:E95"/>
    <mergeCell ref="H57:J57"/>
    <mergeCell ref="L48:M48"/>
    <mergeCell ref="L49:M49"/>
    <mergeCell ref="A49:B49"/>
    <mergeCell ref="G84:H85"/>
    <mergeCell ref="G82:H83"/>
    <mergeCell ref="F84:F85"/>
    <mergeCell ref="F82:F83"/>
    <mergeCell ref="E79:I80"/>
    <mergeCell ref="E82:E83"/>
    <mergeCell ref="I84:I85"/>
    <mergeCell ref="I82:I83"/>
    <mergeCell ref="H93:I93"/>
    <mergeCell ref="C118:F119"/>
    <mergeCell ref="C120:C121"/>
    <mergeCell ref="D120:F121"/>
    <mergeCell ref="L46:M46"/>
    <mergeCell ref="F87:F89"/>
    <mergeCell ref="I124:K124"/>
    <mergeCell ref="I125:K125"/>
    <mergeCell ref="I126:K126"/>
    <mergeCell ref="H128:K129"/>
    <mergeCell ref="I130:K130"/>
    <mergeCell ref="D122:F122"/>
    <mergeCell ref="D93:E93"/>
    <mergeCell ref="H97:I97"/>
    <mergeCell ref="E84:E85"/>
    <mergeCell ref="D162:F162"/>
    <mergeCell ref="I162:K162"/>
    <mergeCell ref="D163:F163"/>
    <mergeCell ref="I163:K163"/>
    <mergeCell ref="D164:F164"/>
    <mergeCell ref="I164:K164"/>
    <mergeCell ref="D157:F157"/>
    <mergeCell ref="I157:K157"/>
    <mergeCell ref="C159:F160"/>
    <mergeCell ref="H159:K160"/>
    <mergeCell ref="D161:F161"/>
    <mergeCell ref="I161:K161"/>
    <mergeCell ref="D154:F154"/>
    <mergeCell ref="I154:K154"/>
    <mergeCell ref="D155:F155"/>
    <mergeCell ref="I155:K155"/>
    <mergeCell ref="D156:F156"/>
    <mergeCell ref="I156:K156"/>
    <mergeCell ref="D152:F152"/>
    <mergeCell ref="I152:K152"/>
    <mergeCell ref="D153:F153"/>
    <mergeCell ref="I153:K153"/>
    <mergeCell ref="E178:I179"/>
    <mergeCell ref="I183:L184"/>
    <mergeCell ref="I182:L182"/>
    <mergeCell ref="B183:E184"/>
    <mergeCell ref="B182:E182"/>
    <mergeCell ref="D165:F165"/>
    <mergeCell ref="I165:K165"/>
    <mergeCell ref="D166:F166"/>
    <mergeCell ref="I166:K166"/>
    <mergeCell ref="C168:F168"/>
    <mergeCell ref="H168:K168"/>
    <mergeCell ref="E1:I2"/>
    <mergeCell ref="E147:I148"/>
    <mergeCell ref="E115:I116"/>
    <mergeCell ref="C150:F151"/>
    <mergeCell ref="H150:K151"/>
    <mergeCell ref="I135:K135"/>
    <mergeCell ref="I131:K131"/>
    <mergeCell ref="I132:K132"/>
    <mergeCell ref="I133:K133"/>
    <mergeCell ref="I134:K134"/>
    <mergeCell ref="D135:F135"/>
    <mergeCell ref="D124:F124"/>
    <mergeCell ref="D126:F126"/>
    <mergeCell ref="D125:F125"/>
    <mergeCell ref="D131:F131"/>
    <mergeCell ref="C137:F137"/>
    <mergeCell ref="H137:K137"/>
    <mergeCell ref="C128:F129"/>
    <mergeCell ref="D130:F130"/>
    <mergeCell ref="H118:K119"/>
    <mergeCell ref="H120:H121"/>
    <mergeCell ref="I120:K121"/>
    <mergeCell ref="I122:K122"/>
    <mergeCell ref="I123:K123"/>
    <mergeCell ref="D49:E49"/>
    <mergeCell ref="F48:H48"/>
    <mergeCell ref="O55:P55"/>
    <mergeCell ref="E52:I53"/>
    <mergeCell ref="E4:F4"/>
    <mergeCell ref="H4:I4"/>
    <mergeCell ref="E11:E12"/>
    <mergeCell ref="E9:E10"/>
    <mergeCell ref="E7:E8"/>
    <mergeCell ref="F7:F8"/>
    <mergeCell ref="F11:F12"/>
    <mergeCell ref="F9:F10"/>
    <mergeCell ref="H7:H8"/>
    <mergeCell ref="H9:H10"/>
    <mergeCell ref="H11:H12"/>
    <mergeCell ref="I7:I8"/>
    <mergeCell ref="I9:I10"/>
    <mergeCell ref="I11:I12"/>
    <mergeCell ref="I49:J49"/>
    <mergeCell ref="F49:H49"/>
    <mergeCell ref="L45:M45"/>
  </mergeCells>
  <conditionalFormatting sqref="D103:F103">
    <cfRule type="colorScale" priority="88">
      <colorScale>
        <cfvo type="min"/>
        <cfvo type="percentile" val="50"/>
        <cfvo type="max"/>
        <color rgb="FFF8696B"/>
        <color rgb="FFFFEB84"/>
        <color rgb="FF63BE7B"/>
      </colorScale>
    </cfRule>
  </conditionalFormatting>
  <conditionalFormatting sqref="H103:J103">
    <cfRule type="colorScale" priority="87">
      <colorScale>
        <cfvo type="min"/>
        <cfvo type="percentile" val="50"/>
        <cfvo type="max"/>
        <color rgb="FFF8696B"/>
        <color rgb="FFFFEB84"/>
        <color rgb="FF63BE7B"/>
      </colorScale>
    </cfRule>
  </conditionalFormatting>
  <conditionalFormatting sqref="F87:F89">
    <cfRule type="cellIs" dxfId="12493" priority="86" operator="equal">
      <formula>0</formula>
    </cfRule>
  </conditionalFormatting>
  <conditionalFormatting sqref="D123:F124 D126:F126">
    <cfRule type="colorScale" priority="84">
      <colorScale>
        <cfvo type="min"/>
        <cfvo type="percentile" val="50"/>
        <cfvo type="max"/>
        <color rgb="FFF8696B"/>
        <color rgb="FFFFEB84"/>
        <color rgb="FF63BE7B"/>
      </colorScale>
    </cfRule>
  </conditionalFormatting>
  <conditionalFormatting sqref="D132:F133 D135:F135">
    <cfRule type="colorScale" priority="80">
      <colorScale>
        <cfvo type="min"/>
        <cfvo type="percentile" val="50"/>
        <cfvo type="max"/>
        <color rgb="FFF8696B"/>
        <color rgb="FFFFEB84"/>
        <color rgb="FF63BE7B"/>
      </colorScale>
    </cfRule>
  </conditionalFormatting>
  <conditionalFormatting sqref="I123:K123">
    <cfRule type="colorScale" priority="77">
      <colorScale>
        <cfvo type="min"/>
        <cfvo type="percentile" val="50"/>
        <cfvo type="max"/>
        <color rgb="FFF8696B"/>
        <color rgb="FFFFEB84"/>
        <color rgb="FF63BE7B"/>
      </colorScale>
    </cfRule>
  </conditionalFormatting>
  <conditionalFormatting sqref="I123:K123">
    <cfRule type="colorScale" priority="76">
      <colorScale>
        <cfvo type="min"/>
        <cfvo type="percentile" val="50"/>
        <cfvo type="max"/>
        <color rgb="FFF8696B"/>
        <color rgb="FFFFEB84"/>
        <color rgb="FF63BE7B"/>
      </colorScale>
    </cfRule>
  </conditionalFormatting>
  <conditionalFormatting sqref="I124:K124">
    <cfRule type="colorScale" priority="75">
      <colorScale>
        <cfvo type="min"/>
        <cfvo type="percentile" val="50"/>
        <cfvo type="max"/>
        <color rgb="FFF8696B"/>
        <color rgb="FFFFEB84"/>
        <color rgb="FF63BE7B"/>
      </colorScale>
    </cfRule>
  </conditionalFormatting>
  <conditionalFormatting sqref="I126:K126">
    <cfRule type="colorScale" priority="74">
      <colorScale>
        <cfvo type="min"/>
        <cfvo type="percentile" val="50"/>
        <cfvo type="max"/>
        <color rgb="FFF8696B"/>
        <color rgb="FFFFEB84"/>
        <color rgb="FF63BE7B"/>
      </colorScale>
    </cfRule>
  </conditionalFormatting>
  <conditionalFormatting sqref="I123:K124 I126:K126">
    <cfRule type="colorScale" priority="73">
      <colorScale>
        <cfvo type="min"/>
        <cfvo type="percentile" val="50"/>
        <cfvo type="max"/>
        <color rgb="FFF8696B"/>
        <color rgb="FFFFEB84"/>
        <color rgb="FF63BE7B"/>
      </colorScale>
    </cfRule>
  </conditionalFormatting>
  <conditionalFormatting sqref="I132:K133 I135:K135">
    <cfRule type="colorScale" priority="72">
      <colorScale>
        <cfvo type="min"/>
        <cfvo type="percentile" val="50"/>
        <cfvo type="max"/>
        <color rgb="FFF8696B"/>
        <color rgb="FFFFEB84"/>
        <color rgb="FF63BE7B"/>
      </colorScale>
    </cfRule>
  </conditionalFormatting>
  <conditionalFormatting sqref="D123:F123">
    <cfRule type="colorScale" priority="353">
      <colorScale>
        <cfvo type="min"/>
        <cfvo type="percentile" val="50"/>
        <cfvo type="max"/>
        <color rgb="FFF8696B"/>
        <color rgb="FFFFEB84"/>
        <color rgb="FF63BE7B"/>
      </colorScale>
    </cfRule>
  </conditionalFormatting>
  <conditionalFormatting sqref="F98">
    <cfRule type="cellIs" dxfId="12492" priority="69" operator="equal">
      <formula>"L"</formula>
    </cfRule>
    <cfRule type="cellIs" dxfId="12491" priority="70" operator="equal">
      <formula>"K"</formula>
    </cfRule>
    <cfRule type="cellIs" dxfId="12490" priority="71" operator="equal">
      <formula>"J"</formula>
    </cfRule>
  </conditionalFormatting>
  <conditionalFormatting sqref="J96">
    <cfRule type="cellIs" dxfId="12489" priority="60" operator="equal">
      <formula>"L"</formula>
    </cfRule>
    <cfRule type="cellIs" dxfId="12488" priority="61" operator="equal">
      <formula>"K"</formula>
    </cfRule>
    <cfRule type="cellIs" dxfId="12487" priority="62" operator="equal">
      <formula>"J"</formula>
    </cfRule>
  </conditionalFormatting>
  <conditionalFormatting sqref="J94">
    <cfRule type="cellIs" dxfId="12486" priority="54" operator="equal">
      <formula>"L"</formula>
    </cfRule>
    <cfRule type="cellIs" dxfId="12485" priority="55" operator="equal">
      <formula>"K"</formula>
    </cfRule>
    <cfRule type="cellIs" dxfId="12484" priority="56" operator="equal">
      <formula>"J"</formula>
    </cfRule>
  </conditionalFormatting>
  <conditionalFormatting sqref="F96">
    <cfRule type="cellIs" dxfId="12483" priority="51" operator="equal">
      <formula>"L"</formula>
    </cfRule>
    <cfRule type="cellIs" dxfId="12482" priority="52" operator="equal">
      <formula>"K"</formula>
    </cfRule>
    <cfRule type="cellIs" dxfId="12481" priority="53" operator="equal">
      <formula>"J"</formula>
    </cfRule>
  </conditionalFormatting>
  <conditionalFormatting sqref="F94">
    <cfRule type="cellIs" dxfId="12480" priority="48" operator="equal">
      <formula>"L"</formula>
    </cfRule>
    <cfRule type="cellIs" dxfId="12479" priority="49" operator="equal">
      <formula>"K"</formula>
    </cfRule>
    <cfRule type="cellIs" dxfId="12478" priority="50" operator="equal">
      <formula>"J"</formula>
    </cfRule>
  </conditionalFormatting>
  <conditionalFormatting sqref="J98">
    <cfRule type="cellIs" dxfId="12477" priority="45" operator="equal">
      <formula>"L"</formula>
    </cfRule>
    <cfRule type="cellIs" dxfId="12476" priority="46" operator="equal">
      <formula>"K"</formula>
    </cfRule>
    <cfRule type="cellIs" dxfId="12475" priority="47" operator="equal">
      <formula>"J"</formula>
    </cfRule>
  </conditionalFormatting>
  <conditionalFormatting sqref="F84:I85">
    <cfRule type="colorScale" priority="44">
      <colorScale>
        <cfvo type="min"/>
        <cfvo type="percentile" val="50"/>
        <cfvo type="max"/>
        <color rgb="FFF8696B"/>
        <color rgb="FFFFEB84"/>
        <color rgb="FF63BE7B"/>
      </colorScale>
    </cfRule>
  </conditionalFormatting>
  <conditionalFormatting sqref="D154:F155 D157:F157">
    <cfRule type="colorScale" priority="33">
      <colorScale>
        <cfvo type="min"/>
        <cfvo type="percentile" val="50"/>
        <cfvo type="max"/>
        <color rgb="FFF8696B"/>
        <color rgb="FFFFEB84"/>
        <color rgb="FF63BE7B"/>
      </colorScale>
    </cfRule>
  </conditionalFormatting>
  <conditionalFormatting sqref="I154:K154">
    <cfRule type="colorScale" priority="40">
      <colorScale>
        <cfvo type="min"/>
        <cfvo type="percentile" val="50"/>
        <cfvo type="max"/>
        <color rgb="FFF8696B"/>
        <color rgb="FFFFEB84"/>
        <color rgb="FF63BE7B"/>
      </colorScale>
    </cfRule>
  </conditionalFormatting>
  <conditionalFormatting sqref="I154:K154">
    <cfRule type="colorScale" priority="39">
      <colorScale>
        <cfvo type="min"/>
        <cfvo type="percentile" val="50"/>
        <cfvo type="max"/>
        <color rgb="FFF8696B"/>
        <color rgb="FFFFEB84"/>
        <color rgb="FF63BE7B"/>
      </colorScale>
    </cfRule>
  </conditionalFormatting>
  <conditionalFormatting sqref="I155:K155">
    <cfRule type="colorScale" priority="38">
      <colorScale>
        <cfvo type="min"/>
        <cfvo type="percentile" val="50"/>
        <cfvo type="max"/>
        <color rgb="FFF8696B"/>
        <color rgb="FFFFEB84"/>
        <color rgb="FF63BE7B"/>
      </colorScale>
    </cfRule>
  </conditionalFormatting>
  <conditionalFormatting sqref="I157:K157">
    <cfRule type="colorScale" priority="37">
      <colorScale>
        <cfvo type="min"/>
        <cfvo type="percentile" val="50"/>
        <cfvo type="max"/>
        <color rgb="FFF8696B"/>
        <color rgb="FFFFEB84"/>
        <color rgb="FF63BE7B"/>
      </colorScale>
    </cfRule>
  </conditionalFormatting>
  <conditionalFormatting sqref="I154:K155 I157:K157">
    <cfRule type="colorScale" priority="36">
      <colorScale>
        <cfvo type="min"/>
        <cfvo type="percentile" val="50"/>
        <cfvo type="max"/>
        <color rgb="FFF8696B"/>
        <color rgb="FFFFEB84"/>
        <color rgb="FF63BE7B"/>
      </colorScale>
    </cfRule>
  </conditionalFormatting>
  <conditionalFormatting sqref="D154:F154">
    <cfRule type="colorScale" priority="42">
      <colorScale>
        <cfvo type="min"/>
        <cfvo type="percentile" val="50"/>
        <cfvo type="max"/>
        <color rgb="FFF8696B"/>
        <color rgb="FFFFEB84"/>
        <color rgb="FF63BE7B"/>
      </colorScale>
    </cfRule>
  </conditionalFormatting>
  <conditionalFormatting sqref="D163:F164 D166:F166">
    <cfRule type="colorScale" priority="35">
      <colorScale>
        <cfvo type="min"/>
        <cfvo type="percentile" val="50"/>
        <cfvo type="max"/>
        <color rgb="FFF8696B"/>
        <color rgb="FFFFEB84"/>
        <color rgb="FF63BE7B"/>
      </colorScale>
    </cfRule>
  </conditionalFormatting>
  <conditionalFormatting sqref="I163:K164 I166:K166">
    <cfRule type="colorScale" priority="34">
      <colorScale>
        <cfvo type="min"/>
        <cfvo type="percentile" val="50"/>
        <cfvo type="max"/>
        <color rgb="FFF8696B"/>
        <color rgb="FFFFEB84"/>
        <color rgb="FF63BE7B"/>
      </colorScale>
    </cfRule>
  </conditionalFormatting>
  <conditionalFormatting sqref="B183:E184 B187:E188 B191:E192">
    <cfRule type="top10" dxfId="12474" priority="31" bottom="1" rank="2"/>
    <cfRule type="top10" dxfId="12473" priority="32" rank="1"/>
  </conditionalFormatting>
  <conditionalFormatting sqref="I183:L184 I187:L188 I191:L192">
    <cfRule type="top10" dxfId="12472" priority="29" bottom="1" rank="2"/>
    <cfRule type="top10" dxfId="12471" priority="30" rank="1"/>
  </conditionalFormatting>
  <conditionalFormatting sqref="A49:B49 L49:M49">
    <cfRule type="top10" dxfId="12470" priority="28" rank="1"/>
  </conditionalFormatting>
  <conditionalFormatting sqref="L49:M49 A49:B49">
    <cfRule type="top10" dxfId="12469" priority="27" bottom="1" rank="1"/>
  </conditionalFormatting>
  <conditionalFormatting sqref="F6:I6">
    <cfRule type="cellIs" dxfId="12468" priority="25" operator="equal">
      <formula>$A$47</formula>
    </cfRule>
  </conditionalFormatting>
  <conditionalFormatting sqref="D49:J49">
    <cfRule type="top10" dxfId="12467" priority="24" bottom="1" rank="1"/>
  </conditionalFormatting>
  <conditionalFormatting sqref="B141 B143 B145">
    <cfRule type="colorScale" priority="23">
      <colorScale>
        <cfvo type="min"/>
        <cfvo type="percentile" val="50"/>
        <cfvo type="max"/>
        <color rgb="FFF8696B"/>
        <color rgb="FFFFEB84"/>
        <color rgb="FF63BE7B"/>
      </colorScale>
    </cfRule>
  </conditionalFormatting>
  <conditionalFormatting sqref="C143 C141 C145">
    <cfRule type="colorScale" priority="22">
      <colorScale>
        <cfvo type="min"/>
        <cfvo type="percentile" val="50"/>
        <cfvo type="max"/>
        <color rgb="FFF8696B"/>
        <color rgb="FFFFEB84"/>
        <color rgb="FF63BE7B"/>
      </colorScale>
    </cfRule>
  </conditionalFormatting>
  <conditionalFormatting sqref="D143 D141 D145">
    <cfRule type="colorScale" priority="21">
      <colorScale>
        <cfvo type="min"/>
        <cfvo type="percentile" val="50"/>
        <cfvo type="max"/>
        <color rgb="FFF8696B"/>
        <color rgb="FFFFEB84"/>
        <color rgb="FF63BE7B"/>
      </colorScale>
    </cfRule>
  </conditionalFormatting>
  <conditionalFormatting sqref="E143 E141 E145">
    <cfRule type="colorScale" priority="20">
      <colorScale>
        <cfvo type="min"/>
        <cfvo type="percentile" val="50"/>
        <cfvo type="max"/>
        <color rgb="FFF8696B"/>
        <color rgb="FFFFEB84"/>
        <color rgb="FF63BE7B"/>
      </colorScale>
    </cfRule>
  </conditionalFormatting>
  <conditionalFormatting sqref="F143 F141 F145">
    <cfRule type="colorScale" priority="19">
      <colorScale>
        <cfvo type="min"/>
        <cfvo type="percentile" val="50"/>
        <cfvo type="max"/>
        <color rgb="FFF8696B"/>
        <color rgb="FFFFEB84"/>
        <color rgb="FF63BE7B"/>
      </colorScale>
    </cfRule>
  </conditionalFormatting>
  <conditionalFormatting sqref="H143 H141 H145">
    <cfRule type="colorScale" priority="18">
      <colorScale>
        <cfvo type="min"/>
        <cfvo type="percentile" val="50"/>
        <cfvo type="max"/>
        <color rgb="FFF8696B"/>
        <color rgb="FFFFEB84"/>
        <color rgb="FF63BE7B"/>
      </colorScale>
    </cfRule>
  </conditionalFormatting>
  <conditionalFormatting sqref="I141 I143 I145">
    <cfRule type="colorScale" priority="17">
      <colorScale>
        <cfvo type="min"/>
        <cfvo type="percentile" val="50"/>
        <cfvo type="max"/>
        <color rgb="FFF8696B"/>
        <color rgb="FFFFEB84"/>
        <color rgb="FF63BE7B"/>
      </colorScale>
    </cfRule>
  </conditionalFormatting>
  <conditionalFormatting sqref="J143 J141 J145">
    <cfRule type="colorScale" priority="16">
      <colorScale>
        <cfvo type="min"/>
        <cfvo type="percentile" val="50"/>
        <cfvo type="max"/>
        <color rgb="FFF8696B"/>
        <color rgb="FFFFEB84"/>
        <color rgb="FF63BE7B"/>
      </colorScale>
    </cfRule>
  </conditionalFormatting>
  <conditionalFormatting sqref="K141 K143 K145">
    <cfRule type="colorScale" priority="15">
      <colorScale>
        <cfvo type="min"/>
        <cfvo type="percentile" val="50"/>
        <cfvo type="max"/>
        <color rgb="FFF8696B"/>
        <color rgb="FFFFEB84"/>
        <color rgb="FF63BE7B"/>
      </colorScale>
    </cfRule>
  </conditionalFormatting>
  <conditionalFormatting sqref="L143 L141 L145">
    <cfRule type="colorScale" priority="14">
      <colorScale>
        <cfvo type="min"/>
        <cfvo type="percentile" val="50"/>
        <cfvo type="max"/>
        <color rgb="FFF8696B"/>
        <color rgb="FFFFEB84"/>
        <color rgb="FF63BE7B"/>
      </colorScale>
    </cfRule>
  </conditionalFormatting>
  <conditionalFormatting sqref="B172 B174 B176">
    <cfRule type="colorScale" priority="13">
      <colorScale>
        <cfvo type="min"/>
        <cfvo type="percentile" val="50"/>
        <cfvo type="max"/>
        <color rgb="FFF8696B"/>
        <color rgb="FFFFEB84"/>
        <color rgb="FF63BE7B"/>
      </colorScale>
    </cfRule>
  </conditionalFormatting>
  <conditionalFormatting sqref="C172 C174 C176">
    <cfRule type="colorScale" priority="12">
      <colorScale>
        <cfvo type="min"/>
        <cfvo type="percentile" val="50"/>
        <cfvo type="max"/>
        <color rgb="FFF8696B"/>
        <color rgb="FFFFEB84"/>
        <color rgb="FF63BE7B"/>
      </colorScale>
    </cfRule>
  </conditionalFormatting>
  <conditionalFormatting sqref="D172 D174 D176">
    <cfRule type="colorScale" priority="11">
      <colorScale>
        <cfvo type="min"/>
        <cfvo type="percentile" val="50"/>
        <cfvo type="max"/>
        <color rgb="FFF8696B"/>
        <color rgb="FFFFEB84"/>
        <color rgb="FF63BE7B"/>
      </colorScale>
    </cfRule>
  </conditionalFormatting>
  <conditionalFormatting sqref="E172 E174 E176">
    <cfRule type="colorScale" priority="10">
      <colorScale>
        <cfvo type="min"/>
        <cfvo type="percentile" val="50"/>
        <cfvo type="max"/>
        <color rgb="FFF8696B"/>
        <color rgb="FFFFEB84"/>
        <color rgb="FF63BE7B"/>
      </colorScale>
    </cfRule>
  </conditionalFormatting>
  <conditionalFormatting sqref="F172 F174 F176">
    <cfRule type="colorScale" priority="9">
      <colorScale>
        <cfvo type="min"/>
        <cfvo type="percentile" val="50"/>
        <cfvo type="max"/>
        <color rgb="FFF8696B"/>
        <color rgb="FFFFEB84"/>
        <color rgb="FF63BE7B"/>
      </colorScale>
    </cfRule>
  </conditionalFormatting>
  <conditionalFormatting sqref="H174 H172 H176">
    <cfRule type="colorScale" priority="8">
      <colorScale>
        <cfvo type="min"/>
        <cfvo type="percentile" val="50"/>
        <cfvo type="max"/>
        <color rgb="FFF8696B"/>
        <color rgb="FFFFEB84"/>
        <color rgb="FF63BE7B"/>
      </colorScale>
    </cfRule>
  </conditionalFormatting>
  <conditionalFormatting sqref="I172 I174 I176">
    <cfRule type="colorScale" priority="7">
      <colorScale>
        <cfvo type="min"/>
        <cfvo type="percentile" val="50"/>
        <cfvo type="max"/>
        <color rgb="FFF8696B"/>
        <color rgb="FFFFEB84"/>
        <color rgb="FF63BE7B"/>
      </colorScale>
    </cfRule>
  </conditionalFormatting>
  <conditionalFormatting sqref="J174 J172 J176">
    <cfRule type="colorScale" priority="6">
      <colorScale>
        <cfvo type="min"/>
        <cfvo type="percentile" val="50"/>
        <cfvo type="max"/>
        <color rgb="FFF8696B"/>
        <color rgb="FFFFEB84"/>
        <color rgb="FF63BE7B"/>
      </colorScale>
    </cfRule>
  </conditionalFormatting>
  <conditionalFormatting sqref="K174 K172 K176">
    <cfRule type="colorScale" priority="4">
      <colorScale>
        <cfvo type="min"/>
        <cfvo type="percentile" val="50"/>
        <cfvo type="max"/>
        <color rgb="FFF8696B"/>
        <color rgb="FFFFEB84"/>
        <color rgb="FF63BE7B"/>
      </colorScale>
    </cfRule>
  </conditionalFormatting>
  <conditionalFormatting sqref="L172 L174 L176">
    <cfRule type="colorScale" priority="3">
      <colorScale>
        <cfvo type="min"/>
        <cfvo type="percentile" val="50"/>
        <cfvo type="max"/>
        <color rgb="FFF8696B"/>
        <color rgb="FFFFEB84"/>
        <color rgb="FF63BE7B"/>
      </colorScale>
    </cfRule>
  </conditionalFormatting>
  <conditionalFormatting sqref="F18:F42">
    <cfRule type="top10" dxfId="12466" priority="1" bottom="1" rank="5"/>
    <cfRule type="top10" dxfId="12465" priority="2" rank="5"/>
  </conditionalFormatting>
  <dataValidations count="2">
    <dataValidation type="list" allowBlank="1" showInputMessage="1" showErrorMessage="1" sqref="A45:B45 L45:M45">
      <formula1>"Angers,Bastia,Bordeaux,Caen,Dijon,Guingamp,Lille,Lorient,Lyon,Marseille,Metz,Monaco,Montpellier,Nancy,Nantes,Nice,PSG,Rennes,St Etienne,Toulouse,"</formula1>
    </dataValidation>
    <dataValidation type="list" allowBlank="1" showInputMessage="1" showErrorMessage="1" sqref="A47:B47 L47:M47">
      <formula1>"Ligue 1,Coupe de France,Coupe de la Ligue"</formula1>
    </dataValidation>
  </dataValidations>
  <pageMargins left="0.7" right="0.7" top="0.75" bottom="0.75" header="0.3" footer="0.3"/>
  <pageSetup paperSize="9" scale="35" orientation="portrait" r:id="rId1"/>
  <ignoredErrors>
    <ignoredError sqref="F97 F95 J97 J95" formula="1"/>
    <ignoredError sqref="H8:I8" evalError="1"/>
    <ignoredError sqref="D18:E42"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dimension ref="A1:DX456"/>
  <sheetViews>
    <sheetView showGridLines="0" zoomScale="85" zoomScaleNormal="85" workbookViewId="0">
      <selection activeCell="G413" sqref="G413"/>
    </sheetView>
  </sheetViews>
  <sheetFormatPr baseColWidth="10" defaultRowHeight="12.75" x14ac:dyDescent="0.2"/>
  <cols>
    <col min="1" max="1" width="11.42578125" style="94"/>
    <col min="2" max="2" width="27.140625" style="92" customWidth="1"/>
    <col min="3" max="3" width="8" style="92" bestFit="1" customWidth="1"/>
    <col min="4" max="4" width="11.85546875" style="92" bestFit="1" customWidth="1"/>
    <col min="5" max="8" width="8.7109375" style="93" customWidth="1"/>
    <col min="9" max="10" width="10.28515625" style="93" bestFit="1" customWidth="1"/>
    <col min="11" max="11" width="10.5703125" style="93" bestFit="1" customWidth="1"/>
    <col min="12" max="12" width="10.28515625" style="93" bestFit="1" customWidth="1"/>
    <col min="13" max="14" width="3.7109375" style="93" customWidth="1"/>
    <col min="15" max="15" width="10.28515625" style="93" bestFit="1" customWidth="1"/>
    <col min="16" max="17" width="3.7109375" style="93" customWidth="1"/>
    <col min="18" max="18" width="10.28515625" style="93" bestFit="1" customWidth="1"/>
    <col min="19" max="20" width="3.7109375" style="93" customWidth="1"/>
    <col min="21" max="21" width="10.28515625" style="93" bestFit="1" customWidth="1"/>
    <col min="22" max="23" width="3.7109375" style="93" customWidth="1"/>
    <col min="24" max="24" width="10.28515625" style="93" bestFit="1" customWidth="1"/>
    <col min="25" max="26" width="3.7109375" style="93" customWidth="1"/>
    <col min="27" max="27" width="10.28515625" style="93" bestFit="1" customWidth="1"/>
    <col min="28" max="29" width="3.7109375" style="93" customWidth="1"/>
    <col min="30" max="30" width="10.28515625" style="93" bestFit="1" customWidth="1"/>
    <col min="31" max="32" width="3.7109375" style="93" customWidth="1"/>
    <col min="33" max="33" width="10.28515625" style="93" bestFit="1" customWidth="1"/>
    <col min="34" max="35" width="3.7109375" style="93" customWidth="1"/>
    <col min="36" max="36" width="10.28515625" style="93" bestFit="1" customWidth="1"/>
    <col min="37" max="38" width="3.7109375" style="93" customWidth="1"/>
    <col min="39" max="39" width="10.28515625" style="93" bestFit="1" customWidth="1"/>
    <col min="40" max="41" width="3.7109375" style="93" customWidth="1"/>
    <col min="42" max="42" width="10.28515625" style="93" bestFit="1" customWidth="1"/>
    <col min="43" max="44" width="3.7109375" style="93" customWidth="1"/>
    <col min="45" max="45" width="10.28515625" style="93" bestFit="1" customWidth="1"/>
    <col min="46" max="47" width="3.7109375" style="93" customWidth="1"/>
    <col min="48" max="48" width="10.28515625" style="93" bestFit="1" customWidth="1"/>
    <col min="49" max="50" width="3.7109375" style="93" customWidth="1"/>
    <col min="51" max="51" width="10.28515625" style="93" bestFit="1" customWidth="1"/>
    <col min="52" max="53" width="3.7109375" style="93" customWidth="1"/>
    <col min="54" max="54" width="10.28515625" style="93" bestFit="1" customWidth="1"/>
    <col min="55" max="56" width="3.7109375" style="93" customWidth="1"/>
    <col min="57" max="57" width="10.28515625" style="93" bestFit="1" customWidth="1"/>
    <col min="58" max="59" width="3.7109375" style="93" customWidth="1"/>
    <col min="60" max="60" width="10.28515625" style="93" bestFit="1" customWidth="1"/>
    <col min="61" max="62" width="3.7109375" style="93" customWidth="1"/>
    <col min="63" max="63" width="10.28515625" style="93" bestFit="1" customWidth="1"/>
    <col min="64" max="65" width="3.7109375" style="93" customWidth="1"/>
    <col min="66" max="66" width="10.28515625" style="93" bestFit="1" customWidth="1"/>
    <col min="67" max="68" width="3.7109375" style="93" customWidth="1"/>
    <col min="69" max="69" width="10.28515625" style="93" bestFit="1" customWidth="1"/>
    <col min="70" max="71" width="3.7109375" style="93" customWidth="1"/>
    <col min="72" max="72" width="10.28515625" style="93" bestFit="1" customWidth="1"/>
    <col min="73" max="74" width="3.7109375" style="93" customWidth="1"/>
    <col min="75" max="75" width="10.28515625" style="93" bestFit="1" customWidth="1"/>
    <col min="76" max="77" width="3.7109375" style="93" customWidth="1"/>
    <col min="78" max="78" width="10.28515625" style="93" bestFit="1" customWidth="1"/>
    <col min="79" max="80" width="3.7109375" style="93" customWidth="1"/>
    <col min="81" max="81" width="10.28515625" style="93" bestFit="1" customWidth="1"/>
    <col min="82" max="83" width="3.7109375" style="93" customWidth="1"/>
    <col min="84" max="84" width="10.28515625" style="93" bestFit="1" customWidth="1"/>
    <col min="85" max="86" width="3.7109375" style="93" customWidth="1"/>
    <col min="87" max="87" width="10.28515625" style="93" bestFit="1" customWidth="1"/>
    <col min="88" max="89" width="3.7109375" style="93" customWidth="1"/>
    <col min="90" max="90" width="10.28515625" style="93" bestFit="1" customWidth="1"/>
    <col min="91" max="92" width="3.7109375" style="93" customWidth="1"/>
    <col min="93" max="93" width="10.28515625" style="93" bestFit="1" customWidth="1"/>
    <col min="94" max="95" width="3.7109375" style="93" customWidth="1"/>
    <col min="96" max="96" width="10.28515625" style="93" bestFit="1" customWidth="1"/>
    <col min="97" max="98" width="3.7109375" style="93" customWidth="1"/>
    <col min="99" max="99" width="10.28515625" style="93" bestFit="1" customWidth="1"/>
    <col min="100" max="101" width="3.7109375" style="93" customWidth="1"/>
    <col min="102" max="102" width="10.28515625" style="93" bestFit="1" customWidth="1"/>
    <col min="103" max="104" width="3.7109375" style="93" customWidth="1"/>
    <col min="105" max="105" width="10.28515625" style="93" bestFit="1" customWidth="1"/>
    <col min="106" max="107" width="3.7109375" style="93" customWidth="1"/>
    <col min="108" max="108" width="10.28515625" style="93" bestFit="1" customWidth="1"/>
    <col min="109" max="110" width="3.7109375" style="93" customWidth="1"/>
    <col min="111" max="111" width="10.28515625" style="93" bestFit="1" customWidth="1"/>
    <col min="112" max="113" width="3.7109375" style="93" customWidth="1"/>
    <col min="114" max="114" width="10.28515625" style="93" customWidth="1"/>
    <col min="115" max="116" width="3.7109375" style="93" customWidth="1"/>
    <col min="117" max="117" width="10.28515625" style="93" customWidth="1"/>
    <col min="118" max="119" width="3.7109375" style="93" customWidth="1"/>
    <col min="120" max="120" width="10.28515625" style="93" customWidth="1"/>
    <col min="121" max="122" width="3.7109375" style="93" customWidth="1"/>
    <col min="123" max="123" width="10.28515625" style="94" customWidth="1"/>
    <col min="124" max="125" width="3.7109375" style="94" customWidth="1"/>
    <col min="126" max="16384" width="11.42578125" style="94"/>
  </cols>
  <sheetData>
    <row r="1" spans="1:128" x14ac:dyDescent="0.2">
      <c r="A1" s="136" t="s">
        <v>22</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93"/>
      <c r="DU1" s="93"/>
      <c r="DV1" s="93"/>
      <c r="DW1" s="93"/>
      <c r="DX1" s="93"/>
    </row>
    <row r="2" spans="1:128" ht="13.5" thickBot="1" x14ac:dyDescent="0.25">
      <c r="J2" s="488">
        <f>COUNTIF('Détails match'!H:H,A1)+COUNTIF('Détails match'!Y:Y,A1)</f>
        <v>4</v>
      </c>
      <c r="L2" s="113">
        <v>42595</v>
      </c>
      <c r="O2" s="113">
        <v>42602</v>
      </c>
      <c r="R2" s="113">
        <v>42609</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93"/>
      <c r="DU2" s="93"/>
      <c r="DV2" s="93"/>
      <c r="DW2" s="93"/>
      <c r="DX2" s="93"/>
    </row>
    <row r="3" spans="1:128" ht="15" x14ac:dyDescent="0.25">
      <c r="A3" s="152"/>
      <c r="J3" s="489"/>
      <c r="K3" s="95"/>
      <c r="L3" s="115" t="s">
        <v>14</v>
      </c>
      <c r="O3" s="115" t="s">
        <v>22</v>
      </c>
      <c r="R3" s="115" t="s">
        <v>13</v>
      </c>
      <c r="U3" s="115" t="s">
        <v>22</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93"/>
      <c r="DU3" s="93"/>
      <c r="DV3" s="93"/>
      <c r="DW3" s="93"/>
      <c r="DX3" s="93"/>
    </row>
    <row r="4" spans="1:128" s="97" customFormat="1" ht="24.95" customHeight="1" thickBot="1" x14ac:dyDescent="0.25">
      <c r="B4" s="123" t="s">
        <v>119</v>
      </c>
      <c r="C4" s="123" t="s">
        <v>118</v>
      </c>
      <c r="D4" s="124" t="s">
        <v>120</v>
      </c>
      <c r="E4" s="155" t="s">
        <v>196</v>
      </c>
      <c r="F4" s="143" t="s">
        <v>195</v>
      </c>
      <c r="G4" s="155" t="s">
        <v>197</v>
      </c>
      <c r="H4" s="155" t="s">
        <v>198</v>
      </c>
      <c r="I4" s="158" t="s">
        <v>199</v>
      </c>
      <c r="J4" s="123" t="s">
        <v>154</v>
      </c>
      <c r="K4" s="123" t="s">
        <v>123</v>
      </c>
      <c r="L4" s="114" t="s">
        <v>22</v>
      </c>
      <c r="M4" s="112" t="s">
        <v>155</v>
      </c>
      <c r="N4" s="111" t="s">
        <v>156</v>
      </c>
      <c r="O4" s="114" t="s">
        <v>16</v>
      </c>
      <c r="P4" s="112" t="s">
        <v>155</v>
      </c>
      <c r="Q4" s="111" t="s">
        <v>156</v>
      </c>
      <c r="R4" s="114" t="s">
        <v>22</v>
      </c>
      <c r="S4" s="112" t="s">
        <v>155</v>
      </c>
      <c r="T4" s="108" t="s">
        <v>156</v>
      </c>
      <c r="U4" s="114" t="s">
        <v>12</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93"/>
      <c r="DW4" s="93"/>
      <c r="DX4" s="93"/>
    </row>
    <row r="5" spans="1:128" ht="15" x14ac:dyDescent="0.2">
      <c r="A5" s="94">
        <v>1</v>
      </c>
      <c r="B5" s="174" t="s">
        <v>168</v>
      </c>
      <c r="C5" s="140">
        <v>1</v>
      </c>
      <c r="D5" s="106" t="s">
        <v>113</v>
      </c>
      <c r="E5" s="147">
        <f t="shared" ref="E5:E44" si="0">COUNTIF(L5:XFD5,"Titulaire")</f>
        <v>2</v>
      </c>
      <c r="F5" s="175">
        <f>SUM(L5:XFD5)*-1</f>
        <v>-2</v>
      </c>
      <c r="G5" s="147">
        <f t="shared" ref="G5:G44" si="1">COUNTIFS($49:$49,"Victoire",5:5,"Titulaire")</f>
        <v>0</v>
      </c>
      <c r="H5" s="147">
        <f t="shared" ref="H5:H44" si="2">COUNTIFS($49:$49,"Nul",5:5,"Titulaire")</f>
        <v>0</v>
      </c>
      <c r="I5" s="147">
        <f t="shared" ref="I5:I44" si="3">COUNTIFS($49:$49,"Défaite",5:5,"Titulaire")</f>
        <v>2</v>
      </c>
      <c r="J5" s="106">
        <f t="shared" ref="J5:J44" si="4">COUNTIF($L5:$XFD5,"Titulaire")/$J$2</f>
        <v>0.5</v>
      </c>
      <c r="K5" s="106">
        <f t="shared" ref="K5:K44" si="5">COUNTIF($L5:$XFD5,"Remplaçant")/$J$2</f>
        <v>0.25</v>
      </c>
      <c r="L5" s="107" t="s">
        <v>121</v>
      </c>
      <c r="M5" s="110"/>
      <c r="N5" s="110">
        <v>1</v>
      </c>
      <c r="O5" s="107" t="s">
        <v>121</v>
      </c>
      <c r="P5" s="110"/>
      <c r="Q5" s="110">
        <v>1</v>
      </c>
      <c r="R5" s="107"/>
      <c r="S5" s="110"/>
      <c r="T5" s="110"/>
      <c r="U5" s="96" t="s">
        <v>122</v>
      </c>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93"/>
      <c r="DW5" s="93"/>
      <c r="DX5" s="93"/>
    </row>
    <row r="6" spans="1:128" ht="15" x14ac:dyDescent="0.2">
      <c r="A6" s="94">
        <v>2</v>
      </c>
      <c r="B6" s="174" t="s">
        <v>169</v>
      </c>
      <c r="C6" s="140">
        <v>3</v>
      </c>
      <c r="D6" s="106" t="s">
        <v>114</v>
      </c>
      <c r="E6" s="147">
        <f t="shared" si="0"/>
        <v>4</v>
      </c>
      <c r="F6" s="145">
        <f t="shared" ref="F6:F18" si="6">SUM(L6:XFD6)</f>
        <v>0</v>
      </c>
      <c r="G6" s="147">
        <f t="shared" si="1"/>
        <v>1</v>
      </c>
      <c r="H6" s="147">
        <f t="shared" si="2"/>
        <v>0</v>
      </c>
      <c r="I6" s="147">
        <f t="shared" si="3"/>
        <v>3</v>
      </c>
      <c r="J6" s="106">
        <f t="shared" si="4"/>
        <v>1</v>
      </c>
      <c r="K6" s="106">
        <f t="shared" si="5"/>
        <v>0</v>
      </c>
      <c r="L6" s="107" t="s">
        <v>121</v>
      </c>
      <c r="M6" s="110"/>
      <c r="N6" s="110"/>
      <c r="O6" s="107" t="s">
        <v>121</v>
      </c>
      <c r="P6" s="110"/>
      <c r="Q6" s="110"/>
      <c r="R6" s="96" t="s">
        <v>121</v>
      </c>
      <c r="S6" s="110"/>
      <c r="T6" s="110"/>
      <c r="U6" s="96" t="s">
        <v>121</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4</v>
      </c>
      <c r="B7" s="174" t="s">
        <v>172</v>
      </c>
      <c r="C7" s="140">
        <v>4</v>
      </c>
      <c r="D7" s="106" t="s">
        <v>114</v>
      </c>
      <c r="E7" s="147">
        <f t="shared" si="0"/>
        <v>0</v>
      </c>
      <c r="F7" s="145">
        <f t="shared" si="6"/>
        <v>0</v>
      </c>
      <c r="G7" s="147">
        <f t="shared" si="1"/>
        <v>0</v>
      </c>
      <c r="H7" s="147">
        <f t="shared" si="2"/>
        <v>0</v>
      </c>
      <c r="I7" s="147">
        <f t="shared" si="3"/>
        <v>0</v>
      </c>
      <c r="J7" s="106">
        <f t="shared" si="4"/>
        <v>0</v>
      </c>
      <c r="K7" s="106">
        <f t="shared" si="5"/>
        <v>0</v>
      </c>
      <c r="L7" s="96"/>
      <c r="M7" s="110"/>
      <c r="N7" s="110"/>
      <c r="O7" s="96"/>
      <c r="P7" s="110"/>
      <c r="Q7" s="110"/>
      <c r="R7" s="96"/>
      <c r="S7" s="110"/>
      <c r="T7" s="110"/>
      <c r="U7" s="96"/>
      <c r="V7" s="110"/>
      <c r="W7" s="110"/>
      <c r="X7" s="96"/>
      <c r="Y7" s="110"/>
      <c r="Z7" s="110"/>
      <c r="AA7" s="96"/>
      <c r="AB7" s="110"/>
      <c r="AC7" s="110"/>
      <c r="AD7" s="96"/>
      <c r="AE7" s="110"/>
      <c r="AF7" s="110"/>
      <c r="AG7" s="96"/>
      <c r="AH7" s="110"/>
      <c r="AI7" s="110"/>
      <c r="AJ7" s="96"/>
      <c r="AK7" s="110"/>
      <c r="AL7" s="110"/>
      <c r="AM7" s="96"/>
      <c r="AN7" s="110"/>
      <c r="AO7" s="110"/>
      <c r="AP7" s="96"/>
      <c r="AQ7" s="110"/>
      <c r="AR7" s="110"/>
      <c r="AS7" s="96"/>
      <c r="AT7" s="110"/>
      <c r="AU7" s="110"/>
      <c r="AV7" s="96"/>
      <c r="AW7" s="110"/>
      <c r="AX7" s="110"/>
      <c r="AY7" s="96"/>
      <c r="AZ7" s="110"/>
      <c r="BA7" s="110"/>
      <c r="BB7" s="96"/>
      <c r="BC7" s="110"/>
      <c r="BD7" s="110"/>
      <c r="BE7" s="96"/>
      <c r="BF7" s="110"/>
      <c r="BG7" s="110"/>
      <c r="BH7" s="96"/>
      <c r="BI7" s="110"/>
      <c r="BJ7" s="110"/>
      <c r="BK7" s="96"/>
      <c r="BL7" s="110"/>
      <c r="BM7" s="110"/>
      <c r="BN7" s="96"/>
      <c r="BO7" s="110"/>
      <c r="BP7" s="110"/>
      <c r="BQ7" s="96"/>
      <c r="BR7" s="110"/>
      <c r="BS7" s="110"/>
      <c r="BT7" s="96"/>
      <c r="BU7" s="110"/>
      <c r="BV7" s="110"/>
      <c r="BW7" s="96"/>
      <c r="BX7" s="110"/>
      <c r="BY7" s="110"/>
      <c r="BZ7" s="96"/>
      <c r="CA7" s="110"/>
      <c r="CB7" s="110"/>
      <c r="CC7" s="96"/>
      <c r="CD7" s="110"/>
      <c r="CE7" s="110"/>
      <c r="CF7" s="96"/>
      <c r="CG7" s="110"/>
      <c r="CH7" s="110"/>
      <c r="CI7" s="96"/>
      <c r="CJ7" s="110"/>
      <c r="CK7" s="110"/>
      <c r="CL7" s="96"/>
      <c r="CM7" s="110"/>
      <c r="CN7" s="110"/>
      <c r="CO7" s="96"/>
      <c r="CP7" s="110"/>
      <c r="CQ7" s="110"/>
      <c r="CR7" s="96"/>
      <c r="CS7" s="110"/>
      <c r="CT7" s="110"/>
      <c r="CU7" s="96"/>
      <c r="CV7" s="110"/>
      <c r="CW7" s="110"/>
      <c r="CX7" s="96"/>
      <c r="CY7" s="110"/>
      <c r="CZ7" s="110"/>
      <c r="DA7" s="96"/>
      <c r="DB7" s="110"/>
      <c r="DC7" s="110"/>
      <c r="DD7" s="96"/>
      <c r="DE7" s="110"/>
      <c r="DF7" s="110"/>
      <c r="DG7" s="96"/>
      <c r="DH7" s="110"/>
      <c r="DI7" s="110"/>
      <c r="DJ7" s="96"/>
      <c r="DK7" s="110"/>
      <c r="DL7" s="110"/>
      <c r="DM7" s="96"/>
      <c r="DN7" s="110"/>
      <c r="DO7" s="110"/>
      <c r="DP7" s="96"/>
      <c r="DQ7" s="110"/>
      <c r="DR7" s="110"/>
      <c r="DS7" s="96"/>
      <c r="DT7" s="110"/>
      <c r="DU7" s="110"/>
      <c r="DV7" s="132"/>
      <c r="DW7" s="132"/>
      <c r="DX7" s="132"/>
    </row>
    <row r="8" spans="1:128" ht="15" x14ac:dyDescent="0.2">
      <c r="A8" s="94">
        <v>3</v>
      </c>
      <c r="B8" s="174" t="s">
        <v>174</v>
      </c>
      <c r="C8" s="140">
        <v>4</v>
      </c>
      <c r="D8" s="106" t="s">
        <v>114</v>
      </c>
      <c r="E8" s="147">
        <f t="shared" si="0"/>
        <v>0</v>
      </c>
      <c r="F8" s="145">
        <f t="shared" si="6"/>
        <v>0</v>
      </c>
      <c r="G8" s="147">
        <f t="shared" si="1"/>
        <v>0</v>
      </c>
      <c r="H8" s="147">
        <f t="shared" si="2"/>
        <v>0</v>
      </c>
      <c r="I8" s="147">
        <f t="shared" si="3"/>
        <v>0</v>
      </c>
      <c r="J8" s="106">
        <f t="shared" si="4"/>
        <v>0</v>
      </c>
      <c r="K8" s="106">
        <f t="shared" si="5"/>
        <v>0.75</v>
      </c>
      <c r="L8" s="96"/>
      <c r="M8" s="110"/>
      <c r="N8" s="110"/>
      <c r="O8" s="96" t="s">
        <v>122</v>
      </c>
      <c r="P8" s="110"/>
      <c r="Q8" s="110"/>
      <c r="R8" s="96" t="s">
        <v>122</v>
      </c>
      <c r="S8" s="110"/>
      <c r="T8" s="110"/>
      <c r="U8" s="96" t="s">
        <v>122</v>
      </c>
      <c r="V8" s="110"/>
      <c r="W8" s="110"/>
      <c r="X8" s="96"/>
      <c r="Y8" s="110"/>
      <c r="Z8" s="110"/>
      <c r="AA8" s="96"/>
      <c r="AB8" s="110"/>
      <c r="AC8" s="110"/>
      <c r="AD8" s="96"/>
      <c r="AE8" s="110"/>
      <c r="AF8" s="110"/>
      <c r="AG8" s="96"/>
      <c r="AH8" s="110"/>
      <c r="AI8" s="110"/>
      <c r="AJ8" s="96"/>
      <c r="AK8" s="110"/>
      <c r="AL8" s="110"/>
      <c r="AM8" s="96"/>
      <c r="AN8" s="110"/>
      <c r="AO8" s="110"/>
      <c r="AP8" s="96"/>
      <c r="AQ8" s="110"/>
      <c r="AR8" s="110"/>
      <c r="AS8" s="96"/>
      <c r="AT8" s="110"/>
      <c r="AU8" s="110"/>
      <c r="AV8" s="96"/>
      <c r="AW8" s="110"/>
      <c r="AX8" s="110"/>
      <c r="AY8" s="96"/>
      <c r="AZ8" s="110"/>
      <c r="BA8" s="110"/>
      <c r="BB8" s="96"/>
      <c r="BC8" s="110"/>
      <c r="BD8" s="110"/>
      <c r="BE8" s="96"/>
      <c r="BF8" s="110"/>
      <c r="BG8" s="110"/>
      <c r="BH8" s="96"/>
      <c r="BI8" s="110"/>
      <c r="BJ8" s="110"/>
      <c r="BK8" s="96"/>
      <c r="BL8" s="110"/>
      <c r="BM8" s="110"/>
      <c r="BN8" s="96"/>
      <c r="BO8" s="110"/>
      <c r="BP8" s="110"/>
      <c r="BQ8" s="96"/>
      <c r="BR8" s="110"/>
      <c r="BS8" s="110"/>
      <c r="BT8" s="96"/>
      <c r="BU8" s="110"/>
      <c r="BV8" s="110"/>
      <c r="BW8" s="96"/>
      <c r="BX8" s="110"/>
      <c r="BY8" s="110"/>
      <c r="BZ8" s="96"/>
      <c r="CA8" s="110"/>
      <c r="CB8" s="110"/>
      <c r="CC8" s="96"/>
      <c r="CD8" s="110"/>
      <c r="CE8" s="110"/>
      <c r="CF8" s="96"/>
      <c r="CG8" s="110"/>
      <c r="CH8" s="110"/>
      <c r="CI8" s="96"/>
      <c r="CJ8" s="110"/>
      <c r="CK8" s="110"/>
      <c r="CL8" s="96"/>
      <c r="CM8" s="110"/>
      <c r="CN8" s="110"/>
      <c r="CO8" s="96"/>
      <c r="CP8" s="110"/>
      <c r="CQ8" s="110"/>
      <c r="CR8" s="96"/>
      <c r="CS8" s="110"/>
      <c r="CT8" s="110"/>
      <c r="CU8" s="96"/>
      <c r="CV8" s="110"/>
      <c r="CW8" s="110"/>
      <c r="CX8" s="96"/>
      <c r="CY8" s="110"/>
      <c r="CZ8" s="110"/>
      <c r="DA8" s="96"/>
      <c r="DB8" s="110"/>
      <c r="DC8" s="110"/>
      <c r="DD8" s="96"/>
      <c r="DE8" s="110"/>
      <c r="DF8" s="110"/>
      <c r="DG8" s="96"/>
      <c r="DH8" s="110"/>
      <c r="DI8" s="110"/>
      <c r="DJ8" s="96"/>
      <c r="DK8" s="110"/>
      <c r="DL8" s="110"/>
      <c r="DM8" s="96"/>
      <c r="DN8" s="110"/>
      <c r="DO8" s="110"/>
      <c r="DP8" s="96"/>
      <c r="DQ8" s="110"/>
      <c r="DR8" s="110"/>
      <c r="DS8" s="96"/>
      <c r="DT8" s="110"/>
      <c r="DU8" s="110"/>
      <c r="DV8" s="132"/>
      <c r="DW8" s="132"/>
      <c r="DX8" s="132"/>
    </row>
    <row r="9" spans="1:128" ht="15" x14ac:dyDescent="0.2">
      <c r="A9" s="94">
        <v>5</v>
      </c>
      <c r="B9" s="174" t="s">
        <v>181</v>
      </c>
      <c r="C9" s="140">
        <v>5</v>
      </c>
      <c r="D9" s="106" t="s">
        <v>116</v>
      </c>
      <c r="E9" s="147">
        <f t="shared" si="0"/>
        <v>2</v>
      </c>
      <c r="F9" s="145">
        <f t="shared" si="6"/>
        <v>0</v>
      </c>
      <c r="G9" s="147">
        <f t="shared" si="1"/>
        <v>1</v>
      </c>
      <c r="H9" s="147">
        <f t="shared" si="2"/>
        <v>0</v>
      </c>
      <c r="I9" s="147">
        <f t="shared" si="3"/>
        <v>1</v>
      </c>
      <c r="J9" s="106">
        <f t="shared" si="4"/>
        <v>0.5</v>
      </c>
      <c r="K9" s="106">
        <f t="shared" si="5"/>
        <v>0</v>
      </c>
      <c r="L9" s="96"/>
      <c r="M9" s="110"/>
      <c r="N9" s="110"/>
      <c r="O9" s="96"/>
      <c r="P9" s="110"/>
      <c r="Q9" s="110"/>
      <c r="R9" s="96" t="s">
        <v>121</v>
      </c>
      <c r="S9" s="110"/>
      <c r="T9" s="110"/>
      <c r="U9" s="96" t="s">
        <v>121</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6</v>
      </c>
      <c r="B10" s="174" t="s">
        <v>170</v>
      </c>
      <c r="C10" s="140">
        <v>6</v>
      </c>
      <c r="D10" s="106" t="s">
        <v>114</v>
      </c>
      <c r="E10" s="147">
        <f t="shared" si="0"/>
        <v>1</v>
      </c>
      <c r="F10" s="145">
        <f t="shared" si="6"/>
        <v>0</v>
      </c>
      <c r="G10" s="147">
        <f t="shared" si="1"/>
        <v>0</v>
      </c>
      <c r="H10" s="147">
        <f t="shared" si="2"/>
        <v>0</v>
      </c>
      <c r="I10" s="147">
        <f t="shared" si="3"/>
        <v>1</v>
      </c>
      <c r="J10" s="106">
        <f t="shared" si="4"/>
        <v>0.25</v>
      </c>
      <c r="K10" s="106">
        <f t="shared" si="5"/>
        <v>0.5</v>
      </c>
      <c r="L10" s="96" t="s">
        <v>122</v>
      </c>
      <c r="M10" s="110"/>
      <c r="N10" s="110"/>
      <c r="O10" s="96" t="s">
        <v>121</v>
      </c>
      <c r="P10" s="110"/>
      <c r="Q10" s="110"/>
      <c r="R10" s="96" t="s">
        <v>122</v>
      </c>
      <c r="S10" s="110"/>
      <c r="T10" s="110"/>
      <c r="U10" s="96"/>
      <c r="V10" s="110"/>
      <c r="W10" s="110"/>
      <c r="X10" s="96"/>
      <c r="Y10" s="110"/>
      <c r="Z10" s="110"/>
      <c r="AA10" s="96"/>
      <c r="AB10" s="110"/>
      <c r="AC10" s="110"/>
      <c r="AD10" s="96"/>
      <c r="AE10" s="110"/>
      <c r="AF10" s="110"/>
      <c r="AG10" s="96"/>
      <c r="AH10" s="110"/>
      <c r="AI10" s="110"/>
      <c r="AJ10" s="96"/>
      <c r="AK10" s="110"/>
      <c r="AL10" s="110"/>
      <c r="AM10" s="96"/>
      <c r="AN10" s="110"/>
      <c r="AO10" s="110"/>
      <c r="AP10" s="96"/>
      <c r="AQ10" s="110"/>
      <c r="AR10" s="110"/>
      <c r="AS10" s="96"/>
      <c r="AT10" s="110"/>
      <c r="AU10" s="110"/>
      <c r="AV10" s="96"/>
      <c r="AW10" s="110"/>
      <c r="AX10" s="110"/>
      <c r="AY10" s="96"/>
      <c r="AZ10" s="110"/>
      <c r="BA10" s="110"/>
      <c r="BB10" s="96"/>
      <c r="BC10" s="110"/>
      <c r="BD10" s="110"/>
      <c r="BE10" s="96"/>
      <c r="BF10" s="110"/>
      <c r="BG10" s="110"/>
      <c r="BH10" s="96"/>
      <c r="BI10" s="110"/>
      <c r="BJ10" s="110"/>
      <c r="BK10" s="96"/>
      <c r="BL10" s="110"/>
      <c r="BM10" s="110"/>
      <c r="BN10" s="96"/>
      <c r="BO10" s="110"/>
      <c r="BP10" s="110"/>
      <c r="BQ10" s="96"/>
      <c r="BR10" s="110"/>
      <c r="BS10" s="110"/>
      <c r="BT10" s="96"/>
      <c r="BU10" s="110"/>
      <c r="BV10" s="110"/>
      <c r="BW10" s="96"/>
      <c r="BX10" s="110"/>
      <c r="BY10" s="110"/>
      <c r="BZ10" s="96"/>
      <c r="CA10" s="110"/>
      <c r="CB10" s="110"/>
      <c r="CC10" s="96"/>
      <c r="CD10" s="110"/>
      <c r="CE10" s="110"/>
      <c r="CF10" s="96"/>
      <c r="CG10" s="110"/>
      <c r="CH10" s="110"/>
      <c r="CI10" s="96"/>
      <c r="CJ10" s="110"/>
      <c r="CK10" s="110"/>
      <c r="CL10" s="96"/>
      <c r="CM10" s="110"/>
      <c r="CN10" s="110"/>
      <c r="CO10" s="96"/>
      <c r="CP10" s="110"/>
      <c r="CQ10" s="110"/>
      <c r="CR10" s="96"/>
      <c r="CS10" s="110"/>
      <c r="CT10" s="110"/>
      <c r="CU10" s="96"/>
      <c r="CV10" s="110"/>
      <c r="CW10" s="110"/>
      <c r="CX10" s="96"/>
      <c r="CY10" s="110"/>
      <c r="CZ10" s="110"/>
      <c r="DA10" s="96"/>
      <c r="DB10" s="110"/>
      <c r="DC10" s="110"/>
      <c r="DD10" s="96"/>
      <c r="DE10" s="110"/>
      <c r="DF10" s="110"/>
      <c r="DG10" s="96"/>
      <c r="DH10" s="110"/>
      <c r="DI10" s="110"/>
      <c r="DJ10" s="96"/>
      <c r="DK10" s="110"/>
      <c r="DL10" s="110"/>
      <c r="DM10" s="96"/>
      <c r="DN10" s="110"/>
      <c r="DO10" s="110"/>
      <c r="DP10" s="96"/>
      <c r="DQ10" s="110"/>
      <c r="DR10" s="110"/>
      <c r="DS10" s="96"/>
      <c r="DT10" s="110"/>
      <c r="DU10" s="110"/>
      <c r="DV10" s="132"/>
      <c r="DW10" s="132"/>
      <c r="DX10" s="132"/>
    </row>
    <row r="11" spans="1:128" ht="15" x14ac:dyDescent="0.2">
      <c r="A11" s="94">
        <v>7</v>
      </c>
      <c r="B11" s="174" t="s">
        <v>194</v>
      </c>
      <c r="C11" s="140">
        <v>7</v>
      </c>
      <c r="D11" s="106" t="s">
        <v>117</v>
      </c>
      <c r="E11" s="147">
        <f t="shared" si="0"/>
        <v>4</v>
      </c>
      <c r="F11" s="145">
        <f t="shared" si="6"/>
        <v>1</v>
      </c>
      <c r="G11" s="147">
        <f t="shared" si="1"/>
        <v>1</v>
      </c>
      <c r="H11" s="147">
        <f t="shared" si="2"/>
        <v>0</v>
      </c>
      <c r="I11" s="147">
        <f t="shared" si="3"/>
        <v>3</v>
      </c>
      <c r="J11" s="106">
        <f t="shared" si="4"/>
        <v>1</v>
      </c>
      <c r="K11" s="106">
        <f t="shared" si="5"/>
        <v>0</v>
      </c>
      <c r="L11" s="107" t="s">
        <v>121</v>
      </c>
      <c r="M11" s="110"/>
      <c r="N11" s="110"/>
      <c r="O11" s="107" t="s">
        <v>121</v>
      </c>
      <c r="P11" s="110"/>
      <c r="Q11" s="110"/>
      <c r="R11" s="96" t="s">
        <v>121</v>
      </c>
      <c r="S11" s="110"/>
      <c r="T11" s="110"/>
      <c r="U11" s="96" t="s">
        <v>121</v>
      </c>
      <c r="V11" s="110">
        <v>1</v>
      </c>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93"/>
      <c r="DW11" s="93"/>
      <c r="DX11" s="93"/>
    </row>
    <row r="12" spans="1:128" ht="15" x14ac:dyDescent="0.2">
      <c r="A12" s="94">
        <v>8</v>
      </c>
      <c r="B12" s="174" t="s">
        <v>176</v>
      </c>
      <c r="C12" s="140">
        <v>8</v>
      </c>
      <c r="D12" s="106" t="s">
        <v>114</v>
      </c>
      <c r="E12" s="147">
        <f t="shared" si="0"/>
        <v>4</v>
      </c>
      <c r="F12" s="145">
        <f t="shared" si="6"/>
        <v>0</v>
      </c>
      <c r="G12" s="147">
        <f t="shared" si="1"/>
        <v>1</v>
      </c>
      <c r="H12" s="147">
        <f t="shared" si="2"/>
        <v>0</v>
      </c>
      <c r="I12" s="147">
        <f t="shared" si="3"/>
        <v>3</v>
      </c>
      <c r="J12" s="106">
        <f t="shared" si="4"/>
        <v>1</v>
      </c>
      <c r="K12" s="106">
        <f t="shared" si="5"/>
        <v>0</v>
      </c>
      <c r="L12" s="107" t="s">
        <v>121</v>
      </c>
      <c r="M12" s="110"/>
      <c r="N12" s="110"/>
      <c r="O12" s="107" t="s">
        <v>121</v>
      </c>
      <c r="P12" s="110"/>
      <c r="Q12" s="110"/>
      <c r="R12" s="107" t="s">
        <v>121</v>
      </c>
      <c r="S12" s="110"/>
      <c r="T12" s="110"/>
      <c r="U12" s="96" t="s">
        <v>121</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93"/>
      <c r="DW12" s="93"/>
      <c r="DX12" s="93"/>
    </row>
    <row r="13" spans="1:128" ht="15" x14ac:dyDescent="0.2">
      <c r="A13" s="94">
        <v>9</v>
      </c>
      <c r="B13" s="174" t="s">
        <v>189</v>
      </c>
      <c r="C13" s="140">
        <v>9</v>
      </c>
      <c r="D13" s="106" t="s">
        <v>117</v>
      </c>
      <c r="E13" s="147">
        <f t="shared" si="0"/>
        <v>3</v>
      </c>
      <c r="F13" s="145">
        <f t="shared" si="6"/>
        <v>1</v>
      </c>
      <c r="G13" s="147">
        <f t="shared" si="1"/>
        <v>1</v>
      </c>
      <c r="H13" s="147">
        <f t="shared" si="2"/>
        <v>0</v>
      </c>
      <c r="I13" s="147">
        <f t="shared" si="3"/>
        <v>2</v>
      </c>
      <c r="J13" s="106">
        <f t="shared" si="4"/>
        <v>0.75</v>
      </c>
      <c r="K13" s="106">
        <f t="shared" si="5"/>
        <v>0.25</v>
      </c>
      <c r="L13" s="107" t="s">
        <v>121</v>
      </c>
      <c r="M13" s="110"/>
      <c r="N13" s="110"/>
      <c r="O13" s="96" t="s">
        <v>121</v>
      </c>
      <c r="P13" s="110"/>
      <c r="Q13" s="110"/>
      <c r="R13" s="96" t="s">
        <v>122</v>
      </c>
      <c r="S13" s="110"/>
      <c r="T13" s="110"/>
      <c r="U13" s="96" t="s">
        <v>121</v>
      </c>
      <c r="V13" s="110">
        <v>1</v>
      </c>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93"/>
      <c r="DW13" s="93"/>
      <c r="DX13" s="93"/>
    </row>
    <row r="14" spans="1:128" ht="15" x14ac:dyDescent="0.2">
      <c r="A14" s="94">
        <v>10</v>
      </c>
      <c r="B14" s="174" t="s">
        <v>193</v>
      </c>
      <c r="C14" s="140">
        <v>10</v>
      </c>
      <c r="D14" s="106" t="s">
        <v>117</v>
      </c>
      <c r="E14" s="147">
        <f t="shared" si="0"/>
        <v>3</v>
      </c>
      <c r="F14" s="145">
        <f t="shared" si="6"/>
        <v>0</v>
      </c>
      <c r="G14" s="147">
        <f t="shared" si="1"/>
        <v>0</v>
      </c>
      <c r="H14" s="147">
        <f t="shared" si="2"/>
        <v>0</v>
      </c>
      <c r="I14" s="147">
        <f t="shared" si="3"/>
        <v>3</v>
      </c>
      <c r="J14" s="106">
        <f t="shared" si="4"/>
        <v>0.75</v>
      </c>
      <c r="K14" s="106">
        <f t="shared" si="5"/>
        <v>0</v>
      </c>
      <c r="L14" s="107" t="s">
        <v>121</v>
      </c>
      <c r="M14" s="110"/>
      <c r="N14" s="110"/>
      <c r="O14" s="96" t="s">
        <v>121</v>
      </c>
      <c r="P14" s="110"/>
      <c r="Q14" s="110"/>
      <c r="R14" s="96" t="s">
        <v>121</v>
      </c>
      <c r="S14" s="110"/>
      <c r="T14" s="110"/>
      <c r="U14" s="96"/>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93"/>
      <c r="DW14" s="93"/>
      <c r="DX14" s="93"/>
    </row>
    <row r="15" spans="1:128" ht="15" x14ac:dyDescent="0.2">
      <c r="A15" s="94">
        <v>11</v>
      </c>
      <c r="B15" s="174" t="s">
        <v>192</v>
      </c>
      <c r="C15" s="140">
        <v>11</v>
      </c>
      <c r="D15" s="106" t="s">
        <v>117</v>
      </c>
      <c r="E15" s="147">
        <f t="shared" si="0"/>
        <v>0</v>
      </c>
      <c r="F15" s="145">
        <f t="shared" si="6"/>
        <v>0</v>
      </c>
      <c r="G15" s="147">
        <f t="shared" si="1"/>
        <v>0</v>
      </c>
      <c r="H15" s="147">
        <f t="shared" si="2"/>
        <v>0</v>
      </c>
      <c r="I15" s="147">
        <f t="shared" si="3"/>
        <v>0</v>
      </c>
      <c r="J15" s="106">
        <f t="shared" si="4"/>
        <v>0</v>
      </c>
      <c r="K15" s="106">
        <f t="shared" si="5"/>
        <v>0.5</v>
      </c>
      <c r="L15" s="107" t="s">
        <v>122</v>
      </c>
      <c r="M15" s="110"/>
      <c r="N15" s="110"/>
      <c r="O15" s="96"/>
      <c r="P15" s="110"/>
      <c r="Q15" s="110"/>
      <c r="R15" s="96"/>
      <c r="S15" s="110"/>
      <c r="T15" s="110"/>
      <c r="U15" s="96" t="s">
        <v>122</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93"/>
      <c r="DW15" s="93"/>
      <c r="DX15" s="93"/>
    </row>
    <row r="16" spans="1:128" ht="15" x14ac:dyDescent="0.2">
      <c r="A16" s="94">
        <v>12</v>
      </c>
      <c r="B16" s="174" t="s">
        <v>163</v>
      </c>
      <c r="C16" s="140">
        <v>12</v>
      </c>
      <c r="D16" s="106" t="s">
        <v>117</v>
      </c>
      <c r="E16" s="147">
        <f t="shared" si="0"/>
        <v>0</v>
      </c>
      <c r="F16" s="145">
        <f t="shared" si="6"/>
        <v>0</v>
      </c>
      <c r="G16" s="147">
        <f t="shared" si="1"/>
        <v>0</v>
      </c>
      <c r="H16" s="147">
        <f t="shared" si="2"/>
        <v>0</v>
      </c>
      <c r="I16" s="147">
        <f t="shared" si="3"/>
        <v>0</v>
      </c>
      <c r="J16" s="106">
        <f t="shared" si="4"/>
        <v>0</v>
      </c>
      <c r="K16" s="106">
        <f t="shared" si="5"/>
        <v>0</v>
      </c>
      <c r="L16" s="96"/>
      <c r="M16" s="110"/>
      <c r="N16" s="110"/>
      <c r="O16" s="107"/>
      <c r="P16" s="110"/>
      <c r="Q16" s="110"/>
      <c r="R16" s="96"/>
      <c r="S16" s="110"/>
      <c r="T16" s="110"/>
      <c r="U16" s="96"/>
      <c r="V16" s="110"/>
      <c r="W16" s="110"/>
      <c r="X16" s="107"/>
      <c r="Y16" s="110"/>
      <c r="Z16" s="110"/>
      <c r="AA16" s="107"/>
      <c r="AB16" s="110"/>
      <c r="AC16" s="110"/>
      <c r="AD16" s="107"/>
      <c r="AE16" s="110"/>
      <c r="AF16" s="110"/>
      <c r="AG16" s="107"/>
      <c r="AH16" s="110"/>
      <c r="AI16" s="110"/>
      <c r="AJ16" s="107"/>
      <c r="AK16" s="110"/>
      <c r="AL16" s="110"/>
      <c r="AM16" s="107"/>
      <c r="AN16" s="110"/>
      <c r="AO16" s="110"/>
      <c r="AP16" s="107"/>
      <c r="AQ16" s="110"/>
      <c r="AR16" s="110"/>
      <c r="AS16" s="107"/>
      <c r="AT16" s="110"/>
      <c r="AU16" s="110"/>
      <c r="AV16" s="107"/>
      <c r="AW16" s="110"/>
      <c r="AX16" s="110"/>
      <c r="AY16" s="107"/>
      <c r="AZ16" s="110"/>
      <c r="BA16" s="110"/>
      <c r="BB16" s="107"/>
      <c r="BC16" s="110"/>
      <c r="BD16" s="110"/>
      <c r="BE16" s="107"/>
      <c r="BF16" s="110"/>
      <c r="BG16" s="110"/>
      <c r="BH16" s="107"/>
      <c r="BI16" s="110"/>
      <c r="BJ16" s="110"/>
      <c r="BK16" s="107"/>
      <c r="BL16" s="110"/>
      <c r="BM16" s="110"/>
      <c r="BN16" s="107"/>
      <c r="BO16" s="110"/>
      <c r="BP16" s="110"/>
      <c r="BQ16" s="107"/>
      <c r="BR16" s="110"/>
      <c r="BS16" s="110"/>
      <c r="BT16" s="107"/>
      <c r="BU16" s="110"/>
      <c r="BV16" s="110"/>
      <c r="BW16" s="107"/>
      <c r="BX16" s="110"/>
      <c r="BY16" s="110"/>
      <c r="BZ16" s="107"/>
      <c r="CA16" s="110"/>
      <c r="CB16" s="110"/>
      <c r="CC16" s="107"/>
      <c r="CD16" s="110"/>
      <c r="CE16" s="110"/>
      <c r="CF16" s="107"/>
      <c r="CG16" s="110"/>
      <c r="CH16" s="110"/>
      <c r="CI16" s="107"/>
      <c r="CJ16" s="110"/>
      <c r="CK16" s="110"/>
      <c r="CL16" s="107"/>
      <c r="CM16" s="110"/>
      <c r="CN16" s="110"/>
      <c r="CO16" s="107"/>
      <c r="CP16" s="110"/>
      <c r="CQ16" s="110"/>
      <c r="CR16" s="107"/>
      <c r="CS16" s="110"/>
      <c r="CT16" s="110"/>
      <c r="CU16" s="107"/>
      <c r="CV16" s="110"/>
      <c r="CW16" s="110"/>
      <c r="CX16" s="107"/>
      <c r="CY16" s="110"/>
      <c r="CZ16" s="110"/>
      <c r="DA16" s="107"/>
      <c r="DB16" s="110"/>
      <c r="DC16" s="110"/>
      <c r="DD16" s="107"/>
      <c r="DE16" s="110"/>
      <c r="DF16" s="110"/>
      <c r="DG16" s="107"/>
      <c r="DH16" s="110"/>
      <c r="DI16" s="110"/>
      <c r="DJ16" s="107"/>
      <c r="DK16" s="110"/>
      <c r="DL16" s="110"/>
      <c r="DM16" s="107"/>
      <c r="DN16" s="110"/>
      <c r="DO16" s="110"/>
      <c r="DP16" s="107"/>
      <c r="DQ16" s="110"/>
      <c r="DR16" s="110"/>
      <c r="DS16" s="107"/>
      <c r="DT16" s="110"/>
      <c r="DU16" s="110"/>
      <c r="DV16" s="93"/>
      <c r="DW16" s="93"/>
      <c r="DX16" s="93"/>
    </row>
    <row r="17" spans="1:128" ht="15" x14ac:dyDescent="0.2">
      <c r="A17" s="94">
        <v>13</v>
      </c>
      <c r="B17" s="174" t="s">
        <v>191</v>
      </c>
      <c r="C17" s="140">
        <v>14</v>
      </c>
      <c r="D17" s="106" t="s">
        <v>117</v>
      </c>
      <c r="E17" s="147">
        <f t="shared" si="0"/>
        <v>3</v>
      </c>
      <c r="F17" s="145">
        <f t="shared" si="6"/>
        <v>0</v>
      </c>
      <c r="G17" s="147">
        <f t="shared" si="1"/>
        <v>1</v>
      </c>
      <c r="H17" s="147">
        <f t="shared" si="2"/>
        <v>0</v>
      </c>
      <c r="I17" s="147">
        <f t="shared" si="3"/>
        <v>2</v>
      </c>
      <c r="J17" s="106">
        <f t="shared" si="4"/>
        <v>0.75</v>
      </c>
      <c r="K17" s="106">
        <f t="shared" si="5"/>
        <v>0.25</v>
      </c>
      <c r="L17" s="107" t="s">
        <v>122</v>
      </c>
      <c r="M17" s="110"/>
      <c r="N17" s="110"/>
      <c r="O17" s="107" t="s">
        <v>121</v>
      </c>
      <c r="P17" s="110"/>
      <c r="Q17" s="110"/>
      <c r="R17" s="107" t="s">
        <v>121</v>
      </c>
      <c r="S17" s="110"/>
      <c r="T17" s="110"/>
      <c r="U17" s="96" t="s">
        <v>121</v>
      </c>
      <c r="V17" s="110"/>
      <c r="W17" s="110"/>
      <c r="X17" s="107"/>
      <c r="Y17" s="110"/>
      <c r="Z17" s="110"/>
      <c r="AA17" s="107"/>
      <c r="AB17" s="110"/>
      <c r="AC17" s="110"/>
      <c r="AD17" s="107"/>
      <c r="AE17" s="110"/>
      <c r="AF17" s="110"/>
      <c r="AG17" s="107"/>
      <c r="AH17" s="110"/>
      <c r="AI17" s="110"/>
      <c r="AJ17" s="107"/>
      <c r="AK17" s="110"/>
      <c r="AL17" s="110"/>
      <c r="AM17" s="107"/>
      <c r="AN17" s="110"/>
      <c r="AO17" s="110"/>
      <c r="AP17" s="107"/>
      <c r="AQ17" s="110"/>
      <c r="AR17" s="110"/>
      <c r="AS17" s="107"/>
      <c r="AT17" s="110"/>
      <c r="AU17" s="110"/>
      <c r="AV17" s="107"/>
      <c r="AW17" s="110"/>
      <c r="AX17" s="110"/>
      <c r="AY17" s="107"/>
      <c r="AZ17" s="110"/>
      <c r="BA17" s="110"/>
      <c r="BB17" s="107"/>
      <c r="BC17" s="110"/>
      <c r="BD17" s="110"/>
      <c r="BE17" s="107"/>
      <c r="BF17" s="110"/>
      <c r="BG17" s="110"/>
      <c r="BH17" s="107"/>
      <c r="BI17" s="110"/>
      <c r="BJ17" s="110"/>
      <c r="BK17" s="107"/>
      <c r="BL17" s="110"/>
      <c r="BM17" s="110"/>
      <c r="BN17" s="107"/>
      <c r="BO17" s="110"/>
      <c r="BP17" s="110"/>
      <c r="BQ17" s="107"/>
      <c r="BR17" s="110"/>
      <c r="BS17" s="110"/>
      <c r="BT17" s="107"/>
      <c r="BU17" s="110"/>
      <c r="BV17" s="110"/>
      <c r="BW17" s="107"/>
      <c r="BX17" s="110"/>
      <c r="BY17" s="110"/>
      <c r="BZ17" s="107"/>
      <c r="CA17" s="110"/>
      <c r="CB17" s="110"/>
      <c r="CC17" s="107"/>
      <c r="CD17" s="110"/>
      <c r="CE17" s="110"/>
      <c r="CF17" s="107"/>
      <c r="CG17" s="110"/>
      <c r="CH17" s="110"/>
      <c r="CI17" s="107"/>
      <c r="CJ17" s="110"/>
      <c r="CK17" s="110"/>
      <c r="CL17" s="107"/>
      <c r="CM17" s="110"/>
      <c r="CN17" s="110"/>
      <c r="CO17" s="107"/>
      <c r="CP17" s="110"/>
      <c r="CQ17" s="110"/>
      <c r="CR17" s="107"/>
      <c r="CS17" s="110"/>
      <c r="CT17" s="110"/>
      <c r="CU17" s="107"/>
      <c r="CV17" s="110"/>
      <c r="CW17" s="110"/>
      <c r="CX17" s="107"/>
      <c r="CY17" s="110"/>
      <c r="CZ17" s="110"/>
      <c r="DA17" s="107"/>
      <c r="DB17" s="110"/>
      <c r="DC17" s="110"/>
      <c r="DD17" s="107"/>
      <c r="DE17" s="110"/>
      <c r="DF17" s="110"/>
      <c r="DG17" s="107"/>
      <c r="DH17" s="110"/>
      <c r="DI17" s="110"/>
      <c r="DJ17" s="107"/>
      <c r="DK17" s="110"/>
      <c r="DL17" s="110"/>
      <c r="DM17" s="107"/>
      <c r="DN17" s="110"/>
      <c r="DO17" s="110"/>
      <c r="DP17" s="107"/>
      <c r="DQ17" s="110"/>
      <c r="DR17" s="110"/>
      <c r="DS17" s="107"/>
      <c r="DT17" s="110"/>
      <c r="DU17" s="110"/>
      <c r="DV17" s="93"/>
      <c r="DW17" s="93"/>
      <c r="DX17" s="93"/>
    </row>
    <row r="18" spans="1:128" ht="15" x14ac:dyDescent="0.2">
      <c r="A18" s="94">
        <v>14</v>
      </c>
      <c r="B18" s="174" t="s">
        <v>178</v>
      </c>
      <c r="C18" s="140">
        <v>15</v>
      </c>
      <c r="D18" s="106" t="s">
        <v>116</v>
      </c>
      <c r="E18" s="147">
        <f t="shared" si="0"/>
        <v>1</v>
      </c>
      <c r="F18" s="145">
        <f t="shared" si="6"/>
        <v>0</v>
      </c>
      <c r="G18" s="147">
        <f t="shared" si="1"/>
        <v>0</v>
      </c>
      <c r="H18" s="147">
        <f t="shared" si="2"/>
        <v>0</v>
      </c>
      <c r="I18" s="147">
        <f t="shared" si="3"/>
        <v>1</v>
      </c>
      <c r="J18" s="106">
        <f t="shared" si="4"/>
        <v>0.25</v>
      </c>
      <c r="K18" s="106">
        <f t="shared" si="5"/>
        <v>0.75</v>
      </c>
      <c r="L18" s="107" t="s">
        <v>121</v>
      </c>
      <c r="M18" s="110"/>
      <c r="N18" s="110"/>
      <c r="O18" s="107" t="s">
        <v>122</v>
      </c>
      <c r="P18" s="110"/>
      <c r="Q18" s="110"/>
      <c r="R18" s="96" t="s">
        <v>122</v>
      </c>
      <c r="S18" s="110"/>
      <c r="T18" s="110"/>
      <c r="U18" s="96" t="s">
        <v>122</v>
      </c>
      <c r="V18" s="110"/>
      <c r="W18" s="110"/>
      <c r="X18" s="107"/>
      <c r="Y18" s="110"/>
      <c r="Z18" s="110"/>
      <c r="AA18" s="107"/>
      <c r="AB18" s="110"/>
      <c r="AC18" s="110"/>
      <c r="AD18" s="107"/>
      <c r="AE18" s="110"/>
      <c r="AF18" s="110"/>
      <c r="AG18" s="107"/>
      <c r="AH18" s="110"/>
      <c r="AI18" s="110"/>
      <c r="AJ18" s="107"/>
      <c r="AK18" s="110"/>
      <c r="AL18" s="110"/>
      <c r="AM18" s="107"/>
      <c r="AN18" s="110"/>
      <c r="AO18" s="110"/>
      <c r="AP18" s="107"/>
      <c r="AQ18" s="110"/>
      <c r="AR18" s="110"/>
      <c r="AS18" s="107"/>
      <c r="AT18" s="110"/>
      <c r="AU18" s="110"/>
      <c r="AV18" s="107"/>
      <c r="AW18" s="110"/>
      <c r="AX18" s="110"/>
      <c r="AY18" s="107"/>
      <c r="AZ18" s="110"/>
      <c r="BA18" s="110"/>
      <c r="BB18" s="107"/>
      <c r="BC18" s="110"/>
      <c r="BD18" s="110"/>
      <c r="BE18" s="107"/>
      <c r="BF18" s="110"/>
      <c r="BG18" s="110"/>
      <c r="BH18" s="107"/>
      <c r="BI18" s="110"/>
      <c r="BJ18" s="110"/>
      <c r="BK18" s="107"/>
      <c r="BL18" s="110"/>
      <c r="BM18" s="110"/>
      <c r="BN18" s="107"/>
      <c r="BO18" s="110"/>
      <c r="BP18" s="110"/>
      <c r="BQ18" s="107"/>
      <c r="BR18" s="110"/>
      <c r="BS18" s="110"/>
      <c r="BT18" s="107"/>
      <c r="BU18" s="110"/>
      <c r="BV18" s="110"/>
      <c r="BW18" s="107"/>
      <c r="BX18" s="110"/>
      <c r="BY18" s="110"/>
      <c r="BZ18" s="107"/>
      <c r="CA18" s="110"/>
      <c r="CB18" s="110"/>
      <c r="CC18" s="107"/>
      <c r="CD18" s="110"/>
      <c r="CE18" s="110"/>
      <c r="CF18" s="107"/>
      <c r="CG18" s="110"/>
      <c r="CH18" s="110"/>
      <c r="CI18" s="107"/>
      <c r="CJ18" s="110"/>
      <c r="CK18" s="110"/>
      <c r="CL18" s="107"/>
      <c r="CM18" s="110"/>
      <c r="CN18" s="110"/>
      <c r="CO18" s="107"/>
      <c r="CP18" s="110"/>
      <c r="CQ18" s="110"/>
      <c r="CR18" s="107"/>
      <c r="CS18" s="110"/>
      <c r="CT18" s="110"/>
      <c r="CU18" s="107"/>
      <c r="CV18" s="110"/>
      <c r="CW18" s="110"/>
      <c r="CX18" s="107"/>
      <c r="CY18" s="110"/>
      <c r="CZ18" s="110"/>
      <c r="DA18" s="107"/>
      <c r="DB18" s="110"/>
      <c r="DC18" s="110"/>
      <c r="DD18" s="107"/>
      <c r="DE18" s="110"/>
      <c r="DF18" s="110"/>
      <c r="DG18" s="107"/>
      <c r="DH18" s="110"/>
      <c r="DI18" s="110"/>
      <c r="DJ18" s="107"/>
      <c r="DK18" s="110"/>
      <c r="DL18" s="110"/>
      <c r="DM18" s="107"/>
      <c r="DN18" s="110"/>
      <c r="DO18" s="110"/>
      <c r="DP18" s="107"/>
      <c r="DQ18" s="110"/>
      <c r="DR18" s="110"/>
      <c r="DS18" s="107"/>
      <c r="DT18" s="110"/>
      <c r="DU18" s="110"/>
      <c r="DV18" s="93"/>
      <c r="DW18" s="93"/>
      <c r="DX18" s="93"/>
    </row>
    <row r="19" spans="1:128" ht="15" x14ac:dyDescent="0.2">
      <c r="A19" s="94">
        <v>15</v>
      </c>
      <c r="B19" s="174" t="s">
        <v>166</v>
      </c>
      <c r="C19" s="140">
        <v>16</v>
      </c>
      <c r="D19" s="106" t="s">
        <v>113</v>
      </c>
      <c r="E19" s="147">
        <f t="shared" si="0"/>
        <v>2</v>
      </c>
      <c r="F19" s="175">
        <f>SUM(L19:XFD19)*-1</f>
        <v>-3</v>
      </c>
      <c r="G19" s="147">
        <f t="shared" si="1"/>
        <v>1</v>
      </c>
      <c r="H19" s="147">
        <f t="shared" si="2"/>
        <v>0</v>
      </c>
      <c r="I19" s="147">
        <f t="shared" si="3"/>
        <v>1</v>
      </c>
      <c r="J19" s="106">
        <f t="shared" si="4"/>
        <v>0.5</v>
      </c>
      <c r="K19" s="106">
        <f t="shared" si="5"/>
        <v>0.25</v>
      </c>
      <c r="L19" s="107"/>
      <c r="M19" s="110"/>
      <c r="N19" s="110"/>
      <c r="O19" s="107" t="s">
        <v>122</v>
      </c>
      <c r="P19" s="110"/>
      <c r="Q19" s="110"/>
      <c r="R19" s="96" t="s">
        <v>121</v>
      </c>
      <c r="S19" s="110"/>
      <c r="T19" s="110">
        <v>2</v>
      </c>
      <c r="U19" s="96" t="s">
        <v>121</v>
      </c>
      <c r="V19" s="110"/>
      <c r="W19" s="110">
        <v>1</v>
      </c>
      <c r="X19" s="107"/>
      <c r="Y19" s="110"/>
      <c r="Z19" s="110"/>
      <c r="AA19" s="107"/>
      <c r="AB19" s="110"/>
      <c r="AC19" s="110"/>
      <c r="AD19" s="107"/>
      <c r="AE19" s="110"/>
      <c r="AF19" s="110"/>
      <c r="AG19" s="107"/>
      <c r="AH19" s="110"/>
      <c r="AI19" s="110"/>
      <c r="AJ19" s="107"/>
      <c r="AK19" s="110"/>
      <c r="AL19" s="110"/>
      <c r="AM19" s="107"/>
      <c r="AN19" s="110"/>
      <c r="AO19" s="110"/>
      <c r="AP19" s="107"/>
      <c r="AQ19" s="110"/>
      <c r="AR19" s="110"/>
      <c r="AS19" s="107"/>
      <c r="AT19" s="110"/>
      <c r="AU19" s="110"/>
      <c r="AV19" s="107"/>
      <c r="AW19" s="110"/>
      <c r="AX19" s="110"/>
      <c r="AY19" s="107"/>
      <c r="AZ19" s="110"/>
      <c r="BA19" s="110"/>
      <c r="BB19" s="107"/>
      <c r="BC19" s="110"/>
      <c r="BD19" s="110"/>
      <c r="BE19" s="107"/>
      <c r="BF19" s="110"/>
      <c r="BG19" s="110"/>
      <c r="BH19" s="107"/>
      <c r="BI19" s="110"/>
      <c r="BJ19" s="110"/>
      <c r="BK19" s="107"/>
      <c r="BL19" s="110"/>
      <c r="BM19" s="110"/>
      <c r="BN19" s="107"/>
      <c r="BO19" s="110"/>
      <c r="BP19" s="110"/>
      <c r="BQ19" s="107"/>
      <c r="BR19" s="110"/>
      <c r="BS19" s="110"/>
      <c r="BT19" s="107"/>
      <c r="BU19" s="110"/>
      <c r="BV19" s="110"/>
      <c r="BW19" s="107"/>
      <c r="BX19" s="110"/>
      <c r="BY19" s="110"/>
      <c r="BZ19" s="107"/>
      <c r="CA19" s="110"/>
      <c r="CB19" s="110"/>
      <c r="CC19" s="107"/>
      <c r="CD19" s="110"/>
      <c r="CE19" s="110"/>
      <c r="CF19" s="107"/>
      <c r="CG19" s="110"/>
      <c r="CH19" s="110"/>
      <c r="CI19" s="107"/>
      <c r="CJ19" s="110"/>
      <c r="CK19" s="110"/>
      <c r="CL19" s="107"/>
      <c r="CM19" s="110"/>
      <c r="CN19" s="110"/>
      <c r="CO19" s="107"/>
      <c r="CP19" s="110"/>
      <c r="CQ19" s="110"/>
      <c r="CR19" s="107"/>
      <c r="CS19" s="110"/>
      <c r="CT19" s="110"/>
      <c r="CU19" s="107"/>
      <c r="CV19" s="110"/>
      <c r="CW19" s="110"/>
      <c r="CX19" s="107"/>
      <c r="CY19" s="110"/>
      <c r="CZ19" s="110"/>
      <c r="DA19" s="107"/>
      <c r="DB19" s="110"/>
      <c r="DC19" s="110"/>
      <c r="DD19" s="107"/>
      <c r="DE19" s="110"/>
      <c r="DF19" s="110"/>
      <c r="DG19" s="107"/>
      <c r="DH19" s="110"/>
      <c r="DI19" s="110"/>
      <c r="DJ19" s="107"/>
      <c r="DK19" s="110"/>
      <c r="DL19" s="110"/>
      <c r="DM19" s="107"/>
      <c r="DN19" s="110"/>
      <c r="DO19" s="110"/>
      <c r="DP19" s="107"/>
      <c r="DQ19" s="110"/>
      <c r="DR19" s="110"/>
      <c r="DS19" s="107"/>
      <c r="DT19" s="110"/>
      <c r="DU19" s="110"/>
      <c r="DV19" s="93"/>
      <c r="DW19" s="93"/>
      <c r="DX19" s="93"/>
    </row>
    <row r="20" spans="1:128" ht="15" x14ac:dyDescent="0.2">
      <c r="A20" s="94">
        <v>16</v>
      </c>
      <c r="B20" s="174" t="s">
        <v>183</v>
      </c>
      <c r="C20" s="140">
        <v>17</v>
      </c>
      <c r="D20" s="106" t="s">
        <v>116</v>
      </c>
      <c r="E20" s="147">
        <f t="shared" si="0"/>
        <v>4</v>
      </c>
      <c r="F20" s="145">
        <f t="shared" ref="F20:F30" si="7">SUM(L20:XFD20)</f>
        <v>1</v>
      </c>
      <c r="G20" s="147">
        <f t="shared" si="1"/>
        <v>1</v>
      </c>
      <c r="H20" s="147">
        <f t="shared" si="2"/>
        <v>0</v>
      </c>
      <c r="I20" s="147">
        <f t="shared" si="3"/>
        <v>3</v>
      </c>
      <c r="J20" s="106">
        <f t="shared" si="4"/>
        <v>1</v>
      </c>
      <c r="K20" s="106">
        <f t="shared" si="5"/>
        <v>0</v>
      </c>
      <c r="L20" s="107" t="s">
        <v>121</v>
      </c>
      <c r="M20" s="110"/>
      <c r="N20" s="110"/>
      <c r="O20" s="107" t="s">
        <v>121</v>
      </c>
      <c r="P20" s="110"/>
      <c r="Q20" s="110"/>
      <c r="R20" s="107" t="s">
        <v>121</v>
      </c>
      <c r="S20" s="110"/>
      <c r="T20" s="110"/>
      <c r="U20" s="96" t="s">
        <v>121</v>
      </c>
      <c r="V20" s="110">
        <v>1</v>
      </c>
      <c r="W20" s="110"/>
      <c r="X20" s="107"/>
      <c r="Y20" s="110"/>
      <c r="Z20" s="110"/>
      <c r="AA20" s="107"/>
      <c r="AB20" s="110"/>
      <c r="AC20" s="110"/>
      <c r="AD20" s="107"/>
      <c r="AE20" s="110"/>
      <c r="AF20" s="110"/>
      <c r="AG20" s="107"/>
      <c r="AH20" s="110"/>
      <c r="AI20" s="110"/>
      <c r="AJ20" s="107"/>
      <c r="AK20" s="110"/>
      <c r="AL20" s="110"/>
      <c r="AM20" s="107"/>
      <c r="AN20" s="110"/>
      <c r="AO20" s="110"/>
      <c r="AP20" s="107"/>
      <c r="AQ20" s="110"/>
      <c r="AR20" s="110"/>
      <c r="AS20" s="107"/>
      <c r="AT20" s="110"/>
      <c r="AU20" s="110"/>
      <c r="AV20" s="107"/>
      <c r="AW20" s="110"/>
      <c r="AX20" s="110"/>
      <c r="AY20" s="107"/>
      <c r="AZ20" s="110"/>
      <c r="BA20" s="110"/>
      <c r="BB20" s="107"/>
      <c r="BC20" s="110"/>
      <c r="BD20" s="110"/>
      <c r="BE20" s="107"/>
      <c r="BF20" s="110"/>
      <c r="BG20" s="110"/>
      <c r="BH20" s="107"/>
      <c r="BI20" s="110"/>
      <c r="BJ20" s="110"/>
      <c r="BK20" s="107"/>
      <c r="BL20" s="110"/>
      <c r="BM20" s="110"/>
      <c r="BN20" s="107"/>
      <c r="BO20" s="110"/>
      <c r="BP20" s="110"/>
      <c r="BQ20" s="107"/>
      <c r="BR20" s="110"/>
      <c r="BS20" s="110"/>
      <c r="BT20" s="107"/>
      <c r="BU20" s="110"/>
      <c r="BV20" s="110"/>
      <c r="BW20" s="107"/>
      <c r="BX20" s="110"/>
      <c r="BY20" s="110"/>
      <c r="BZ20" s="107"/>
      <c r="CA20" s="110"/>
      <c r="CB20" s="110"/>
      <c r="CC20" s="107"/>
      <c r="CD20" s="110"/>
      <c r="CE20" s="110"/>
      <c r="CF20" s="107"/>
      <c r="CG20" s="110"/>
      <c r="CH20" s="110"/>
      <c r="CI20" s="107"/>
      <c r="CJ20" s="110"/>
      <c r="CK20" s="110"/>
      <c r="CL20" s="107"/>
      <c r="CM20" s="110"/>
      <c r="CN20" s="110"/>
      <c r="CO20" s="107"/>
      <c r="CP20" s="110"/>
      <c r="CQ20" s="110"/>
      <c r="CR20" s="107"/>
      <c r="CS20" s="110"/>
      <c r="CT20" s="110"/>
      <c r="CU20" s="107"/>
      <c r="CV20" s="110"/>
      <c r="CW20" s="110"/>
      <c r="CX20" s="107"/>
      <c r="CY20" s="110"/>
      <c r="CZ20" s="110"/>
      <c r="DA20" s="107"/>
      <c r="DB20" s="110"/>
      <c r="DC20" s="110"/>
      <c r="DD20" s="107"/>
      <c r="DE20" s="110"/>
      <c r="DF20" s="110"/>
      <c r="DG20" s="107"/>
      <c r="DH20" s="110"/>
      <c r="DI20" s="110"/>
      <c r="DJ20" s="107"/>
      <c r="DK20" s="110"/>
      <c r="DL20" s="110"/>
      <c r="DM20" s="107"/>
      <c r="DN20" s="110"/>
      <c r="DO20" s="110"/>
      <c r="DP20" s="107"/>
      <c r="DQ20" s="110"/>
      <c r="DR20" s="110"/>
      <c r="DS20" s="107"/>
      <c r="DT20" s="110"/>
      <c r="DU20" s="110"/>
      <c r="DV20" s="93"/>
      <c r="DW20" s="93"/>
      <c r="DX20" s="93"/>
    </row>
    <row r="21" spans="1:128" ht="15" x14ac:dyDescent="0.2">
      <c r="A21" s="94">
        <v>17</v>
      </c>
      <c r="B21" s="174" t="s">
        <v>186</v>
      </c>
      <c r="C21" s="140">
        <v>18</v>
      </c>
      <c r="D21" s="106" t="s">
        <v>116</v>
      </c>
      <c r="E21" s="147">
        <f t="shared" si="0"/>
        <v>3</v>
      </c>
      <c r="F21" s="145">
        <f t="shared" si="7"/>
        <v>0</v>
      </c>
      <c r="G21" s="147">
        <f t="shared" si="1"/>
        <v>1</v>
      </c>
      <c r="H21" s="147">
        <f t="shared" si="2"/>
        <v>0</v>
      </c>
      <c r="I21" s="147">
        <f t="shared" si="3"/>
        <v>2</v>
      </c>
      <c r="J21" s="106">
        <f t="shared" si="4"/>
        <v>0.75</v>
      </c>
      <c r="K21" s="106">
        <f t="shared" si="5"/>
        <v>0.25</v>
      </c>
      <c r="L21" s="96" t="s">
        <v>121</v>
      </c>
      <c r="M21" s="110"/>
      <c r="N21" s="110"/>
      <c r="O21" s="96" t="s">
        <v>122</v>
      </c>
      <c r="P21" s="110"/>
      <c r="Q21" s="110"/>
      <c r="R21" s="96" t="s">
        <v>121</v>
      </c>
      <c r="S21" s="110"/>
      <c r="T21" s="110"/>
      <c r="U21" s="96" t="s">
        <v>121</v>
      </c>
      <c r="V21" s="110"/>
      <c r="W21" s="110"/>
      <c r="X21" s="96"/>
      <c r="Y21" s="110"/>
      <c r="Z21" s="110"/>
      <c r="AA21" s="96"/>
      <c r="AB21" s="110"/>
      <c r="AC21" s="110"/>
      <c r="AD21" s="96"/>
      <c r="AE21" s="110"/>
      <c r="AF21" s="110"/>
      <c r="AG21" s="96"/>
      <c r="AH21" s="110"/>
      <c r="AI21" s="110"/>
      <c r="AJ21" s="96"/>
      <c r="AK21" s="110"/>
      <c r="AL21" s="110"/>
      <c r="AM21" s="96"/>
      <c r="AN21" s="110"/>
      <c r="AO21" s="110"/>
      <c r="AP21" s="96"/>
      <c r="AQ21" s="110"/>
      <c r="AR21" s="110"/>
      <c r="AS21" s="96"/>
      <c r="AT21" s="110"/>
      <c r="AU21" s="110"/>
      <c r="AV21" s="96"/>
      <c r="AW21" s="110"/>
      <c r="AX21" s="110"/>
      <c r="AY21" s="96"/>
      <c r="AZ21" s="110"/>
      <c r="BA21" s="110"/>
      <c r="BB21" s="96"/>
      <c r="BC21" s="110"/>
      <c r="BD21" s="110"/>
      <c r="BE21" s="96"/>
      <c r="BF21" s="110"/>
      <c r="BG21" s="110"/>
      <c r="BH21" s="96"/>
      <c r="BI21" s="110"/>
      <c r="BJ21" s="110"/>
      <c r="BK21" s="96"/>
      <c r="BL21" s="110"/>
      <c r="BM21" s="110"/>
      <c r="BN21" s="96"/>
      <c r="BO21" s="110"/>
      <c r="BP21" s="110"/>
      <c r="BQ21" s="96"/>
      <c r="BR21" s="110"/>
      <c r="BS21" s="110"/>
      <c r="BT21" s="96"/>
      <c r="BU21" s="110"/>
      <c r="BV21" s="110"/>
      <c r="BW21" s="96"/>
      <c r="BX21" s="110"/>
      <c r="BY21" s="110"/>
      <c r="BZ21" s="96"/>
      <c r="CA21" s="110"/>
      <c r="CB21" s="110"/>
      <c r="CC21" s="96"/>
      <c r="CD21" s="110"/>
      <c r="CE21" s="110"/>
      <c r="CF21" s="96"/>
      <c r="CG21" s="110"/>
      <c r="CH21" s="110"/>
      <c r="CI21" s="96"/>
      <c r="CJ21" s="110"/>
      <c r="CK21" s="110"/>
      <c r="CL21" s="96"/>
      <c r="CM21" s="110"/>
      <c r="CN21" s="110"/>
      <c r="CO21" s="96"/>
      <c r="CP21" s="110"/>
      <c r="CQ21" s="110"/>
      <c r="CR21" s="96"/>
      <c r="CS21" s="110"/>
      <c r="CT21" s="110"/>
      <c r="CU21" s="96"/>
      <c r="CV21" s="110"/>
      <c r="CW21" s="110"/>
      <c r="CX21" s="96"/>
      <c r="CY21" s="110"/>
      <c r="CZ21" s="110"/>
      <c r="DA21" s="96"/>
      <c r="DB21" s="110"/>
      <c r="DC21" s="110"/>
      <c r="DD21" s="96"/>
      <c r="DE21" s="110"/>
      <c r="DF21" s="110"/>
      <c r="DG21" s="96"/>
      <c r="DH21" s="110"/>
      <c r="DI21" s="110"/>
      <c r="DJ21" s="96"/>
      <c r="DK21" s="110"/>
      <c r="DL21" s="110"/>
      <c r="DM21" s="96"/>
      <c r="DN21" s="110"/>
      <c r="DO21" s="110"/>
      <c r="DP21" s="96"/>
      <c r="DQ21" s="110"/>
      <c r="DR21" s="110"/>
      <c r="DS21" s="96"/>
      <c r="DT21" s="110"/>
      <c r="DU21" s="110"/>
      <c r="DV21" s="93"/>
      <c r="DW21" s="93"/>
      <c r="DX21" s="93"/>
    </row>
    <row r="22" spans="1:128" ht="15" x14ac:dyDescent="0.2">
      <c r="A22" s="94">
        <v>19</v>
      </c>
      <c r="B22" s="174" t="s">
        <v>184</v>
      </c>
      <c r="C22" s="140">
        <v>19</v>
      </c>
      <c r="D22" s="106" t="s">
        <v>116</v>
      </c>
      <c r="E22" s="147">
        <f t="shared" si="0"/>
        <v>0</v>
      </c>
      <c r="F22" s="145">
        <f t="shared" si="7"/>
        <v>0</v>
      </c>
      <c r="G22" s="147">
        <f t="shared" si="1"/>
        <v>0</v>
      </c>
      <c r="H22" s="147">
        <f t="shared" si="2"/>
        <v>0</v>
      </c>
      <c r="I22" s="147">
        <f t="shared" si="3"/>
        <v>0</v>
      </c>
      <c r="J22" s="106">
        <f t="shared" si="4"/>
        <v>0</v>
      </c>
      <c r="K22" s="106">
        <f t="shared" si="5"/>
        <v>1</v>
      </c>
      <c r="L22" s="96" t="s">
        <v>122</v>
      </c>
      <c r="M22" s="110"/>
      <c r="N22" s="110"/>
      <c r="O22" s="107" t="s">
        <v>122</v>
      </c>
      <c r="P22" s="110"/>
      <c r="Q22" s="110"/>
      <c r="R22" s="96" t="s">
        <v>122</v>
      </c>
      <c r="S22" s="110"/>
      <c r="T22" s="110"/>
      <c r="U22" s="96" t="s">
        <v>122</v>
      </c>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93"/>
      <c r="DW22" s="93"/>
      <c r="DX22" s="93"/>
    </row>
    <row r="23" spans="1:128" ht="15" x14ac:dyDescent="0.2">
      <c r="A23" s="94">
        <v>18</v>
      </c>
      <c r="B23" s="174" t="s">
        <v>187</v>
      </c>
      <c r="C23" s="140">
        <v>19</v>
      </c>
      <c r="D23" s="106" t="s">
        <v>116</v>
      </c>
      <c r="E23" s="147">
        <f t="shared" si="0"/>
        <v>0</v>
      </c>
      <c r="F23" s="145">
        <f t="shared" si="7"/>
        <v>0</v>
      </c>
      <c r="G23" s="147">
        <f t="shared" si="1"/>
        <v>0</v>
      </c>
      <c r="H23" s="147">
        <f t="shared" si="2"/>
        <v>0</v>
      </c>
      <c r="I23" s="147">
        <f t="shared" si="3"/>
        <v>0</v>
      </c>
      <c r="J23" s="106">
        <f t="shared" si="4"/>
        <v>0</v>
      </c>
      <c r="K23" s="106">
        <f t="shared" si="5"/>
        <v>0</v>
      </c>
      <c r="L23" s="107"/>
      <c r="M23" s="110"/>
      <c r="N23" s="110"/>
      <c r="O23" s="107"/>
      <c r="P23" s="110"/>
      <c r="Q23" s="110"/>
      <c r="R23" s="96"/>
      <c r="S23" s="110"/>
      <c r="T23" s="110"/>
      <c r="U23" s="96"/>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93"/>
      <c r="DW23" s="93"/>
      <c r="DX23" s="93"/>
    </row>
    <row r="24" spans="1:128" ht="15" x14ac:dyDescent="0.2">
      <c r="A24" s="94">
        <v>20</v>
      </c>
      <c r="B24" s="174" t="s">
        <v>188</v>
      </c>
      <c r="C24" s="140">
        <v>20</v>
      </c>
      <c r="D24" s="106" t="s">
        <v>116</v>
      </c>
      <c r="E24" s="147">
        <f t="shared" si="0"/>
        <v>0</v>
      </c>
      <c r="F24" s="145">
        <f t="shared" si="7"/>
        <v>0</v>
      </c>
      <c r="G24" s="147">
        <f t="shared" si="1"/>
        <v>0</v>
      </c>
      <c r="H24" s="147">
        <f t="shared" si="2"/>
        <v>0</v>
      </c>
      <c r="I24" s="147">
        <f t="shared" si="3"/>
        <v>0</v>
      </c>
      <c r="J24" s="106">
        <f t="shared" si="4"/>
        <v>0</v>
      </c>
      <c r="K24" s="106">
        <f t="shared" si="5"/>
        <v>0.25</v>
      </c>
      <c r="L24" s="96"/>
      <c r="M24" s="110"/>
      <c r="N24" s="110"/>
      <c r="O24" s="107" t="s">
        <v>122</v>
      </c>
      <c r="P24" s="110"/>
      <c r="Q24" s="110"/>
      <c r="R24" s="107"/>
      <c r="S24" s="110"/>
      <c r="T24" s="110"/>
      <c r="U24" s="96"/>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93"/>
      <c r="DW24" s="93"/>
      <c r="DX24" s="93"/>
    </row>
    <row r="25" spans="1:128" ht="15" x14ac:dyDescent="0.2">
      <c r="A25" s="94">
        <v>21</v>
      </c>
      <c r="B25" s="174" t="s">
        <v>182</v>
      </c>
      <c r="C25" s="140">
        <v>21</v>
      </c>
      <c r="D25" s="106" t="s">
        <v>116</v>
      </c>
      <c r="E25" s="147">
        <f t="shared" si="0"/>
        <v>1</v>
      </c>
      <c r="F25" s="145">
        <f t="shared" si="7"/>
        <v>0</v>
      </c>
      <c r="G25" s="147">
        <f t="shared" si="1"/>
        <v>0</v>
      </c>
      <c r="H25" s="147">
        <f t="shared" si="2"/>
        <v>0</v>
      </c>
      <c r="I25" s="147">
        <f t="shared" si="3"/>
        <v>1</v>
      </c>
      <c r="J25" s="106">
        <f t="shared" si="4"/>
        <v>0.25</v>
      </c>
      <c r="K25" s="106">
        <f t="shared" si="5"/>
        <v>0.75</v>
      </c>
      <c r="L25" s="96" t="s">
        <v>122</v>
      </c>
      <c r="M25" s="110"/>
      <c r="N25" s="110"/>
      <c r="O25" s="107" t="s">
        <v>122</v>
      </c>
      <c r="P25" s="110"/>
      <c r="Q25" s="110"/>
      <c r="R25" s="107" t="s">
        <v>121</v>
      </c>
      <c r="S25" s="110"/>
      <c r="T25" s="110"/>
      <c r="U25" s="96" t="s">
        <v>122</v>
      </c>
      <c r="V25" s="110"/>
      <c r="W25" s="110"/>
      <c r="X25" s="96"/>
      <c r="Y25" s="110"/>
      <c r="Z25" s="110"/>
      <c r="AA25" s="96"/>
      <c r="AB25" s="110"/>
      <c r="AC25" s="110"/>
      <c r="AD25" s="96"/>
      <c r="AE25" s="110"/>
      <c r="AF25" s="110"/>
      <c r="AG25" s="96"/>
      <c r="AH25" s="110"/>
      <c r="AI25" s="110"/>
      <c r="AJ25" s="96"/>
      <c r="AK25" s="110"/>
      <c r="AL25" s="110"/>
      <c r="AM25" s="96"/>
      <c r="AN25" s="110"/>
      <c r="AO25" s="110"/>
      <c r="AP25" s="96"/>
      <c r="AQ25" s="110"/>
      <c r="AR25" s="110"/>
      <c r="AS25" s="96"/>
      <c r="AT25" s="110"/>
      <c r="AU25" s="110"/>
      <c r="AV25" s="96"/>
      <c r="AW25" s="110"/>
      <c r="AX25" s="110"/>
      <c r="AY25" s="96"/>
      <c r="AZ25" s="110"/>
      <c r="BA25" s="110"/>
      <c r="BB25" s="96"/>
      <c r="BC25" s="110"/>
      <c r="BD25" s="110"/>
      <c r="BE25" s="96"/>
      <c r="BF25" s="110"/>
      <c r="BG25" s="110"/>
      <c r="BH25" s="96"/>
      <c r="BI25" s="110"/>
      <c r="BJ25" s="110"/>
      <c r="BK25" s="96"/>
      <c r="BL25" s="110"/>
      <c r="BM25" s="110"/>
      <c r="BN25" s="96"/>
      <c r="BO25" s="110"/>
      <c r="BP25" s="110"/>
      <c r="BQ25" s="96"/>
      <c r="BR25" s="110"/>
      <c r="BS25" s="110"/>
      <c r="BT25" s="96"/>
      <c r="BU25" s="110"/>
      <c r="BV25" s="110"/>
      <c r="BW25" s="96"/>
      <c r="BX25" s="110"/>
      <c r="BY25" s="110"/>
      <c r="BZ25" s="96"/>
      <c r="CA25" s="110"/>
      <c r="CB25" s="110"/>
      <c r="CC25" s="96"/>
      <c r="CD25" s="110"/>
      <c r="CE25" s="110"/>
      <c r="CF25" s="96"/>
      <c r="CG25" s="110"/>
      <c r="CH25" s="110"/>
      <c r="CI25" s="96"/>
      <c r="CJ25" s="110"/>
      <c r="CK25" s="110"/>
      <c r="CL25" s="96"/>
      <c r="CM25" s="110"/>
      <c r="CN25" s="110"/>
      <c r="CO25" s="96"/>
      <c r="CP25" s="110"/>
      <c r="CQ25" s="110"/>
      <c r="CR25" s="96"/>
      <c r="CS25" s="110"/>
      <c r="CT25" s="110"/>
      <c r="CU25" s="96"/>
      <c r="CV25" s="110"/>
      <c r="CW25" s="110"/>
      <c r="CX25" s="96"/>
      <c r="CY25" s="110"/>
      <c r="CZ25" s="110"/>
      <c r="DA25" s="96"/>
      <c r="DB25" s="110"/>
      <c r="DC25" s="110"/>
      <c r="DD25" s="96"/>
      <c r="DE25" s="110"/>
      <c r="DF25" s="110"/>
      <c r="DG25" s="96"/>
      <c r="DH25" s="110"/>
      <c r="DI25" s="110"/>
      <c r="DJ25" s="96"/>
      <c r="DK25" s="110"/>
      <c r="DL25" s="110"/>
      <c r="DM25" s="96"/>
      <c r="DN25" s="110"/>
      <c r="DO25" s="110"/>
      <c r="DP25" s="96"/>
      <c r="DQ25" s="110"/>
      <c r="DR25" s="110"/>
      <c r="DS25" s="96"/>
      <c r="DT25" s="110"/>
      <c r="DU25" s="110"/>
      <c r="DV25" s="93"/>
      <c r="DW25" s="93"/>
      <c r="DX25" s="93"/>
    </row>
    <row r="26" spans="1:128" ht="15" x14ac:dyDescent="0.2">
      <c r="A26" s="94">
        <v>22</v>
      </c>
      <c r="B26" s="174" t="s">
        <v>185</v>
      </c>
      <c r="C26" s="140">
        <v>23</v>
      </c>
      <c r="D26" s="106" t="s">
        <v>116</v>
      </c>
      <c r="E26" s="147">
        <f t="shared" si="0"/>
        <v>0</v>
      </c>
      <c r="F26" s="145">
        <f t="shared" si="7"/>
        <v>0</v>
      </c>
      <c r="G26" s="147">
        <f t="shared" si="1"/>
        <v>0</v>
      </c>
      <c r="H26" s="147">
        <f t="shared" si="2"/>
        <v>0</v>
      </c>
      <c r="I26" s="147">
        <f t="shared" si="3"/>
        <v>0</v>
      </c>
      <c r="J26" s="106">
        <f t="shared" si="4"/>
        <v>0</v>
      </c>
      <c r="K26" s="106">
        <f t="shared" si="5"/>
        <v>0</v>
      </c>
      <c r="L26" s="96"/>
      <c r="M26" s="110"/>
      <c r="N26" s="110"/>
      <c r="O26" s="107"/>
      <c r="P26" s="110"/>
      <c r="Q26" s="110"/>
      <c r="R26" s="96"/>
      <c r="S26" s="110"/>
      <c r="T26" s="110"/>
      <c r="U26" s="107"/>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93"/>
      <c r="DW26" s="93"/>
      <c r="DX26" s="93"/>
    </row>
    <row r="27" spans="1:128" ht="15" x14ac:dyDescent="0.2">
      <c r="A27" s="94">
        <v>23</v>
      </c>
      <c r="B27" s="174" t="s">
        <v>175</v>
      </c>
      <c r="C27" s="140">
        <v>24</v>
      </c>
      <c r="D27" s="106" t="s">
        <v>114</v>
      </c>
      <c r="E27" s="147">
        <f t="shared" si="0"/>
        <v>4</v>
      </c>
      <c r="F27" s="145">
        <f t="shared" si="7"/>
        <v>0</v>
      </c>
      <c r="G27" s="147">
        <f t="shared" si="1"/>
        <v>1</v>
      </c>
      <c r="H27" s="147">
        <f t="shared" si="2"/>
        <v>0</v>
      </c>
      <c r="I27" s="147">
        <f t="shared" si="3"/>
        <v>3</v>
      </c>
      <c r="J27" s="106">
        <f t="shared" si="4"/>
        <v>1</v>
      </c>
      <c r="K27" s="106">
        <f t="shared" si="5"/>
        <v>0</v>
      </c>
      <c r="L27" s="96" t="s">
        <v>121</v>
      </c>
      <c r="M27" s="110"/>
      <c r="N27" s="110"/>
      <c r="O27" s="96" t="s">
        <v>121</v>
      </c>
      <c r="P27" s="110"/>
      <c r="Q27" s="110"/>
      <c r="R27" s="96" t="s">
        <v>121</v>
      </c>
      <c r="S27" s="110"/>
      <c r="T27" s="110"/>
      <c r="U27" s="96" t="s">
        <v>121</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93"/>
      <c r="DW27" s="93"/>
      <c r="DX27" s="93"/>
    </row>
    <row r="28" spans="1:128" ht="15" x14ac:dyDescent="0.2">
      <c r="A28" s="94">
        <v>24</v>
      </c>
      <c r="B28" s="174" t="s">
        <v>179</v>
      </c>
      <c r="C28" s="140">
        <v>25</v>
      </c>
      <c r="D28" s="106" t="s">
        <v>116</v>
      </c>
      <c r="E28" s="147">
        <f t="shared" si="0"/>
        <v>0</v>
      </c>
      <c r="F28" s="145">
        <f t="shared" si="7"/>
        <v>0</v>
      </c>
      <c r="G28" s="147">
        <f t="shared" si="1"/>
        <v>0</v>
      </c>
      <c r="H28" s="147">
        <f t="shared" si="2"/>
        <v>0</v>
      </c>
      <c r="I28" s="147">
        <f t="shared" si="3"/>
        <v>0</v>
      </c>
      <c r="J28" s="106">
        <f t="shared" si="4"/>
        <v>0</v>
      </c>
      <c r="K28" s="106">
        <f t="shared" si="5"/>
        <v>0</v>
      </c>
      <c r="L28" s="96"/>
      <c r="M28" s="110"/>
      <c r="N28" s="110"/>
      <c r="O28" s="107"/>
      <c r="P28" s="110"/>
      <c r="Q28" s="110"/>
      <c r="R28" s="96"/>
      <c r="S28" s="110"/>
      <c r="T28" s="110"/>
      <c r="U28" s="107"/>
      <c r="V28" s="110"/>
      <c r="W28" s="110"/>
      <c r="X28" s="107"/>
      <c r="Y28" s="110"/>
      <c r="Z28" s="110"/>
      <c r="AA28" s="107"/>
      <c r="AB28" s="110"/>
      <c r="AC28" s="110"/>
      <c r="AD28" s="107"/>
      <c r="AE28" s="110"/>
      <c r="AF28" s="110"/>
      <c r="AG28" s="107"/>
      <c r="AH28" s="110"/>
      <c r="AI28" s="110"/>
      <c r="AJ28" s="107"/>
      <c r="AK28" s="110"/>
      <c r="AL28" s="110"/>
      <c r="AM28" s="107"/>
      <c r="AN28" s="110"/>
      <c r="AO28" s="110"/>
      <c r="AP28" s="107"/>
      <c r="AQ28" s="110"/>
      <c r="AR28" s="110"/>
      <c r="AS28" s="107"/>
      <c r="AT28" s="110"/>
      <c r="AU28" s="110"/>
      <c r="AV28" s="107"/>
      <c r="AW28" s="110"/>
      <c r="AX28" s="110"/>
      <c r="AY28" s="107"/>
      <c r="AZ28" s="110"/>
      <c r="BA28" s="110"/>
      <c r="BB28" s="107"/>
      <c r="BC28" s="110"/>
      <c r="BD28" s="110"/>
      <c r="BE28" s="107"/>
      <c r="BF28" s="110"/>
      <c r="BG28" s="110"/>
      <c r="BH28" s="107"/>
      <c r="BI28" s="110"/>
      <c r="BJ28" s="110"/>
      <c r="BK28" s="107"/>
      <c r="BL28" s="110"/>
      <c r="BM28" s="110"/>
      <c r="BN28" s="107"/>
      <c r="BO28" s="110"/>
      <c r="BP28" s="110"/>
      <c r="BQ28" s="107"/>
      <c r="BR28" s="110"/>
      <c r="BS28" s="110"/>
      <c r="BT28" s="107"/>
      <c r="BU28" s="110"/>
      <c r="BV28" s="110"/>
      <c r="BW28" s="107"/>
      <c r="BX28" s="110"/>
      <c r="BY28" s="110"/>
      <c r="BZ28" s="107"/>
      <c r="CA28" s="110"/>
      <c r="CB28" s="110"/>
      <c r="CC28" s="107"/>
      <c r="CD28" s="110"/>
      <c r="CE28" s="110"/>
      <c r="CF28" s="107"/>
      <c r="CG28" s="110"/>
      <c r="CH28" s="110"/>
      <c r="CI28" s="107"/>
      <c r="CJ28" s="110"/>
      <c r="CK28" s="110"/>
      <c r="CL28" s="107"/>
      <c r="CM28" s="110"/>
      <c r="CN28" s="110"/>
      <c r="CO28" s="107"/>
      <c r="CP28" s="110"/>
      <c r="CQ28" s="110"/>
      <c r="CR28" s="107"/>
      <c r="CS28" s="110"/>
      <c r="CT28" s="110"/>
      <c r="CU28" s="107"/>
      <c r="CV28" s="110"/>
      <c r="CW28" s="110"/>
      <c r="CX28" s="107"/>
      <c r="CY28" s="110"/>
      <c r="CZ28" s="110"/>
      <c r="DA28" s="107"/>
      <c r="DB28" s="110"/>
      <c r="DC28" s="110"/>
      <c r="DD28" s="107"/>
      <c r="DE28" s="110"/>
      <c r="DF28" s="110"/>
      <c r="DG28" s="107"/>
      <c r="DH28" s="110"/>
      <c r="DI28" s="110"/>
      <c r="DJ28" s="107"/>
      <c r="DK28" s="110"/>
      <c r="DL28" s="110"/>
      <c r="DM28" s="107"/>
      <c r="DN28" s="110"/>
      <c r="DO28" s="110"/>
      <c r="DP28" s="107"/>
      <c r="DQ28" s="110"/>
      <c r="DR28" s="110"/>
      <c r="DS28" s="107"/>
      <c r="DT28" s="110"/>
      <c r="DU28" s="110"/>
      <c r="DV28" s="93"/>
      <c r="DW28" s="93"/>
      <c r="DX28" s="93"/>
    </row>
    <row r="29" spans="1:128" ht="15" x14ac:dyDescent="0.2">
      <c r="A29" s="94">
        <v>25</v>
      </c>
      <c r="B29" s="174" t="s">
        <v>190</v>
      </c>
      <c r="C29" s="140">
        <v>27</v>
      </c>
      <c r="D29" s="106" t="s">
        <v>117</v>
      </c>
      <c r="E29" s="147">
        <f t="shared" si="0"/>
        <v>0</v>
      </c>
      <c r="F29" s="145">
        <f t="shared" si="7"/>
        <v>0</v>
      </c>
      <c r="G29" s="147">
        <f t="shared" si="1"/>
        <v>0</v>
      </c>
      <c r="H29" s="147">
        <f t="shared" si="2"/>
        <v>0</v>
      </c>
      <c r="I29" s="147">
        <f t="shared" si="3"/>
        <v>0</v>
      </c>
      <c r="J29" s="106">
        <f t="shared" si="4"/>
        <v>0</v>
      </c>
      <c r="K29" s="106">
        <f t="shared" si="5"/>
        <v>0.5</v>
      </c>
      <c r="L29" s="96" t="s">
        <v>122</v>
      </c>
      <c r="M29" s="110"/>
      <c r="N29" s="110"/>
      <c r="O29" s="96"/>
      <c r="P29" s="110"/>
      <c r="Q29" s="110"/>
      <c r="R29" s="107"/>
      <c r="S29" s="110"/>
      <c r="T29" s="110"/>
      <c r="U29" s="96" t="s">
        <v>122</v>
      </c>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93"/>
      <c r="DW29" s="93"/>
      <c r="DX29" s="93"/>
    </row>
    <row r="30" spans="1:128" ht="15" x14ac:dyDescent="0.2">
      <c r="A30" s="94">
        <v>26</v>
      </c>
      <c r="B30" s="174" t="s">
        <v>180</v>
      </c>
      <c r="C30" s="140">
        <v>29</v>
      </c>
      <c r="D30" s="106" t="s">
        <v>116</v>
      </c>
      <c r="E30" s="147">
        <f t="shared" si="0"/>
        <v>3</v>
      </c>
      <c r="F30" s="145">
        <f t="shared" si="7"/>
        <v>0</v>
      </c>
      <c r="G30" s="147">
        <f t="shared" si="1"/>
        <v>1</v>
      </c>
      <c r="H30" s="147">
        <f t="shared" si="2"/>
        <v>0</v>
      </c>
      <c r="I30" s="147">
        <f t="shared" si="3"/>
        <v>2</v>
      </c>
      <c r="J30" s="106">
        <f t="shared" si="4"/>
        <v>0.75</v>
      </c>
      <c r="K30" s="106">
        <f t="shared" si="5"/>
        <v>0.25</v>
      </c>
      <c r="L30" s="96" t="s">
        <v>121</v>
      </c>
      <c r="M30" s="110"/>
      <c r="N30" s="110"/>
      <c r="O30" s="96" t="s">
        <v>121</v>
      </c>
      <c r="P30" s="110"/>
      <c r="Q30" s="110"/>
      <c r="R30" s="96" t="s">
        <v>122</v>
      </c>
      <c r="S30" s="110"/>
      <c r="T30" s="110"/>
      <c r="U30" s="96" t="s">
        <v>121</v>
      </c>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93"/>
      <c r="DW30" s="93"/>
      <c r="DX30" s="93"/>
    </row>
    <row r="31" spans="1:128" ht="15" x14ac:dyDescent="0.2">
      <c r="A31" s="94">
        <v>27</v>
      </c>
      <c r="B31" s="174" t="s">
        <v>164</v>
      </c>
      <c r="C31" s="140">
        <v>30</v>
      </c>
      <c r="D31" s="106" t="s">
        <v>113</v>
      </c>
      <c r="E31" s="147">
        <f t="shared" si="0"/>
        <v>0</v>
      </c>
      <c r="F31" s="175">
        <f>SUM(L31:XFD31)*-1</f>
        <v>0</v>
      </c>
      <c r="G31" s="147">
        <f t="shared" si="1"/>
        <v>0</v>
      </c>
      <c r="H31" s="147">
        <f t="shared" si="2"/>
        <v>0</v>
      </c>
      <c r="I31" s="147">
        <f t="shared" si="3"/>
        <v>0</v>
      </c>
      <c r="J31" s="106">
        <f t="shared" si="4"/>
        <v>0</v>
      </c>
      <c r="K31" s="106">
        <f t="shared" si="5"/>
        <v>0</v>
      </c>
      <c r="L31" s="107"/>
      <c r="M31" s="110"/>
      <c r="N31" s="110"/>
      <c r="O31" s="107"/>
      <c r="P31" s="110"/>
      <c r="Q31" s="110"/>
      <c r="R31" s="107"/>
      <c r="S31" s="110"/>
      <c r="T31" s="110"/>
      <c r="U31" s="96"/>
      <c r="V31" s="110"/>
      <c r="W31" s="110"/>
      <c r="X31" s="96"/>
      <c r="Y31" s="110"/>
      <c r="Z31" s="110"/>
      <c r="AA31" s="96"/>
      <c r="AB31" s="110"/>
      <c r="AC31" s="110"/>
      <c r="AD31" s="96"/>
      <c r="AE31" s="110"/>
      <c r="AF31" s="110"/>
      <c r="AG31" s="96"/>
      <c r="AH31" s="110"/>
      <c r="AI31" s="110"/>
      <c r="AJ31" s="96"/>
      <c r="AK31" s="110"/>
      <c r="AL31" s="110"/>
      <c r="AM31" s="96"/>
      <c r="AN31" s="110"/>
      <c r="AO31" s="110"/>
      <c r="AP31" s="96"/>
      <c r="AQ31" s="110"/>
      <c r="AR31" s="110"/>
      <c r="AS31" s="96"/>
      <c r="AT31" s="110"/>
      <c r="AU31" s="110"/>
      <c r="AV31" s="96"/>
      <c r="AW31" s="110"/>
      <c r="AX31" s="110"/>
      <c r="AY31" s="96"/>
      <c r="AZ31" s="110"/>
      <c r="BA31" s="110"/>
      <c r="BB31" s="96"/>
      <c r="BC31" s="110"/>
      <c r="BD31" s="110"/>
      <c r="BE31" s="96"/>
      <c r="BF31" s="110"/>
      <c r="BG31" s="110"/>
      <c r="BH31" s="96"/>
      <c r="BI31" s="110"/>
      <c r="BJ31" s="110"/>
      <c r="BK31" s="96"/>
      <c r="BL31" s="110"/>
      <c r="BM31" s="110"/>
      <c r="BN31" s="96"/>
      <c r="BO31" s="110"/>
      <c r="BP31" s="110"/>
      <c r="BQ31" s="96"/>
      <c r="BR31" s="110"/>
      <c r="BS31" s="110"/>
      <c r="BT31" s="96"/>
      <c r="BU31" s="110"/>
      <c r="BV31" s="110"/>
      <c r="BW31" s="96"/>
      <c r="BX31" s="110"/>
      <c r="BY31" s="110"/>
      <c r="BZ31" s="96"/>
      <c r="CA31" s="110"/>
      <c r="CB31" s="110"/>
      <c r="CC31" s="96"/>
      <c r="CD31" s="110"/>
      <c r="CE31" s="110"/>
      <c r="CF31" s="96"/>
      <c r="CG31" s="110"/>
      <c r="CH31" s="110"/>
      <c r="CI31" s="96"/>
      <c r="CJ31" s="110"/>
      <c r="CK31" s="110"/>
      <c r="CL31" s="96"/>
      <c r="CM31" s="110"/>
      <c r="CN31" s="110"/>
      <c r="CO31" s="96"/>
      <c r="CP31" s="110"/>
      <c r="CQ31" s="110"/>
      <c r="CR31" s="96"/>
      <c r="CS31" s="110"/>
      <c r="CT31" s="110"/>
      <c r="CU31" s="96"/>
      <c r="CV31" s="110"/>
      <c r="CW31" s="110"/>
      <c r="CX31" s="96"/>
      <c r="CY31" s="110"/>
      <c r="CZ31" s="110"/>
      <c r="DA31" s="96"/>
      <c r="DB31" s="110"/>
      <c r="DC31" s="110"/>
      <c r="DD31" s="96"/>
      <c r="DE31" s="110"/>
      <c r="DF31" s="110"/>
      <c r="DG31" s="96"/>
      <c r="DH31" s="110"/>
      <c r="DI31" s="110"/>
      <c r="DJ31" s="96"/>
      <c r="DK31" s="110"/>
      <c r="DL31" s="110"/>
      <c r="DM31" s="96"/>
      <c r="DN31" s="110"/>
      <c r="DO31" s="110"/>
      <c r="DP31" s="96"/>
      <c r="DQ31" s="110"/>
      <c r="DR31" s="110"/>
      <c r="DS31" s="96"/>
      <c r="DT31" s="110"/>
      <c r="DU31" s="110"/>
      <c r="DV31" s="93"/>
      <c r="DW31" s="93"/>
      <c r="DX31" s="93"/>
    </row>
    <row r="32" spans="1:128" ht="15" x14ac:dyDescent="0.2">
      <c r="A32" s="94">
        <v>28</v>
      </c>
      <c r="B32" s="174" t="s">
        <v>165</v>
      </c>
      <c r="C32" s="140">
        <v>40</v>
      </c>
      <c r="D32" s="106" t="s">
        <v>113</v>
      </c>
      <c r="E32" s="147">
        <f t="shared" si="0"/>
        <v>0</v>
      </c>
      <c r="F32" s="175">
        <f>SUM(L32:XFD32)*-1</f>
        <v>0</v>
      </c>
      <c r="G32" s="147">
        <f t="shared" si="1"/>
        <v>0</v>
      </c>
      <c r="H32" s="147">
        <f t="shared" si="2"/>
        <v>0</v>
      </c>
      <c r="I32" s="147">
        <f t="shared" si="3"/>
        <v>0</v>
      </c>
      <c r="J32" s="106">
        <f t="shared" si="4"/>
        <v>0</v>
      </c>
      <c r="K32" s="106">
        <f t="shared" si="5"/>
        <v>0.5</v>
      </c>
      <c r="L32" s="96" t="s">
        <v>122</v>
      </c>
      <c r="M32" s="110"/>
      <c r="N32" s="110"/>
      <c r="O32" s="96"/>
      <c r="P32" s="110"/>
      <c r="Q32" s="110"/>
      <c r="R32" s="96" t="s">
        <v>122</v>
      </c>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32</v>
      </c>
      <c r="B33" s="174" t="s">
        <v>177</v>
      </c>
      <c r="C33" s="140"/>
      <c r="D33" s="106" t="s">
        <v>116</v>
      </c>
      <c r="E33" s="147">
        <f t="shared" si="0"/>
        <v>0</v>
      </c>
      <c r="F33" s="145">
        <f>SUM(L33:XFD33)</f>
        <v>0</v>
      </c>
      <c r="G33" s="147">
        <f t="shared" si="1"/>
        <v>0</v>
      </c>
      <c r="H33" s="147">
        <f t="shared" si="2"/>
        <v>0</v>
      </c>
      <c r="I33" s="147">
        <f t="shared" si="3"/>
        <v>0</v>
      </c>
      <c r="J33" s="106">
        <f t="shared" si="4"/>
        <v>0</v>
      </c>
      <c r="K33" s="106">
        <f t="shared" si="5"/>
        <v>0</v>
      </c>
      <c r="L33" s="107"/>
      <c r="M33" s="110"/>
      <c r="N33" s="110"/>
      <c r="O33" s="107"/>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74" t="s">
        <v>171</v>
      </c>
      <c r="C34" s="140"/>
      <c r="D34" s="106" t="s">
        <v>114</v>
      </c>
      <c r="E34" s="147">
        <f t="shared" si="0"/>
        <v>0</v>
      </c>
      <c r="F34" s="145">
        <f>SUM(L34:XFD34)</f>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74" t="s">
        <v>167</v>
      </c>
      <c r="C35" s="140"/>
      <c r="D35" s="106" t="s">
        <v>113</v>
      </c>
      <c r="E35" s="147">
        <f t="shared" si="0"/>
        <v>0</v>
      </c>
      <c r="F35" s="175">
        <f>SUM(L35:XFD35)*-1</f>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107"/>
      <c r="V35" s="110"/>
      <c r="W35" s="110"/>
      <c r="X35" s="107"/>
      <c r="Y35" s="110"/>
      <c r="Z35" s="110"/>
      <c r="AA35" s="107"/>
      <c r="AB35" s="110"/>
      <c r="AC35" s="110"/>
      <c r="AD35" s="107"/>
      <c r="AE35" s="110"/>
      <c r="AF35" s="110"/>
      <c r="AG35" s="107"/>
      <c r="AH35" s="110"/>
      <c r="AI35" s="110"/>
      <c r="AJ35" s="107"/>
      <c r="AK35" s="110"/>
      <c r="AL35" s="110"/>
      <c r="AM35" s="107"/>
      <c r="AN35" s="110"/>
      <c r="AO35" s="110"/>
      <c r="AP35" s="107"/>
      <c r="AQ35" s="110"/>
      <c r="AR35" s="110"/>
      <c r="AS35" s="107"/>
      <c r="AT35" s="110"/>
      <c r="AU35" s="110"/>
      <c r="AV35" s="107"/>
      <c r="AW35" s="110"/>
      <c r="AX35" s="110"/>
      <c r="AY35" s="107"/>
      <c r="AZ35" s="110"/>
      <c r="BA35" s="110"/>
      <c r="BB35" s="107"/>
      <c r="BC35" s="110"/>
      <c r="BD35" s="110"/>
      <c r="BE35" s="107"/>
      <c r="BF35" s="110"/>
      <c r="BG35" s="110"/>
      <c r="BH35" s="107"/>
      <c r="BI35" s="110"/>
      <c r="BJ35" s="110"/>
      <c r="BK35" s="107"/>
      <c r="BL35" s="110"/>
      <c r="BM35" s="110"/>
      <c r="BN35" s="107"/>
      <c r="BO35" s="110"/>
      <c r="BP35" s="110"/>
      <c r="BQ35" s="107"/>
      <c r="BR35" s="110"/>
      <c r="BS35" s="110"/>
      <c r="BT35" s="107"/>
      <c r="BU35" s="110"/>
      <c r="BV35" s="110"/>
      <c r="BW35" s="107"/>
      <c r="BX35" s="110"/>
      <c r="BY35" s="110"/>
      <c r="BZ35" s="107"/>
      <c r="CA35" s="110"/>
      <c r="CB35" s="110"/>
      <c r="CC35" s="107"/>
      <c r="CD35" s="110"/>
      <c r="CE35" s="110"/>
      <c r="CF35" s="107"/>
      <c r="CG35" s="110"/>
      <c r="CH35" s="110"/>
      <c r="CI35" s="107"/>
      <c r="CJ35" s="110"/>
      <c r="CK35" s="110"/>
      <c r="CL35" s="107"/>
      <c r="CM35" s="110"/>
      <c r="CN35" s="110"/>
      <c r="CO35" s="107"/>
      <c r="CP35" s="110"/>
      <c r="CQ35" s="110"/>
      <c r="CR35" s="107"/>
      <c r="CS35" s="110"/>
      <c r="CT35" s="110"/>
      <c r="CU35" s="107"/>
      <c r="CV35" s="110"/>
      <c r="CW35" s="110"/>
      <c r="CX35" s="107"/>
      <c r="CY35" s="110"/>
      <c r="CZ35" s="110"/>
      <c r="DA35" s="107"/>
      <c r="DB35" s="110"/>
      <c r="DC35" s="110"/>
      <c r="DD35" s="107"/>
      <c r="DE35" s="110"/>
      <c r="DF35" s="110"/>
      <c r="DG35" s="107"/>
      <c r="DH35" s="110"/>
      <c r="DI35" s="110"/>
      <c r="DJ35" s="107"/>
      <c r="DK35" s="110"/>
      <c r="DL35" s="110"/>
      <c r="DM35" s="107"/>
      <c r="DN35" s="110"/>
      <c r="DO35" s="110"/>
      <c r="DP35" s="107"/>
      <c r="DQ35" s="110"/>
      <c r="DR35" s="110"/>
      <c r="DS35" s="107"/>
      <c r="DT35" s="110"/>
      <c r="DU35" s="110"/>
      <c r="DV35" s="93"/>
      <c r="DW35" s="93"/>
      <c r="DX35" s="93"/>
    </row>
    <row r="36" spans="1:128" ht="15" x14ac:dyDescent="0.2">
      <c r="A36" s="94">
        <v>29</v>
      </c>
      <c r="B36" s="174" t="s">
        <v>173</v>
      </c>
      <c r="C36" s="140"/>
      <c r="D36" s="106" t="s">
        <v>114</v>
      </c>
      <c r="E36" s="147">
        <f t="shared" si="0"/>
        <v>0</v>
      </c>
      <c r="F36" s="145">
        <f>SUM(L36:XFD36)</f>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107"/>
      <c r="V36" s="110"/>
      <c r="W36" s="110"/>
      <c r="X36" s="107"/>
      <c r="Y36" s="110"/>
      <c r="Z36" s="110"/>
      <c r="AA36" s="107"/>
      <c r="AB36" s="110"/>
      <c r="AC36" s="110"/>
      <c r="AD36" s="107"/>
      <c r="AE36" s="110"/>
      <c r="AF36" s="110"/>
      <c r="AG36" s="107"/>
      <c r="AH36" s="110"/>
      <c r="AI36" s="110"/>
      <c r="AJ36" s="107"/>
      <c r="AK36" s="110"/>
      <c r="AL36" s="110"/>
      <c r="AM36" s="107"/>
      <c r="AN36" s="110"/>
      <c r="AO36" s="110"/>
      <c r="AP36" s="107"/>
      <c r="AQ36" s="110"/>
      <c r="AR36" s="110"/>
      <c r="AS36" s="107"/>
      <c r="AT36" s="110"/>
      <c r="AU36" s="110"/>
      <c r="AV36" s="107"/>
      <c r="AW36" s="110"/>
      <c r="AX36" s="110"/>
      <c r="AY36" s="107"/>
      <c r="AZ36" s="110"/>
      <c r="BA36" s="110"/>
      <c r="BB36" s="107"/>
      <c r="BC36" s="110"/>
      <c r="BD36" s="110"/>
      <c r="BE36" s="107"/>
      <c r="BF36" s="110"/>
      <c r="BG36" s="110"/>
      <c r="BH36" s="107"/>
      <c r="BI36" s="110"/>
      <c r="BJ36" s="110"/>
      <c r="BK36" s="107"/>
      <c r="BL36" s="110"/>
      <c r="BM36" s="110"/>
      <c r="BN36" s="107"/>
      <c r="BO36" s="110"/>
      <c r="BP36" s="110"/>
      <c r="BQ36" s="107"/>
      <c r="BR36" s="110"/>
      <c r="BS36" s="110"/>
      <c r="BT36" s="107"/>
      <c r="BU36" s="110"/>
      <c r="BV36" s="110"/>
      <c r="BW36" s="107"/>
      <c r="BX36" s="110"/>
      <c r="BY36" s="110"/>
      <c r="BZ36" s="107"/>
      <c r="CA36" s="110"/>
      <c r="CB36" s="110"/>
      <c r="CC36" s="107"/>
      <c r="CD36" s="110"/>
      <c r="CE36" s="110"/>
      <c r="CF36" s="107"/>
      <c r="CG36" s="110"/>
      <c r="CH36" s="110"/>
      <c r="CI36" s="107"/>
      <c r="CJ36" s="110"/>
      <c r="CK36" s="110"/>
      <c r="CL36" s="107"/>
      <c r="CM36" s="110"/>
      <c r="CN36" s="110"/>
      <c r="CO36" s="107"/>
      <c r="CP36" s="110"/>
      <c r="CQ36" s="110"/>
      <c r="CR36" s="107"/>
      <c r="CS36" s="110"/>
      <c r="CT36" s="110"/>
      <c r="CU36" s="107"/>
      <c r="CV36" s="110"/>
      <c r="CW36" s="110"/>
      <c r="CX36" s="107"/>
      <c r="CY36" s="110"/>
      <c r="CZ36" s="110"/>
      <c r="DA36" s="107"/>
      <c r="DB36" s="110"/>
      <c r="DC36" s="110"/>
      <c r="DD36" s="107"/>
      <c r="DE36" s="110"/>
      <c r="DF36" s="110"/>
      <c r="DG36" s="107"/>
      <c r="DH36" s="110"/>
      <c r="DI36" s="110"/>
      <c r="DJ36" s="107"/>
      <c r="DK36" s="110"/>
      <c r="DL36" s="110"/>
      <c r="DM36" s="107"/>
      <c r="DN36" s="110"/>
      <c r="DO36" s="110"/>
      <c r="DP36" s="107"/>
      <c r="DQ36" s="110"/>
      <c r="DR36" s="110"/>
      <c r="DS36" s="107"/>
      <c r="DT36" s="110"/>
      <c r="DU36" s="110"/>
      <c r="DV36" s="93"/>
      <c r="DW36" s="93"/>
      <c r="DX36" s="93"/>
    </row>
    <row r="37" spans="1:128" ht="15" x14ac:dyDescent="0.2">
      <c r="A37" s="94">
        <v>29</v>
      </c>
      <c r="B37" s="174"/>
      <c r="C37" s="140"/>
      <c r="D37" s="106"/>
      <c r="E37" s="147">
        <f t="shared" si="0"/>
        <v>0</v>
      </c>
      <c r="F37" s="145">
        <f>SUM(L37:XFD37)</f>
        <v>0</v>
      </c>
      <c r="G37" s="147">
        <f t="shared" si="1"/>
        <v>0</v>
      </c>
      <c r="H37" s="147">
        <f t="shared" si="2"/>
        <v>0</v>
      </c>
      <c r="I37" s="147">
        <f t="shared" si="3"/>
        <v>0</v>
      </c>
      <c r="J37" s="106">
        <f t="shared" si="4"/>
        <v>0</v>
      </c>
      <c r="K37" s="106">
        <f t="shared" si="5"/>
        <v>0</v>
      </c>
      <c r="L37" s="107"/>
      <c r="M37" s="110"/>
      <c r="N37" s="110"/>
      <c r="O37" s="107"/>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93"/>
      <c r="DW37" s="93"/>
      <c r="DX37" s="93"/>
    </row>
    <row r="38" spans="1:128" ht="15" x14ac:dyDescent="0.2">
      <c r="A38" s="94">
        <v>30</v>
      </c>
      <c r="B38" s="174"/>
      <c r="C38" s="140"/>
      <c r="D38" s="106"/>
      <c r="E38" s="147">
        <f t="shared" si="0"/>
        <v>0</v>
      </c>
      <c r="F38" s="145">
        <f>SUM(L38:XFD38)</f>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96"/>
      <c r="V38" s="110"/>
      <c r="W38" s="110"/>
      <c r="X38" s="96"/>
      <c r="Y38" s="110"/>
      <c r="Z38" s="110"/>
      <c r="AA38" s="96"/>
      <c r="AB38" s="110"/>
      <c r="AC38" s="110"/>
      <c r="AD38" s="96"/>
      <c r="AE38" s="110"/>
      <c r="AF38" s="110"/>
      <c r="AG38" s="96"/>
      <c r="AH38" s="110"/>
      <c r="AI38" s="110"/>
      <c r="AJ38" s="96"/>
      <c r="AK38" s="110"/>
      <c r="AL38" s="110"/>
      <c r="AM38" s="96"/>
      <c r="AN38" s="110"/>
      <c r="AO38" s="110"/>
      <c r="AP38" s="96"/>
      <c r="AQ38" s="110"/>
      <c r="AR38" s="110"/>
      <c r="AS38" s="96"/>
      <c r="AT38" s="110"/>
      <c r="AU38" s="110"/>
      <c r="AV38" s="96"/>
      <c r="AW38" s="110"/>
      <c r="AX38" s="110"/>
      <c r="AY38" s="96"/>
      <c r="AZ38" s="110"/>
      <c r="BA38" s="110"/>
      <c r="BB38" s="96"/>
      <c r="BC38" s="110"/>
      <c r="BD38" s="110"/>
      <c r="BE38" s="96"/>
      <c r="BF38" s="110"/>
      <c r="BG38" s="110"/>
      <c r="BH38" s="96"/>
      <c r="BI38" s="110"/>
      <c r="BJ38" s="110"/>
      <c r="BK38" s="96"/>
      <c r="BL38" s="110"/>
      <c r="BM38" s="110"/>
      <c r="BN38" s="96"/>
      <c r="BO38" s="110"/>
      <c r="BP38" s="110"/>
      <c r="BQ38" s="96"/>
      <c r="BR38" s="110"/>
      <c r="BS38" s="110"/>
      <c r="BT38" s="96"/>
      <c r="BU38" s="110"/>
      <c r="BV38" s="110"/>
      <c r="BW38" s="96"/>
      <c r="BX38" s="110"/>
      <c r="BY38" s="110"/>
      <c r="BZ38" s="96"/>
      <c r="CA38" s="110"/>
      <c r="CB38" s="110"/>
      <c r="CC38" s="96"/>
      <c r="CD38" s="110"/>
      <c r="CE38" s="110"/>
      <c r="CF38" s="96"/>
      <c r="CG38" s="110"/>
      <c r="CH38" s="110"/>
      <c r="CI38" s="96"/>
      <c r="CJ38" s="110"/>
      <c r="CK38" s="110"/>
      <c r="CL38" s="96"/>
      <c r="CM38" s="110"/>
      <c r="CN38" s="110"/>
      <c r="CO38" s="96"/>
      <c r="CP38" s="110"/>
      <c r="CQ38" s="110"/>
      <c r="CR38" s="96"/>
      <c r="CS38" s="110"/>
      <c r="CT38" s="110"/>
      <c r="CU38" s="96"/>
      <c r="CV38" s="110"/>
      <c r="CW38" s="110"/>
      <c r="CX38" s="96"/>
      <c r="CY38" s="110"/>
      <c r="CZ38" s="110"/>
      <c r="DA38" s="96"/>
      <c r="DB38" s="110"/>
      <c r="DC38" s="110"/>
      <c r="DD38" s="96"/>
      <c r="DE38" s="110"/>
      <c r="DF38" s="110"/>
      <c r="DG38" s="96"/>
      <c r="DH38" s="110"/>
      <c r="DI38" s="110"/>
      <c r="DJ38" s="96"/>
      <c r="DK38" s="110"/>
      <c r="DL38" s="110"/>
      <c r="DM38" s="96"/>
      <c r="DN38" s="110"/>
      <c r="DO38" s="110"/>
      <c r="DP38" s="96"/>
      <c r="DQ38" s="110"/>
      <c r="DR38" s="110"/>
      <c r="DS38" s="96"/>
      <c r="DT38" s="110"/>
      <c r="DU38" s="110"/>
      <c r="DV38" s="93"/>
      <c r="DW38" s="93"/>
      <c r="DX38" s="93"/>
    </row>
    <row r="39" spans="1:128" ht="15" x14ac:dyDescent="0.2">
      <c r="A39" s="94">
        <v>31</v>
      </c>
      <c r="B39" s="174"/>
      <c r="C39" s="140"/>
      <c r="D39" s="106"/>
      <c r="E39" s="147">
        <f t="shared" si="0"/>
        <v>0</v>
      </c>
      <c r="F39" s="175">
        <f>SUM(L39:XFD39)*-1</f>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96"/>
      <c r="V39" s="110"/>
      <c r="W39" s="110"/>
      <c r="X39" s="96"/>
      <c r="Y39" s="110"/>
      <c r="Z39" s="110"/>
      <c r="AA39" s="96"/>
      <c r="AB39" s="110"/>
      <c r="AC39" s="110"/>
      <c r="AD39" s="96"/>
      <c r="AE39" s="110"/>
      <c r="AF39" s="110"/>
      <c r="AG39" s="96"/>
      <c r="AH39" s="110"/>
      <c r="AI39" s="110"/>
      <c r="AJ39" s="96"/>
      <c r="AK39" s="110"/>
      <c r="AL39" s="110"/>
      <c r="AM39" s="96"/>
      <c r="AN39" s="110"/>
      <c r="AO39" s="110"/>
      <c r="AP39" s="96"/>
      <c r="AQ39" s="110"/>
      <c r="AR39" s="110"/>
      <c r="AS39" s="96"/>
      <c r="AT39" s="110"/>
      <c r="AU39" s="110"/>
      <c r="AV39" s="96"/>
      <c r="AW39" s="110"/>
      <c r="AX39" s="110"/>
      <c r="AY39" s="96"/>
      <c r="AZ39" s="110"/>
      <c r="BA39" s="110"/>
      <c r="BB39" s="96"/>
      <c r="BC39" s="110"/>
      <c r="BD39" s="110"/>
      <c r="BE39" s="96"/>
      <c r="BF39" s="110"/>
      <c r="BG39" s="110"/>
      <c r="BH39" s="96"/>
      <c r="BI39" s="110"/>
      <c r="BJ39" s="110"/>
      <c r="BK39" s="96"/>
      <c r="BL39" s="110"/>
      <c r="BM39" s="110"/>
      <c r="BN39" s="96"/>
      <c r="BO39" s="110"/>
      <c r="BP39" s="110"/>
      <c r="BQ39" s="96"/>
      <c r="BR39" s="110"/>
      <c r="BS39" s="110"/>
      <c r="BT39" s="96"/>
      <c r="BU39" s="110"/>
      <c r="BV39" s="110"/>
      <c r="BW39" s="96"/>
      <c r="BX39" s="110"/>
      <c r="BY39" s="110"/>
      <c r="BZ39" s="96"/>
      <c r="CA39" s="110"/>
      <c r="CB39" s="110"/>
      <c r="CC39" s="96"/>
      <c r="CD39" s="110"/>
      <c r="CE39" s="110"/>
      <c r="CF39" s="96"/>
      <c r="CG39" s="110"/>
      <c r="CH39" s="110"/>
      <c r="CI39" s="96"/>
      <c r="CJ39" s="110"/>
      <c r="CK39" s="110"/>
      <c r="CL39" s="96"/>
      <c r="CM39" s="110"/>
      <c r="CN39" s="110"/>
      <c r="CO39" s="96"/>
      <c r="CP39" s="110"/>
      <c r="CQ39" s="110"/>
      <c r="CR39" s="96"/>
      <c r="CS39" s="110"/>
      <c r="CT39" s="110"/>
      <c r="CU39" s="96"/>
      <c r="CV39" s="110"/>
      <c r="CW39" s="110"/>
      <c r="CX39" s="96"/>
      <c r="CY39" s="110"/>
      <c r="CZ39" s="110"/>
      <c r="DA39" s="96"/>
      <c r="DB39" s="110"/>
      <c r="DC39" s="110"/>
      <c r="DD39" s="96"/>
      <c r="DE39" s="110"/>
      <c r="DF39" s="110"/>
      <c r="DG39" s="96"/>
      <c r="DH39" s="110"/>
      <c r="DI39" s="110"/>
      <c r="DJ39" s="96"/>
      <c r="DK39" s="110"/>
      <c r="DL39" s="110"/>
      <c r="DM39" s="96"/>
      <c r="DN39" s="110"/>
      <c r="DO39" s="110"/>
      <c r="DP39" s="96"/>
      <c r="DQ39" s="110"/>
      <c r="DR39" s="110"/>
      <c r="DS39" s="96"/>
      <c r="DT39" s="110"/>
      <c r="DU39" s="110"/>
      <c r="DV39" s="93"/>
      <c r="DW39" s="93"/>
      <c r="DX39" s="93"/>
    </row>
    <row r="40" spans="1:128" ht="15" x14ac:dyDescent="0.2">
      <c r="A40" s="94">
        <v>33</v>
      </c>
      <c r="B40" s="174"/>
      <c r="C40" s="140"/>
      <c r="D40" s="106"/>
      <c r="E40" s="147">
        <f t="shared" si="0"/>
        <v>0</v>
      </c>
      <c r="F40" s="145">
        <f>SUM(L40:XFD40)</f>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93"/>
      <c r="DW40" s="93"/>
      <c r="DX40" s="93"/>
    </row>
    <row r="41" spans="1:128" ht="15" x14ac:dyDescent="0.2">
      <c r="A41" s="94">
        <v>34</v>
      </c>
      <c r="B41" s="174"/>
      <c r="C41" s="140"/>
      <c r="D41" s="106"/>
      <c r="E41" s="147">
        <f t="shared" si="0"/>
        <v>0</v>
      </c>
      <c r="F41" s="145">
        <f>SUM(L41:XFD41)</f>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93"/>
      <c r="DW41" s="93"/>
      <c r="DX41" s="93"/>
    </row>
    <row r="42" spans="1:128" ht="15" x14ac:dyDescent="0.2">
      <c r="A42" s="94">
        <v>35</v>
      </c>
      <c r="B42" s="174"/>
      <c r="C42" s="140"/>
      <c r="D42" s="106"/>
      <c r="E42" s="147">
        <f t="shared" si="0"/>
        <v>0</v>
      </c>
      <c r="F42" s="145">
        <f>SUM(L42:XFD42)</f>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93"/>
      <c r="DW42" s="93"/>
      <c r="DX42" s="93"/>
    </row>
    <row r="43" spans="1:128" ht="15" x14ac:dyDescent="0.2">
      <c r="A43" s="94">
        <v>36</v>
      </c>
      <c r="B43" s="174"/>
      <c r="C43" s="140"/>
      <c r="D43" s="106"/>
      <c r="E43" s="147">
        <f t="shared" si="0"/>
        <v>0</v>
      </c>
      <c r="F43" s="145">
        <f>SUM(L43:XFD43)</f>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93"/>
      <c r="DW43" s="93"/>
      <c r="DX43" s="93"/>
    </row>
    <row r="44" spans="1:128" ht="15" x14ac:dyDescent="0.2">
      <c r="A44" s="94">
        <v>37</v>
      </c>
      <c r="B44" s="174"/>
      <c r="C44" s="140"/>
      <c r="D44" s="106"/>
      <c r="E44" s="147">
        <f t="shared" si="0"/>
        <v>0</v>
      </c>
      <c r="F44" s="145">
        <f>SUM(L44:XFD44)</f>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93"/>
      <c r="DW44" s="93"/>
      <c r="DX44" s="93"/>
    </row>
    <row r="45" spans="1:128" ht="13.5" thickBot="1" x14ac:dyDescent="0.25">
      <c r="B45" s="149"/>
      <c r="C45" s="149"/>
      <c r="D45" s="149"/>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93"/>
      <c r="DW45" s="93"/>
      <c r="DX45" s="93"/>
    </row>
    <row r="46" spans="1:128" ht="13.5" hidden="1" thickBot="1" x14ac:dyDescent="0.25">
      <c r="B46" s="149"/>
      <c r="C46" s="149"/>
      <c r="D46" s="149"/>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93"/>
      <c r="DW46" s="93"/>
      <c r="DX46" s="93"/>
    </row>
    <row r="47" spans="1:128" ht="13.5" hidden="1" thickBot="1" x14ac:dyDescent="0.25">
      <c r="B47" s="149"/>
      <c r="C47" s="149"/>
      <c r="D47" s="149"/>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93"/>
      <c r="DW47" s="93"/>
      <c r="DX47" s="93"/>
    </row>
    <row r="48" spans="1:128" ht="13.5" thickBot="1" x14ac:dyDescent="0.25">
      <c r="B48" s="149"/>
      <c r="C48" s="149"/>
      <c r="D48" s="149"/>
      <c r="E48" s="148"/>
      <c r="F48" s="148"/>
      <c r="G48" s="148"/>
      <c r="H48" s="148"/>
      <c r="I48" s="148"/>
      <c r="L48" s="116">
        <f>L47+L46</f>
        <v>18</v>
      </c>
      <c r="M48" s="119">
        <f>SUM(M5:M45)</f>
        <v>0</v>
      </c>
      <c r="N48" s="119">
        <f>SUM(N5:N45)</f>
        <v>1</v>
      </c>
      <c r="O48" s="117">
        <f>O47+O46</f>
        <v>18</v>
      </c>
      <c r="P48" s="119">
        <f>SUM(P5:P45)</f>
        <v>0</v>
      </c>
      <c r="Q48" s="119">
        <f>SUM(Q5:Q45)</f>
        <v>1</v>
      </c>
      <c r="R48" s="117">
        <f>R47+R46</f>
        <v>18</v>
      </c>
      <c r="S48" s="119">
        <f>SUM(S5:S45)</f>
        <v>0</v>
      </c>
      <c r="T48" s="119">
        <f>SUM(T5:T45)</f>
        <v>2</v>
      </c>
      <c r="U48" s="117">
        <f>U47+U46</f>
        <v>18</v>
      </c>
      <c r="V48" s="119">
        <f>SUM(V5:V45)</f>
        <v>3</v>
      </c>
      <c r="W48" s="119">
        <f>SUM(W5:W45)</f>
        <v>1</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93"/>
      <c r="DW48" s="93"/>
      <c r="DX48" s="93"/>
    </row>
    <row r="49" spans="11:128" ht="15" x14ac:dyDescent="0.25">
      <c r="K49" s="78"/>
      <c r="L49" s="110" t="str">
        <f>IF(L48&lt;18,"",IF(M48&lt;N48,"Défaite",IF(M48=N48,"Nul",IF(M48&gt;N48,"Victoire",""))))</f>
        <v>Défaite</v>
      </c>
      <c r="O49" s="110" t="str">
        <f>IF(O48&lt;18,"",IF(P48&lt;Q48,"Défaite",IF(P48=Q48,"Nul",IF(P48&gt;Q48,"Victoire",""))))</f>
        <v>Défaite</v>
      </c>
      <c r="R49" s="110" t="str">
        <f>IF(R48&lt;18,"",IF(S48&lt;T48,"Défaite",IF(S48=T48,"Nul",IF(S48&gt;T48,"Victoire",""))))</f>
        <v>Défaite</v>
      </c>
      <c r="U49" s="110" t="str">
        <f>IF(U48&lt;18,"",IF(V48&lt;W48,"Défaite",IF(V48=W48,"Nul",IF(V48&gt;W48,"Victoire",""))))</f>
        <v>Victoire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93"/>
      <c r="DU49" s="93"/>
      <c r="DV49" s="93"/>
      <c r="DW49" s="93"/>
      <c r="DX49" s="93"/>
    </row>
    <row r="50" spans="11:128" x14ac:dyDescent="0.2">
      <c r="L50" s="93" t="str">
        <f>IF(L3="","",IF(L3=$A$1,"Domicile","Extérieur"))</f>
        <v>Extérieur</v>
      </c>
      <c r="O50" s="132" t="str">
        <f>IF(O3="","",IF(O3=$A$1,"Domicile","Extérieur"))</f>
        <v>Domicile</v>
      </c>
      <c r="R50" s="132" t="str">
        <f>IF(R3="","",IF(R3=$A$1,"Domicile","Extérieur"))</f>
        <v>Extérieur</v>
      </c>
      <c r="U50" s="132" t="str">
        <f>IF(U3="","",IF(U3=$A$1,"Domicile","Extérieur"))</f>
        <v>Domicile</v>
      </c>
      <c r="X50" s="132" t="str">
        <f>IF(X3="","",IF(X3=$A$1,"Domicile","Extérieur"))</f>
        <v/>
      </c>
      <c r="AA50" s="132" t="str">
        <f>IF(AA3="","",IF(AA3=$A$1,"Domicile","Extérieur"))</f>
        <v/>
      </c>
      <c r="AD50" s="132" t="str">
        <f>IF(AD3="","",IF(AD3=$A$1,"Domicile","Extérieur"))</f>
        <v/>
      </c>
      <c r="AG50" s="132" t="str">
        <f>IF(AG3="","",IF(AG3=$A$1,"Domicile","Extérieur"))</f>
        <v/>
      </c>
      <c r="AJ50" s="132" t="str">
        <f>IF(AJ3="","",IF(AJ3=$A$1,"Domicile","Extérieur"))</f>
        <v/>
      </c>
      <c r="AM50" s="132" t="str">
        <f>IF(AM3="","",IF(AM3=$A$1,"Domicile","Extérieur"))</f>
        <v/>
      </c>
      <c r="AP50" s="132" t="str">
        <f>IF(AP3="","",IF(AP3=$A$1,"Domicile","Extérieur"))</f>
        <v/>
      </c>
      <c r="AS50" s="132" t="str">
        <f>IF(AS3="","",IF(AS3=$A$1,"Domicile","Extérieur"))</f>
        <v/>
      </c>
      <c r="AV50" s="132" t="str">
        <f>IF(AV3="","",IF(AV3=$A$1,"Domicile","Extérieur"))</f>
        <v/>
      </c>
      <c r="AW50" s="132"/>
      <c r="AX50" s="132"/>
      <c r="AY50" s="132" t="str">
        <f>IF(AY3="","",IF(AY3=$A$1,"Domicile","Extérieur"))</f>
        <v/>
      </c>
      <c r="AZ50" s="132"/>
      <c r="BA50" s="132"/>
      <c r="BB50" s="132" t="str">
        <f>IF(BB3="","",IF(BB3=$A$1,"Domicile","Extérieur"))</f>
        <v/>
      </c>
      <c r="BC50" s="132"/>
      <c r="BD50" s="132"/>
      <c r="BE50" s="132" t="str">
        <f>IF(BE3="","",IF(BE3=$A$1,"Domicile","Extérieur"))</f>
        <v/>
      </c>
      <c r="BF50" s="132"/>
      <c r="BG50" s="132"/>
      <c r="BH50" s="132" t="str">
        <f>IF(BH3="","",IF(BH3=$A$1,"Domicile","Extérieur"))</f>
        <v/>
      </c>
      <c r="BI50" s="132"/>
      <c r="BJ50" s="132"/>
      <c r="BK50" s="132" t="str">
        <f>IF(BK3="","",IF(BK3=$A$1,"Domicile","Extérieur"))</f>
        <v/>
      </c>
      <c r="BL50" s="132"/>
      <c r="BM50" s="132"/>
      <c r="BN50" s="132" t="str">
        <f>IF(BN3="","",IF(BN3=$A$1,"Domicile","Extérieur"))</f>
        <v/>
      </c>
      <c r="BQ50" s="132" t="str">
        <f>IF(BQ3="","",IF(BQ3=$A$1,"Domicile","Extérieur"))</f>
        <v/>
      </c>
      <c r="BR50" s="132"/>
      <c r="BS50" s="132"/>
      <c r="BT50" s="132" t="str">
        <f>IF(BT3="","",IF(BT3=$A$1,"Domicile","Extérieur"))</f>
        <v/>
      </c>
      <c r="BU50" s="132"/>
      <c r="BV50" s="132"/>
      <c r="BW50" s="132" t="str">
        <f>IF(BW3="","",IF(BW3=$A$1,"Domicile","Extérieur"))</f>
        <v/>
      </c>
      <c r="BX50" s="132"/>
      <c r="BY50" s="132"/>
      <c r="BZ50" s="132" t="str">
        <f>IF(BZ3="","",IF(BZ3=$A$1,"Domicile","Extérieur"))</f>
        <v/>
      </c>
      <c r="CA50" s="132"/>
      <c r="CB50" s="132"/>
      <c r="CC50" s="132" t="str">
        <f>IF(CC3="","",IF(CC3=$A$1,"Domicile","Extérieur"))</f>
        <v/>
      </c>
      <c r="CD50" s="132"/>
      <c r="CE50" s="132"/>
      <c r="CF50" s="132" t="str">
        <f>IF(CF3="","",IF(CF3=$A$1,"Domicile","Extérieur"))</f>
        <v/>
      </c>
      <c r="CG50" s="132"/>
      <c r="CH50" s="132"/>
      <c r="CI50" s="132" t="str">
        <f>IF(CI3="","",IF(CI3=$A$1,"Domicile","Extérieur"))</f>
        <v/>
      </c>
      <c r="CL50" s="132" t="str">
        <f>IF(CL3="","",IF(CL3=$A$1,"Domicile","Extérieur"))</f>
        <v/>
      </c>
      <c r="CM50" s="132"/>
      <c r="CN50" s="132"/>
      <c r="CO50" s="132" t="str">
        <f>IF(CO3="","",IF(CO3=$A$1,"Domicile","Extérieur"))</f>
        <v/>
      </c>
      <c r="CP50" s="132"/>
      <c r="CQ50" s="132"/>
      <c r="CR50" s="132" t="str">
        <f>IF(CR3="","",IF(CR3=$A$1,"Domicile","Extérieur"))</f>
        <v/>
      </c>
      <c r="CS50" s="132"/>
      <c r="CT50" s="132"/>
      <c r="CU50" s="132" t="str">
        <f>IF(CU3="","",IF(CU3=$A$1,"Domicile","Extérieur"))</f>
        <v/>
      </c>
      <c r="CV50" s="132"/>
      <c r="CW50" s="132"/>
      <c r="CX50" s="132" t="str">
        <f>IF(CX3="","",IF(CX3=$A$1,"Domicile","Extérieur"))</f>
        <v/>
      </c>
      <c r="CY50" s="132"/>
      <c r="CZ50" s="132"/>
      <c r="DA50" s="132" t="str">
        <f>IF(DA3="","",IF(DA3=$A$1,"Domicile","Extérieur"))</f>
        <v/>
      </c>
      <c r="DB50" s="132"/>
      <c r="DC50" s="132"/>
      <c r="DD50" s="132" t="str">
        <f>IF(DD3="","",IF(DD3=$A$1,"Domicile","Extérieur"))</f>
        <v/>
      </c>
      <c r="DG50" s="132" t="str">
        <f>IF(DG3="","",IF(DG3=$A$1,"Domicile","Extérieur"))</f>
        <v/>
      </c>
      <c r="DJ50" s="132" t="str">
        <f>IF(DJ3="","",IF(DJ3=$A$1,"Domicile","Extérieur"))</f>
        <v/>
      </c>
      <c r="DM50" s="132" t="str">
        <f>IF(DM3="","",IF(DM3=$A$1,"Domicile","Extérieur"))</f>
        <v/>
      </c>
      <c r="DP50" s="132" t="str">
        <f>IF(DP3="","",IF(DP3=$A$1,"Domicile","Extérieur"))</f>
        <v/>
      </c>
      <c r="DS50" s="132" t="str">
        <f>IF(DS3="","",IF(DS3=$A$1,"Domicile","Extérieur"))</f>
        <v/>
      </c>
      <c r="DT50" s="93"/>
      <c r="DU50" s="93"/>
    </row>
    <row r="51" spans="11:128" hidden="1" x14ac:dyDescent="0.2">
      <c r="DT51" s="93"/>
      <c r="DU51" s="93"/>
    </row>
    <row r="52" spans="11:128" hidden="1" x14ac:dyDescent="0.2">
      <c r="DT52" s="93"/>
      <c r="DU52" s="93"/>
    </row>
    <row r="53" spans="11:128" hidden="1" x14ac:dyDescent="0.2">
      <c r="DT53" s="93"/>
      <c r="DU53" s="93"/>
    </row>
    <row r="54" spans="11:128" hidden="1" x14ac:dyDescent="0.2">
      <c r="DT54" s="93"/>
      <c r="DU54" s="93"/>
    </row>
    <row r="55" spans="11:128" hidden="1" x14ac:dyDescent="0.2">
      <c r="DT55" s="93"/>
      <c r="DU55" s="93"/>
    </row>
    <row r="56" spans="11:128" hidden="1" x14ac:dyDescent="0.2">
      <c r="DT56" s="93"/>
      <c r="DU56" s="93"/>
    </row>
    <row r="57" spans="11:128" hidden="1" x14ac:dyDescent="0.2">
      <c r="DT57" s="93"/>
      <c r="DU57" s="93"/>
    </row>
    <row r="58" spans="11:128" hidden="1" x14ac:dyDescent="0.2">
      <c r="DT58" s="93"/>
      <c r="DU58" s="93"/>
    </row>
    <row r="59" spans="11:128" hidden="1" x14ac:dyDescent="0.2">
      <c r="DT59" s="93"/>
      <c r="DU59" s="93"/>
    </row>
    <row r="60" spans="11:128" hidden="1" x14ac:dyDescent="0.2">
      <c r="DT60" s="93"/>
      <c r="DU60" s="93"/>
    </row>
    <row r="61" spans="11:128" hidden="1" x14ac:dyDescent="0.2">
      <c r="DT61" s="93"/>
      <c r="DU61" s="93"/>
    </row>
    <row r="62" spans="11:128" hidden="1" x14ac:dyDescent="0.2">
      <c r="DT62" s="93"/>
      <c r="DU62" s="93"/>
    </row>
    <row r="63" spans="11:128" hidden="1" x14ac:dyDescent="0.2">
      <c r="DT63" s="93"/>
      <c r="DU63" s="93"/>
    </row>
    <row r="64" spans="11:128" hidden="1" x14ac:dyDescent="0.2">
      <c r="DT64" s="93"/>
      <c r="DU64" s="93"/>
    </row>
    <row r="65" spans="124:125" hidden="1" x14ac:dyDescent="0.2">
      <c r="DT65" s="93"/>
      <c r="DU65" s="93"/>
    </row>
    <row r="66" spans="124:125" hidden="1" x14ac:dyDescent="0.2">
      <c r="DT66" s="93"/>
      <c r="DU66" s="93"/>
    </row>
    <row r="67" spans="124:125" hidden="1" x14ac:dyDescent="0.2">
      <c r="DT67" s="93"/>
      <c r="DU67" s="93"/>
    </row>
    <row r="68" spans="124:125" hidden="1" x14ac:dyDescent="0.2">
      <c r="DT68" s="93"/>
      <c r="DU68" s="93"/>
    </row>
    <row r="69" spans="124:125" hidden="1" x14ac:dyDescent="0.2">
      <c r="DT69" s="93"/>
      <c r="DU69" s="93"/>
    </row>
    <row r="70" spans="124:125" hidden="1" x14ac:dyDescent="0.2">
      <c r="DT70" s="93"/>
      <c r="DU70" s="93"/>
    </row>
    <row r="71" spans="124:125" hidden="1" x14ac:dyDescent="0.2">
      <c r="DT71" s="93"/>
      <c r="DU71" s="93"/>
    </row>
    <row r="72" spans="124:125" hidden="1" x14ac:dyDescent="0.2">
      <c r="DT72" s="93"/>
      <c r="DU72" s="93"/>
    </row>
    <row r="73" spans="124:125" hidden="1" x14ac:dyDescent="0.2">
      <c r="DT73" s="93"/>
      <c r="DU73" s="93"/>
    </row>
    <row r="74" spans="124:125" hidden="1" x14ac:dyDescent="0.2">
      <c r="DT74" s="93"/>
      <c r="DU74" s="93"/>
    </row>
    <row r="75" spans="124:125" hidden="1" x14ac:dyDescent="0.2">
      <c r="DT75" s="93"/>
      <c r="DU75" s="93"/>
    </row>
    <row r="76" spans="124:125" hidden="1" x14ac:dyDescent="0.2">
      <c r="DT76" s="93"/>
      <c r="DU76" s="93"/>
    </row>
    <row r="77" spans="124:125" hidden="1" x14ac:dyDescent="0.2">
      <c r="DT77" s="93"/>
      <c r="DU77" s="93"/>
    </row>
    <row r="78" spans="124:125" hidden="1" x14ac:dyDescent="0.2">
      <c r="DT78" s="93"/>
      <c r="DU78" s="93"/>
    </row>
    <row r="79" spans="124:125" hidden="1" x14ac:dyDescent="0.2">
      <c r="DT79" s="93"/>
      <c r="DU79" s="93"/>
    </row>
    <row r="80" spans="124:125" hidden="1" x14ac:dyDescent="0.2">
      <c r="DT80" s="93"/>
      <c r="DU80" s="93"/>
    </row>
    <row r="81" spans="124:125" hidden="1" x14ac:dyDescent="0.2">
      <c r="DT81" s="93"/>
      <c r="DU81" s="93"/>
    </row>
    <row r="82" spans="124:125" hidden="1" x14ac:dyDescent="0.2">
      <c r="DT82" s="93"/>
      <c r="DU82" s="93"/>
    </row>
    <row r="83" spans="124:125" hidden="1" x14ac:dyDescent="0.2">
      <c r="DT83" s="93"/>
      <c r="DU83" s="93"/>
    </row>
    <row r="84" spans="124:125" hidden="1" x14ac:dyDescent="0.2">
      <c r="DT84" s="93"/>
      <c r="DU84" s="93"/>
    </row>
    <row r="85" spans="124:125" hidden="1" x14ac:dyDescent="0.2">
      <c r="DT85" s="93"/>
      <c r="DU85" s="93"/>
    </row>
    <row r="86" spans="124:125" hidden="1" x14ac:dyDescent="0.2">
      <c r="DT86" s="93"/>
      <c r="DU86" s="93"/>
    </row>
    <row r="87" spans="124:125" hidden="1" x14ac:dyDescent="0.2">
      <c r="DT87" s="93"/>
      <c r="DU87" s="93"/>
    </row>
    <row r="88" spans="124:125" hidden="1" x14ac:dyDescent="0.2">
      <c r="DT88" s="93"/>
      <c r="DU88" s="93"/>
    </row>
    <row r="89" spans="124:125" hidden="1" x14ac:dyDescent="0.2">
      <c r="DT89" s="93"/>
      <c r="DU89" s="93"/>
    </row>
    <row r="90" spans="124:125" hidden="1" x14ac:dyDescent="0.2">
      <c r="DT90" s="93"/>
      <c r="DU90" s="93"/>
    </row>
    <row r="91" spans="124:125" hidden="1" x14ac:dyDescent="0.2">
      <c r="DT91" s="93"/>
      <c r="DU91" s="93"/>
    </row>
    <row r="92" spans="124:125" hidden="1" x14ac:dyDescent="0.2">
      <c r="DT92" s="93"/>
      <c r="DU92" s="93"/>
    </row>
    <row r="93" spans="124:125" hidden="1" x14ac:dyDescent="0.2">
      <c r="DT93" s="93"/>
      <c r="DU93" s="93"/>
    </row>
    <row r="94" spans="124:125" hidden="1" x14ac:dyDescent="0.2">
      <c r="DT94" s="93"/>
      <c r="DU94" s="93"/>
    </row>
    <row r="95" spans="124:125" hidden="1" x14ac:dyDescent="0.2">
      <c r="DT95" s="93"/>
      <c r="DU95" s="93"/>
    </row>
    <row r="96" spans="124:125" hidden="1" x14ac:dyDescent="0.2">
      <c r="DT96" s="93"/>
      <c r="DU96" s="93"/>
    </row>
    <row r="97" spans="1:127" hidden="1" x14ac:dyDescent="0.2">
      <c r="DT97" s="93"/>
      <c r="DU97" s="93"/>
    </row>
    <row r="98" spans="1:127" hidden="1" x14ac:dyDescent="0.2">
      <c r="DT98" s="93"/>
      <c r="DU98" s="93"/>
    </row>
    <row r="99" spans="1:127" hidden="1" x14ac:dyDescent="0.2">
      <c r="DT99" s="93"/>
      <c r="DU99" s="93"/>
    </row>
    <row r="100" spans="1:127" hidden="1" x14ac:dyDescent="0.2">
      <c r="DT100" s="93"/>
      <c r="DU100" s="93"/>
    </row>
    <row r="101" spans="1:127" hidden="1" x14ac:dyDescent="0.2">
      <c r="DT101" s="93"/>
      <c r="DU101" s="93"/>
    </row>
    <row r="102" spans="1:127" hidden="1" x14ac:dyDescent="0.2"/>
    <row r="103" spans="1:127" hidden="1" x14ac:dyDescent="0.2"/>
    <row r="105" spans="1:127" ht="15" customHeight="1" x14ac:dyDescent="0.2">
      <c r="A105" s="92"/>
      <c r="B105" s="94"/>
      <c r="C105" s="94"/>
      <c r="D105" s="94"/>
      <c r="E105" s="97"/>
      <c r="F105" s="97"/>
      <c r="G105" s="97"/>
    </row>
    <row r="106" spans="1:127" ht="20.100000000000001" customHeight="1" x14ac:dyDescent="0.2">
      <c r="A106" s="92"/>
      <c r="B106" s="157"/>
      <c r="C106" s="157"/>
      <c r="D106" s="157"/>
      <c r="E106" s="97"/>
      <c r="F106" s="490" t="s">
        <v>160</v>
      </c>
      <c r="G106" s="491"/>
      <c r="H106" s="492"/>
      <c r="I106" s="126"/>
      <c r="J106" s="126"/>
      <c r="K106" s="126"/>
      <c r="L106" s="126"/>
      <c r="M106" s="126"/>
      <c r="N106" s="126"/>
      <c r="O106" s="126"/>
      <c r="DS106" s="93"/>
    </row>
    <row r="107" spans="1:127" ht="20.100000000000001" customHeight="1" x14ac:dyDescent="0.2">
      <c r="A107" s="110" t="s">
        <v>161</v>
      </c>
      <c r="B107" s="123" t="s">
        <v>119</v>
      </c>
      <c r="C107" s="123" t="s">
        <v>118</v>
      </c>
      <c r="D107" s="124" t="s">
        <v>120</v>
      </c>
      <c r="E107" s="161"/>
      <c r="F107" s="122" t="s">
        <v>157</v>
      </c>
      <c r="G107" s="109" t="s">
        <v>158</v>
      </c>
      <c r="H107" s="121" t="s">
        <v>159</v>
      </c>
      <c r="I107" s="126"/>
      <c r="J107" s="126"/>
      <c r="K107" s="126"/>
      <c r="L107" s="94"/>
      <c r="M107" s="128"/>
      <c r="N107" s="126"/>
      <c r="O107" s="126"/>
      <c r="P107" s="126"/>
      <c r="Q107" s="126"/>
      <c r="R107" s="126"/>
      <c r="S107" s="126"/>
      <c r="T107" s="95"/>
      <c r="U107" s="95"/>
      <c r="V107" s="95"/>
      <c r="W107" s="95"/>
      <c r="X107" s="95"/>
      <c r="Y107" s="95"/>
      <c r="Z107" s="95"/>
      <c r="AA107" s="95"/>
      <c r="AB107" s="95"/>
      <c r="AC107" s="95"/>
      <c r="AD107" s="95"/>
      <c r="AE107" s="95"/>
      <c r="AF107" s="95"/>
      <c r="AG107" s="95"/>
      <c r="AH107" s="95"/>
      <c r="AI107" s="95"/>
      <c r="AJ107" s="95"/>
      <c r="DS107" s="93"/>
      <c r="DT107" s="93"/>
      <c r="DU107" s="93"/>
      <c r="DV107" s="93"/>
      <c r="DW107" s="93"/>
    </row>
    <row r="108" spans="1:127" ht="15" x14ac:dyDescent="0.2">
      <c r="A108" s="110"/>
      <c r="B108" s="174" t="s">
        <v>168</v>
      </c>
      <c r="C108" s="140">
        <v>1</v>
      </c>
      <c r="D108" s="106" t="s">
        <v>113</v>
      </c>
      <c r="E108" s="159"/>
      <c r="F108" s="120">
        <f t="shared" ref="F108:F142" si="8">IF((SUMIFS($E$5:$E$105,$B$5:$B$105,$B108))=0,"",(SUMIFS($G$5:$G$105,$B$5:$B$105,$B108))/(SUMIFS($E$5:$E$105,$B$5:$B$105,$B108)))</f>
        <v>0</v>
      </c>
      <c r="G108" s="120">
        <f t="shared" ref="G108:G142" si="9">IF((SUMIFS($E$5:$E$105,$B$5:$B$105,$B108))=0,"",(SUMIFS($H$5:$H$105,$B$5:$B$105,$B108))/(SUMIFS($E$5:$E$105,$B$5:$B$105,$B108)))</f>
        <v>0</v>
      </c>
      <c r="H108" s="120">
        <f t="shared" ref="H108:H142" si="10">IF((SUMIFS($E$5:$E$105,$B$5:$B$105,$B108))=0,"",(SUMIFS($I$5:$I$105,$B$5:$B$105,$B108))/(SUMIFS($E$5:$E$105,$B$5:$B$105,$B108)))</f>
        <v>1</v>
      </c>
      <c r="I108" s="126"/>
      <c r="J108" s="126"/>
      <c r="K108" s="126"/>
      <c r="L108" s="94"/>
      <c r="M108" s="135"/>
      <c r="N108" s="134"/>
      <c r="O108" s="134"/>
      <c r="P108" s="134"/>
      <c r="Q108" s="134"/>
      <c r="R108" s="134"/>
      <c r="S108" s="134"/>
      <c r="T108" s="95"/>
      <c r="U108" s="125"/>
      <c r="V108" s="125"/>
      <c r="W108" s="125"/>
      <c r="X108" s="125"/>
      <c r="Y108" s="125"/>
      <c r="Z108" s="125"/>
      <c r="AA108" s="125"/>
      <c r="AB108" s="125"/>
      <c r="AC108" s="125"/>
      <c r="AD108" s="125"/>
      <c r="AE108" s="125"/>
      <c r="AF108" s="125"/>
      <c r="AG108" s="125"/>
      <c r="AH108" s="125"/>
      <c r="AI108" s="125"/>
      <c r="AJ108" s="125"/>
      <c r="DS108" s="93"/>
      <c r="DT108" s="93"/>
      <c r="DU108" s="93"/>
      <c r="DV108" s="93"/>
      <c r="DW108" s="93"/>
    </row>
    <row r="109" spans="1:127" ht="15" x14ac:dyDescent="0.2">
      <c r="A109" s="110"/>
      <c r="B109" s="174" t="s">
        <v>169</v>
      </c>
      <c r="C109" s="140">
        <v>3</v>
      </c>
      <c r="D109" s="106" t="s">
        <v>114</v>
      </c>
      <c r="E109" s="159"/>
      <c r="F109" s="120">
        <f t="shared" si="8"/>
        <v>0.25</v>
      </c>
      <c r="G109" s="120">
        <f t="shared" si="9"/>
        <v>0</v>
      </c>
      <c r="H109" s="120">
        <f t="shared" si="10"/>
        <v>0.75</v>
      </c>
      <c r="I109" s="126"/>
      <c r="J109" s="126"/>
      <c r="K109" s="126"/>
      <c r="L109" s="94"/>
      <c r="M109" s="135"/>
      <c r="N109" s="134"/>
      <c r="O109" s="134"/>
      <c r="P109" s="134"/>
      <c r="Q109" s="134"/>
      <c r="R109" s="126"/>
      <c r="S109" s="126"/>
      <c r="T109" s="95"/>
      <c r="U109" s="133"/>
      <c r="V109" s="133"/>
      <c r="W109" s="133"/>
      <c r="X109" s="133"/>
      <c r="Y109" s="133"/>
      <c r="Z109" s="133"/>
      <c r="AA109" s="133"/>
      <c r="AB109" s="133"/>
      <c r="AC109" s="95"/>
      <c r="AD109" s="95"/>
      <c r="AE109" s="95"/>
      <c r="AF109" s="95"/>
      <c r="AG109" s="95"/>
      <c r="AH109" s="95"/>
      <c r="AI109" s="95"/>
      <c r="AJ109" s="95"/>
      <c r="DS109" s="93"/>
      <c r="DT109" s="93"/>
      <c r="DU109" s="93"/>
      <c r="DV109" s="93"/>
      <c r="DW109" s="93"/>
    </row>
    <row r="110" spans="1:127" ht="15" customHeight="1" x14ac:dyDescent="0.2">
      <c r="A110" s="110"/>
      <c r="B110" s="174" t="s">
        <v>172</v>
      </c>
      <c r="C110" s="140">
        <v>4</v>
      </c>
      <c r="D110" s="106" t="s">
        <v>114</v>
      </c>
      <c r="E110" s="159"/>
      <c r="F110" s="120" t="str">
        <f t="shared" si="8"/>
        <v/>
      </c>
      <c r="G110" s="120" t="str">
        <f t="shared" si="9"/>
        <v/>
      </c>
      <c r="H110" s="120" t="str">
        <f t="shared" si="10"/>
        <v/>
      </c>
      <c r="I110" s="126"/>
      <c r="J110" s="126"/>
      <c r="K110" s="126"/>
      <c r="L110" s="94"/>
      <c r="M110" s="135"/>
      <c r="N110" s="134"/>
      <c r="O110" s="134"/>
      <c r="P110" s="134"/>
      <c r="Q110" s="134"/>
      <c r="R110" s="126"/>
      <c r="S110" s="126"/>
      <c r="T110" s="132"/>
      <c r="U110" s="132"/>
      <c r="V110" s="132"/>
      <c r="W110" s="132"/>
      <c r="X110" s="132"/>
      <c r="Y110" s="132"/>
      <c r="Z110" s="132"/>
      <c r="AA110" s="132"/>
      <c r="AB110" s="132"/>
      <c r="AC110" s="132"/>
      <c r="AD110" s="132"/>
      <c r="AE110" s="132"/>
      <c r="AF110" s="132"/>
      <c r="AG110" s="132"/>
      <c r="AH110" s="132"/>
      <c r="AI110" s="132"/>
      <c r="AJ110" s="132"/>
      <c r="DS110" s="93"/>
      <c r="DT110" s="93"/>
      <c r="DU110" s="93"/>
      <c r="DV110" s="93"/>
      <c r="DW110" s="93"/>
    </row>
    <row r="111" spans="1:127" ht="15" x14ac:dyDescent="0.2">
      <c r="A111" s="110"/>
      <c r="B111" s="174" t="s">
        <v>174</v>
      </c>
      <c r="C111" s="140">
        <v>4</v>
      </c>
      <c r="D111" s="106" t="s">
        <v>114</v>
      </c>
      <c r="E111" s="159"/>
      <c r="F111" s="120" t="str">
        <f t="shared" si="8"/>
        <v/>
      </c>
      <c r="G111" s="120" t="str">
        <f t="shared" si="9"/>
        <v/>
      </c>
      <c r="H111" s="120" t="str">
        <f t="shared" si="10"/>
        <v/>
      </c>
      <c r="I111" s="126"/>
      <c r="J111" s="126"/>
      <c r="K111" s="126"/>
      <c r="L111" s="94"/>
      <c r="M111" s="135"/>
      <c r="N111" s="134"/>
      <c r="O111" s="134"/>
      <c r="P111" s="134"/>
      <c r="Q111" s="134"/>
      <c r="R111" s="134"/>
      <c r="S111" s="134"/>
      <c r="T111" s="95"/>
      <c r="U111" s="125"/>
      <c r="V111" s="125"/>
      <c r="W111" s="125"/>
      <c r="X111" s="125"/>
      <c r="Y111" s="125"/>
      <c r="Z111" s="125"/>
      <c r="AA111" s="125"/>
      <c r="AB111" s="125"/>
      <c r="AC111" s="133"/>
      <c r="AD111" s="133"/>
      <c r="AE111" s="133"/>
      <c r="AF111" s="133"/>
      <c r="AG111" s="133"/>
      <c r="AH111" s="133"/>
      <c r="AI111" s="133"/>
      <c r="AJ111" s="133"/>
      <c r="DS111" s="93"/>
      <c r="DT111" s="93"/>
      <c r="DU111" s="93"/>
      <c r="DV111" s="93"/>
      <c r="DW111" s="93"/>
    </row>
    <row r="112" spans="1:127" ht="15" x14ac:dyDescent="0.2">
      <c r="A112" s="110"/>
      <c r="B112" s="174" t="s">
        <v>181</v>
      </c>
      <c r="C112" s="140">
        <v>5</v>
      </c>
      <c r="D112" s="106" t="s">
        <v>116</v>
      </c>
      <c r="E112" s="159"/>
      <c r="F112" s="120">
        <f t="shared" si="8"/>
        <v>0.5</v>
      </c>
      <c r="G112" s="120">
        <f t="shared" si="9"/>
        <v>0</v>
      </c>
      <c r="H112" s="120">
        <f t="shared" si="10"/>
        <v>0.5</v>
      </c>
      <c r="I112" s="126"/>
      <c r="J112" s="126"/>
      <c r="K112" s="126"/>
      <c r="L112" s="94"/>
      <c r="M112" s="135"/>
      <c r="N112" s="134"/>
      <c r="O112" s="134"/>
      <c r="P112" s="134"/>
      <c r="Q112" s="134"/>
      <c r="R112" s="134"/>
      <c r="S112" s="134"/>
      <c r="T112" s="133"/>
      <c r="U112" s="125"/>
      <c r="V112" s="125"/>
      <c r="W112" s="125"/>
      <c r="X112" s="125"/>
      <c r="Y112" s="125"/>
      <c r="Z112" s="125"/>
      <c r="AA112" s="125"/>
      <c r="AB112" s="125"/>
      <c r="AC112" s="133"/>
      <c r="AD112" s="133"/>
      <c r="AE112" s="133"/>
      <c r="AF112" s="133"/>
      <c r="AG112" s="133"/>
      <c r="AH112" s="133"/>
      <c r="AI112" s="133"/>
      <c r="AJ112" s="133"/>
      <c r="DS112" s="93"/>
      <c r="DT112" s="93"/>
      <c r="DU112" s="93"/>
      <c r="DV112" s="93"/>
      <c r="DW112" s="93"/>
    </row>
    <row r="113" spans="1:127" ht="15" customHeight="1" x14ac:dyDescent="0.2">
      <c r="A113" s="110"/>
      <c r="B113" s="174" t="s">
        <v>170</v>
      </c>
      <c r="C113" s="140">
        <v>6</v>
      </c>
      <c r="D113" s="106" t="s">
        <v>114</v>
      </c>
      <c r="E113" s="159"/>
      <c r="F113" s="120">
        <f t="shared" si="8"/>
        <v>0</v>
      </c>
      <c r="G113" s="120">
        <f t="shared" si="9"/>
        <v>0</v>
      </c>
      <c r="H113" s="120">
        <f t="shared" si="10"/>
        <v>1</v>
      </c>
      <c r="I113" s="126"/>
      <c r="J113" s="126"/>
      <c r="K113" s="126"/>
      <c r="L113" s="94"/>
      <c r="M113" s="135"/>
      <c r="N113" s="134"/>
      <c r="O113" s="134"/>
      <c r="P113" s="134"/>
      <c r="Q113" s="134"/>
      <c r="R113" s="134"/>
      <c r="S113" s="134"/>
      <c r="T113" s="95"/>
      <c r="U113" s="125"/>
      <c r="V113" s="125"/>
      <c r="W113" s="125"/>
      <c r="X113" s="125"/>
      <c r="Y113" s="125"/>
      <c r="Z113" s="125"/>
      <c r="AA113" s="125"/>
      <c r="AB113" s="125"/>
      <c r="AC113" s="95"/>
      <c r="AD113" s="95"/>
      <c r="AE113" s="95"/>
      <c r="AF113" s="95"/>
      <c r="AG113" s="95"/>
      <c r="AH113" s="95"/>
      <c r="AI113" s="95"/>
      <c r="AJ113" s="95"/>
      <c r="DS113" s="93"/>
      <c r="DT113" s="93"/>
      <c r="DU113" s="93"/>
      <c r="DV113" s="93"/>
      <c r="DW113" s="93"/>
    </row>
    <row r="114" spans="1:127" ht="15" x14ac:dyDescent="0.2">
      <c r="A114" s="110"/>
      <c r="B114" s="174" t="s">
        <v>194</v>
      </c>
      <c r="C114" s="140">
        <v>7</v>
      </c>
      <c r="D114" s="106" t="s">
        <v>117</v>
      </c>
      <c r="E114" s="159"/>
      <c r="F114" s="120">
        <f t="shared" si="8"/>
        <v>0.25</v>
      </c>
      <c r="G114" s="120">
        <f t="shared" si="9"/>
        <v>0</v>
      </c>
      <c r="H114" s="120">
        <f t="shared" si="10"/>
        <v>0.75</v>
      </c>
      <c r="I114" s="126"/>
      <c r="J114" s="126"/>
      <c r="K114" s="126"/>
      <c r="L114" s="94"/>
      <c r="M114" s="135"/>
      <c r="N114" s="134"/>
      <c r="O114" s="134"/>
      <c r="P114" s="134"/>
      <c r="Q114" s="134"/>
      <c r="R114" s="134"/>
      <c r="S114" s="134"/>
      <c r="T114" s="95"/>
      <c r="U114" s="125"/>
      <c r="V114" s="125"/>
      <c r="W114" s="125"/>
      <c r="X114" s="125"/>
      <c r="Y114" s="125"/>
      <c r="Z114" s="125"/>
      <c r="AA114" s="125"/>
      <c r="AB114" s="125"/>
      <c r="AC114" s="125"/>
      <c r="AD114" s="125"/>
      <c r="AE114" s="125"/>
      <c r="AF114" s="125"/>
      <c r="AG114" s="125"/>
      <c r="AH114" s="125"/>
      <c r="AI114" s="125"/>
      <c r="AJ114" s="125"/>
      <c r="DS114" s="93"/>
      <c r="DT114" s="93"/>
      <c r="DU114" s="93"/>
      <c r="DV114" s="93"/>
      <c r="DW114" s="93"/>
    </row>
    <row r="115" spans="1:127" ht="15" x14ac:dyDescent="0.2">
      <c r="A115" s="110"/>
      <c r="B115" s="174" t="s">
        <v>176</v>
      </c>
      <c r="C115" s="140">
        <v>8</v>
      </c>
      <c r="D115" s="106" t="s">
        <v>114</v>
      </c>
      <c r="E115" s="159"/>
      <c r="F115" s="120">
        <f t="shared" si="8"/>
        <v>0.25</v>
      </c>
      <c r="G115" s="120">
        <f t="shared" si="9"/>
        <v>0</v>
      </c>
      <c r="H115" s="120">
        <f t="shared" si="10"/>
        <v>0.75</v>
      </c>
      <c r="I115" s="126"/>
      <c r="J115" s="126"/>
      <c r="K115" s="126"/>
      <c r="L115" s="94"/>
      <c r="M115" s="135"/>
      <c r="N115" s="134"/>
      <c r="O115" s="134"/>
      <c r="P115" s="134"/>
      <c r="Q115" s="134"/>
      <c r="R115" s="134"/>
      <c r="S115" s="134"/>
      <c r="T115" s="95"/>
      <c r="U115" s="125"/>
      <c r="V115" s="125"/>
      <c r="W115" s="125"/>
      <c r="X115" s="125"/>
      <c r="Y115" s="125"/>
      <c r="Z115" s="125"/>
      <c r="AA115" s="125"/>
      <c r="AB115" s="125"/>
      <c r="AC115" s="133"/>
      <c r="AD115" s="133"/>
      <c r="AE115" s="133"/>
      <c r="AF115" s="133"/>
      <c r="AG115" s="133"/>
      <c r="AH115" s="133"/>
      <c r="AI115" s="133"/>
      <c r="AJ115" s="133"/>
      <c r="DS115" s="93"/>
      <c r="DT115" s="93"/>
      <c r="DU115" s="93"/>
      <c r="DV115" s="93"/>
      <c r="DW115" s="93"/>
    </row>
    <row r="116" spans="1:127" ht="15" x14ac:dyDescent="0.2">
      <c r="A116" s="110"/>
      <c r="B116" s="174" t="s">
        <v>189</v>
      </c>
      <c r="C116" s="140">
        <v>9</v>
      </c>
      <c r="D116" s="106" t="s">
        <v>117</v>
      </c>
      <c r="E116" s="159"/>
      <c r="F116" s="120">
        <f t="shared" si="8"/>
        <v>0.33333333333333331</v>
      </c>
      <c r="G116" s="120">
        <f t="shared" si="9"/>
        <v>0</v>
      </c>
      <c r="H116" s="120">
        <f t="shared" si="10"/>
        <v>0.66666666666666663</v>
      </c>
      <c r="I116" s="126"/>
      <c r="J116" s="126"/>
      <c r="K116" s="126"/>
      <c r="L116" s="173"/>
      <c r="M116" s="135"/>
      <c r="N116" s="134"/>
      <c r="O116" s="134"/>
      <c r="P116" s="134"/>
      <c r="Q116" s="134"/>
      <c r="R116" s="134"/>
      <c r="S116" s="134"/>
      <c r="T116" s="133"/>
      <c r="U116" s="125"/>
      <c r="V116" s="125"/>
      <c r="W116" s="125"/>
      <c r="X116" s="125"/>
      <c r="Y116" s="125"/>
      <c r="Z116" s="125"/>
      <c r="AA116" s="125"/>
      <c r="AB116" s="125"/>
      <c r="AC116" s="125"/>
      <c r="AD116" s="125"/>
      <c r="AE116" s="125"/>
      <c r="AF116" s="125"/>
      <c r="AG116" s="125"/>
      <c r="AH116" s="125"/>
      <c r="AI116" s="125"/>
      <c r="AJ116" s="125"/>
      <c r="DS116" s="93"/>
      <c r="DT116" s="93"/>
      <c r="DU116" s="93"/>
      <c r="DV116" s="93"/>
      <c r="DW116" s="93"/>
    </row>
    <row r="117" spans="1:127" ht="15" x14ac:dyDescent="0.2">
      <c r="A117" s="110"/>
      <c r="B117" s="174" t="s">
        <v>193</v>
      </c>
      <c r="C117" s="140">
        <v>10</v>
      </c>
      <c r="D117" s="106" t="s">
        <v>117</v>
      </c>
      <c r="E117" s="159"/>
      <c r="F117" s="120">
        <f t="shared" si="8"/>
        <v>0</v>
      </c>
      <c r="G117" s="120">
        <f t="shared" si="9"/>
        <v>0</v>
      </c>
      <c r="H117" s="120">
        <f t="shared" si="10"/>
        <v>1</v>
      </c>
      <c r="I117" s="126"/>
      <c r="J117" s="126"/>
      <c r="K117" s="126"/>
      <c r="L117" s="94"/>
      <c r="M117" s="135"/>
      <c r="N117" s="134"/>
      <c r="O117" s="134"/>
      <c r="P117" s="134"/>
      <c r="Q117" s="134"/>
      <c r="R117" s="134"/>
      <c r="S117" s="134"/>
      <c r="T117" s="95"/>
      <c r="U117" s="125"/>
      <c r="V117" s="125"/>
      <c r="W117" s="125"/>
      <c r="X117" s="125"/>
      <c r="Y117" s="125"/>
      <c r="Z117" s="125"/>
      <c r="AA117" s="125"/>
      <c r="AB117" s="125"/>
      <c r="AC117" s="95"/>
      <c r="AD117" s="95"/>
      <c r="AE117" s="95"/>
      <c r="AF117" s="95"/>
      <c r="AG117" s="95"/>
      <c r="AH117" s="95"/>
      <c r="AI117" s="95"/>
      <c r="AJ117" s="95"/>
      <c r="DS117" s="93"/>
      <c r="DT117" s="93"/>
      <c r="DU117" s="93"/>
      <c r="DV117" s="93"/>
      <c r="DW117" s="93"/>
    </row>
    <row r="118" spans="1:127" ht="15" x14ac:dyDescent="0.2">
      <c r="A118" s="110"/>
      <c r="B118" s="174" t="s">
        <v>192</v>
      </c>
      <c r="C118" s="140">
        <v>11</v>
      </c>
      <c r="D118" s="106" t="s">
        <v>117</v>
      </c>
      <c r="E118" s="159"/>
      <c r="F118" s="120" t="str">
        <f t="shared" si="8"/>
        <v/>
      </c>
      <c r="G118" s="120" t="str">
        <f t="shared" si="9"/>
        <v/>
      </c>
      <c r="H118" s="120" t="str">
        <f t="shared" si="10"/>
        <v/>
      </c>
      <c r="I118" s="126"/>
      <c r="J118" s="126"/>
      <c r="K118" s="126"/>
      <c r="L118" s="94"/>
      <c r="M118" s="135"/>
      <c r="N118" s="134"/>
      <c r="O118" s="134"/>
      <c r="P118" s="134"/>
      <c r="Q118" s="134"/>
      <c r="R118" s="134"/>
      <c r="S118" s="134"/>
      <c r="T118" s="95"/>
      <c r="U118" s="125"/>
      <c r="V118" s="125"/>
      <c r="W118" s="125"/>
      <c r="X118" s="125"/>
      <c r="Y118" s="125"/>
      <c r="Z118" s="125"/>
      <c r="AA118" s="125"/>
      <c r="AB118" s="125"/>
      <c r="AC118" s="95"/>
      <c r="AD118" s="95"/>
      <c r="AE118" s="95"/>
      <c r="AF118" s="95"/>
      <c r="AG118" s="95"/>
      <c r="AH118" s="95"/>
      <c r="AI118" s="95"/>
      <c r="AJ118" s="95"/>
      <c r="DS118" s="93"/>
      <c r="DT118" s="93"/>
      <c r="DU118" s="93"/>
      <c r="DV118" s="93"/>
      <c r="DW118" s="93"/>
    </row>
    <row r="119" spans="1:127" ht="15" x14ac:dyDescent="0.2">
      <c r="A119" s="110"/>
      <c r="B119" s="174" t="s">
        <v>163</v>
      </c>
      <c r="C119" s="140">
        <v>12</v>
      </c>
      <c r="D119" s="106" t="s">
        <v>117</v>
      </c>
      <c r="E119" s="190"/>
      <c r="F119" s="120" t="str">
        <f t="shared" si="8"/>
        <v/>
      </c>
      <c r="G119" s="120" t="str">
        <f t="shared" si="9"/>
        <v/>
      </c>
      <c r="H119" s="120" t="str">
        <f t="shared" si="10"/>
        <v/>
      </c>
      <c r="I119" s="126"/>
      <c r="J119" s="126"/>
      <c r="K119" s="126"/>
      <c r="L119" s="173"/>
      <c r="M119" s="135"/>
      <c r="N119" s="134"/>
      <c r="O119" s="134"/>
      <c r="P119" s="134"/>
      <c r="Q119" s="134"/>
      <c r="R119" s="134"/>
      <c r="S119" s="134"/>
      <c r="T119" s="95"/>
      <c r="U119" s="125"/>
      <c r="V119" s="125"/>
      <c r="W119" s="125"/>
      <c r="X119" s="125"/>
      <c r="Y119" s="125"/>
      <c r="Z119" s="125"/>
      <c r="AA119" s="125"/>
      <c r="AB119" s="125"/>
      <c r="AC119" s="133"/>
      <c r="AD119" s="133"/>
      <c r="AE119" s="133"/>
      <c r="AF119" s="133"/>
      <c r="AG119" s="133"/>
      <c r="AH119" s="133"/>
      <c r="AI119" s="133"/>
      <c r="AJ119" s="133"/>
      <c r="DS119" s="93"/>
      <c r="DT119" s="93"/>
      <c r="DU119" s="93"/>
      <c r="DV119" s="93"/>
      <c r="DW119" s="93"/>
    </row>
    <row r="120" spans="1:127" ht="15" x14ac:dyDescent="0.2">
      <c r="A120" s="110"/>
      <c r="B120" s="174" t="s">
        <v>191</v>
      </c>
      <c r="C120" s="140">
        <v>14</v>
      </c>
      <c r="D120" s="106" t="s">
        <v>117</v>
      </c>
      <c r="E120" s="159"/>
      <c r="F120" s="120">
        <f t="shared" si="8"/>
        <v>0.33333333333333331</v>
      </c>
      <c r="G120" s="120">
        <f t="shared" si="9"/>
        <v>0</v>
      </c>
      <c r="H120" s="120">
        <f t="shared" si="10"/>
        <v>0.66666666666666663</v>
      </c>
      <c r="I120" s="126"/>
      <c r="J120" s="126"/>
      <c r="K120" s="126"/>
      <c r="L120" s="94"/>
      <c r="M120" s="135"/>
      <c r="N120" s="134"/>
      <c r="O120" s="134"/>
      <c r="P120" s="134"/>
      <c r="Q120" s="134"/>
      <c r="R120" s="134"/>
      <c r="S120" s="134"/>
      <c r="T120" s="95"/>
      <c r="U120" s="133"/>
      <c r="V120" s="133"/>
      <c r="W120" s="133"/>
      <c r="X120" s="133"/>
      <c r="Y120" s="133"/>
      <c r="Z120" s="133"/>
      <c r="AA120" s="133"/>
      <c r="AB120" s="133"/>
      <c r="AC120" s="133"/>
      <c r="AD120" s="133"/>
      <c r="AE120" s="133"/>
      <c r="AF120" s="133"/>
      <c r="AG120" s="133"/>
      <c r="AH120" s="133"/>
      <c r="AI120" s="133"/>
      <c r="AJ120" s="133"/>
      <c r="DS120" s="93"/>
      <c r="DT120" s="93"/>
      <c r="DU120" s="93"/>
      <c r="DV120" s="93"/>
      <c r="DW120" s="93"/>
    </row>
    <row r="121" spans="1:127" ht="15" x14ac:dyDescent="0.2">
      <c r="A121" s="110"/>
      <c r="B121" s="174" t="s">
        <v>178</v>
      </c>
      <c r="C121" s="140">
        <v>15</v>
      </c>
      <c r="D121" s="106" t="s">
        <v>116</v>
      </c>
      <c r="E121" s="159"/>
      <c r="F121" s="120">
        <f t="shared" si="8"/>
        <v>0</v>
      </c>
      <c r="G121" s="120">
        <f t="shared" si="9"/>
        <v>0</v>
      </c>
      <c r="H121" s="120">
        <f t="shared" si="10"/>
        <v>1</v>
      </c>
      <c r="I121" s="126"/>
      <c r="J121" s="126"/>
      <c r="K121" s="126"/>
      <c r="L121" s="94"/>
      <c r="M121" s="135"/>
      <c r="N121" s="134"/>
      <c r="O121" s="134"/>
      <c r="P121" s="134"/>
      <c r="Q121" s="134"/>
      <c r="R121" s="134"/>
      <c r="S121" s="134"/>
      <c r="T121" s="95"/>
      <c r="U121" s="133"/>
      <c r="V121" s="133"/>
      <c r="W121" s="133"/>
      <c r="X121" s="133"/>
      <c r="Y121" s="133"/>
      <c r="Z121" s="133"/>
      <c r="AA121" s="133"/>
      <c r="AB121" s="133"/>
      <c r="AC121" s="95"/>
      <c r="AD121" s="95"/>
      <c r="AE121" s="95"/>
      <c r="AF121" s="95"/>
      <c r="AG121" s="95"/>
      <c r="AH121" s="95"/>
      <c r="AI121" s="95"/>
      <c r="AJ121" s="95"/>
      <c r="DS121" s="93"/>
      <c r="DT121" s="93"/>
      <c r="DU121" s="93"/>
      <c r="DV121" s="93"/>
      <c r="DW121" s="93"/>
    </row>
    <row r="122" spans="1:127" ht="15" x14ac:dyDescent="0.2">
      <c r="A122" s="110"/>
      <c r="B122" s="174" t="s">
        <v>166</v>
      </c>
      <c r="C122" s="140">
        <v>16</v>
      </c>
      <c r="D122" s="106" t="s">
        <v>113</v>
      </c>
      <c r="E122" s="159"/>
      <c r="F122" s="120">
        <f t="shared" si="8"/>
        <v>0.5</v>
      </c>
      <c r="G122" s="120">
        <f t="shared" si="9"/>
        <v>0</v>
      </c>
      <c r="H122" s="120">
        <f t="shared" si="10"/>
        <v>0.5</v>
      </c>
      <c r="I122" s="126"/>
      <c r="J122" s="126"/>
      <c r="K122" s="126"/>
      <c r="L122" s="94"/>
      <c r="M122" s="135"/>
      <c r="N122" s="134"/>
      <c r="O122" s="134"/>
      <c r="P122" s="134"/>
      <c r="Q122" s="134"/>
      <c r="R122" s="134"/>
      <c r="S122" s="134"/>
      <c r="T122" s="95"/>
      <c r="U122" s="125"/>
      <c r="V122" s="125"/>
      <c r="W122" s="125"/>
      <c r="X122" s="125"/>
      <c r="Y122" s="125"/>
      <c r="Z122" s="125"/>
      <c r="AA122" s="125"/>
      <c r="AB122" s="125"/>
      <c r="AC122" s="95"/>
      <c r="AD122" s="95"/>
      <c r="AE122" s="95"/>
      <c r="AF122" s="95"/>
      <c r="AG122" s="95"/>
      <c r="AH122" s="95"/>
      <c r="AI122" s="95"/>
      <c r="AJ122" s="95"/>
      <c r="DS122" s="93"/>
      <c r="DT122" s="93"/>
      <c r="DU122" s="93"/>
      <c r="DV122" s="93"/>
      <c r="DW122" s="93"/>
    </row>
    <row r="123" spans="1:127" ht="15" customHeight="1" x14ac:dyDescent="0.25">
      <c r="A123" s="110"/>
      <c r="B123" s="174" t="s">
        <v>183</v>
      </c>
      <c r="C123" s="140">
        <v>17</v>
      </c>
      <c r="D123" s="106" t="s">
        <v>116</v>
      </c>
      <c r="E123" s="159"/>
      <c r="F123" s="120">
        <f t="shared" si="8"/>
        <v>0.25</v>
      </c>
      <c r="G123" s="120">
        <f t="shared" si="9"/>
        <v>0</v>
      </c>
      <c r="H123" s="120">
        <f t="shared" si="10"/>
        <v>0.75</v>
      </c>
      <c r="I123" s="126"/>
      <c r="J123" s="126"/>
      <c r="K123" s="126"/>
      <c r="L123" s="94"/>
      <c r="M123" s="41"/>
      <c r="N123" s="134"/>
      <c r="O123" s="134"/>
      <c r="P123" s="134"/>
      <c r="Q123" s="134"/>
      <c r="R123" s="134"/>
      <c r="S123" s="134"/>
      <c r="T123" s="95"/>
      <c r="U123" s="133"/>
      <c r="V123" s="133"/>
      <c r="W123" s="133"/>
      <c r="X123" s="133"/>
      <c r="Y123" s="133"/>
      <c r="Z123" s="133"/>
      <c r="AA123" s="133"/>
      <c r="AB123" s="133"/>
      <c r="AC123" s="133"/>
      <c r="AD123" s="133"/>
      <c r="AE123" s="133"/>
      <c r="AF123" s="133"/>
      <c r="AG123" s="133"/>
      <c r="AH123" s="133"/>
      <c r="AI123" s="133"/>
      <c r="AJ123" s="133"/>
      <c r="DS123" s="93"/>
      <c r="DT123" s="93"/>
      <c r="DU123" s="93"/>
      <c r="DV123" s="93"/>
      <c r="DW123" s="93"/>
    </row>
    <row r="124" spans="1:127" ht="15" x14ac:dyDescent="0.2">
      <c r="A124" s="110"/>
      <c r="B124" s="174" t="s">
        <v>186</v>
      </c>
      <c r="C124" s="140">
        <v>18</v>
      </c>
      <c r="D124" s="106" t="s">
        <v>116</v>
      </c>
      <c r="E124" s="159"/>
      <c r="F124" s="120">
        <f t="shared" si="8"/>
        <v>0.33333333333333331</v>
      </c>
      <c r="G124" s="120">
        <f t="shared" si="9"/>
        <v>0</v>
      </c>
      <c r="H124" s="120">
        <f t="shared" si="10"/>
        <v>0.66666666666666663</v>
      </c>
      <c r="I124" s="126"/>
      <c r="J124" s="126"/>
      <c r="K124" s="126"/>
      <c r="L124" s="94"/>
      <c r="M124" s="135"/>
      <c r="N124" s="134"/>
      <c r="O124" s="134"/>
      <c r="P124" s="134"/>
      <c r="Q124" s="134"/>
      <c r="R124" s="134"/>
      <c r="S124" s="134"/>
      <c r="T124" s="95"/>
      <c r="U124" s="125"/>
      <c r="V124" s="125"/>
      <c r="W124" s="125"/>
      <c r="X124" s="125"/>
      <c r="Y124" s="125"/>
      <c r="Z124" s="125"/>
      <c r="AA124" s="125"/>
      <c r="AB124" s="125"/>
      <c r="AC124" s="133"/>
      <c r="AD124" s="133"/>
      <c r="AE124" s="133"/>
      <c r="AF124" s="133"/>
      <c r="AG124" s="133"/>
      <c r="AH124" s="133"/>
      <c r="AI124" s="133"/>
      <c r="AJ124" s="133"/>
      <c r="DS124" s="93"/>
      <c r="DT124" s="93"/>
      <c r="DU124" s="93"/>
      <c r="DV124" s="93"/>
      <c r="DW124" s="93"/>
    </row>
    <row r="125" spans="1:127" ht="15" x14ac:dyDescent="0.2">
      <c r="A125" s="110"/>
      <c r="B125" s="174" t="s">
        <v>184</v>
      </c>
      <c r="C125" s="140">
        <v>19</v>
      </c>
      <c r="D125" s="106" t="s">
        <v>116</v>
      </c>
      <c r="E125" s="159"/>
      <c r="F125" s="120" t="str">
        <f t="shared" si="8"/>
        <v/>
      </c>
      <c r="G125" s="120" t="str">
        <f t="shared" si="9"/>
        <v/>
      </c>
      <c r="H125" s="120" t="str">
        <f t="shared" si="10"/>
        <v/>
      </c>
      <c r="I125" s="126"/>
      <c r="J125" s="126"/>
      <c r="K125" s="126"/>
      <c r="L125" s="94"/>
      <c r="M125" s="135"/>
      <c r="N125" s="134"/>
      <c r="O125" s="134"/>
      <c r="P125" s="134"/>
      <c r="Q125" s="134"/>
      <c r="R125" s="126"/>
      <c r="S125" s="126"/>
      <c r="T125" s="95"/>
      <c r="U125" s="133"/>
      <c r="V125" s="133"/>
      <c r="W125" s="133"/>
      <c r="X125" s="133"/>
      <c r="Y125" s="133"/>
      <c r="Z125" s="133"/>
      <c r="AA125" s="133"/>
      <c r="AB125" s="133"/>
      <c r="AC125" s="95"/>
      <c r="AD125" s="95"/>
      <c r="AE125" s="95"/>
      <c r="AF125" s="95"/>
      <c r="AG125" s="95"/>
      <c r="AH125" s="95"/>
      <c r="AI125" s="95"/>
      <c r="AJ125" s="95"/>
      <c r="DS125" s="93"/>
      <c r="DT125" s="93"/>
      <c r="DU125" s="93"/>
      <c r="DV125" s="93"/>
      <c r="DW125" s="93"/>
    </row>
    <row r="126" spans="1:127" ht="15" x14ac:dyDescent="0.2">
      <c r="A126" s="110"/>
      <c r="B126" s="174" t="s">
        <v>187</v>
      </c>
      <c r="C126" s="140">
        <v>19</v>
      </c>
      <c r="D126" s="106" t="s">
        <v>116</v>
      </c>
      <c r="E126" s="159"/>
      <c r="F126" s="120" t="str">
        <f t="shared" si="8"/>
        <v/>
      </c>
      <c r="G126" s="120" t="str">
        <f t="shared" si="9"/>
        <v/>
      </c>
      <c r="H126" s="120" t="str">
        <f t="shared" si="10"/>
        <v/>
      </c>
      <c r="I126" s="126"/>
      <c r="J126" s="126"/>
      <c r="K126" s="126"/>
      <c r="L126" s="94"/>
      <c r="M126" s="135"/>
      <c r="N126" s="134"/>
      <c r="O126" s="134"/>
      <c r="P126" s="134"/>
      <c r="Q126" s="134"/>
      <c r="R126" s="134"/>
      <c r="S126" s="134"/>
      <c r="T126" s="95"/>
      <c r="U126" s="125"/>
      <c r="V126" s="125"/>
      <c r="W126" s="125"/>
      <c r="X126" s="125"/>
      <c r="Y126" s="125"/>
      <c r="Z126" s="125"/>
      <c r="AA126" s="125"/>
      <c r="AB126" s="125"/>
      <c r="AC126" s="125"/>
      <c r="AD126" s="125"/>
      <c r="AE126" s="125"/>
      <c r="AF126" s="125"/>
      <c r="AG126" s="125"/>
      <c r="AH126" s="125"/>
      <c r="AI126" s="125"/>
      <c r="AJ126" s="125"/>
      <c r="DS126" s="93"/>
      <c r="DT126" s="93"/>
      <c r="DU126" s="93"/>
      <c r="DV126" s="93"/>
      <c r="DW126" s="93"/>
    </row>
    <row r="127" spans="1:127" ht="15" x14ac:dyDescent="0.2">
      <c r="A127" s="110"/>
      <c r="B127" s="174" t="s">
        <v>188</v>
      </c>
      <c r="C127" s="140">
        <v>20</v>
      </c>
      <c r="D127" s="106" t="s">
        <v>116</v>
      </c>
      <c r="E127" s="159"/>
      <c r="F127" s="120" t="str">
        <f t="shared" si="8"/>
        <v/>
      </c>
      <c r="G127" s="120" t="str">
        <f t="shared" si="9"/>
        <v/>
      </c>
      <c r="H127" s="120" t="str">
        <f t="shared" si="10"/>
        <v/>
      </c>
      <c r="I127" s="126"/>
      <c r="J127" s="126"/>
      <c r="K127" s="126"/>
      <c r="L127" s="94"/>
      <c r="M127" s="135"/>
      <c r="N127" s="134"/>
      <c r="O127" s="134"/>
      <c r="P127" s="134"/>
      <c r="Q127" s="134"/>
      <c r="R127" s="134"/>
      <c r="S127" s="134"/>
      <c r="T127" s="95"/>
      <c r="U127" s="125"/>
      <c r="V127" s="125"/>
      <c r="W127" s="125"/>
      <c r="X127" s="125"/>
      <c r="Y127" s="125"/>
      <c r="Z127" s="125"/>
      <c r="AA127" s="125"/>
      <c r="AB127" s="125"/>
      <c r="AC127" s="125"/>
      <c r="AD127" s="125"/>
      <c r="AE127" s="125"/>
      <c r="AF127" s="125"/>
      <c r="AG127" s="125"/>
      <c r="AH127" s="125"/>
      <c r="AI127" s="125"/>
      <c r="AJ127" s="125"/>
      <c r="DS127" s="93"/>
      <c r="DT127" s="93"/>
      <c r="DU127" s="93"/>
      <c r="DV127" s="93"/>
      <c r="DW127" s="93"/>
    </row>
    <row r="128" spans="1:127" ht="15" x14ac:dyDescent="0.2">
      <c r="A128" s="110"/>
      <c r="B128" s="174" t="s">
        <v>182</v>
      </c>
      <c r="C128" s="140">
        <v>21</v>
      </c>
      <c r="D128" s="106" t="s">
        <v>116</v>
      </c>
      <c r="E128" s="159"/>
      <c r="F128" s="120">
        <f t="shared" si="8"/>
        <v>0</v>
      </c>
      <c r="G128" s="120">
        <f t="shared" si="9"/>
        <v>0</v>
      </c>
      <c r="H128" s="120">
        <f t="shared" si="10"/>
        <v>1</v>
      </c>
      <c r="I128" s="126"/>
      <c r="J128" s="126"/>
      <c r="K128" s="126"/>
      <c r="L128" s="94"/>
      <c r="M128" s="135"/>
      <c r="N128" s="134"/>
      <c r="O128" s="134"/>
      <c r="P128" s="134"/>
      <c r="Q128" s="134"/>
      <c r="R128" s="126"/>
      <c r="S128" s="126"/>
      <c r="T128" s="132"/>
      <c r="U128" s="132"/>
      <c r="V128" s="132"/>
      <c r="W128" s="132"/>
      <c r="X128" s="132"/>
      <c r="Y128" s="132"/>
      <c r="Z128" s="132"/>
      <c r="AA128" s="132"/>
      <c r="AB128" s="132"/>
      <c r="AC128" s="132"/>
      <c r="AD128" s="132"/>
      <c r="AE128" s="132"/>
      <c r="AF128" s="132"/>
      <c r="AG128" s="132"/>
      <c r="AH128" s="132"/>
      <c r="AI128" s="132"/>
      <c r="AJ128" s="132"/>
      <c r="DS128" s="93"/>
      <c r="DT128" s="93"/>
      <c r="DU128" s="93"/>
      <c r="DV128" s="93"/>
      <c r="DW128" s="93"/>
    </row>
    <row r="129" spans="1:127" ht="15" x14ac:dyDescent="0.2">
      <c r="A129" s="110"/>
      <c r="B129" s="174" t="s">
        <v>185</v>
      </c>
      <c r="C129" s="140">
        <v>23</v>
      </c>
      <c r="D129" s="106" t="s">
        <v>116</v>
      </c>
      <c r="E129" s="159"/>
      <c r="F129" s="120" t="str">
        <f t="shared" si="8"/>
        <v/>
      </c>
      <c r="G129" s="120" t="str">
        <f t="shared" si="9"/>
        <v/>
      </c>
      <c r="H129" s="120" t="str">
        <f t="shared" si="10"/>
        <v/>
      </c>
      <c r="I129" s="126"/>
      <c r="J129" s="126"/>
      <c r="K129" s="126"/>
      <c r="L129" s="94"/>
      <c r="M129" s="135"/>
      <c r="N129" s="134"/>
      <c r="O129" s="134"/>
      <c r="P129" s="134"/>
      <c r="Q129" s="134"/>
      <c r="R129" s="134"/>
      <c r="S129" s="134"/>
      <c r="T129" s="95"/>
      <c r="U129" s="125"/>
      <c r="V129" s="125"/>
      <c r="W129" s="125"/>
      <c r="X129" s="125"/>
      <c r="Y129" s="125"/>
      <c r="Z129" s="125"/>
      <c r="AA129" s="125"/>
      <c r="AB129" s="125"/>
      <c r="AC129" s="125"/>
      <c r="AD129" s="125"/>
      <c r="AE129" s="125"/>
      <c r="AF129" s="125"/>
      <c r="AG129" s="125"/>
      <c r="AH129" s="125"/>
      <c r="AI129" s="125"/>
      <c r="AJ129" s="125"/>
      <c r="DS129" s="93"/>
      <c r="DT129" s="93"/>
      <c r="DU129" s="93"/>
      <c r="DV129" s="93"/>
      <c r="DW129" s="93"/>
    </row>
    <row r="130" spans="1:127" ht="15" x14ac:dyDescent="0.2">
      <c r="A130" s="110"/>
      <c r="B130" s="174" t="s">
        <v>175</v>
      </c>
      <c r="C130" s="140">
        <v>24</v>
      </c>
      <c r="D130" s="106" t="s">
        <v>114</v>
      </c>
      <c r="E130" s="159"/>
      <c r="F130" s="120">
        <f t="shared" si="8"/>
        <v>0.25</v>
      </c>
      <c r="G130" s="120">
        <f t="shared" si="9"/>
        <v>0</v>
      </c>
      <c r="H130" s="120">
        <f t="shared" si="10"/>
        <v>0.75</v>
      </c>
      <c r="I130" s="126"/>
      <c r="J130" s="126"/>
      <c r="K130" s="126"/>
      <c r="L130" s="172"/>
      <c r="M130" s="135"/>
      <c r="N130" s="134"/>
      <c r="O130" s="134"/>
      <c r="P130" s="134"/>
      <c r="Q130" s="134"/>
      <c r="R130" s="134"/>
      <c r="S130" s="134"/>
      <c r="T130" s="95"/>
      <c r="U130" s="125"/>
      <c r="V130" s="125"/>
      <c r="W130" s="125"/>
      <c r="X130" s="125"/>
      <c r="Y130" s="125"/>
      <c r="Z130" s="125"/>
      <c r="AA130" s="125"/>
      <c r="AB130" s="125"/>
      <c r="AC130" s="95"/>
      <c r="AD130" s="95"/>
      <c r="AE130" s="95"/>
      <c r="AF130" s="95"/>
      <c r="AG130" s="95"/>
      <c r="AH130" s="95"/>
      <c r="AI130" s="95"/>
      <c r="AJ130" s="95"/>
      <c r="DS130" s="93"/>
      <c r="DT130" s="93"/>
      <c r="DU130" s="93"/>
      <c r="DV130" s="93"/>
      <c r="DW130" s="93"/>
    </row>
    <row r="131" spans="1:127" ht="15" x14ac:dyDescent="0.2">
      <c r="A131" s="110"/>
      <c r="B131" s="174" t="s">
        <v>179</v>
      </c>
      <c r="C131" s="140">
        <v>25</v>
      </c>
      <c r="D131" s="106" t="s">
        <v>116</v>
      </c>
      <c r="E131" s="159"/>
      <c r="F131" s="120" t="str">
        <f t="shared" si="8"/>
        <v/>
      </c>
      <c r="G131" s="120" t="str">
        <f t="shared" si="9"/>
        <v/>
      </c>
      <c r="H131" s="120" t="str">
        <f t="shared" si="10"/>
        <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93"/>
      <c r="DT131" s="93"/>
      <c r="DU131" s="93"/>
      <c r="DV131" s="93"/>
      <c r="DW131" s="93"/>
    </row>
    <row r="132" spans="1:127" ht="15" x14ac:dyDescent="0.2">
      <c r="A132" s="110"/>
      <c r="B132" s="174" t="s">
        <v>190</v>
      </c>
      <c r="C132" s="140">
        <v>27</v>
      </c>
      <c r="D132" s="106" t="s">
        <v>117</v>
      </c>
      <c r="E132" s="159"/>
      <c r="F132" s="120" t="str">
        <f t="shared" si="8"/>
        <v/>
      </c>
      <c r="G132" s="120" t="str">
        <f t="shared" si="9"/>
        <v/>
      </c>
      <c r="H132" s="120" t="str">
        <f t="shared" si="10"/>
        <v/>
      </c>
      <c r="I132" s="126"/>
      <c r="J132" s="126"/>
      <c r="K132" s="126"/>
      <c r="L132" s="94"/>
      <c r="M132" s="135"/>
      <c r="N132" s="134"/>
      <c r="O132" s="134"/>
      <c r="P132" s="134"/>
      <c r="Q132" s="134"/>
      <c r="R132" s="134"/>
      <c r="S132" s="134"/>
      <c r="T132" s="133"/>
      <c r="U132" s="125"/>
      <c r="V132" s="125"/>
      <c r="W132" s="125"/>
      <c r="X132" s="125"/>
      <c r="Y132" s="125"/>
      <c r="Z132" s="125"/>
      <c r="AA132" s="125"/>
      <c r="AB132" s="125"/>
      <c r="AC132" s="133"/>
      <c r="AD132" s="133"/>
      <c r="AE132" s="133"/>
      <c r="AF132" s="133"/>
      <c r="AG132" s="133"/>
      <c r="AH132" s="133"/>
      <c r="AI132" s="133"/>
      <c r="AJ132" s="133"/>
      <c r="DS132" s="93"/>
      <c r="DT132" s="93"/>
      <c r="DU132" s="93"/>
      <c r="DV132" s="93"/>
      <c r="DW132" s="93"/>
    </row>
    <row r="133" spans="1:127" ht="15" x14ac:dyDescent="0.2">
      <c r="A133" s="110"/>
      <c r="B133" s="174" t="s">
        <v>180</v>
      </c>
      <c r="C133" s="140">
        <v>29</v>
      </c>
      <c r="D133" s="106" t="s">
        <v>116</v>
      </c>
      <c r="E133" s="159"/>
      <c r="F133" s="120">
        <f t="shared" si="8"/>
        <v>0.33333333333333331</v>
      </c>
      <c r="G133" s="120">
        <f t="shared" si="9"/>
        <v>0</v>
      </c>
      <c r="H133" s="120">
        <f t="shared" si="10"/>
        <v>0.66666666666666663</v>
      </c>
      <c r="I133" s="126"/>
      <c r="J133" s="126"/>
      <c r="K133" s="126"/>
      <c r="L133" s="94"/>
      <c r="M133" s="135"/>
      <c r="N133" s="134"/>
      <c r="O133" s="134"/>
      <c r="P133" s="134"/>
      <c r="Q133" s="134"/>
      <c r="R133" s="126"/>
      <c r="S133" s="126"/>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c r="BK133" s="132"/>
      <c r="BL133" s="132"/>
      <c r="BM133" s="132"/>
      <c r="BN133" s="132"/>
      <c r="BO133" s="132"/>
      <c r="BP133" s="132"/>
      <c r="BQ133" s="132"/>
      <c r="BR133" s="132"/>
      <c r="BS133" s="132"/>
      <c r="BT133" s="132"/>
      <c r="BU133" s="132"/>
      <c r="BV133" s="132"/>
      <c r="BW133" s="132"/>
      <c r="BX133" s="132"/>
      <c r="BY133" s="132"/>
      <c r="BZ133" s="132"/>
      <c r="CA133" s="132"/>
      <c r="CB133" s="132"/>
      <c r="CC133" s="132"/>
      <c r="CD133" s="132"/>
      <c r="CE133" s="132"/>
      <c r="CF133" s="132"/>
      <c r="CG133" s="132"/>
      <c r="CH133" s="132"/>
      <c r="CI133" s="132"/>
      <c r="CJ133" s="132"/>
      <c r="CK133" s="132"/>
      <c r="CL133" s="132"/>
      <c r="CM133" s="132"/>
      <c r="CN133" s="132"/>
      <c r="CO133" s="132"/>
      <c r="CP133" s="132"/>
      <c r="CQ133" s="132"/>
      <c r="CR133" s="132"/>
      <c r="CS133" s="132"/>
      <c r="CT133" s="132"/>
      <c r="CU133" s="132"/>
      <c r="CV133" s="132"/>
      <c r="CW133" s="132"/>
      <c r="CX133" s="132"/>
      <c r="CY133" s="132"/>
      <c r="CZ133" s="132"/>
      <c r="DA133" s="132"/>
      <c r="DB133" s="132"/>
      <c r="DC133" s="132"/>
      <c r="DD133" s="132"/>
      <c r="DE133" s="132"/>
      <c r="DF133" s="132"/>
      <c r="DG133" s="132"/>
      <c r="DH133" s="132"/>
      <c r="DI133" s="132"/>
      <c r="DJ133" s="132"/>
      <c r="DK133" s="132"/>
      <c r="DL133" s="132"/>
      <c r="DM133" s="132"/>
      <c r="DN133" s="132"/>
      <c r="DO133" s="132"/>
      <c r="DP133" s="132"/>
      <c r="DQ133" s="132"/>
      <c r="DR133" s="132"/>
      <c r="DS133" s="132"/>
      <c r="DT133" s="132"/>
      <c r="DU133" s="132"/>
      <c r="DV133" s="132"/>
      <c r="DW133" s="132"/>
    </row>
    <row r="134" spans="1:127" ht="15" x14ac:dyDescent="0.2">
      <c r="A134" s="110"/>
      <c r="B134" s="174" t="s">
        <v>164</v>
      </c>
      <c r="C134" s="140">
        <v>30</v>
      </c>
      <c r="D134" s="106" t="s">
        <v>113</v>
      </c>
      <c r="E134" s="159"/>
      <c r="F134" s="120" t="str">
        <f t="shared" si="8"/>
        <v/>
      </c>
      <c r="G134" s="120" t="str">
        <f t="shared" si="9"/>
        <v/>
      </c>
      <c r="H134" s="120" t="str">
        <f t="shared" si="10"/>
        <v/>
      </c>
      <c r="I134" s="126"/>
      <c r="J134" s="126"/>
      <c r="K134" s="126"/>
      <c r="L134" s="94"/>
      <c r="M134" s="135"/>
      <c r="N134" s="134"/>
      <c r="O134" s="134"/>
      <c r="P134" s="134"/>
      <c r="Q134" s="134"/>
      <c r="R134" s="126"/>
      <c r="S134" s="126"/>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132"/>
      <c r="BJ134" s="132"/>
      <c r="BK134" s="132"/>
      <c r="BL134" s="132"/>
      <c r="BM134" s="132"/>
      <c r="BN134" s="132"/>
      <c r="BO134" s="132"/>
      <c r="BP134" s="132"/>
      <c r="BQ134" s="132"/>
      <c r="BR134" s="132"/>
      <c r="BS134" s="132"/>
      <c r="BT134" s="132"/>
      <c r="BU134" s="132"/>
      <c r="BV134" s="132"/>
      <c r="BW134" s="132"/>
      <c r="BX134" s="132"/>
      <c r="BY134" s="132"/>
      <c r="BZ134" s="132"/>
      <c r="CA134" s="132"/>
      <c r="CB134" s="132"/>
      <c r="CC134" s="132"/>
      <c r="CD134" s="132"/>
      <c r="CE134" s="132"/>
      <c r="CF134" s="132"/>
      <c r="CG134" s="132"/>
      <c r="CH134" s="132"/>
      <c r="CI134" s="132"/>
      <c r="CJ134" s="132"/>
      <c r="CK134" s="132"/>
      <c r="CL134" s="132"/>
      <c r="CM134" s="132"/>
      <c r="CN134" s="132"/>
      <c r="CO134" s="132"/>
      <c r="CP134" s="132"/>
      <c r="CQ134" s="132"/>
      <c r="CR134" s="132"/>
      <c r="CS134" s="132"/>
      <c r="CT134" s="132"/>
      <c r="CU134" s="132"/>
      <c r="CV134" s="132"/>
      <c r="CW134" s="132"/>
      <c r="CX134" s="132"/>
      <c r="CY134" s="132"/>
      <c r="CZ134" s="132"/>
      <c r="DA134" s="132"/>
      <c r="DB134" s="132"/>
      <c r="DC134" s="132"/>
      <c r="DD134" s="132"/>
      <c r="DE134" s="132"/>
      <c r="DF134" s="132"/>
      <c r="DG134" s="132"/>
      <c r="DH134" s="132"/>
      <c r="DI134" s="132"/>
      <c r="DJ134" s="132"/>
      <c r="DK134" s="132"/>
      <c r="DL134" s="132"/>
      <c r="DM134" s="132"/>
      <c r="DN134" s="132"/>
      <c r="DO134" s="132"/>
      <c r="DP134" s="132"/>
      <c r="DQ134" s="132"/>
      <c r="DR134" s="132"/>
      <c r="DS134" s="132"/>
      <c r="DT134" s="132"/>
      <c r="DU134" s="132"/>
      <c r="DV134" s="132"/>
      <c r="DW134" s="132"/>
    </row>
    <row r="135" spans="1:127" ht="15" x14ac:dyDescent="0.2">
      <c r="A135" s="110"/>
      <c r="B135" s="174" t="s">
        <v>165</v>
      </c>
      <c r="C135" s="140">
        <v>40</v>
      </c>
      <c r="D135" s="106" t="s">
        <v>113</v>
      </c>
      <c r="E135" s="159"/>
      <c r="F135" s="120" t="str">
        <f t="shared" si="8"/>
        <v/>
      </c>
      <c r="G135" s="120" t="str">
        <f t="shared" si="9"/>
        <v/>
      </c>
      <c r="H135" s="120" t="str">
        <f t="shared" si="10"/>
        <v/>
      </c>
      <c r="I135" s="126"/>
      <c r="J135" s="126"/>
      <c r="K135" s="126"/>
      <c r="L135" s="94"/>
      <c r="M135" s="135"/>
      <c r="N135" s="134"/>
      <c r="O135" s="134"/>
      <c r="P135" s="134"/>
      <c r="Q135" s="134"/>
      <c r="R135" s="126"/>
      <c r="S135" s="126"/>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132"/>
      <c r="BJ135" s="132"/>
      <c r="BK135" s="132"/>
      <c r="BL135" s="132"/>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2"/>
      <c r="CY135" s="132"/>
      <c r="CZ135" s="132"/>
      <c r="DA135" s="132"/>
      <c r="DB135" s="132"/>
      <c r="DC135" s="132"/>
      <c r="DD135" s="132"/>
      <c r="DE135" s="132"/>
      <c r="DF135" s="132"/>
      <c r="DG135" s="132"/>
      <c r="DH135" s="132"/>
      <c r="DI135" s="132"/>
      <c r="DJ135" s="132"/>
      <c r="DK135" s="132"/>
      <c r="DL135" s="132"/>
      <c r="DM135" s="132"/>
      <c r="DN135" s="132"/>
      <c r="DO135" s="132"/>
      <c r="DP135" s="132"/>
      <c r="DQ135" s="132"/>
      <c r="DR135" s="132"/>
      <c r="DS135" s="132"/>
      <c r="DT135" s="132"/>
      <c r="DU135" s="132"/>
      <c r="DV135" s="132"/>
      <c r="DW135" s="132"/>
    </row>
    <row r="136" spans="1:127" ht="15" x14ac:dyDescent="0.2">
      <c r="A136" s="110"/>
      <c r="B136" s="174" t="s">
        <v>177</v>
      </c>
      <c r="C136" s="140"/>
      <c r="D136" s="106" t="s">
        <v>116</v>
      </c>
      <c r="E136" s="159"/>
      <c r="F136" s="120" t="str">
        <f t="shared" si="8"/>
        <v/>
      </c>
      <c r="G136" s="120" t="str">
        <f t="shared" si="9"/>
        <v/>
      </c>
      <c r="H136" s="120" t="str">
        <f t="shared" si="10"/>
        <v/>
      </c>
      <c r="I136" s="126"/>
      <c r="J136" s="126"/>
      <c r="K136" s="126"/>
      <c r="L136" s="94"/>
      <c r="M136" s="135"/>
      <c r="N136" s="134"/>
      <c r="O136" s="134"/>
      <c r="P136" s="134"/>
      <c r="Q136" s="134"/>
      <c r="R136" s="126"/>
      <c r="S136" s="126"/>
      <c r="DS136" s="93"/>
      <c r="DT136" s="93"/>
      <c r="DU136" s="93"/>
      <c r="DV136" s="93"/>
      <c r="DW136" s="93"/>
    </row>
    <row r="137" spans="1:127" ht="15" x14ac:dyDescent="0.2">
      <c r="A137" s="110"/>
      <c r="B137" s="174" t="s">
        <v>171</v>
      </c>
      <c r="C137" s="140"/>
      <c r="D137" s="106" t="s">
        <v>114</v>
      </c>
      <c r="E137" s="159"/>
      <c r="F137" s="120" t="str">
        <f t="shared" si="8"/>
        <v/>
      </c>
      <c r="G137" s="120" t="str">
        <f t="shared" si="9"/>
        <v/>
      </c>
      <c r="H137" s="120" t="str">
        <f t="shared" si="10"/>
        <v/>
      </c>
      <c r="I137" s="126"/>
      <c r="J137" s="126"/>
      <c r="K137" s="126"/>
      <c r="L137" s="94"/>
      <c r="M137" s="135"/>
      <c r="N137" s="134"/>
      <c r="O137" s="134"/>
      <c r="P137" s="134"/>
      <c r="Q137" s="134"/>
      <c r="R137" s="126"/>
      <c r="S137" s="126"/>
      <c r="DS137" s="93"/>
      <c r="DT137" s="93"/>
      <c r="DU137" s="93"/>
      <c r="DV137" s="93"/>
      <c r="DW137" s="93"/>
    </row>
    <row r="138" spans="1:127" ht="15" x14ac:dyDescent="0.2">
      <c r="A138" s="110"/>
      <c r="B138" s="174" t="s">
        <v>167</v>
      </c>
      <c r="C138" s="140"/>
      <c r="D138" s="106" t="s">
        <v>113</v>
      </c>
      <c r="E138" s="159"/>
      <c r="F138" s="120" t="str">
        <f t="shared" si="8"/>
        <v/>
      </c>
      <c r="G138" s="120" t="str">
        <f t="shared" si="9"/>
        <v/>
      </c>
      <c r="H138" s="120" t="str">
        <f t="shared" si="10"/>
        <v/>
      </c>
      <c r="I138" s="126"/>
      <c r="J138" s="126"/>
      <c r="K138" s="126"/>
      <c r="L138" s="94"/>
      <c r="M138" s="135"/>
      <c r="N138" s="134"/>
      <c r="O138" s="134"/>
      <c r="P138" s="134"/>
      <c r="Q138" s="134"/>
      <c r="R138" s="126"/>
      <c r="S138" s="126"/>
      <c r="DS138" s="93"/>
      <c r="DT138" s="93"/>
      <c r="DU138" s="93"/>
      <c r="DV138" s="93"/>
      <c r="DW138" s="93"/>
    </row>
    <row r="139" spans="1:127" ht="15" x14ac:dyDescent="0.2">
      <c r="A139" s="110"/>
      <c r="B139" s="174" t="s">
        <v>173</v>
      </c>
      <c r="C139" s="140"/>
      <c r="D139" s="106" t="s">
        <v>114</v>
      </c>
      <c r="E139" s="159"/>
      <c r="F139" s="120" t="str">
        <f t="shared" si="8"/>
        <v/>
      </c>
      <c r="G139" s="120" t="str">
        <f t="shared" si="9"/>
        <v/>
      </c>
      <c r="H139" s="120" t="str">
        <f t="shared" si="10"/>
        <v/>
      </c>
      <c r="I139" s="126"/>
      <c r="J139" s="126"/>
      <c r="K139" s="126"/>
      <c r="L139" s="94"/>
      <c r="M139" s="135"/>
      <c r="N139" s="134"/>
      <c r="O139" s="134"/>
      <c r="P139" s="134"/>
      <c r="Q139" s="134"/>
      <c r="R139" s="126"/>
      <c r="S139" s="126"/>
      <c r="DS139" s="93"/>
      <c r="DT139" s="93"/>
      <c r="DU139" s="93"/>
      <c r="DV139" s="93"/>
      <c r="DW139" s="93"/>
    </row>
    <row r="140" spans="1:127" ht="15" x14ac:dyDescent="0.2">
      <c r="A140" s="110"/>
      <c r="B140" s="174"/>
      <c r="C140" s="140"/>
      <c r="D140" s="106"/>
      <c r="E140" s="159"/>
      <c r="F140" s="120" t="str">
        <f t="shared" si="8"/>
        <v/>
      </c>
      <c r="G140" s="120" t="str">
        <f t="shared" si="9"/>
        <v/>
      </c>
      <c r="H140" s="120" t="str">
        <f t="shared" si="10"/>
        <v/>
      </c>
      <c r="I140" s="126"/>
      <c r="J140" s="126"/>
      <c r="K140" s="126"/>
      <c r="L140" s="94"/>
      <c r="M140" s="135"/>
      <c r="N140" s="134"/>
      <c r="O140" s="134"/>
      <c r="P140" s="134"/>
      <c r="Q140" s="134"/>
      <c r="R140" s="126"/>
      <c r="S140" s="126"/>
      <c r="DS140" s="93"/>
      <c r="DT140" s="93"/>
      <c r="DU140" s="93"/>
      <c r="DV140" s="93"/>
      <c r="DW140" s="93"/>
    </row>
    <row r="141" spans="1:127" ht="15" x14ac:dyDescent="0.2">
      <c r="A141" s="110"/>
      <c r="B141" s="174"/>
      <c r="C141" s="140"/>
      <c r="D141" s="106"/>
      <c r="E141" s="159"/>
      <c r="F141" s="120" t="str">
        <f t="shared" si="8"/>
        <v/>
      </c>
      <c r="G141" s="120" t="str">
        <f t="shared" si="9"/>
        <v/>
      </c>
      <c r="H141" s="120" t="str">
        <f t="shared" si="10"/>
        <v/>
      </c>
      <c r="I141" s="126"/>
      <c r="J141" s="126"/>
      <c r="K141" s="126"/>
      <c r="L141" s="94"/>
      <c r="M141" s="135"/>
      <c r="N141" s="134"/>
      <c r="O141" s="134"/>
      <c r="P141" s="134"/>
      <c r="Q141" s="134"/>
      <c r="R141" s="126"/>
      <c r="S141" s="126"/>
      <c r="DS141" s="93"/>
      <c r="DT141" s="93"/>
      <c r="DU141" s="93"/>
      <c r="DV141" s="93"/>
      <c r="DW141" s="93"/>
    </row>
    <row r="142" spans="1:127" ht="15" x14ac:dyDescent="0.2">
      <c r="A142" s="110"/>
      <c r="B142" s="174"/>
      <c r="C142" s="140"/>
      <c r="D142" s="106"/>
      <c r="E142" s="191"/>
      <c r="F142" s="120" t="str">
        <f t="shared" si="8"/>
        <v/>
      </c>
      <c r="G142" s="120" t="str">
        <f t="shared" si="9"/>
        <v/>
      </c>
      <c r="H142" s="120" t="str">
        <f t="shared" si="10"/>
        <v/>
      </c>
      <c r="I142" s="126"/>
      <c r="J142" s="126"/>
      <c r="K142" s="126"/>
      <c r="L142" s="94"/>
      <c r="M142" s="135"/>
      <c r="N142" s="134"/>
      <c r="O142" s="134"/>
      <c r="P142" s="134"/>
      <c r="Q142" s="134"/>
      <c r="R142" s="126"/>
      <c r="S142" s="126"/>
      <c r="DS142" s="93"/>
      <c r="DT142" s="93"/>
      <c r="DU142" s="93"/>
      <c r="DV142" s="93"/>
      <c r="DW142" s="93"/>
    </row>
    <row r="143" spans="1:127" x14ac:dyDescent="0.2">
      <c r="A143" s="126"/>
      <c r="B143" s="126"/>
      <c r="C143" s="126"/>
      <c r="D143" s="126"/>
      <c r="E143" s="126"/>
      <c r="F143" s="126"/>
      <c r="G143" s="126"/>
      <c r="H143" s="126"/>
      <c r="I143" s="126"/>
      <c r="J143" s="126"/>
      <c r="K143" s="126"/>
      <c r="L143" s="94"/>
      <c r="M143" s="135"/>
      <c r="N143" s="134"/>
      <c r="O143" s="134"/>
      <c r="P143" s="134"/>
      <c r="Q143" s="134"/>
      <c r="R143" s="126"/>
      <c r="S143" s="126"/>
      <c r="DS143" s="93"/>
      <c r="DT143" s="93"/>
      <c r="DU143" s="93"/>
      <c r="DV143" s="93"/>
      <c r="DW143" s="93"/>
    </row>
    <row r="144" spans="1:127" hidden="1" x14ac:dyDescent="0.2">
      <c r="A144" s="126"/>
      <c r="B144" s="126"/>
      <c r="C144" s="126"/>
      <c r="D144" s="126"/>
      <c r="E144" s="126"/>
      <c r="F144" s="126"/>
      <c r="G144" s="126"/>
      <c r="H144" s="126"/>
      <c r="I144" s="126"/>
      <c r="J144" s="126"/>
      <c r="K144" s="126"/>
      <c r="L144" s="94"/>
      <c r="M144" s="135"/>
      <c r="N144" s="134"/>
      <c r="O144" s="134"/>
      <c r="P144" s="134"/>
      <c r="Q144" s="134"/>
      <c r="R144" s="126"/>
      <c r="S144" s="126"/>
      <c r="DS144" s="93"/>
      <c r="DT144" s="93"/>
      <c r="DU144" s="93"/>
      <c r="DV144" s="93"/>
      <c r="DW144" s="93"/>
    </row>
    <row r="145" spans="1:127" hidden="1" x14ac:dyDescent="0.2">
      <c r="A145" s="126"/>
      <c r="B145" s="126"/>
      <c r="C145" s="126"/>
      <c r="D145" s="126"/>
      <c r="E145" s="126"/>
      <c r="F145" s="126"/>
      <c r="G145" s="126"/>
      <c r="H145" s="126"/>
      <c r="I145" s="126"/>
      <c r="J145" s="126"/>
      <c r="K145" s="126"/>
      <c r="L145" s="94"/>
      <c r="M145" s="135"/>
      <c r="N145" s="134"/>
      <c r="O145" s="134"/>
      <c r="P145" s="134"/>
      <c r="Q145" s="134"/>
      <c r="R145" s="126"/>
      <c r="S145" s="126"/>
      <c r="DS145" s="93"/>
      <c r="DT145" s="93"/>
      <c r="DU145" s="93"/>
      <c r="DV145" s="93"/>
      <c r="DW145" s="93"/>
    </row>
    <row r="146" spans="1:127" hidden="1" x14ac:dyDescent="0.2">
      <c r="A146" s="126"/>
      <c r="B146" s="126"/>
      <c r="C146" s="126"/>
      <c r="D146" s="126"/>
      <c r="E146" s="126"/>
      <c r="F146" s="126"/>
      <c r="G146" s="126"/>
      <c r="H146" s="126"/>
      <c r="I146" s="126"/>
      <c r="J146" s="126"/>
      <c r="K146" s="126"/>
      <c r="L146" s="94"/>
      <c r="M146" s="135"/>
      <c r="N146" s="134"/>
      <c r="O146" s="134"/>
      <c r="P146" s="134"/>
      <c r="Q146" s="134"/>
      <c r="R146" s="126"/>
      <c r="S146" s="126"/>
      <c r="DS146" s="93"/>
      <c r="DT146" s="93"/>
      <c r="DU146" s="93"/>
      <c r="DV146" s="93"/>
      <c r="DW146" s="93"/>
    </row>
    <row r="147" spans="1:127" hidden="1" x14ac:dyDescent="0.2">
      <c r="A147" s="126"/>
      <c r="B147" s="126"/>
      <c r="C147" s="126"/>
      <c r="D147" s="126"/>
      <c r="E147" s="126"/>
      <c r="F147" s="126"/>
      <c r="G147" s="126"/>
      <c r="H147" s="126"/>
      <c r="I147" s="126"/>
      <c r="J147" s="126"/>
      <c r="K147" s="126"/>
      <c r="L147" s="94"/>
      <c r="M147" s="135"/>
      <c r="N147" s="134"/>
      <c r="O147" s="134"/>
      <c r="P147" s="134"/>
      <c r="Q147" s="134"/>
      <c r="R147" s="126"/>
      <c r="S147" s="126"/>
      <c r="DS147" s="93"/>
      <c r="DT147" s="93"/>
      <c r="DU147" s="93"/>
      <c r="DV147" s="93"/>
      <c r="DW147" s="93"/>
    </row>
    <row r="148" spans="1:127" hidden="1" x14ac:dyDescent="0.2">
      <c r="A148" s="126"/>
      <c r="B148" s="126"/>
      <c r="C148" s="126"/>
      <c r="D148" s="126"/>
      <c r="E148" s="126"/>
      <c r="F148" s="126"/>
      <c r="G148" s="126"/>
      <c r="H148" s="126"/>
      <c r="I148" s="126"/>
      <c r="J148" s="126"/>
      <c r="K148" s="126"/>
      <c r="L148" s="94"/>
      <c r="M148" s="135"/>
      <c r="N148" s="134"/>
      <c r="O148" s="134"/>
      <c r="P148" s="134"/>
      <c r="Q148" s="134"/>
      <c r="R148" s="126"/>
      <c r="S148" s="126"/>
      <c r="DS148" s="93"/>
      <c r="DT148" s="93"/>
      <c r="DU148" s="93"/>
      <c r="DV148" s="93"/>
      <c r="DW148" s="93"/>
    </row>
    <row r="149" spans="1:127" hidden="1" x14ac:dyDescent="0.2">
      <c r="A149" s="126"/>
      <c r="B149" s="126"/>
      <c r="C149" s="126"/>
      <c r="D149" s="126"/>
      <c r="E149" s="126"/>
      <c r="F149" s="126"/>
      <c r="G149" s="126"/>
      <c r="H149" s="126"/>
      <c r="I149" s="126"/>
      <c r="J149" s="126"/>
      <c r="K149" s="126"/>
      <c r="L149" s="94"/>
      <c r="M149" s="135"/>
      <c r="N149" s="134"/>
      <c r="O149" s="134"/>
      <c r="P149" s="134"/>
      <c r="Q149" s="134"/>
      <c r="R149" s="126"/>
      <c r="S149" s="126"/>
      <c r="DS149" s="93"/>
      <c r="DT149" s="93"/>
      <c r="DU149" s="93"/>
      <c r="DV149" s="93"/>
      <c r="DW149" s="93"/>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93"/>
      <c r="DT150" s="93"/>
      <c r="DU150" s="93"/>
      <c r="DV150" s="93"/>
      <c r="DW150" s="93"/>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93"/>
      <c r="DT151" s="93"/>
      <c r="DU151" s="93"/>
      <c r="DV151" s="93"/>
      <c r="DW151" s="93"/>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93"/>
      <c r="DT152" s="93"/>
      <c r="DU152" s="93"/>
      <c r="DV152" s="93"/>
      <c r="DW152" s="93"/>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93"/>
      <c r="DT153" s="93"/>
      <c r="DU153" s="93"/>
      <c r="DV153" s="93"/>
      <c r="DW153" s="93"/>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93"/>
      <c r="DT154" s="93"/>
      <c r="DU154" s="93"/>
      <c r="DV154" s="93"/>
      <c r="DW154" s="93"/>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93"/>
      <c r="DT155" s="93"/>
      <c r="DU155" s="93"/>
      <c r="DV155" s="93"/>
      <c r="DW155" s="93"/>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93"/>
      <c r="DT156" s="93"/>
      <c r="DU156" s="93"/>
      <c r="DV156" s="93"/>
      <c r="DW156" s="93"/>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93"/>
      <c r="DT157" s="93"/>
      <c r="DU157" s="93"/>
      <c r="DV157" s="93"/>
      <c r="DW157" s="93"/>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93"/>
      <c r="DT158" s="93"/>
      <c r="DU158" s="93"/>
      <c r="DV158" s="93"/>
      <c r="DW158" s="93"/>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93"/>
      <c r="DT159" s="93"/>
      <c r="DU159" s="93"/>
      <c r="DV159" s="93"/>
      <c r="DW159" s="93"/>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93"/>
      <c r="DT160" s="93"/>
      <c r="DU160" s="93"/>
      <c r="DV160" s="93"/>
      <c r="DW160" s="93"/>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93"/>
      <c r="DT161" s="93"/>
      <c r="DU161" s="93"/>
      <c r="DV161" s="93"/>
      <c r="DW161" s="93"/>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93"/>
      <c r="DT162" s="93"/>
      <c r="DU162" s="93"/>
      <c r="DV162" s="93"/>
      <c r="DW162" s="93"/>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93"/>
      <c r="DT163" s="93"/>
      <c r="DU163" s="93"/>
      <c r="DV163" s="93"/>
      <c r="DW163" s="93"/>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93"/>
      <c r="DT164" s="93"/>
      <c r="DU164" s="93"/>
      <c r="DV164" s="93"/>
      <c r="DW164" s="93"/>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93"/>
      <c r="DT165" s="93"/>
      <c r="DU165" s="93"/>
      <c r="DV165" s="93"/>
      <c r="DW165" s="93"/>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93"/>
      <c r="DT166" s="93"/>
      <c r="DU166" s="93"/>
      <c r="DV166" s="93"/>
      <c r="DW166" s="93"/>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93"/>
      <c r="DT167" s="93"/>
      <c r="DU167" s="93"/>
      <c r="DV167" s="93"/>
      <c r="DW167" s="93"/>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93"/>
      <c r="DT168" s="93"/>
      <c r="DU168" s="93"/>
      <c r="DV168" s="93"/>
      <c r="DW168" s="93"/>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93"/>
      <c r="DT169" s="93"/>
      <c r="DU169" s="93"/>
      <c r="DV169" s="93"/>
      <c r="DW169" s="93"/>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93"/>
      <c r="DT170" s="93"/>
      <c r="DU170" s="93"/>
      <c r="DV170" s="93"/>
      <c r="DW170" s="93"/>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93"/>
      <c r="DT171" s="93"/>
      <c r="DU171" s="93"/>
      <c r="DV171" s="93"/>
      <c r="DW171" s="93"/>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93"/>
      <c r="DT172" s="93"/>
      <c r="DU172" s="93"/>
      <c r="DV172" s="93"/>
      <c r="DW172" s="93"/>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93"/>
      <c r="DT173" s="93"/>
      <c r="DU173" s="93"/>
      <c r="DV173" s="93"/>
      <c r="DW173" s="93"/>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93"/>
      <c r="DT174" s="93"/>
      <c r="DU174" s="93"/>
      <c r="DV174" s="93"/>
      <c r="DW174" s="93"/>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93"/>
      <c r="DT175" s="93"/>
      <c r="DU175" s="93"/>
      <c r="DV175" s="93"/>
      <c r="DW175" s="93"/>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93"/>
      <c r="DT176" s="93"/>
      <c r="DU176" s="93"/>
      <c r="DV176" s="93"/>
      <c r="DW176" s="93"/>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93"/>
      <c r="DT177" s="93"/>
      <c r="DU177" s="93"/>
      <c r="DV177" s="93"/>
      <c r="DW177" s="93"/>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93"/>
      <c r="DT178" s="93"/>
      <c r="DU178" s="93"/>
      <c r="DV178" s="93"/>
      <c r="DW178" s="93"/>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93"/>
      <c r="DT179" s="93"/>
      <c r="DU179" s="93"/>
      <c r="DV179" s="93"/>
      <c r="DW179" s="93"/>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93"/>
      <c r="DT180" s="93"/>
      <c r="DU180" s="93"/>
      <c r="DV180" s="93"/>
      <c r="DW180" s="93"/>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93"/>
      <c r="DT181" s="93"/>
      <c r="DU181" s="93"/>
      <c r="DV181" s="93"/>
      <c r="DW181" s="93"/>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93"/>
      <c r="DT182" s="93"/>
      <c r="DU182" s="93"/>
      <c r="DV182" s="93"/>
      <c r="DW182" s="93"/>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93"/>
      <c r="DT183" s="93"/>
      <c r="DU183" s="93"/>
      <c r="DV183" s="93"/>
      <c r="DW183" s="93"/>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93"/>
      <c r="DT184" s="93"/>
      <c r="DU184" s="93"/>
      <c r="DV184" s="93"/>
      <c r="DW184" s="93"/>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93"/>
      <c r="DT185" s="93"/>
      <c r="DU185" s="93"/>
      <c r="DV185" s="93"/>
      <c r="DW185" s="93"/>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93"/>
      <c r="DT186" s="93"/>
      <c r="DU186" s="93"/>
      <c r="DV186" s="93"/>
      <c r="DW186" s="93"/>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93"/>
      <c r="DT187" s="93"/>
      <c r="DU187" s="93"/>
      <c r="DV187" s="93"/>
      <c r="DW187" s="93"/>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93"/>
      <c r="DT188" s="93"/>
      <c r="DU188" s="93"/>
      <c r="DV188" s="93"/>
      <c r="DW188" s="93"/>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93"/>
      <c r="DT189" s="93"/>
      <c r="DU189" s="93"/>
      <c r="DV189" s="93"/>
      <c r="DW189" s="93"/>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93"/>
      <c r="DT190" s="93"/>
      <c r="DU190" s="93"/>
      <c r="DV190" s="93"/>
      <c r="DW190" s="93"/>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93"/>
      <c r="DT191" s="93"/>
      <c r="DU191" s="93"/>
      <c r="DV191" s="93"/>
      <c r="DW191" s="93"/>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93"/>
      <c r="DT192" s="93"/>
      <c r="DU192" s="93"/>
      <c r="DV192" s="93"/>
      <c r="DW192" s="93"/>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93"/>
      <c r="DT193" s="93"/>
      <c r="DU193" s="93"/>
      <c r="DV193" s="93"/>
      <c r="DW193" s="93"/>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93"/>
      <c r="DT194" s="93"/>
      <c r="DU194" s="93"/>
      <c r="DV194" s="93"/>
      <c r="DW194" s="93"/>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93"/>
      <c r="DT195" s="93"/>
      <c r="DU195" s="93"/>
      <c r="DV195" s="93"/>
      <c r="DW195" s="93"/>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93"/>
      <c r="DT196" s="93"/>
      <c r="DU196" s="93"/>
      <c r="DV196" s="93"/>
      <c r="DW196" s="93"/>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93"/>
      <c r="DT197" s="93"/>
      <c r="DU197" s="93"/>
      <c r="DV197" s="93"/>
      <c r="DW197" s="93"/>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93"/>
      <c r="DT198" s="93"/>
      <c r="DU198" s="93"/>
      <c r="DV198" s="93"/>
      <c r="DW198" s="93"/>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93"/>
      <c r="DT199" s="93"/>
      <c r="DU199" s="93"/>
      <c r="DV199" s="93"/>
      <c r="DW199" s="93"/>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93"/>
      <c r="DT200" s="93"/>
      <c r="DU200" s="93"/>
      <c r="DV200" s="93"/>
      <c r="DW200" s="93"/>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93"/>
      <c r="DT201" s="93"/>
      <c r="DU201" s="93"/>
      <c r="DV201" s="93"/>
      <c r="DW201" s="93"/>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93"/>
      <c r="DT202" s="93"/>
      <c r="DU202" s="93"/>
      <c r="DV202" s="93"/>
      <c r="DW202" s="93"/>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93"/>
      <c r="DT203" s="93"/>
      <c r="DU203" s="93"/>
      <c r="DV203" s="93"/>
      <c r="DW203" s="93"/>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93"/>
      <c r="DT204" s="93"/>
      <c r="DU204" s="93"/>
      <c r="DV204" s="93"/>
      <c r="DW204" s="93"/>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93"/>
      <c r="DT205" s="93"/>
      <c r="DU205" s="93"/>
      <c r="DV205" s="93"/>
      <c r="DW205" s="93"/>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93"/>
      <c r="DT206" s="93"/>
      <c r="DU206" s="93"/>
      <c r="DV206" s="93"/>
      <c r="DW206" s="93"/>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93"/>
      <c r="DT207" s="93"/>
      <c r="DU207" s="93"/>
      <c r="DV207" s="93"/>
      <c r="DW207" s="93"/>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93"/>
      <c r="DT208" s="93"/>
      <c r="DU208" s="93"/>
      <c r="DV208" s="93"/>
      <c r="DW208" s="93"/>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93"/>
      <c r="DT209" s="93"/>
      <c r="DU209" s="93"/>
      <c r="DV209" s="93"/>
      <c r="DW209" s="93"/>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93"/>
      <c r="DT210" s="93"/>
      <c r="DU210" s="93"/>
      <c r="DV210" s="93"/>
      <c r="DW210" s="93"/>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93"/>
      <c r="DT211" s="93"/>
      <c r="DU211" s="93"/>
      <c r="DV211" s="93"/>
      <c r="DW211" s="93"/>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93"/>
      <c r="DT212" s="93"/>
      <c r="DU212" s="93"/>
      <c r="DV212" s="93"/>
      <c r="DW212" s="93"/>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93"/>
      <c r="DT213" s="93"/>
      <c r="DU213" s="93"/>
      <c r="DV213" s="93"/>
      <c r="DW213" s="93"/>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93"/>
      <c r="DT214" s="93"/>
      <c r="DU214" s="93"/>
      <c r="DV214" s="93"/>
      <c r="DW214" s="93"/>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93"/>
      <c r="DT215" s="93"/>
      <c r="DU215" s="93"/>
      <c r="DV215" s="93"/>
      <c r="DW215" s="93"/>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93"/>
      <c r="DT216" s="93"/>
      <c r="DU216" s="93"/>
      <c r="DV216" s="93"/>
      <c r="DW216" s="93"/>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93"/>
      <c r="DT217" s="93"/>
      <c r="DU217" s="93"/>
      <c r="DV217" s="93"/>
      <c r="DW217" s="93"/>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93"/>
      <c r="DT218" s="93"/>
      <c r="DU218" s="93"/>
      <c r="DV218" s="93"/>
      <c r="DW218" s="93"/>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93"/>
      <c r="DT219" s="93"/>
      <c r="DU219" s="93"/>
      <c r="DV219" s="93"/>
      <c r="DW219" s="93"/>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93"/>
      <c r="DT220" s="93"/>
      <c r="DU220" s="93"/>
      <c r="DV220" s="93"/>
      <c r="DW220" s="93"/>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93"/>
      <c r="DT221" s="93"/>
      <c r="DU221" s="93"/>
      <c r="DV221" s="93"/>
      <c r="DW221" s="93"/>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93"/>
      <c r="DT222" s="93"/>
      <c r="DU222" s="93"/>
      <c r="DV222" s="93"/>
      <c r="DW222" s="93"/>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93"/>
      <c r="DT223" s="93"/>
      <c r="DU223" s="93"/>
      <c r="DV223" s="93"/>
      <c r="DW223" s="93"/>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93"/>
      <c r="DT224" s="93"/>
      <c r="DU224" s="93"/>
      <c r="DV224" s="93"/>
      <c r="DW224" s="93"/>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93"/>
      <c r="DT225" s="93"/>
      <c r="DU225" s="93"/>
      <c r="DV225" s="93"/>
      <c r="DW225" s="93"/>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93"/>
      <c r="DT226" s="93"/>
      <c r="DU226" s="93"/>
      <c r="DV226" s="93"/>
      <c r="DW226" s="93"/>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93"/>
      <c r="DT227" s="93"/>
      <c r="DU227" s="93"/>
      <c r="DV227" s="93"/>
      <c r="DW227" s="93"/>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93"/>
      <c r="DT228" s="93"/>
      <c r="DU228" s="93"/>
      <c r="DV228" s="93"/>
      <c r="DW228" s="93"/>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93"/>
      <c r="DT229" s="93"/>
      <c r="DU229" s="93"/>
      <c r="DV229" s="93"/>
      <c r="DW229" s="93"/>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93"/>
      <c r="DT230" s="93"/>
      <c r="DU230" s="93"/>
      <c r="DV230" s="93"/>
      <c r="DW230" s="93"/>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93"/>
      <c r="DT231" s="93"/>
      <c r="DU231" s="93"/>
      <c r="DV231" s="93"/>
      <c r="DW231" s="93"/>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93"/>
      <c r="DT232" s="93"/>
      <c r="DU232" s="93"/>
      <c r="DV232" s="93"/>
      <c r="DW232" s="93"/>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93"/>
      <c r="DT233" s="93"/>
      <c r="DU233" s="93"/>
      <c r="DV233" s="93"/>
      <c r="DW233" s="93"/>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93"/>
      <c r="DT234" s="93"/>
      <c r="DU234" s="93"/>
      <c r="DV234" s="93"/>
      <c r="DW234" s="93"/>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93"/>
      <c r="DT235" s="93"/>
      <c r="DU235" s="93"/>
      <c r="DV235" s="93"/>
      <c r="DW235" s="93"/>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93"/>
      <c r="DT236" s="93"/>
      <c r="DU236" s="93"/>
      <c r="DV236" s="93"/>
      <c r="DW236" s="93"/>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93"/>
      <c r="DT237" s="93"/>
      <c r="DU237" s="93"/>
      <c r="DV237" s="93"/>
      <c r="DW237" s="93"/>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93"/>
      <c r="DT238" s="93"/>
      <c r="DU238" s="93"/>
      <c r="DV238" s="93"/>
      <c r="DW238" s="93"/>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93"/>
      <c r="DT239" s="93"/>
      <c r="DU239" s="93"/>
      <c r="DV239" s="93"/>
      <c r="DW239" s="93"/>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93"/>
      <c r="DT240" s="93"/>
      <c r="DU240" s="93"/>
      <c r="DV240" s="93"/>
      <c r="DW240" s="93"/>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93"/>
      <c r="DT241" s="93"/>
      <c r="DU241" s="93"/>
      <c r="DV241" s="93"/>
      <c r="DW241" s="93"/>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93"/>
      <c r="DT242" s="93"/>
      <c r="DU242" s="93"/>
      <c r="DV242" s="93"/>
      <c r="DW242" s="93"/>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93"/>
      <c r="DT243" s="93"/>
      <c r="DU243" s="93"/>
      <c r="DV243" s="93"/>
      <c r="DW243" s="93"/>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93"/>
      <c r="DT244" s="93"/>
      <c r="DU244" s="93"/>
      <c r="DV244" s="93"/>
      <c r="DW244" s="93"/>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93"/>
      <c r="DT245" s="93"/>
      <c r="DU245" s="93"/>
      <c r="DV245" s="93"/>
      <c r="DW245" s="93"/>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93"/>
      <c r="DT246" s="93"/>
      <c r="DU246" s="93"/>
      <c r="DV246" s="93"/>
      <c r="DW246" s="93"/>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93"/>
      <c r="DT247" s="93"/>
      <c r="DU247" s="93"/>
      <c r="DV247" s="93"/>
      <c r="DW247" s="93"/>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93"/>
      <c r="DT248" s="93"/>
      <c r="DU248" s="93"/>
      <c r="DV248" s="93"/>
      <c r="DW248" s="93"/>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93"/>
      <c r="DT249" s="93"/>
      <c r="DU249" s="93"/>
      <c r="DV249" s="93"/>
      <c r="DW249" s="93"/>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93"/>
      <c r="DT250" s="93"/>
      <c r="DU250" s="93"/>
      <c r="DV250" s="93"/>
      <c r="DW250" s="93"/>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93"/>
      <c r="DT251" s="93"/>
      <c r="DU251" s="93"/>
      <c r="DV251" s="93"/>
      <c r="DW251" s="93"/>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93"/>
      <c r="DT252" s="93"/>
      <c r="DU252" s="93"/>
      <c r="DV252" s="93"/>
      <c r="DW252" s="93"/>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93"/>
      <c r="DT253" s="93"/>
      <c r="DU253" s="93"/>
      <c r="DV253" s="93"/>
      <c r="DW253" s="93"/>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93"/>
      <c r="DT254" s="93"/>
      <c r="DU254" s="93"/>
      <c r="DV254" s="93"/>
      <c r="DW254" s="93"/>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93"/>
      <c r="DT255" s="93"/>
      <c r="DU255" s="93"/>
      <c r="DV255" s="93"/>
      <c r="DW255" s="93"/>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93"/>
      <c r="DT256" s="93"/>
      <c r="DU256" s="93"/>
      <c r="DV256" s="93"/>
      <c r="DW256" s="93"/>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93"/>
      <c r="DT257" s="93"/>
      <c r="DU257" s="93"/>
      <c r="DV257" s="93"/>
      <c r="DW257" s="93"/>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93"/>
      <c r="DT258" s="93"/>
      <c r="DU258" s="93"/>
      <c r="DV258" s="93"/>
      <c r="DW258" s="93"/>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93"/>
      <c r="DT259" s="93"/>
      <c r="DU259" s="93"/>
      <c r="DV259" s="93"/>
      <c r="DW259" s="93"/>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93"/>
      <c r="DT260" s="93"/>
      <c r="DU260" s="93"/>
      <c r="DV260" s="93"/>
      <c r="DW260" s="93"/>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93"/>
      <c r="DT261" s="93"/>
      <c r="DU261" s="93"/>
      <c r="DV261" s="93"/>
      <c r="DW261" s="93"/>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93"/>
      <c r="DT262" s="93"/>
      <c r="DU262" s="93"/>
      <c r="DV262" s="93"/>
      <c r="DW262" s="93"/>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93"/>
      <c r="DT263" s="93"/>
      <c r="DU263" s="93"/>
      <c r="DV263" s="93"/>
      <c r="DW263" s="93"/>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93"/>
      <c r="DT264" s="93"/>
      <c r="DU264" s="93"/>
      <c r="DV264" s="93"/>
      <c r="DW264" s="93"/>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93"/>
      <c r="DT265" s="93"/>
      <c r="DU265" s="93"/>
      <c r="DV265" s="93"/>
      <c r="DW265" s="93"/>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93"/>
      <c r="DT266" s="93"/>
      <c r="DU266" s="93"/>
      <c r="DV266" s="93"/>
      <c r="DW266" s="93"/>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93"/>
      <c r="DT267" s="93"/>
      <c r="DU267" s="93"/>
      <c r="DV267" s="93"/>
      <c r="DW267" s="93"/>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93"/>
      <c r="DT268" s="93"/>
      <c r="DU268" s="93"/>
      <c r="DV268" s="93"/>
      <c r="DW268" s="93"/>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93"/>
      <c r="DT269" s="93"/>
      <c r="DU269" s="93"/>
      <c r="DV269" s="93"/>
      <c r="DW269" s="93"/>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93"/>
      <c r="DT270" s="93"/>
      <c r="DU270" s="93"/>
      <c r="DV270" s="93"/>
      <c r="DW270" s="93"/>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93"/>
      <c r="DT271" s="93"/>
      <c r="DU271" s="93"/>
      <c r="DV271" s="93"/>
      <c r="DW271" s="93"/>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93"/>
      <c r="DT272" s="93"/>
      <c r="DU272" s="93"/>
      <c r="DV272" s="93"/>
      <c r="DW272" s="93"/>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93"/>
      <c r="DT273" s="93"/>
      <c r="DU273" s="93"/>
      <c r="DV273" s="93"/>
      <c r="DW273" s="93"/>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93"/>
      <c r="DT274" s="93"/>
      <c r="DU274" s="93"/>
      <c r="DV274" s="93"/>
      <c r="DW274" s="93"/>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93"/>
      <c r="DT275" s="93"/>
      <c r="DU275" s="93"/>
      <c r="DV275" s="93"/>
      <c r="DW275" s="93"/>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93"/>
      <c r="DT276" s="93"/>
      <c r="DU276" s="93"/>
      <c r="DV276" s="93"/>
      <c r="DW276" s="93"/>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93"/>
      <c r="DT277" s="93"/>
      <c r="DU277" s="93"/>
      <c r="DV277" s="93"/>
      <c r="DW277" s="93"/>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93"/>
      <c r="DT278" s="93"/>
      <c r="DU278" s="93"/>
      <c r="DV278" s="93"/>
      <c r="DW278" s="93"/>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93"/>
      <c r="DT279" s="93"/>
      <c r="DU279" s="93"/>
      <c r="DV279" s="93"/>
      <c r="DW279" s="93"/>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93"/>
      <c r="DT280" s="93"/>
      <c r="DU280" s="93"/>
      <c r="DV280" s="93"/>
      <c r="DW280" s="93"/>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93"/>
      <c r="DT281" s="93"/>
      <c r="DU281" s="93"/>
      <c r="DV281" s="93"/>
      <c r="DW281" s="93"/>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93"/>
      <c r="DT282" s="93"/>
      <c r="DU282" s="93"/>
      <c r="DV282" s="93"/>
      <c r="DW282" s="93"/>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93"/>
      <c r="DT283" s="93"/>
      <c r="DU283" s="93"/>
      <c r="DV283" s="93"/>
      <c r="DW283" s="93"/>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93"/>
      <c r="DT284" s="93"/>
      <c r="DU284" s="93"/>
      <c r="DV284" s="93"/>
      <c r="DW284" s="93"/>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93"/>
      <c r="DT285" s="93"/>
      <c r="DU285" s="93"/>
      <c r="DV285" s="93"/>
      <c r="DW285" s="93"/>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93"/>
      <c r="DT286" s="93"/>
      <c r="DU286" s="93"/>
      <c r="DV286" s="93"/>
      <c r="DW286" s="93"/>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93"/>
      <c r="DT287" s="93"/>
      <c r="DU287" s="93"/>
      <c r="DV287" s="93"/>
      <c r="DW287" s="93"/>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93"/>
      <c r="DT288" s="93"/>
      <c r="DU288" s="93"/>
      <c r="DV288" s="93"/>
      <c r="DW288" s="93"/>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93"/>
      <c r="DT289" s="93"/>
      <c r="DU289" s="93"/>
      <c r="DV289" s="93"/>
      <c r="DW289" s="93"/>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93"/>
      <c r="DT290" s="93"/>
      <c r="DU290" s="93"/>
      <c r="DV290" s="93"/>
      <c r="DW290" s="93"/>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93"/>
      <c r="DT291" s="93"/>
      <c r="DU291" s="93"/>
      <c r="DV291" s="93"/>
      <c r="DW291" s="93"/>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93"/>
      <c r="DT292" s="93"/>
      <c r="DU292" s="93"/>
      <c r="DV292" s="93"/>
      <c r="DW292" s="93"/>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93"/>
      <c r="DT293" s="93"/>
      <c r="DU293" s="93"/>
      <c r="DV293" s="93"/>
      <c r="DW293" s="93"/>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93"/>
      <c r="DT294" s="93"/>
      <c r="DU294" s="93"/>
      <c r="DV294" s="93"/>
      <c r="DW294" s="93"/>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93"/>
      <c r="DT295" s="93"/>
      <c r="DU295" s="93"/>
      <c r="DV295" s="93"/>
      <c r="DW295" s="93"/>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93"/>
      <c r="DT296" s="93"/>
      <c r="DU296" s="93"/>
      <c r="DV296" s="93"/>
      <c r="DW296" s="93"/>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93"/>
      <c r="DT297" s="93"/>
      <c r="DU297" s="93"/>
      <c r="DV297" s="93"/>
      <c r="DW297" s="93"/>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93"/>
      <c r="DT298" s="93"/>
      <c r="DU298" s="93"/>
      <c r="DV298" s="93"/>
      <c r="DW298" s="93"/>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93"/>
      <c r="DT299" s="93"/>
      <c r="DU299" s="93"/>
      <c r="DV299" s="93"/>
      <c r="DW299" s="93"/>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93"/>
      <c r="DT300" s="93"/>
      <c r="DU300" s="93"/>
      <c r="DV300" s="93"/>
      <c r="DW300" s="93"/>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93"/>
      <c r="DT301" s="93"/>
      <c r="DU301" s="93"/>
      <c r="DV301" s="93"/>
      <c r="DW301" s="93"/>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93"/>
      <c r="DT302" s="93"/>
      <c r="DU302" s="93"/>
      <c r="DV302" s="93"/>
      <c r="DW302" s="93"/>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93"/>
      <c r="DT303" s="93"/>
      <c r="DU303" s="93"/>
      <c r="DV303" s="93"/>
      <c r="DW303" s="93"/>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93"/>
      <c r="DT304" s="93"/>
      <c r="DU304" s="93"/>
      <c r="DV304" s="93"/>
      <c r="DW304" s="93"/>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93"/>
      <c r="DT305" s="93"/>
      <c r="DU305" s="93"/>
      <c r="DV305" s="93"/>
      <c r="DW305" s="93"/>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93"/>
      <c r="DT306" s="93"/>
      <c r="DU306" s="93"/>
      <c r="DV306" s="93"/>
      <c r="DW306" s="93"/>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93"/>
      <c r="DT307" s="93"/>
      <c r="DU307" s="93"/>
      <c r="DV307" s="93"/>
      <c r="DW307" s="93"/>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93"/>
      <c r="DT308" s="93"/>
      <c r="DU308" s="93"/>
      <c r="DV308" s="93"/>
      <c r="DW308" s="93"/>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93"/>
      <c r="DT309" s="93"/>
      <c r="DU309" s="93"/>
      <c r="DV309" s="93"/>
      <c r="DW309" s="93"/>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93"/>
      <c r="DT310" s="93"/>
      <c r="DU310" s="93"/>
      <c r="DV310" s="93"/>
      <c r="DW310" s="93"/>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93"/>
      <c r="DT311" s="93"/>
      <c r="DU311" s="93"/>
      <c r="DV311" s="93"/>
      <c r="DW311" s="93"/>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93"/>
      <c r="DT312" s="93"/>
      <c r="DU312" s="93"/>
      <c r="DV312" s="93"/>
      <c r="DW312" s="93"/>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93"/>
      <c r="DT313" s="93"/>
      <c r="DU313" s="93"/>
      <c r="DV313" s="93"/>
      <c r="DW313" s="93"/>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93"/>
      <c r="DT314" s="93"/>
      <c r="DU314" s="93"/>
      <c r="DV314" s="93"/>
      <c r="DW314" s="93"/>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93"/>
      <c r="DT315" s="93"/>
      <c r="DU315" s="93"/>
      <c r="DV315" s="93"/>
      <c r="DW315" s="93"/>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93"/>
      <c r="DT316" s="93"/>
      <c r="DU316" s="93"/>
      <c r="DV316" s="93"/>
      <c r="DW316" s="93"/>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93"/>
      <c r="DT317" s="93"/>
      <c r="DU317" s="93"/>
      <c r="DV317" s="93"/>
      <c r="DW317" s="93"/>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93"/>
      <c r="DT318" s="93"/>
      <c r="DU318" s="93"/>
      <c r="DV318" s="93"/>
      <c r="DW318" s="93"/>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93"/>
      <c r="DT319" s="93"/>
      <c r="DU319" s="93"/>
      <c r="DV319" s="93"/>
      <c r="DW319" s="93"/>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93"/>
      <c r="DT320" s="93"/>
      <c r="DU320" s="93"/>
      <c r="DV320" s="93"/>
      <c r="DW320" s="93"/>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93"/>
      <c r="DT321" s="93"/>
      <c r="DU321" s="93"/>
      <c r="DV321" s="93"/>
      <c r="DW321" s="93"/>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93"/>
      <c r="DT322" s="93"/>
      <c r="DU322" s="93"/>
      <c r="DV322" s="93"/>
      <c r="DW322" s="93"/>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93"/>
      <c r="DT323" s="93"/>
      <c r="DU323" s="93"/>
      <c r="DV323" s="93"/>
      <c r="DW323" s="93"/>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93"/>
      <c r="DT324" s="93"/>
      <c r="DU324" s="93"/>
      <c r="DV324" s="93"/>
      <c r="DW324" s="93"/>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93"/>
      <c r="DT325" s="93"/>
      <c r="DU325" s="93"/>
      <c r="DV325" s="93"/>
      <c r="DW325" s="93"/>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93"/>
      <c r="DT326" s="93"/>
      <c r="DU326" s="93"/>
      <c r="DV326" s="93"/>
      <c r="DW326" s="93"/>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93"/>
      <c r="DT327" s="93"/>
      <c r="DU327" s="93"/>
      <c r="DV327" s="93"/>
      <c r="DW327" s="93"/>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93"/>
      <c r="DT328" s="93"/>
      <c r="DU328" s="93"/>
      <c r="DV328" s="93"/>
      <c r="DW328" s="93"/>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93"/>
      <c r="DT329" s="93"/>
      <c r="DU329" s="93"/>
      <c r="DV329" s="93"/>
      <c r="DW329" s="93"/>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93"/>
      <c r="DT330" s="93"/>
      <c r="DU330" s="93"/>
      <c r="DV330" s="93"/>
      <c r="DW330" s="93"/>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93"/>
      <c r="DT331" s="93"/>
      <c r="DU331" s="93"/>
      <c r="DV331" s="93"/>
      <c r="DW331" s="93"/>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93"/>
      <c r="DT332" s="93"/>
      <c r="DU332" s="93"/>
      <c r="DV332" s="93"/>
      <c r="DW332" s="93"/>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93"/>
      <c r="DT333" s="93"/>
      <c r="DU333" s="93"/>
      <c r="DV333" s="93"/>
      <c r="DW333" s="93"/>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93"/>
      <c r="DT334" s="93"/>
      <c r="DU334" s="93"/>
      <c r="DV334" s="93"/>
      <c r="DW334" s="93"/>
    </row>
    <row r="335" spans="1:127" x14ac:dyDescent="0.2">
      <c r="A335" s="126"/>
      <c r="B335" s="126"/>
      <c r="C335" s="126"/>
      <c r="D335" s="126"/>
      <c r="E335" s="126"/>
      <c r="F335" s="169"/>
      <c r="G335" s="126"/>
      <c r="H335" s="126"/>
      <c r="I335" s="126"/>
      <c r="J335" s="126"/>
      <c r="K335" s="126"/>
      <c r="L335" s="94"/>
      <c r="M335" s="135"/>
      <c r="N335" s="134"/>
      <c r="O335" s="134"/>
      <c r="P335" s="134"/>
      <c r="Q335" s="134"/>
      <c r="R335" s="126"/>
      <c r="S335" s="126"/>
      <c r="DS335" s="93"/>
      <c r="DT335" s="93"/>
      <c r="DU335" s="93"/>
      <c r="DV335" s="93"/>
      <c r="DW335" s="93"/>
    </row>
    <row r="336" spans="1:127" ht="24.95" customHeight="1" x14ac:dyDescent="0.2">
      <c r="A336" s="162">
        <f>COUNTIF(A108:A142,"X")</f>
        <v>0</v>
      </c>
      <c r="B336" s="163" t="s">
        <v>230</v>
      </c>
      <c r="I336" s="126"/>
      <c r="J336" s="128"/>
      <c r="K336" s="126"/>
      <c r="L336" s="126"/>
      <c r="M336" s="126"/>
      <c r="N336" s="126"/>
      <c r="O336" s="126"/>
    </row>
    <row r="337" spans="1:15" ht="24.95" hidden="1" customHeight="1" x14ac:dyDescent="0.2">
      <c r="A337" s="162"/>
      <c r="B337" s="163"/>
      <c r="I337" s="126"/>
      <c r="J337" s="128"/>
      <c r="K337" s="126"/>
      <c r="L337" s="126"/>
      <c r="M337" s="126"/>
      <c r="N337" s="126"/>
      <c r="O337" s="126"/>
    </row>
    <row r="338" spans="1:15" ht="24.95" hidden="1" customHeight="1" x14ac:dyDescent="0.2">
      <c r="A338" s="162"/>
      <c r="B338" s="163"/>
      <c r="I338" s="126"/>
      <c r="J338" s="128"/>
      <c r="K338" s="126"/>
      <c r="L338" s="126"/>
      <c r="M338" s="126"/>
      <c r="N338" s="126"/>
      <c r="O338" s="126"/>
    </row>
    <row r="339" spans="1:15" ht="24.95" hidden="1" customHeight="1" x14ac:dyDescent="0.2">
      <c r="A339" s="162"/>
      <c r="B339" s="163"/>
      <c r="I339" s="126"/>
      <c r="J339" s="128"/>
      <c r="K339" s="126"/>
      <c r="L339" s="126"/>
      <c r="M339" s="126"/>
      <c r="N339" s="126"/>
      <c r="O339" s="126"/>
    </row>
    <row r="340" spans="1:15" ht="24.95" hidden="1" customHeight="1" x14ac:dyDescent="0.2">
      <c r="A340" s="162"/>
      <c r="B340" s="163"/>
      <c r="I340" s="126"/>
      <c r="J340" s="128"/>
      <c r="K340" s="126"/>
      <c r="L340" s="126"/>
      <c r="M340" s="126"/>
      <c r="N340" s="126"/>
      <c r="O340" s="126"/>
    </row>
    <row r="341" spans="1:15" ht="24.95" hidden="1" customHeight="1" x14ac:dyDescent="0.2">
      <c r="A341" s="162"/>
      <c r="B341" s="163"/>
      <c r="I341" s="126"/>
      <c r="J341" s="128"/>
      <c r="K341" s="126"/>
      <c r="L341" s="126"/>
      <c r="M341" s="126"/>
      <c r="N341" s="126"/>
      <c r="O341" s="126"/>
    </row>
    <row r="342" spans="1:15" ht="24.95" hidden="1" customHeight="1" x14ac:dyDescent="0.2">
      <c r="A342" s="162"/>
      <c r="B342" s="163"/>
      <c r="I342" s="126"/>
      <c r="J342" s="128"/>
      <c r="K342" s="126"/>
      <c r="L342" s="126"/>
      <c r="M342" s="126"/>
      <c r="N342" s="126"/>
      <c r="O342" s="126"/>
    </row>
    <row r="343" spans="1:15" ht="24.95" hidden="1" customHeight="1" x14ac:dyDescent="0.2">
      <c r="A343" s="162"/>
      <c r="B343" s="163"/>
      <c r="I343" s="126"/>
      <c r="J343" s="128"/>
      <c r="K343" s="126"/>
      <c r="L343" s="126"/>
      <c r="M343" s="126"/>
      <c r="N343" s="126"/>
      <c r="O343" s="126"/>
    </row>
    <row r="344" spans="1:15" ht="24.95" hidden="1" customHeight="1" x14ac:dyDescent="0.2">
      <c r="A344" s="162"/>
      <c r="B344" s="163"/>
      <c r="I344" s="126"/>
      <c r="J344" s="128"/>
      <c r="K344" s="126"/>
      <c r="L344" s="126"/>
      <c r="M344" s="126"/>
      <c r="N344" s="126"/>
      <c r="O344" s="126"/>
    </row>
    <row r="345" spans="1:15" ht="24.95" hidden="1" customHeight="1" x14ac:dyDescent="0.2">
      <c r="A345" s="162"/>
      <c r="B345" s="163"/>
      <c r="I345" s="126"/>
      <c r="J345" s="128"/>
      <c r="K345" s="126"/>
      <c r="L345" s="126"/>
      <c r="M345" s="126"/>
      <c r="N345" s="126"/>
      <c r="O345" s="126"/>
    </row>
    <row r="346" spans="1:15" ht="24.95" hidden="1" customHeight="1" x14ac:dyDescent="0.2">
      <c r="A346" s="162"/>
      <c r="B346" s="163"/>
      <c r="I346" s="126"/>
      <c r="J346" s="128"/>
      <c r="K346" s="126"/>
      <c r="L346" s="126"/>
      <c r="M346" s="126"/>
      <c r="N346" s="126"/>
      <c r="O346" s="126"/>
    </row>
    <row r="347" spans="1:15" ht="24.95" hidden="1" customHeight="1" x14ac:dyDescent="0.2">
      <c r="A347" s="162"/>
      <c r="B347" s="163"/>
      <c r="I347" s="126"/>
      <c r="J347" s="128"/>
      <c r="K347" s="126"/>
      <c r="L347" s="126"/>
      <c r="M347" s="126"/>
      <c r="N347" s="126"/>
      <c r="O347" s="126"/>
    </row>
    <row r="348" spans="1:15" ht="24.95" hidden="1" customHeight="1" x14ac:dyDescent="0.2">
      <c r="A348" s="162"/>
      <c r="B348" s="163"/>
      <c r="I348" s="126"/>
      <c r="J348" s="128"/>
      <c r="K348" s="126"/>
      <c r="L348" s="126"/>
      <c r="M348" s="126"/>
      <c r="N348" s="126"/>
      <c r="O348" s="126"/>
    </row>
    <row r="349" spans="1:15" ht="24.95" hidden="1" customHeight="1" x14ac:dyDescent="0.2">
      <c r="A349" s="162"/>
      <c r="B349" s="163"/>
      <c r="I349" s="126"/>
      <c r="J349" s="128"/>
      <c r="K349" s="126"/>
      <c r="L349" s="126"/>
      <c r="M349" s="126"/>
      <c r="N349" s="126"/>
      <c r="O349" s="126"/>
    </row>
    <row r="350" spans="1:15" ht="24.95" hidden="1" customHeight="1" x14ac:dyDescent="0.2">
      <c r="A350" s="162"/>
      <c r="B350" s="163"/>
      <c r="I350" s="126"/>
      <c r="J350" s="128"/>
      <c r="K350" s="126"/>
      <c r="L350" s="126"/>
      <c r="M350" s="126"/>
      <c r="N350" s="126"/>
      <c r="O350" s="126"/>
    </row>
    <row r="351" spans="1:15" ht="24.95" hidden="1" customHeight="1" x14ac:dyDescent="0.2">
      <c r="A351" s="162"/>
      <c r="B351" s="163"/>
      <c r="I351" s="126"/>
      <c r="J351" s="128"/>
      <c r="K351" s="126"/>
      <c r="L351" s="126"/>
      <c r="M351" s="126"/>
      <c r="N351" s="126"/>
      <c r="O351" s="126"/>
    </row>
    <row r="352" spans="1:15"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x14ac:dyDescent="0.2">
      <c r="C405" s="170"/>
      <c r="E405" s="92"/>
      <c r="L405" s="126"/>
      <c r="M405" s="126"/>
      <c r="N405" s="126"/>
      <c r="O405" s="126"/>
      <c r="P405" s="126"/>
      <c r="DS405" s="93"/>
    </row>
    <row r="406" spans="1:123" hidden="1" x14ac:dyDescent="0.2">
      <c r="C406" s="170"/>
      <c r="E406" s="92"/>
      <c r="F406" s="132"/>
      <c r="G406" s="132"/>
      <c r="H406" s="132"/>
      <c r="I406" s="132"/>
      <c r="J406" s="132"/>
      <c r="K406" s="132"/>
      <c r="L406" s="126"/>
      <c r="M406" s="126"/>
      <c r="N406" s="126"/>
      <c r="O406" s="126"/>
      <c r="P406" s="126"/>
      <c r="Q406" s="132"/>
      <c r="R406" s="132"/>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132"/>
      <c r="BH406" s="132"/>
      <c r="BI406" s="132"/>
      <c r="BJ406" s="132"/>
      <c r="BK406" s="132"/>
      <c r="BL406" s="132"/>
      <c r="BM406" s="132"/>
      <c r="BN406" s="132"/>
      <c r="BO406" s="132"/>
      <c r="BP406" s="132"/>
      <c r="BQ406" s="132"/>
      <c r="BR406" s="132"/>
      <c r="BS406" s="132"/>
      <c r="BT406" s="132"/>
      <c r="BU406" s="132"/>
      <c r="BV406" s="132"/>
      <c r="BW406" s="132"/>
      <c r="BX406" s="132"/>
      <c r="BY406" s="132"/>
      <c r="BZ406" s="132"/>
      <c r="CA406" s="132"/>
      <c r="CB406" s="132"/>
      <c r="CC406" s="132"/>
      <c r="CD406" s="132"/>
      <c r="CE406" s="132"/>
      <c r="CF406" s="132"/>
      <c r="CG406" s="132"/>
      <c r="CH406" s="132"/>
      <c r="CI406" s="132"/>
      <c r="CJ406" s="132"/>
      <c r="CK406" s="132"/>
      <c r="CL406" s="132"/>
      <c r="CM406" s="132"/>
      <c r="CN406" s="132"/>
      <c r="CO406" s="132"/>
      <c r="CP406" s="132"/>
      <c r="CQ406" s="132"/>
      <c r="CR406" s="132"/>
      <c r="CS406" s="132"/>
      <c r="CT406" s="132"/>
      <c r="CU406" s="132"/>
      <c r="CV406" s="132"/>
      <c r="CW406" s="132"/>
      <c r="CX406" s="132"/>
      <c r="CY406" s="132"/>
      <c r="CZ406" s="132"/>
      <c r="DA406" s="132"/>
      <c r="DB406" s="132"/>
      <c r="DC406" s="132"/>
      <c r="DD406" s="132"/>
      <c r="DE406" s="132"/>
      <c r="DF406" s="132"/>
      <c r="DG406" s="132"/>
      <c r="DH406" s="132"/>
      <c r="DI406" s="132"/>
      <c r="DJ406" s="132"/>
      <c r="DK406" s="132"/>
      <c r="DL406" s="132"/>
      <c r="DM406" s="132"/>
      <c r="DN406" s="132"/>
      <c r="DO406" s="132"/>
      <c r="DP406" s="132"/>
      <c r="DQ406" s="132"/>
      <c r="DR406" s="132"/>
      <c r="DS406" s="132"/>
    </row>
    <row r="407" spans="1:123" hidden="1" x14ac:dyDescent="0.2">
      <c r="C407" s="170"/>
      <c r="E407" s="92"/>
      <c r="F407" s="132"/>
      <c r="G407" s="132"/>
      <c r="H407" s="132"/>
      <c r="I407" s="132"/>
      <c r="J407" s="132"/>
      <c r="K407" s="132"/>
      <c r="L407" s="126"/>
      <c r="M407" s="126"/>
      <c r="N407" s="126"/>
      <c r="O407" s="126"/>
      <c r="P407" s="126"/>
      <c r="Q407" s="132"/>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132"/>
      <c r="BH407" s="132"/>
      <c r="BI407" s="132"/>
      <c r="BJ407" s="132"/>
      <c r="BK407" s="132"/>
      <c r="BL407" s="132"/>
      <c r="BM407" s="132"/>
      <c r="BN407" s="132"/>
      <c r="BO407" s="132"/>
      <c r="BP407" s="132"/>
      <c r="BQ407" s="132"/>
      <c r="BR407" s="132"/>
      <c r="BS407" s="132"/>
      <c r="BT407" s="132"/>
      <c r="BU407" s="132"/>
      <c r="BV407" s="132"/>
      <c r="BW407" s="132"/>
      <c r="BX407" s="132"/>
      <c r="BY407" s="132"/>
      <c r="BZ407" s="132"/>
      <c r="CA407" s="132"/>
      <c r="CB407" s="132"/>
      <c r="CC407" s="132"/>
      <c r="CD407" s="132"/>
      <c r="CE407" s="132"/>
      <c r="CF407" s="132"/>
      <c r="CG407" s="132"/>
      <c r="CH407" s="132"/>
      <c r="CI407" s="132"/>
      <c r="CJ407" s="132"/>
      <c r="CK407" s="132"/>
      <c r="CL407" s="132"/>
      <c r="CM407" s="132"/>
      <c r="CN407" s="132"/>
      <c r="CO407" s="132"/>
      <c r="CP407" s="132"/>
      <c r="CQ407" s="132"/>
      <c r="CR407" s="132"/>
      <c r="CS407" s="132"/>
      <c r="CT407" s="132"/>
      <c r="CU407" s="132"/>
      <c r="CV407" s="132"/>
      <c r="CW407" s="132"/>
      <c r="CX407" s="132"/>
      <c r="CY407" s="132"/>
      <c r="CZ407" s="132"/>
      <c r="DA407" s="132"/>
      <c r="DB407" s="132"/>
      <c r="DC407" s="132"/>
      <c r="DD407" s="132"/>
      <c r="DE407" s="132"/>
      <c r="DF407" s="132"/>
      <c r="DG407" s="132"/>
      <c r="DH407" s="132"/>
      <c r="DI407" s="132"/>
      <c r="DJ407" s="132"/>
      <c r="DK407" s="132"/>
      <c r="DL407" s="132"/>
      <c r="DM407" s="132"/>
      <c r="DN407" s="132"/>
      <c r="DO407" s="132"/>
      <c r="DP407" s="132"/>
      <c r="DQ407" s="132"/>
      <c r="DR407" s="132"/>
      <c r="DS407" s="132"/>
    </row>
    <row r="408" spans="1:123" hidden="1" x14ac:dyDescent="0.2">
      <c r="C408" s="170"/>
      <c r="E408" s="92"/>
      <c r="F408" s="132"/>
      <c r="G408" s="132"/>
      <c r="H408" s="132"/>
      <c r="I408" s="132"/>
      <c r="J408" s="132"/>
      <c r="K408" s="132"/>
      <c r="L408" s="126"/>
      <c r="M408" s="126"/>
      <c r="N408" s="126"/>
      <c r="O408" s="126"/>
      <c r="P408" s="126"/>
      <c r="Q408" s="132"/>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132"/>
      <c r="BH408" s="132"/>
      <c r="BI408" s="132"/>
      <c r="BJ408" s="132"/>
      <c r="BK408" s="132"/>
      <c r="BL408" s="132"/>
      <c r="BM408" s="132"/>
      <c r="BN408" s="132"/>
      <c r="BO408" s="132"/>
      <c r="BP408" s="132"/>
      <c r="BQ408" s="132"/>
      <c r="BR408" s="132"/>
      <c r="BS408" s="132"/>
      <c r="BT408" s="132"/>
      <c r="BU408" s="132"/>
      <c r="BV408" s="132"/>
      <c r="BW408" s="132"/>
      <c r="BX408" s="132"/>
      <c r="BY408" s="132"/>
      <c r="BZ408" s="132"/>
      <c r="CA408" s="132"/>
      <c r="CB408" s="132"/>
      <c r="CC408" s="132"/>
      <c r="CD408" s="132"/>
      <c r="CE408" s="132"/>
      <c r="CF408" s="132"/>
      <c r="CG408" s="132"/>
      <c r="CH408" s="132"/>
      <c r="CI408" s="132"/>
      <c r="CJ408" s="132"/>
      <c r="CK408" s="132"/>
      <c r="CL408" s="132"/>
      <c r="CM408" s="132"/>
      <c r="CN408" s="132"/>
      <c r="CO408" s="132"/>
      <c r="CP408" s="132"/>
      <c r="CQ408" s="132"/>
      <c r="CR408" s="132"/>
      <c r="CS408" s="132"/>
      <c r="CT408" s="132"/>
      <c r="CU408" s="132"/>
      <c r="CV408" s="132"/>
      <c r="CW408" s="132"/>
      <c r="CX408" s="132"/>
      <c r="CY408" s="132"/>
      <c r="CZ408" s="132"/>
      <c r="DA408" s="132"/>
      <c r="DB408" s="132"/>
      <c r="DC408" s="132"/>
      <c r="DD408" s="132"/>
      <c r="DE408" s="132"/>
      <c r="DF408" s="132"/>
      <c r="DG408" s="132"/>
      <c r="DH408" s="132"/>
      <c r="DI408" s="132"/>
      <c r="DJ408" s="132"/>
      <c r="DK408" s="132"/>
      <c r="DL408" s="132"/>
      <c r="DM408" s="132"/>
      <c r="DN408" s="132"/>
      <c r="DO408" s="132"/>
      <c r="DP408" s="132"/>
      <c r="DQ408" s="132"/>
      <c r="DR408" s="132"/>
      <c r="DS408" s="132"/>
    </row>
    <row r="409" spans="1:123" hidden="1" x14ac:dyDescent="0.2">
      <c r="C409" s="170"/>
      <c r="E409" s="92"/>
      <c r="F409" s="132"/>
      <c r="G409" s="132"/>
      <c r="H409" s="132"/>
      <c r="I409" s="132"/>
      <c r="J409" s="132"/>
      <c r="K409" s="132"/>
      <c r="L409" s="126"/>
      <c r="M409" s="126"/>
      <c r="N409" s="126"/>
      <c r="O409" s="126"/>
      <c r="P409" s="126"/>
      <c r="Q409" s="132"/>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132"/>
      <c r="BJ409" s="132"/>
      <c r="BK409" s="132"/>
      <c r="BL409" s="132"/>
      <c r="BM409" s="132"/>
      <c r="BN409" s="132"/>
      <c r="BO409" s="132"/>
      <c r="BP409" s="132"/>
      <c r="BQ409" s="132"/>
      <c r="BR409" s="132"/>
      <c r="BS409" s="132"/>
      <c r="BT409" s="132"/>
      <c r="BU409" s="132"/>
      <c r="BV409" s="132"/>
      <c r="BW409" s="132"/>
      <c r="BX409" s="132"/>
      <c r="BY409" s="132"/>
      <c r="BZ409" s="132"/>
      <c r="CA409" s="132"/>
      <c r="CB409" s="132"/>
      <c r="CC409" s="132"/>
      <c r="CD409" s="132"/>
      <c r="CE409" s="132"/>
      <c r="CF409" s="132"/>
      <c r="CG409" s="132"/>
      <c r="CH409" s="132"/>
      <c r="CI409" s="132"/>
      <c r="CJ409" s="132"/>
      <c r="CK409" s="132"/>
      <c r="CL409" s="132"/>
      <c r="CM409" s="132"/>
      <c r="CN409" s="132"/>
      <c r="CO409" s="132"/>
      <c r="CP409" s="132"/>
      <c r="CQ409" s="132"/>
      <c r="CR409" s="132"/>
      <c r="CS409" s="132"/>
      <c r="CT409" s="132"/>
      <c r="CU409" s="132"/>
      <c r="CV409" s="132"/>
      <c r="CW409" s="132"/>
      <c r="CX409" s="132"/>
      <c r="CY409" s="132"/>
      <c r="CZ409" s="132"/>
      <c r="DA409" s="132"/>
      <c r="DB409" s="132"/>
      <c r="DC409" s="132"/>
      <c r="DD409" s="132"/>
      <c r="DE409" s="132"/>
      <c r="DF409" s="132"/>
      <c r="DG409" s="132"/>
      <c r="DH409" s="132"/>
      <c r="DI409" s="132"/>
      <c r="DJ409" s="132"/>
      <c r="DK409" s="132"/>
      <c r="DL409" s="132"/>
      <c r="DM409" s="132"/>
      <c r="DN409" s="132"/>
      <c r="DO409" s="132"/>
      <c r="DP409" s="132"/>
      <c r="DQ409" s="132"/>
      <c r="DR409" s="132"/>
      <c r="DS409" s="132"/>
    </row>
    <row r="410" spans="1:123" hidden="1" x14ac:dyDescent="0.2">
      <c r="C410" s="170"/>
      <c r="E410" s="92"/>
      <c r="F410" s="132"/>
      <c r="G410" s="132"/>
      <c r="H410" s="132"/>
      <c r="I410" s="132"/>
      <c r="J410" s="132"/>
      <c r="K410" s="132"/>
      <c r="L410" s="126"/>
      <c r="M410" s="126"/>
      <c r="N410" s="126"/>
      <c r="O410" s="126"/>
      <c r="P410" s="126"/>
      <c r="Q410" s="132"/>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132"/>
      <c r="BJ410" s="132"/>
      <c r="BK410" s="132"/>
      <c r="BL410" s="132"/>
      <c r="BM410" s="132"/>
      <c r="BN410" s="132"/>
      <c r="BO410" s="132"/>
      <c r="BP410" s="132"/>
      <c r="BQ410" s="132"/>
      <c r="BR410" s="132"/>
      <c r="BS410" s="132"/>
      <c r="BT410" s="132"/>
      <c r="BU410" s="132"/>
      <c r="BV410" s="132"/>
      <c r="BW410" s="132"/>
      <c r="BX410" s="132"/>
      <c r="BY410" s="132"/>
      <c r="BZ410" s="132"/>
      <c r="CA410" s="132"/>
      <c r="CB410" s="132"/>
      <c r="CC410" s="132"/>
      <c r="CD410" s="132"/>
      <c r="CE410" s="132"/>
      <c r="CF410" s="132"/>
      <c r="CG410" s="132"/>
      <c r="CH410" s="132"/>
      <c r="CI410" s="132"/>
      <c r="CJ410" s="132"/>
      <c r="CK410" s="132"/>
      <c r="CL410" s="132"/>
      <c r="CM410" s="132"/>
      <c r="CN410" s="132"/>
      <c r="CO410" s="132"/>
      <c r="CP410" s="132"/>
      <c r="CQ410" s="132"/>
      <c r="CR410" s="132"/>
      <c r="CS410" s="132"/>
      <c r="CT410" s="132"/>
      <c r="CU410" s="132"/>
      <c r="CV410" s="132"/>
      <c r="CW410" s="132"/>
      <c r="CX410" s="132"/>
      <c r="CY410" s="132"/>
      <c r="CZ410" s="132"/>
      <c r="DA410" s="132"/>
      <c r="DB410" s="132"/>
      <c r="DC410" s="132"/>
      <c r="DD410" s="132"/>
      <c r="DE410" s="132"/>
      <c r="DF410" s="132"/>
      <c r="DG410" s="132"/>
      <c r="DH410" s="132"/>
      <c r="DI410" s="132"/>
      <c r="DJ410" s="132"/>
      <c r="DK410" s="132"/>
      <c r="DL410" s="132"/>
      <c r="DM410" s="132"/>
      <c r="DN410" s="132"/>
      <c r="DO410" s="132"/>
      <c r="DP410" s="132"/>
      <c r="DQ410" s="132"/>
      <c r="DR410" s="132"/>
      <c r="DS410" s="132"/>
    </row>
    <row r="411" spans="1:123" hidden="1" x14ac:dyDescent="0.2">
      <c r="E411" s="92"/>
      <c r="K411" s="126"/>
      <c r="L411" s="126"/>
      <c r="M411" s="126"/>
      <c r="N411" s="126"/>
      <c r="O411" s="126"/>
    </row>
    <row r="412" spans="1:123" x14ac:dyDescent="0.2">
      <c r="E412" s="92"/>
      <c r="F412" s="132"/>
      <c r="G412" s="132"/>
      <c r="H412" s="132"/>
      <c r="I412" s="132"/>
      <c r="J412" s="132"/>
      <c r="K412" s="126"/>
      <c r="L412" s="126"/>
      <c r="M412" s="126"/>
      <c r="N412" s="126"/>
      <c r="O412" s="126"/>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132"/>
      <c r="BH412" s="132"/>
      <c r="BI412" s="132"/>
      <c r="BJ412" s="132"/>
      <c r="BK412" s="132"/>
      <c r="BL412" s="132"/>
      <c r="BM412" s="132"/>
      <c r="BN412" s="132"/>
      <c r="BO412" s="132"/>
      <c r="BP412" s="132"/>
      <c r="BQ412" s="132"/>
      <c r="BR412" s="132"/>
      <c r="BS412" s="132"/>
      <c r="BT412" s="132"/>
      <c r="BU412" s="132"/>
      <c r="BV412" s="132"/>
      <c r="BW412" s="132"/>
      <c r="BX412" s="132"/>
      <c r="BY412" s="132"/>
      <c r="BZ412" s="132"/>
      <c r="CA412" s="132"/>
      <c r="CB412" s="132"/>
      <c r="CC412" s="132"/>
      <c r="CD412" s="132"/>
      <c r="CE412" s="132"/>
      <c r="CF412" s="132"/>
      <c r="CG412" s="132"/>
      <c r="CH412" s="132"/>
      <c r="CI412" s="132"/>
      <c r="CJ412" s="132"/>
      <c r="CK412" s="132"/>
      <c r="CL412" s="132"/>
      <c r="CM412" s="132"/>
      <c r="CN412" s="132"/>
      <c r="CO412" s="132"/>
      <c r="CP412" s="132"/>
      <c r="CQ412" s="132"/>
      <c r="CR412" s="132"/>
      <c r="CS412" s="132"/>
      <c r="CT412" s="132"/>
      <c r="CU412" s="132"/>
      <c r="CV412" s="132"/>
      <c r="CW412" s="132"/>
      <c r="CX412" s="132"/>
      <c r="CY412" s="132"/>
      <c r="CZ412" s="132"/>
      <c r="DA412" s="132"/>
      <c r="DB412" s="132"/>
      <c r="DC412" s="132"/>
      <c r="DD412" s="132"/>
      <c r="DE412" s="132"/>
      <c r="DF412" s="132"/>
      <c r="DG412" s="132"/>
      <c r="DH412" s="132"/>
      <c r="DI412" s="132"/>
      <c r="DJ412" s="132"/>
      <c r="DK412" s="132"/>
      <c r="DL412" s="132"/>
      <c r="DM412" s="132"/>
      <c r="DN412" s="132"/>
      <c r="DO412" s="132"/>
      <c r="DP412" s="132"/>
      <c r="DQ412" s="132"/>
      <c r="DR412" s="132"/>
    </row>
    <row r="413" spans="1:123" ht="30" customHeight="1" x14ac:dyDescent="0.2">
      <c r="B413" s="164" t="s">
        <v>231</v>
      </c>
      <c r="C413" s="495" t="s">
        <v>229</v>
      </c>
      <c r="D413" s="496"/>
      <c r="E413" s="92"/>
      <c r="K413" s="126"/>
      <c r="L413" s="126"/>
      <c r="M413" s="126"/>
      <c r="N413" s="126"/>
      <c r="O413" s="126"/>
    </row>
    <row r="414" spans="1:123" ht="30" customHeight="1" x14ac:dyDescent="0.2">
      <c r="B414" s="166" t="s">
        <v>27</v>
      </c>
      <c r="C414" s="497" t="str">
        <f>IF(A336=0,"",((SUMIFS(F108:F335,$A$108:$A$335,"X"))+(($A$336-$C$417)*$C$418))/$A$336)</f>
        <v/>
      </c>
      <c r="D414" s="498"/>
      <c r="E414" s="92"/>
      <c r="F414" s="125"/>
      <c r="G414" s="125"/>
      <c r="H414" s="125"/>
      <c r="I414" s="125"/>
      <c r="J414" s="125"/>
      <c r="K414" s="126"/>
      <c r="L414" s="126"/>
      <c r="M414" s="126"/>
      <c r="N414" s="126"/>
      <c r="O414" s="126"/>
    </row>
    <row r="415" spans="1:123" ht="30" customHeight="1" x14ac:dyDescent="0.2">
      <c r="B415" s="167" t="s">
        <v>28</v>
      </c>
      <c r="C415" s="497" t="str">
        <f>IF(A336=0,"",((SUMIFS(G108:G335,$A$108:$A$335,"X"))+(($A$336-$C$417)*$C$418))/$A$336)</f>
        <v/>
      </c>
      <c r="D415" s="498"/>
      <c r="E415" s="92"/>
      <c r="F415" s="125"/>
      <c r="G415" s="125"/>
      <c r="H415" s="125"/>
      <c r="I415" s="126"/>
      <c r="J415" s="126"/>
      <c r="K415" s="126"/>
      <c r="L415" s="126"/>
      <c r="M415" s="126"/>
      <c r="N415" s="126"/>
      <c r="O415" s="126"/>
    </row>
    <row r="416" spans="1:123" ht="30" customHeight="1" x14ac:dyDescent="0.2">
      <c r="B416" s="168" t="s">
        <v>29</v>
      </c>
      <c r="C416" s="497" t="str">
        <f>IF(A336=0,"",((SUMIFS(H108:H335,$A$108:$A$335,"X"))+(($A$336-$C$417)*$C$418))/$A$336)</f>
        <v/>
      </c>
      <c r="D416" s="498"/>
      <c r="E416" s="92"/>
      <c r="F416" s="125"/>
      <c r="G416" s="125"/>
      <c r="H416" s="125"/>
      <c r="I416" s="126"/>
      <c r="J416" s="126"/>
      <c r="K416" s="126"/>
      <c r="L416" s="126"/>
      <c r="M416" s="126"/>
      <c r="N416" s="126"/>
      <c r="O416" s="126"/>
    </row>
    <row r="417" spans="1:123" ht="30" customHeight="1" x14ac:dyDescent="0.2">
      <c r="B417" s="171" t="s">
        <v>232</v>
      </c>
      <c r="C417" s="490">
        <f>COUNTIFS(F107:F335,"&gt;=0",A107:A335,"X")</f>
        <v>0</v>
      </c>
      <c r="D417" s="492"/>
      <c r="E417" s="125"/>
      <c r="F417" s="125"/>
      <c r="G417" s="125"/>
      <c r="H417" s="125"/>
      <c r="I417" s="126"/>
      <c r="J417" s="126"/>
      <c r="K417" s="126"/>
      <c r="L417" s="126"/>
      <c r="M417" s="126"/>
      <c r="N417" s="126"/>
      <c r="O417" s="126"/>
    </row>
    <row r="418" spans="1:123" ht="30" customHeight="1" x14ac:dyDescent="0.2">
      <c r="B418" s="139" t="s">
        <v>233</v>
      </c>
      <c r="C418" s="493">
        <v>0.33</v>
      </c>
      <c r="D418" s="494"/>
      <c r="E418" s="125"/>
      <c r="F418" s="125"/>
      <c r="G418" s="125"/>
      <c r="H418" s="125"/>
      <c r="I418" s="126"/>
      <c r="J418" s="127"/>
      <c r="K418" s="126"/>
    </row>
    <row r="419" spans="1:123" ht="12.75" customHeight="1" x14ac:dyDescent="0.2">
      <c r="B419" s="125"/>
      <c r="C419" s="125"/>
      <c r="D419" s="125"/>
      <c r="E419" s="125"/>
      <c r="F419" s="125"/>
      <c r="G419" s="125"/>
      <c r="H419" s="125"/>
      <c r="I419" s="126"/>
      <c r="J419" s="127"/>
      <c r="K419" s="126"/>
    </row>
    <row r="420" spans="1:123" ht="12.75" customHeight="1" x14ac:dyDescent="0.2">
      <c r="B420" s="125"/>
      <c r="C420" s="125"/>
      <c r="D420" s="125"/>
      <c r="E420" s="125"/>
      <c r="F420" s="125"/>
      <c r="G420" s="125"/>
      <c r="H420" s="125"/>
      <c r="I420" s="126"/>
      <c r="J420" s="126"/>
      <c r="K420" s="126"/>
    </row>
    <row r="426" spans="1:123" ht="15" x14ac:dyDescent="0.2">
      <c r="C426" s="138"/>
      <c r="D426" s="138"/>
      <c r="E426" s="141"/>
      <c r="DS426" s="93"/>
    </row>
    <row r="427" spans="1:123" ht="15" x14ac:dyDescent="0.25">
      <c r="A427" s="137"/>
      <c r="C427" s="137"/>
      <c r="D427" s="137"/>
      <c r="E427" s="142"/>
      <c r="F427" s="142"/>
      <c r="G427" s="141"/>
      <c r="H427" s="156"/>
      <c r="I427" s="141"/>
      <c r="K427" s="78"/>
      <c r="DS427" s="93"/>
    </row>
    <row r="428" spans="1:123" ht="15" x14ac:dyDescent="0.2">
      <c r="A428" s="137"/>
      <c r="C428" s="137"/>
      <c r="D428" s="137"/>
      <c r="E428" s="141"/>
      <c r="F428" s="142"/>
      <c r="G428" s="141"/>
      <c r="H428" s="156"/>
      <c r="I428" s="141"/>
    </row>
    <row r="429" spans="1:123" ht="15" x14ac:dyDescent="0.2">
      <c r="A429" s="137"/>
      <c r="C429" s="137"/>
      <c r="D429" s="137"/>
      <c r="E429" s="141"/>
      <c r="F429" s="142"/>
      <c r="G429" s="141"/>
      <c r="H429" s="156"/>
      <c r="I429" s="141"/>
    </row>
    <row r="430" spans="1:123" ht="15" x14ac:dyDescent="0.2">
      <c r="B430" s="141"/>
      <c r="C430" s="141"/>
      <c r="D430" s="141"/>
      <c r="E430" s="141"/>
      <c r="F430" s="142"/>
      <c r="G430" s="141"/>
      <c r="H430" s="141"/>
      <c r="I430" s="97"/>
    </row>
    <row r="431" spans="1:123" ht="15" x14ac:dyDescent="0.2">
      <c r="B431" s="137"/>
      <c r="C431" s="137"/>
      <c r="D431" s="137"/>
      <c r="E431" s="141"/>
      <c r="F431" s="142"/>
      <c r="G431" s="141"/>
      <c r="H431" s="141"/>
      <c r="I431" s="97"/>
    </row>
    <row r="432" spans="1:123" ht="15" x14ac:dyDescent="0.2">
      <c r="B432" s="141"/>
      <c r="C432" s="141"/>
      <c r="D432" s="141"/>
      <c r="E432" s="141"/>
      <c r="F432" s="142"/>
      <c r="G432" s="141"/>
      <c r="H432" s="141"/>
      <c r="I432" s="97"/>
    </row>
    <row r="433" spans="2:9" ht="15" x14ac:dyDescent="0.2">
      <c r="B433" s="137"/>
      <c r="C433" s="137"/>
      <c r="D433" s="137"/>
      <c r="E433" s="141"/>
      <c r="F433" s="142"/>
      <c r="G433" s="141"/>
      <c r="H433" s="141"/>
      <c r="I433" s="97"/>
    </row>
    <row r="434" spans="2:9" ht="15" x14ac:dyDescent="0.2">
      <c r="B434" s="141"/>
      <c r="C434" s="141"/>
      <c r="D434" s="141"/>
      <c r="E434" s="141"/>
      <c r="F434" s="142"/>
      <c r="G434" s="141"/>
      <c r="H434" s="141"/>
      <c r="I434" s="97"/>
    </row>
    <row r="435" spans="2:9" ht="15" x14ac:dyDescent="0.2">
      <c r="B435" s="137"/>
      <c r="C435" s="137"/>
      <c r="D435" s="137"/>
      <c r="E435" s="141"/>
      <c r="F435" s="142"/>
      <c r="G435" s="141"/>
      <c r="H435" s="141"/>
      <c r="I435" s="97"/>
    </row>
    <row r="436" spans="2:9" ht="15" x14ac:dyDescent="0.2">
      <c r="B436" s="141"/>
      <c r="C436" s="141"/>
      <c r="D436" s="141"/>
      <c r="E436" s="141"/>
      <c r="F436" s="142"/>
      <c r="G436" s="141"/>
      <c r="H436" s="141"/>
      <c r="I436" s="97"/>
    </row>
    <row r="437" spans="2:9" ht="15" x14ac:dyDescent="0.2">
      <c r="B437" s="137"/>
      <c r="C437" s="137"/>
      <c r="D437" s="137"/>
      <c r="E437" s="141"/>
      <c r="F437" s="142"/>
      <c r="G437" s="141"/>
      <c r="H437" s="141"/>
      <c r="I437" s="97"/>
    </row>
    <row r="438" spans="2:9" ht="15" x14ac:dyDescent="0.2">
      <c r="B438" s="141"/>
      <c r="C438" s="141"/>
      <c r="D438" s="141"/>
      <c r="E438" s="141"/>
      <c r="F438" s="142"/>
      <c r="G438" s="141"/>
      <c r="H438" s="141"/>
      <c r="I438" s="97"/>
    </row>
    <row r="439" spans="2:9" ht="15" x14ac:dyDescent="0.2">
      <c r="B439" s="137"/>
      <c r="C439" s="137"/>
      <c r="D439" s="137"/>
      <c r="E439" s="141"/>
      <c r="F439" s="142"/>
      <c r="G439" s="141"/>
      <c r="H439" s="141"/>
      <c r="I439" s="97"/>
    </row>
    <row r="440" spans="2:9" ht="15" x14ac:dyDescent="0.2">
      <c r="B440" s="141"/>
      <c r="C440" s="141"/>
      <c r="D440" s="141"/>
      <c r="E440" s="141"/>
      <c r="F440" s="142"/>
      <c r="G440" s="141"/>
      <c r="H440" s="141"/>
      <c r="I440" s="97"/>
    </row>
    <row r="441" spans="2:9" ht="15" x14ac:dyDescent="0.2">
      <c r="B441" s="137"/>
      <c r="C441" s="137"/>
      <c r="D441" s="137"/>
      <c r="E441" s="141"/>
      <c r="F441" s="142"/>
      <c r="G441" s="141"/>
      <c r="H441" s="141"/>
      <c r="I441" s="97"/>
    </row>
    <row r="442" spans="2:9" ht="15" x14ac:dyDescent="0.2">
      <c r="B442" s="141"/>
      <c r="C442" s="141"/>
      <c r="D442" s="141"/>
      <c r="E442" s="141"/>
      <c r="F442" s="142"/>
      <c r="G442" s="141"/>
      <c r="H442" s="141"/>
      <c r="I442" s="97"/>
    </row>
    <row r="443" spans="2:9" ht="15" x14ac:dyDescent="0.2">
      <c r="B443" s="137"/>
      <c r="C443" s="137"/>
      <c r="D443" s="137"/>
      <c r="E443" s="141"/>
      <c r="F443" s="142"/>
      <c r="G443" s="141"/>
      <c r="H443" s="141"/>
      <c r="I443" s="97"/>
    </row>
    <row r="444" spans="2:9" ht="15" x14ac:dyDescent="0.2">
      <c r="B444" s="141"/>
      <c r="C444" s="141"/>
      <c r="D444" s="141"/>
      <c r="E444" s="141"/>
      <c r="F444" s="142"/>
      <c r="G444" s="141"/>
      <c r="H444" s="141"/>
      <c r="I444" s="97"/>
    </row>
    <row r="445" spans="2:9" ht="15" x14ac:dyDescent="0.2">
      <c r="B445" s="137"/>
      <c r="C445" s="137"/>
      <c r="D445" s="137"/>
      <c r="E445" s="141"/>
      <c r="F445" s="142"/>
      <c r="G445" s="141"/>
      <c r="H445" s="141"/>
    </row>
    <row r="446" spans="2:9" ht="15" x14ac:dyDescent="0.2">
      <c r="B446" s="141"/>
      <c r="C446" s="141"/>
      <c r="D446" s="141"/>
      <c r="E446" s="141"/>
      <c r="F446" s="142"/>
      <c r="G446" s="141"/>
      <c r="H446" s="141"/>
    </row>
    <row r="447" spans="2:9" ht="15" x14ac:dyDescent="0.2">
      <c r="B447" s="137"/>
      <c r="C447" s="137"/>
      <c r="D447" s="137"/>
      <c r="E447" s="141"/>
      <c r="F447" s="142"/>
    </row>
    <row r="448" spans="2:9" ht="15" x14ac:dyDescent="0.2">
      <c r="B448" s="141"/>
      <c r="C448" s="141"/>
      <c r="D448" s="141"/>
      <c r="E448" s="141"/>
      <c r="F448" s="142"/>
    </row>
    <row r="449" spans="2:6" ht="15" x14ac:dyDescent="0.2">
      <c r="B449" s="137"/>
      <c r="C449" s="137"/>
      <c r="D449" s="137"/>
      <c r="E449" s="141"/>
      <c r="F449" s="142"/>
    </row>
    <row r="450" spans="2:6" ht="15" x14ac:dyDescent="0.2">
      <c r="B450" s="141"/>
      <c r="C450" s="141"/>
      <c r="D450" s="141"/>
      <c r="E450" s="141"/>
      <c r="F450" s="142"/>
    </row>
    <row r="451" spans="2:6" ht="15" x14ac:dyDescent="0.2">
      <c r="B451" s="137"/>
      <c r="C451" s="137"/>
      <c r="D451" s="137"/>
      <c r="E451" s="141"/>
      <c r="F451" s="142"/>
    </row>
    <row r="452" spans="2:6" ht="15" x14ac:dyDescent="0.2">
      <c r="B452" s="141"/>
      <c r="C452" s="141"/>
      <c r="D452" s="141"/>
      <c r="E452" s="141"/>
      <c r="F452" s="142"/>
    </row>
    <row r="453" spans="2:6" ht="15" x14ac:dyDescent="0.2">
      <c r="B453" s="137"/>
      <c r="C453" s="137"/>
      <c r="D453" s="137"/>
      <c r="E453" s="141"/>
      <c r="F453" s="142"/>
    </row>
    <row r="454" spans="2:6" ht="15" x14ac:dyDescent="0.2">
      <c r="B454" s="141"/>
      <c r="C454" s="141"/>
      <c r="D454" s="141"/>
      <c r="E454" s="141"/>
      <c r="F454" s="142"/>
    </row>
    <row r="455" spans="2:6" ht="15" x14ac:dyDescent="0.2">
      <c r="B455" s="137"/>
      <c r="C455" s="137"/>
      <c r="D455" s="137"/>
      <c r="E455" s="141"/>
      <c r="F455" s="142"/>
    </row>
    <row r="456" spans="2:6" ht="15" x14ac:dyDescent="0.2">
      <c r="B456" s="141"/>
      <c r="C456" s="141"/>
      <c r="D456" s="141"/>
      <c r="E456" s="141"/>
      <c r="F456" s="142"/>
    </row>
  </sheetData>
  <autoFilter ref="A4:DX4">
    <sortState ref="A5:DX44">
      <sortCondition ref="C4"/>
    </sortState>
  </autoFilter>
  <mergeCells count="8">
    <mergeCell ref="J2:J3"/>
    <mergeCell ref="F106:H106"/>
    <mergeCell ref="C418:D418"/>
    <mergeCell ref="C413:D413"/>
    <mergeCell ref="C414:D414"/>
    <mergeCell ref="C415:D415"/>
    <mergeCell ref="C416:D416"/>
    <mergeCell ref="C417:D417"/>
  </mergeCells>
  <conditionalFormatting sqref="O49 K430:K444 L430:M446 N430:XFD1048576 B405:B410 D405:XFD410">
    <cfRule type="cellIs" dxfId="12464" priority="868" operator="equal">
      <formula>"Remplaçant"</formula>
    </cfRule>
    <cfRule type="cellIs" dxfId="12463" priority="869" operator="equal">
      <formula>"Titulaire"</formula>
    </cfRule>
  </conditionalFormatting>
  <conditionalFormatting sqref="U49">
    <cfRule type="cellIs" dxfId="12462" priority="591" operator="equal">
      <formula>"Remplaçant"</formula>
    </cfRule>
    <cfRule type="cellIs" dxfId="12461" priority="592" operator="equal">
      <formula>"Titulaire"</formula>
    </cfRule>
  </conditionalFormatting>
  <conditionalFormatting sqref="U14 U16">
    <cfRule type="cellIs" dxfId="12460" priority="589" operator="equal">
      <formula>"Remplaçant"</formula>
    </cfRule>
    <cfRule type="cellIs" dxfId="12459" priority="590" operator="equal">
      <formula>"Titulaire"</formula>
    </cfRule>
  </conditionalFormatting>
  <conditionalFormatting sqref="AC119">
    <cfRule type="cellIs" dxfId="12458" priority="585" operator="equal">
      <formula>"Remplaçant"</formula>
    </cfRule>
    <cfRule type="cellIs" dxfId="12457" priority="586" operator="equal">
      <formula>"Titulaire"</formula>
    </cfRule>
  </conditionalFormatting>
  <conditionalFormatting sqref="AC123">
    <cfRule type="cellIs" dxfId="12456" priority="583" operator="equal">
      <formula>"Remplaçant"</formula>
    </cfRule>
    <cfRule type="cellIs" dxfId="12455" priority="584" operator="equal">
      <formula>"Titulaire"</formula>
    </cfRule>
  </conditionalFormatting>
  <conditionalFormatting sqref="G108:G130 G132 G136:G142">
    <cfRule type="cellIs" dxfId="12454" priority="569" operator="equal">
      <formula>"Remplaçant"</formula>
    </cfRule>
    <cfRule type="cellIs" dxfId="12453" priority="570" operator="equal">
      <formula>"Titulaire"</formula>
    </cfRule>
  </conditionalFormatting>
  <conditionalFormatting sqref="S4:T4">
    <cfRule type="cellIs" dxfId="12452" priority="886" operator="equal">
      <formula>"Remplaçant"</formula>
    </cfRule>
    <cfRule type="cellIs" dxfId="12451" priority="887" operator="equal">
      <formula>"Titulaire"</formula>
    </cfRule>
  </conditionalFormatting>
  <conditionalFormatting sqref="Y5:Z5 Y40:Z47 Y11:Z31 Y35:Z37">
    <cfRule type="cellIs" dxfId="12450" priority="862" operator="equal">
      <formula>"Remplaçant"</formula>
    </cfRule>
    <cfRule type="cellIs" dxfId="12449" priority="863" operator="equal">
      <formula>"Titulaire"</formula>
    </cfRule>
  </conditionalFormatting>
  <conditionalFormatting sqref="AA1">
    <cfRule type="cellIs" dxfId="12448" priority="856" operator="equal">
      <formula>"Remplaçant"</formula>
    </cfRule>
    <cfRule type="cellIs" dxfId="12447" priority="857" operator="equal">
      <formula>"Titulaire"</formula>
    </cfRule>
  </conditionalFormatting>
  <conditionalFormatting sqref="AH5:AI5 AH40:AI47 AH11:AI31 AH35:AI37">
    <cfRule type="cellIs" dxfId="12446" priority="838" operator="equal">
      <formula>"Remplaçant"</formula>
    </cfRule>
    <cfRule type="cellIs" dxfId="12445" priority="839" operator="equal">
      <formula>"Titulaire"</formula>
    </cfRule>
  </conditionalFormatting>
  <conditionalFormatting sqref="P4:Q4">
    <cfRule type="cellIs" dxfId="12444" priority="888" operator="equal">
      <formula>"Remplaçant"</formula>
    </cfRule>
    <cfRule type="cellIs" dxfId="12443" priority="889" operator="equal">
      <formula>"Titulaire"</formula>
    </cfRule>
  </conditionalFormatting>
  <conditionalFormatting sqref="AJ1">
    <cfRule type="cellIs" dxfId="12442" priority="832" operator="equal">
      <formula>"Remplaçant"</formula>
    </cfRule>
    <cfRule type="cellIs" dxfId="12441" priority="833" operator="equal">
      <formula>"Titulaire"</formula>
    </cfRule>
  </conditionalFormatting>
  <conditionalFormatting sqref="U2:U4 U23:U24 U40:U48 U35:U37 U31 U28 U26">
    <cfRule type="cellIs" dxfId="12440" priority="880" operator="equal">
      <formula>"Remplaçant"</formula>
    </cfRule>
    <cfRule type="cellIs" dxfId="12439" priority="881" operator="equal">
      <formula>"Titulaire"</formula>
    </cfRule>
  </conditionalFormatting>
  <conditionalFormatting sqref="AG1">
    <cfRule type="cellIs" dxfId="12438" priority="840" operator="equal">
      <formula>"Remplaçant"</formula>
    </cfRule>
    <cfRule type="cellIs" dxfId="12437" priority="841" operator="equal">
      <formula>"Titulaire"</formula>
    </cfRule>
  </conditionalFormatting>
  <conditionalFormatting sqref="V48:W48">
    <cfRule type="cellIs" dxfId="12436" priority="872" operator="equal">
      <formula>"Remplaçant"</formula>
    </cfRule>
    <cfRule type="cellIs" dxfId="12435" priority="873" operator="equal">
      <formula>"Titulaire"</formula>
    </cfRule>
  </conditionalFormatting>
  <conditionalFormatting sqref="R49">
    <cfRule type="cellIs" dxfId="12434" priority="870" operator="equal">
      <formula>"Remplaçant"</formula>
    </cfRule>
    <cfRule type="cellIs" dxfId="12433" priority="871" operator="equal">
      <formula>"Titulaire"</formula>
    </cfRule>
  </conditionalFormatting>
  <conditionalFormatting sqref="X1">
    <cfRule type="cellIs" dxfId="12432" priority="864" operator="equal">
      <formula>"Remplaçant"</formula>
    </cfRule>
    <cfRule type="cellIs" dxfId="12431" priority="865" operator="equal">
      <formula>"Titulaire"</formula>
    </cfRule>
  </conditionalFormatting>
  <conditionalFormatting sqref="AQ5:AR5 AQ40:AR47 AQ11:AR31 AQ35:AR37">
    <cfRule type="cellIs" dxfId="12430" priority="814" operator="equal">
      <formula>"Remplaçant"</formula>
    </cfRule>
    <cfRule type="cellIs" dxfId="12429" priority="815" operator="equal">
      <formula>"Titulaire"</formula>
    </cfRule>
  </conditionalFormatting>
  <conditionalFormatting sqref="AB5:AC5 AB40:AC47 AB11:AC31 AB35:AC37">
    <cfRule type="cellIs" dxfId="12428" priority="854" operator="equal">
      <formula>"Remplaçant"</formula>
    </cfRule>
    <cfRule type="cellIs" dxfId="12427" priority="855" operator="equal">
      <formula>"Titulaire"</formula>
    </cfRule>
  </conditionalFormatting>
  <conditionalFormatting sqref="AS1">
    <cfRule type="cellIs" dxfId="12426" priority="808" operator="equal">
      <formula>"Remplaçant"</formula>
    </cfRule>
    <cfRule type="cellIs" dxfId="12425" priority="809" operator="equal">
      <formula>"Titulaire"</formula>
    </cfRule>
  </conditionalFormatting>
  <conditionalFormatting sqref="AD1">
    <cfRule type="cellIs" dxfId="12424" priority="848" operator="equal">
      <formula>"Remplaçant"</formula>
    </cfRule>
    <cfRule type="cellIs" dxfId="12423" priority="849" operator="equal">
      <formula>"Titulaire"</formula>
    </cfRule>
  </conditionalFormatting>
  <conditionalFormatting sqref="AE5:AF5 AE40:AF47 AE11:AF31 AE35:AF37">
    <cfRule type="cellIs" dxfId="12422" priority="846" operator="equal">
      <formula>"Remplaçant"</formula>
    </cfRule>
    <cfRule type="cellIs" dxfId="12421" priority="847" operator="equal">
      <formula>"Titulaire"</formula>
    </cfRule>
  </conditionalFormatting>
  <conditionalFormatting sqref="AK5:AL5 AK40:AL47 AK11:AL31 AK35:AL37">
    <cfRule type="cellIs" dxfId="12420" priority="830" operator="equal">
      <formula>"Remplaçant"</formula>
    </cfRule>
    <cfRule type="cellIs" dxfId="12419" priority="831" operator="equal">
      <formula>"Titulaire"</formula>
    </cfRule>
  </conditionalFormatting>
  <conditionalFormatting sqref="AZ5:BA5 AZ40:BA47 AZ11:BA31 AZ35:BA37">
    <cfRule type="cellIs" dxfId="12418" priority="790" operator="equal">
      <formula>"Remplaçant"</formula>
    </cfRule>
    <cfRule type="cellIs" dxfId="12417" priority="791" operator="equal">
      <formula>"Titulaire"</formula>
    </cfRule>
  </conditionalFormatting>
  <conditionalFormatting sqref="AM1">
    <cfRule type="cellIs" dxfId="12416" priority="824" operator="equal">
      <formula>"Remplaçant"</formula>
    </cfRule>
    <cfRule type="cellIs" dxfId="12415" priority="825" operator="equal">
      <formula>"Titulaire"</formula>
    </cfRule>
  </conditionalFormatting>
  <conditionalFormatting sqref="AN5:AO5 AN40:AO47 AN11:AO31 AN35:AO37">
    <cfRule type="cellIs" dxfId="12414" priority="822" operator="equal">
      <formula>"Remplaçant"</formula>
    </cfRule>
    <cfRule type="cellIs" dxfId="12413" priority="823" operator="equal">
      <formula>"Titulaire"</formula>
    </cfRule>
  </conditionalFormatting>
  <conditionalFormatting sqref="BB1">
    <cfRule type="cellIs" dxfId="12412" priority="784" operator="equal">
      <formula>"Remplaçant"</formula>
    </cfRule>
    <cfRule type="cellIs" dxfId="12411" priority="785" operator="equal">
      <formula>"Titulaire"</formula>
    </cfRule>
  </conditionalFormatting>
  <conditionalFormatting sqref="AP1">
    <cfRule type="cellIs" dxfId="12410" priority="816" operator="equal">
      <formula>"Remplaçant"</formula>
    </cfRule>
    <cfRule type="cellIs" dxfId="12409" priority="817" operator="equal">
      <formula>"Titulaire"</formula>
    </cfRule>
  </conditionalFormatting>
  <conditionalFormatting sqref="AT5:AU5 AT40:AU47 AT11:AU31 AT35:AU37">
    <cfRule type="cellIs" dxfId="12408" priority="806" operator="equal">
      <formula>"Remplaçant"</formula>
    </cfRule>
    <cfRule type="cellIs" dxfId="12407" priority="807" operator="equal">
      <formula>"Titulaire"</formula>
    </cfRule>
  </conditionalFormatting>
  <conditionalFormatting sqref="AV1">
    <cfRule type="cellIs" dxfId="12406" priority="800" operator="equal">
      <formula>"Remplaçant"</formula>
    </cfRule>
    <cfRule type="cellIs" dxfId="12405" priority="801" operator="equal">
      <formula>"Titulaire"</formula>
    </cfRule>
  </conditionalFormatting>
  <conditionalFormatting sqref="AW5:AX5 AW40:AX47 AW11:AX31 AW35:AX37">
    <cfRule type="cellIs" dxfId="12404" priority="798" operator="equal">
      <formula>"Remplaçant"</formula>
    </cfRule>
    <cfRule type="cellIs" dxfId="12403" priority="799" operator="equal">
      <formula>"Titulaire"</formula>
    </cfRule>
  </conditionalFormatting>
  <conditionalFormatting sqref="BI5:BJ5 BI40:BJ47 BI11:BJ31 BI35:BJ37">
    <cfRule type="cellIs" dxfId="12402" priority="766" operator="equal">
      <formula>"Remplaçant"</formula>
    </cfRule>
    <cfRule type="cellIs" dxfId="12401" priority="767" operator="equal">
      <formula>"Titulaire"</formula>
    </cfRule>
  </conditionalFormatting>
  <conditionalFormatting sqref="AY1">
    <cfRule type="cellIs" dxfId="12400" priority="792" operator="equal">
      <formula>"Remplaçant"</formula>
    </cfRule>
    <cfRule type="cellIs" dxfId="12399" priority="793" operator="equal">
      <formula>"Titulaire"</formula>
    </cfRule>
  </conditionalFormatting>
  <conditionalFormatting sqref="BK1">
    <cfRule type="cellIs" dxfId="12398" priority="760" operator="equal">
      <formula>"Remplaçant"</formula>
    </cfRule>
    <cfRule type="cellIs" dxfId="12397" priority="761" operator="equal">
      <formula>"Titulaire"</formula>
    </cfRule>
  </conditionalFormatting>
  <conditionalFormatting sqref="BC5:BD5 BC40:BD47 BC11:BD31 BC35:BD37">
    <cfRule type="cellIs" dxfId="12396" priority="782" operator="equal">
      <formula>"Remplaçant"</formula>
    </cfRule>
    <cfRule type="cellIs" dxfId="12395" priority="783" operator="equal">
      <formula>"Titulaire"</formula>
    </cfRule>
  </conditionalFormatting>
  <conditionalFormatting sqref="BE1">
    <cfRule type="cellIs" dxfId="12394" priority="776" operator="equal">
      <formula>"Remplaçant"</formula>
    </cfRule>
    <cfRule type="cellIs" dxfId="12393" priority="777" operator="equal">
      <formula>"Titulaire"</formula>
    </cfRule>
  </conditionalFormatting>
  <conditionalFormatting sqref="BF5:BG5 BF40:BG47 BF11:BG31 BF35:BG37">
    <cfRule type="cellIs" dxfId="12392" priority="774" operator="equal">
      <formula>"Remplaçant"</formula>
    </cfRule>
    <cfRule type="cellIs" dxfId="12391" priority="775" operator="equal">
      <formula>"Titulaire"</formula>
    </cfRule>
  </conditionalFormatting>
  <conditionalFormatting sqref="BH1">
    <cfRule type="cellIs" dxfId="12390" priority="768" operator="equal">
      <formula>"Remplaçant"</formula>
    </cfRule>
    <cfRule type="cellIs" dxfId="12389" priority="769" operator="equal">
      <formula>"Titulaire"</formula>
    </cfRule>
  </conditionalFormatting>
  <conditionalFormatting sqref="BR5:BS5 BR40:BS47 BR11:BS31 BR35:BS37">
    <cfRule type="cellIs" dxfId="12388" priority="742" operator="equal">
      <formula>"Remplaçant"</formula>
    </cfRule>
    <cfRule type="cellIs" dxfId="12387" priority="743" operator="equal">
      <formula>"Titulaire"</formula>
    </cfRule>
  </conditionalFormatting>
  <conditionalFormatting sqref="BL5:BM5 BL40:BM47 BL11:BM31 BL35:BM37">
    <cfRule type="cellIs" dxfId="12386" priority="758" operator="equal">
      <formula>"Remplaçant"</formula>
    </cfRule>
    <cfRule type="cellIs" dxfId="12385" priority="759" operator="equal">
      <formula>"Titulaire"</formula>
    </cfRule>
  </conditionalFormatting>
  <conditionalFormatting sqref="BT1">
    <cfRule type="cellIs" dxfId="12384" priority="736" operator="equal">
      <formula>"Remplaçant"</formula>
    </cfRule>
    <cfRule type="cellIs" dxfId="12383" priority="737" operator="equal">
      <formula>"Titulaire"</formula>
    </cfRule>
  </conditionalFormatting>
  <conditionalFormatting sqref="BN1">
    <cfRule type="cellIs" dxfId="12382" priority="752" operator="equal">
      <formula>"Remplaçant"</formula>
    </cfRule>
    <cfRule type="cellIs" dxfId="12381" priority="753" operator="equal">
      <formula>"Titulaire"</formula>
    </cfRule>
  </conditionalFormatting>
  <conditionalFormatting sqref="BO5:BP5 BO40:BP47 BO11:BP31 BO35:BP37">
    <cfRule type="cellIs" dxfId="12380" priority="750" operator="equal">
      <formula>"Remplaçant"</formula>
    </cfRule>
    <cfRule type="cellIs" dxfId="12379" priority="751" operator="equal">
      <formula>"Titulaire"</formula>
    </cfRule>
  </conditionalFormatting>
  <conditionalFormatting sqref="BQ1">
    <cfRule type="cellIs" dxfId="12378" priority="744" operator="equal">
      <formula>"Remplaçant"</formula>
    </cfRule>
    <cfRule type="cellIs" dxfId="12377" priority="745" operator="equal">
      <formula>"Titulaire"</formula>
    </cfRule>
  </conditionalFormatting>
  <conditionalFormatting sqref="BU5:BV5 BU40:BV47 BU11:BV31 BU35:BV37">
    <cfRule type="cellIs" dxfId="12376" priority="734" operator="equal">
      <formula>"Remplaçant"</formula>
    </cfRule>
    <cfRule type="cellIs" dxfId="12375" priority="735" operator="equal">
      <formula>"Titulaire"</formula>
    </cfRule>
  </conditionalFormatting>
  <conditionalFormatting sqref="CA5:CB5 CA40:CB47 CA11:CB31 CA35:CB37">
    <cfRule type="cellIs" dxfId="12374" priority="718" operator="equal">
      <formula>"Remplaçant"</formula>
    </cfRule>
    <cfRule type="cellIs" dxfId="12373" priority="719" operator="equal">
      <formula>"Titulaire"</formula>
    </cfRule>
  </conditionalFormatting>
  <conditionalFormatting sqref="BW1">
    <cfRule type="cellIs" dxfId="12372" priority="728" operator="equal">
      <formula>"Remplaçant"</formula>
    </cfRule>
    <cfRule type="cellIs" dxfId="12371" priority="729" operator="equal">
      <formula>"Titulaire"</formula>
    </cfRule>
  </conditionalFormatting>
  <conditionalFormatting sqref="BX5:BY5 BX40:BY47 BX11:BY31 BX35:BY37">
    <cfRule type="cellIs" dxfId="12370" priority="726" operator="equal">
      <formula>"Remplaçant"</formula>
    </cfRule>
    <cfRule type="cellIs" dxfId="12369" priority="727" operator="equal">
      <formula>"Titulaire"</formula>
    </cfRule>
  </conditionalFormatting>
  <conditionalFormatting sqref="CC1">
    <cfRule type="cellIs" dxfId="12368" priority="712" operator="equal">
      <formula>"Remplaçant"</formula>
    </cfRule>
    <cfRule type="cellIs" dxfId="12367" priority="713" operator="equal">
      <formula>"Titulaire"</formula>
    </cfRule>
  </conditionalFormatting>
  <conditionalFormatting sqref="BZ1">
    <cfRule type="cellIs" dxfId="12366" priority="720" operator="equal">
      <formula>"Remplaçant"</formula>
    </cfRule>
    <cfRule type="cellIs" dxfId="12365" priority="721" operator="equal">
      <formula>"Titulaire"</formula>
    </cfRule>
  </conditionalFormatting>
  <conditionalFormatting sqref="CD5:CE5 CD40:CE47 CD11:CE31 CD35:CE37">
    <cfRule type="cellIs" dxfId="12364" priority="710" operator="equal">
      <formula>"Remplaçant"</formula>
    </cfRule>
    <cfRule type="cellIs" dxfId="12363" priority="711" operator="equal">
      <formula>"Titulaire"</formula>
    </cfRule>
  </conditionalFormatting>
  <conditionalFormatting sqref="CF1">
    <cfRule type="cellIs" dxfId="12362" priority="704" operator="equal">
      <formula>"Remplaçant"</formula>
    </cfRule>
    <cfRule type="cellIs" dxfId="12361" priority="705" operator="equal">
      <formula>"Titulaire"</formula>
    </cfRule>
  </conditionalFormatting>
  <conditionalFormatting sqref="CG5:CH5 CG40:CH47 CG11:CH31 CG35:CH37">
    <cfRule type="cellIs" dxfId="12360" priority="702" operator="equal">
      <formula>"Remplaçant"</formula>
    </cfRule>
    <cfRule type="cellIs" dxfId="12359" priority="703" operator="equal">
      <formula>"Titulaire"</formula>
    </cfRule>
  </conditionalFormatting>
  <conditionalFormatting sqref="CJ5:CK5 CJ40:CK47 CJ11:CK31 CJ35:CK37">
    <cfRule type="cellIs" dxfId="12358" priority="694" operator="equal">
      <formula>"Remplaçant"</formula>
    </cfRule>
    <cfRule type="cellIs" dxfId="12357" priority="695" operator="equal">
      <formula>"Titulaire"</formula>
    </cfRule>
  </conditionalFormatting>
  <conditionalFormatting sqref="CI1">
    <cfRule type="cellIs" dxfId="12356" priority="696" operator="equal">
      <formula>"Remplaçant"</formula>
    </cfRule>
    <cfRule type="cellIs" dxfId="12355" priority="697" operator="equal">
      <formula>"Titulaire"</formula>
    </cfRule>
  </conditionalFormatting>
  <conditionalFormatting sqref="CL1">
    <cfRule type="cellIs" dxfId="12354" priority="688" operator="equal">
      <formula>"Remplaçant"</formula>
    </cfRule>
    <cfRule type="cellIs" dxfId="12353" priority="689" operator="equal">
      <formula>"Titulaire"</formula>
    </cfRule>
  </conditionalFormatting>
  <conditionalFormatting sqref="CM5:CN5 CM40:CN47 CM11:CN31 CM35:CN37">
    <cfRule type="cellIs" dxfId="12352" priority="686" operator="equal">
      <formula>"Remplaçant"</formula>
    </cfRule>
    <cfRule type="cellIs" dxfId="12351" priority="687" operator="equal">
      <formula>"Titulaire"</formula>
    </cfRule>
  </conditionalFormatting>
  <conditionalFormatting sqref="CO1">
    <cfRule type="cellIs" dxfId="12350" priority="680" operator="equal">
      <formula>"Remplaçant"</formula>
    </cfRule>
    <cfRule type="cellIs" dxfId="12349" priority="681" operator="equal">
      <formula>"Titulaire"</formula>
    </cfRule>
  </conditionalFormatting>
  <conditionalFormatting sqref="CP5:CQ5 CP40:CQ47 CP11:CQ31 CP35:CQ37">
    <cfRule type="cellIs" dxfId="12348" priority="678" operator="equal">
      <formula>"Remplaçant"</formula>
    </cfRule>
    <cfRule type="cellIs" dxfId="12347" priority="679" operator="equal">
      <formula>"Titulaire"</formula>
    </cfRule>
  </conditionalFormatting>
  <conditionalFormatting sqref="CP4:CQ4">
    <cfRule type="cellIs" dxfId="12346" priority="676" operator="equal">
      <formula>"Remplaçant"</formula>
    </cfRule>
    <cfRule type="cellIs" dxfId="12345" priority="677" operator="equal">
      <formula>"Titulaire"</formula>
    </cfRule>
  </conditionalFormatting>
  <conditionalFormatting sqref="CR1">
    <cfRule type="cellIs" dxfId="12344" priority="672" operator="equal">
      <formula>"Remplaçant"</formula>
    </cfRule>
    <cfRule type="cellIs" dxfId="12343" priority="673" operator="equal">
      <formula>"Titulaire"</formula>
    </cfRule>
  </conditionalFormatting>
  <conditionalFormatting sqref="CY4:CZ4">
    <cfRule type="cellIs" dxfId="12342" priority="652" operator="equal">
      <formula>"Remplaçant"</formula>
    </cfRule>
    <cfRule type="cellIs" dxfId="12341" priority="653" operator="equal">
      <formula>"Titulaire"</formula>
    </cfRule>
  </conditionalFormatting>
  <conditionalFormatting sqref="CY48:CZ48">
    <cfRule type="cellIs" dxfId="12340" priority="650" operator="equal">
      <formula>"Remplaçant"</formula>
    </cfRule>
    <cfRule type="cellIs" dxfId="12339" priority="651" operator="equal">
      <formula>"Titulaire"</formula>
    </cfRule>
  </conditionalFormatting>
  <conditionalFormatting sqref="DD1">
    <cfRule type="cellIs" dxfId="12338" priority="640" operator="equal">
      <formula>"Remplaçant"</formula>
    </cfRule>
    <cfRule type="cellIs" dxfId="12337" priority="641" operator="equal">
      <formula>"Titulaire"</formula>
    </cfRule>
  </conditionalFormatting>
  <conditionalFormatting sqref="DH5:DI5 DH40:DI47 DH11:DI31 DH35:DI37">
    <cfRule type="cellIs" dxfId="12336" priority="630" operator="equal">
      <formula>"Remplaçant"</formula>
    </cfRule>
    <cfRule type="cellIs" dxfId="12335" priority="631" operator="equal">
      <formula>"Titulaire"</formula>
    </cfRule>
  </conditionalFormatting>
  <conditionalFormatting sqref="AC115">
    <cfRule type="cellIs" dxfId="12334" priority="587" operator="equal">
      <formula>"Remplaçant"</formula>
    </cfRule>
    <cfRule type="cellIs" dxfId="12333" priority="588" operator="equal">
      <formula>"Titulaire"</formula>
    </cfRule>
  </conditionalFormatting>
  <conditionalFormatting sqref="E107">
    <cfRule type="cellIs" dxfId="12332" priority="579" operator="equal">
      <formula>"Remplaçant"</formula>
    </cfRule>
    <cfRule type="cellIs" dxfId="12331" priority="580" operator="equal">
      <formula>"Titulaire"</formula>
    </cfRule>
  </conditionalFormatting>
  <conditionalFormatting sqref="B414">
    <cfRule type="cellIs" dxfId="12330" priority="559" operator="equal">
      <formula>"Remplaçant"</formula>
    </cfRule>
    <cfRule type="cellIs" dxfId="12329" priority="560" operator="equal">
      <formula>"Titulaire"</formula>
    </cfRule>
  </conditionalFormatting>
  <conditionalFormatting sqref="B415">
    <cfRule type="cellIs" dxfId="12328" priority="557" operator="equal">
      <formula>"Remplaçant"</formula>
    </cfRule>
    <cfRule type="cellIs" dxfId="12327" priority="558" operator="equal">
      <formula>"Titulaire"</formula>
    </cfRule>
  </conditionalFormatting>
  <conditionalFormatting sqref="M49:N49 F106 A105:A106 B106:D106 O129:XFD130 O111:U111 O112:T128 AC111:XFD114 U113 U115 U117 U119 U121 U123 U125 U127 AC117:XFD118 AK115:XFD116 AC121:XFD122 AK119:XFD120 AC125:XFD128 AK123:XFD124 N110 DV2:XFD5 P49:Q49 S49:T49 V49:W49 X2:X5 Y49:Z49 AA2:AA5 AB49:AC49 AD2:AD5 AE49:AF49 AG2:AG5 AH49:AI49 AJ2:AJ5 AK49:AL49 AM2:AM5 AN49:AO49 AP2:AP5 AQ49:AR49 AS2:AS5 AT49:AU49 AV2:AV5 AW49:AX49 AY2:AY5 AZ49:BA49 BB2:BB5 BC49:BD49 BE2:BE5 BF49:BG49 BH2:BH5 BI49:BJ49 BK2:BK5 BL49:BM49 BN2:BN5 BO49:BP49 BQ2:BQ5 BR49:BS49 BT2:BT5 BU49:BV49 BW2:BW5 BX49:BY49 BZ2:BZ5 CA49:CB49 CC2:CC5 CD49:CE49 CF2:CF5 CG49:CH49 CI2:CI5 CJ49:CK49 CL2:CL5 CM49:CN49 CO2:CO5 CP49:CQ49 CR2:CR5 CS49:CT49 CU2:CU5 CV49:CW49 CX2:CX5 CY49:CZ49 DA2:DA5 DB49:DC49 DD2:DD5 DE49:DF49 DG2:DG5 DH49:DI49 DJ2:DJ5 DK49:DL49 DM2:DM5 DN49:DO49 DP2:DP5 DQ49:DR49 DS2:DS5 DT49:DU49 A1 M111:N130 O107:XFD110 M107:N109 F107:H107 B45:I49 F108:F130 B3:I3 J5:K5 J49 E2:J2 J445:K446 K428:K429 H105:XFD105 B421:XFD425 F426:XFD426 I106:XFD106 B417:B420 I415:XFD420 A143:H335 I107:K130 B336:XFD404 K411:XFD414 F411:J413 B411:D412 E411:E416 L427:XFD429 B457:M1048576 G447:M456 B426:B429 J40:O48 DS40:DS49 DP40:DP49 DM40:DM49 DJ40:DJ49 DG40:DG49 DD40:DD49 DA40:DA49 CX40:CX49 CU40:CU49 CR40:CR49 CO40:CO49 CL40:CL49 CI40:CI49 CF40:CF49 CC40:CC49 BZ40:BZ49 BW40:BW49 BT40:BT49 BQ40:BQ49 BN40:BN49 BK40:BK49 BH40:BH49 BE40:BE49 BB40:BB49 AY40:AY49 AV40:AV49 AS40:AS49 AP40:AP49 AM40:AM49 AJ40:AJ49 AG40:AG49 AD40:AD49 AA40:AA49 X40:X49 DV40:XFD49 R40:R48 E4:K4 M4:N5 I132:K132 F132 M132:XFD132 M11:N31 J11:K31 DS11:DS31 DP11:DP31 DM11:DM31 DJ11:DJ31 DG11:DG31 DD11:DD31 DA11:DA31 CX11:CX31 CU11:CU31 CR11:CR31 CO11:CO31 CL11:CL31 CI11:CI31 CF11:CF31 CC11:CC31 BZ11:BZ31 BW11:BW31 BT11:BT31 BQ11:BQ31 BN11:BN31 BK11:BK31 BH11:BH31 BE11:BE31 BB11:BB31 AY11:AY31 AV11:AV31 AS11:AS31 AP11:AP31 AM11:AM31 AJ11:AJ31 AG11:AG31 AD11:AD31 AA11:AA31 X11:X31 DV11:XFD31 B50:XFD104 DV35:XFD37 X35:X37 AA35:AA37 AD35:AD37 AG35:AG37 AJ35:AJ37 AM35:AM37 AP35:AP37 AS35:AS37 AV35:AV37 AY35:AY37 BB35:BB37 BE35:BE37 BH35:BH37 BK35:BK37 BN35:BN37 BQ35:BQ37 BT35:BT37 BW35:BW37 BZ35:BZ37 CC35:CC37 CF35:CF37 CI35:CI37 CL35:CL37 CO35:CO37 CR35:CR37 CU35:CU37 CX35:CX37 DA35:DA37 DD35:DD37 DG35:DG37 DJ35:DJ37 DM35:DM37 DP35:DP37 DS35:DS37 J35:K37 M35:N37 M136:XFD335 F136:F142 I136:K335">
    <cfRule type="cellIs" dxfId="12326" priority="901" operator="equal">
      <formula>"Remplaçant"</formula>
    </cfRule>
    <cfRule type="cellIs" dxfId="12325" priority="902" operator="equal">
      <formula>"Titulaire"</formula>
    </cfRule>
  </conditionalFormatting>
  <conditionalFormatting sqref="J5:K5 J40:K44 J11:K31 J35:K37">
    <cfRule type="cellIs" dxfId="12324" priority="900" operator="equal">
      <formula>0</formula>
    </cfRule>
  </conditionalFormatting>
  <conditionalFormatting sqref="P5:Q5 P40:Q47 P11:Q31 P35:Q37">
    <cfRule type="cellIs" dxfId="12323" priority="892" operator="equal">
      <formula>"Remplaçant"</formula>
    </cfRule>
    <cfRule type="cellIs" dxfId="12322" priority="893" operator="equal">
      <formula>"Titulaire"</formula>
    </cfRule>
  </conditionalFormatting>
  <conditionalFormatting sqref="S5:T5 S40:T47 S11:T31 S35:T37">
    <cfRule type="cellIs" dxfId="12321" priority="890" operator="equal">
      <formula>"Remplaçant"</formula>
    </cfRule>
    <cfRule type="cellIs" dxfId="12320" priority="891" operator="equal">
      <formula>"Titulaire"</formula>
    </cfRule>
  </conditionalFormatting>
  <conditionalFormatting sqref="J5 J40:J44 J11:J31 J35:J37">
    <cfRule type="top10" dxfId="12319" priority="903" rank="11"/>
  </conditionalFormatting>
  <conditionalFormatting sqref="P48:Q48">
    <cfRule type="cellIs" dxfId="12318" priority="884" operator="equal">
      <formula>"Remplaçant"</formula>
    </cfRule>
    <cfRule type="cellIs" dxfId="12317" priority="885" operator="equal">
      <formula>"Titulaire"</formula>
    </cfRule>
  </conditionalFormatting>
  <conditionalFormatting sqref="S48:T48">
    <cfRule type="cellIs" dxfId="12316" priority="882" operator="equal">
      <formula>"Remplaçant"</formula>
    </cfRule>
    <cfRule type="cellIs" dxfId="12315" priority="883" operator="equal">
      <formula>"Titulaire"</formula>
    </cfRule>
  </conditionalFormatting>
  <conditionalFormatting sqref="V5:W5 V40:W47 V11:W31 V35:W37">
    <cfRule type="cellIs" dxfId="12314" priority="876" operator="equal">
      <formula>"Remplaçant"</formula>
    </cfRule>
    <cfRule type="cellIs" dxfId="12313" priority="877" operator="equal">
      <formula>"Titulaire"</formula>
    </cfRule>
  </conditionalFormatting>
  <conditionalFormatting sqref="V4:W4">
    <cfRule type="cellIs" dxfId="12312" priority="874" operator="equal">
      <formula>"Remplaçant"</formula>
    </cfRule>
    <cfRule type="cellIs" dxfId="12311" priority="875" operator="equal">
      <formula>"Titulaire"</formula>
    </cfRule>
  </conditionalFormatting>
  <conditionalFormatting sqref="L49">
    <cfRule type="cellIs" dxfId="12310" priority="866" operator="equal">
      <formula>"Remplaçant"</formula>
    </cfRule>
    <cfRule type="cellIs" dxfId="12309" priority="867" operator="equal">
      <formula>"Titulaire"</formula>
    </cfRule>
  </conditionalFormatting>
  <conditionalFormatting sqref="Y4:Z4">
    <cfRule type="cellIs" dxfId="12308" priority="860" operator="equal">
      <formula>"Remplaçant"</formula>
    </cfRule>
    <cfRule type="cellIs" dxfId="12307" priority="861" operator="equal">
      <formula>"Titulaire"</formula>
    </cfRule>
  </conditionalFormatting>
  <conditionalFormatting sqref="Y48:Z48">
    <cfRule type="cellIs" dxfId="12306" priority="858" operator="equal">
      <formula>"Remplaçant"</formula>
    </cfRule>
    <cfRule type="cellIs" dxfId="12305" priority="859" operator="equal">
      <formula>"Titulaire"</formula>
    </cfRule>
  </conditionalFormatting>
  <conditionalFormatting sqref="AB4:AC4">
    <cfRule type="cellIs" dxfId="12304" priority="852" operator="equal">
      <formula>"Remplaçant"</formula>
    </cfRule>
    <cfRule type="cellIs" dxfId="12303" priority="853" operator="equal">
      <formula>"Titulaire"</formula>
    </cfRule>
  </conditionalFormatting>
  <conditionalFormatting sqref="AB48:AC48">
    <cfRule type="cellIs" dxfId="12302" priority="850" operator="equal">
      <formula>"Remplaçant"</formula>
    </cfRule>
    <cfRule type="cellIs" dxfId="12301" priority="851" operator="equal">
      <formula>"Titulaire"</formula>
    </cfRule>
  </conditionalFormatting>
  <conditionalFormatting sqref="AE4:AF4">
    <cfRule type="cellIs" dxfId="12300" priority="844" operator="equal">
      <formula>"Remplaçant"</formula>
    </cfRule>
    <cfRule type="cellIs" dxfId="12299" priority="845" operator="equal">
      <formula>"Titulaire"</formula>
    </cfRule>
  </conditionalFormatting>
  <conditionalFormatting sqref="AE48:AF48">
    <cfRule type="cellIs" dxfId="12298" priority="842" operator="equal">
      <formula>"Remplaçant"</formula>
    </cfRule>
    <cfRule type="cellIs" dxfId="12297" priority="843" operator="equal">
      <formula>"Titulaire"</formula>
    </cfRule>
  </conditionalFormatting>
  <conditionalFormatting sqref="AH4:AI4">
    <cfRule type="cellIs" dxfId="12296" priority="836" operator="equal">
      <formula>"Remplaçant"</formula>
    </cfRule>
    <cfRule type="cellIs" dxfId="12295" priority="837" operator="equal">
      <formula>"Titulaire"</formula>
    </cfRule>
  </conditionalFormatting>
  <conditionalFormatting sqref="AH48:AI48">
    <cfRule type="cellIs" dxfId="12294" priority="834" operator="equal">
      <formula>"Remplaçant"</formula>
    </cfRule>
    <cfRule type="cellIs" dxfId="12293" priority="835" operator="equal">
      <formula>"Titulaire"</formula>
    </cfRule>
  </conditionalFormatting>
  <conditionalFormatting sqref="AK4:AL4">
    <cfRule type="cellIs" dxfId="12292" priority="828" operator="equal">
      <formula>"Remplaçant"</formula>
    </cfRule>
    <cfRule type="cellIs" dxfId="12291" priority="829" operator="equal">
      <formula>"Titulaire"</formula>
    </cfRule>
  </conditionalFormatting>
  <conditionalFormatting sqref="AK48:AL48">
    <cfRule type="cellIs" dxfId="12290" priority="826" operator="equal">
      <formula>"Remplaçant"</formula>
    </cfRule>
    <cfRule type="cellIs" dxfId="12289" priority="827" operator="equal">
      <formula>"Titulaire"</formula>
    </cfRule>
  </conditionalFormatting>
  <conditionalFormatting sqref="AN4:AO4">
    <cfRule type="cellIs" dxfId="12288" priority="820" operator="equal">
      <formula>"Remplaçant"</formula>
    </cfRule>
    <cfRule type="cellIs" dxfId="12287" priority="821" operator="equal">
      <formula>"Titulaire"</formula>
    </cfRule>
  </conditionalFormatting>
  <conditionalFormatting sqref="AN48:AO48">
    <cfRule type="cellIs" dxfId="12286" priority="818" operator="equal">
      <formula>"Remplaçant"</formula>
    </cfRule>
    <cfRule type="cellIs" dxfId="12285" priority="819" operator="equal">
      <formula>"Titulaire"</formula>
    </cfRule>
  </conditionalFormatting>
  <conditionalFormatting sqref="AQ4:AR4">
    <cfRule type="cellIs" dxfId="12284" priority="812" operator="equal">
      <formula>"Remplaçant"</formula>
    </cfRule>
    <cfRule type="cellIs" dxfId="12283" priority="813" operator="equal">
      <formula>"Titulaire"</formula>
    </cfRule>
  </conditionalFormatting>
  <conditionalFormatting sqref="AQ48:AR48">
    <cfRule type="cellIs" dxfId="12282" priority="810" operator="equal">
      <formula>"Remplaçant"</formula>
    </cfRule>
    <cfRule type="cellIs" dxfId="12281" priority="811" operator="equal">
      <formula>"Titulaire"</formula>
    </cfRule>
  </conditionalFormatting>
  <conditionalFormatting sqref="AT4:AU4">
    <cfRule type="cellIs" dxfId="12280" priority="804" operator="equal">
      <formula>"Remplaçant"</formula>
    </cfRule>
    <cfRule type="cellIs" dxfId="12279" priority="805" operator="equal">
      <formula>"Titulaire"</formula>
    </cfRule>
  </conditionalFormatting>
  <conditionalFormatting sqref="AT48:AU48">
    <cfRule type="cellIs" dxfId="12278" priority="802" operator="equal">
      <formula>"Remplaçant"</formula>
    </cfRule>
    <cfRule type="cellIs" dxfId="12277" priority="803" operator="equal">
      <formula>"Titulaire"</formula>
    </cfRule>
  </conditionalFormatting>
  <conditionalFormatting sqref="AW4:AX4">
    <cfRule type="cellIs" dxfId="12276" priority="796" operator="equal">
      <formula>"Remplaçant"</formula>
    </cfRule>
    <cfRule type="cellIs" dxfId="12275" priority="797" operator="equal">
      <formula>"Titulaire"</formula>
    </cfRule>
  </conditionalFormatting>
  <conditionalFormatting sqref="AW48:AX48">
    <cfRule type="cellIs" dxfId="12274" priority="794" operator="equal">
      <formula>"Remplaçant"</formula>
    </cfRule>
    <cfRule type="cellIs" dxfId="12273" priority="795" operator="equal">
      <formula>"Titulaire"</formula>
    </cfRule>
  </conditionalFormatting>
  <conditionalFormatting sqref="AZ4:BA4">
    <cfRule type="cellIs" dxfId="12272" priority="788" operator="equal">
      <formula>"Remplaçant"</formula>
    </cfRule>
    <cfRule type="cellIs" dxfId="12271" priority="789" operator="equal">
      <formula>"Titulaire"</formula>
    </cfRule>
  </conditionalFormatting>
  <conditionalFormatting sqref="AZ48:BA48">
    <cfRule type="cellIs" dxfId="12270" priority="786" operator="equal">
      <formula>"Remplaçant"</formula>
    </cfRule>
    <cfRule type="cellIs" dxfId="12269" priority="787" operator="equal">
      <formula>"Titulaire"</formula>
    </cfRule>
  </conditionalFormatting>
  <conditionalFormatting sqref="BC4:BD4">
    <cfRule type="cellIs" dxfId="12268" priority="780" operator="equal">
      <formula>"Remplaçant"</formula>
    </cfRule>
    <cfRule type="cellIs" dxfId="12267" priority="781" operator="equal">
      <formula>"Titulaire"</formula>
    </cfRule>
  </conditionalFormatting>
  <conditionalFormatting sqref="BC48:BD48">
    <cfRule type="cellIs" dxfId="12266" priority="778" operator="equal">
      <formula>"Remplaçant"</formula>
    </cfRule>
    <cfRule type="cellIs" dxfId="12265" priority="779" operator="equal">
      <formula>"Titulaire"</formula>
    </cfRule>
  </conditionalFormatting>
  <conditionalFormatting sqref="BF4:BG4">
    <cfRule type="cellIs" dxfId="12264" priority="772" operator="equal">
      <formula>"Remplaçant"</formula>
    </cfRule>
    <cfRule type="cellIs" dxfId="12263" priority="773" operator="equal">
      <formula>"Titulaire"</formula>
    </cfRule>
  </conditionalFormatting>
  <conditionalFormatting sqref="BF48:BG48">
    <cfRule type="cellIs" dxfId="12262" priority="770" operator="equal">
      <formula>"Remplaçant"</formula>
    </cfRule>
    <cfRule type="cellIs" dxfId="12261" priority="771" operator="equal">
      <formula>"Titulaire"</formula>
    </cfRule>
  </conditionalFormatting>
  <conditionalFormatting sqref="BI4:BJ4">
    <cfRule type="cellIs" dxfId="12260" priority="764" operator="equal">
      <formula>"Remplaçant"</formula>
    </cfRule>
    <cfRule type="cellIs" dxfId="12259" priority="765" operator="equal">
      <formula>"Titulaire"</formula>
    </cfRule>
  </conditionalFormatting>
  <conditionalFormatting sqref="BI48:BJ48">
    <cfRule type="cellIs" dxfId="12258" priority="762" operator="equal">
      <formula>"Remplaçant"</formula>
    </cfRule>
    <cfRule type="cellIs" dxfId="12257" priority="763" operator="equal">
      <formula>"Titulaire"</formula>
    </cfRule>
  </conditionalFormatting>
  <conditionalFormatting sqref="BL4:BM4">
    <cfRule type="cellIs" dxfId="12256" priority="756" operator="equal">
      <formula>"Remplaçant"</formula>
    </cfRule>
    <cfRule type="cellIs" dxfId="12255" priority="757" operator="equal">
      <formula>"Titulaire"</formula>
    </cfRule>
  </conditionalFormatting>
  <conditionalFormatting sqref="BL48:BM48">
    <cfRule type="cellIs" dxfId="12254" priority="754" operator="equal">
      <formula>"Remplaçant"</formula>
    </cfRule>
    <cfRule type="cellIs" dxfId="12253" priority="755" operator="equal">
      <formula>"Titulaire"</formula>
    </cfRule>
  </conditionalFormatting>
  <conditionalFormatting sqref="BO4:BP4">
    <cfRule type="cellIs" dxfId="12252" priority="748" operator="equal">
      <formula>"Remplaçant"</formula>
    </cfRule>
    <cfRule type="cellIs" dxfId="12251" priority="749" operator="equal">
      <formula>"Titulaire"</formula>
    </cfRule>
  </conditionalFormatting>
  <conditionalFormatting sqref="BO48:BP48">
    <cfRule type="cellIs" dxfId="12250" priority="746" operator="equal">
      <formula>"Remplaçant"</formula>
    </cfRule>
    <cfRule type="cellIs" dxfId="12249" priority="747" operator="equal">
      <formula>"Titulaire"</formula>
    </cfRule>
  </conditionalFormatting>
  <conditionalFormatting sqref="BR4:BS4">
    <cfRule type="cellIs" dxfId="12248" priority="740" operator="equal">
      <formula>"Remplaçant"</formula>
    </cfRule>
    <cfRule type="cellIs" dxfId="12247" priority="741" operator="equal">
      <formula>"Titulaire"</formula>
    </cfRule>
  </conditionalFormatting>
  <conditionalFormatting sqref="BR48:BS48">
    <cfRule type="cellIs" dxfId="12246" priority="738" operator="equal">
      <formula>"Remplaçant"</formula>
    </cfRule>
    <cfRule type="cellIs" dxfId="12245" priority="739" operator="equal">
      <formula>"Titulaire"</formula>
    </cfRule>
  </conditionalFormatting>
  <conditionalFormatting sqref="BU4:BV4">
    <cfRule type="cellIs" dxfId="12244" priority="732" operator="equal">
      <formula>"Remplaçant"</formula>
    </cfRule>
    <cfRule type="cellIs" dxfId="12243" priority="733" operator="equal">
      <formula>"Titulaire"</formula>
    </cfRule>
  </conditionalFormatting>
  <conditionalFormatting sqref="BU48:BV48">
    <cfRule type="cellIs" dxfId="12242" priority="730" operator="equal">
      <formula>"Remplaçant"</formula>
    </cfRule>
    <cfRule type="cellIs" dxfId="12241" priority="731" operator="equal">
      <formula>"Titulaire"</formula>
    </cfRule>
  </conditionalFormatting>
  <conditionalFormatting sqref="BX4:BY4">
    <cfRule type="cellIs" dxfId="12240" priority="724" operator="equal">
      <formula>"Remplaçant"</formula>
    </cfRule>
    <cfRule type="cellIs" dxfId="12239" priority="725" operator="equal">
      <formula>"Titulaire"</formula>
    </cfRule>
  </conditionalFormatting>
  <conditionalFormatting sqref="BX48:BY48">
    <cfRule type="cellIs" dxfId="12238" priority="722" operator="equal">
      <formula>"Remplaçant"</formula>
    </cfRule>
    <cfRule type="cellIs" dxfId="12237" priority="723" operator="equal">
      <formula>"Titulaire"</formula>
    </cfRule>
  </conditionalFormatting>
  <conditionalFormatting sqref="CA4:CB4">
    <cfRule type="cellIs" dxfId="12236" priority="716" operator="equal">
      <formula>"Remplaçant"</formula>
    </cfRule>
    <cfRule type="cellIs" dxfId="12235" priority="717" operator="equal">
      <formula>"Titulaire"</formula>
    </cfRule>
  </conditionalFormatting>
  <conditionalFormatting sqref="CA48:CB48">
    <cfRule type="cellIs" dxfId="12234" priority="714" operator="equal">
      <formula>"Remplaçant"</formula>
    </cfRule>
    <cfRule type="cellIs" dxfId="12233" priority="715" operator="equal">
      <formula>"Titulaire"</formula>
    </cfRule>
  </conditionalFormatting>
  <conditionalFormatting sqref="CD4:CE4">
    <cfRule type="cellIs" dxfId="12232" priority="708" operator="equal">
      <formula>"Remplaçant"</formula>
    </cfRule>
    <cfRule type="cellIs" dxfId="12231" priority="709" operator="equal">
      <formula>"Titulaire"</formula>
    </cfRule>
  </conditionalFormatting>
  <conditionalFormatting sqref="CD48:CE48">
    <cfRule type="cellIs" dxfId="12230" priority="706" operator="equal">
      <formula>"Remplaçant"</formula>
    </cfRule>
    <cfRule type="cellIs" dxfId="12229" priority="707" operator="equal">
      <formula>"Titulaire"</formula>
    </cfRule>
  </conditionalFormatting>
  <conditionalFormatting sqref="CG4:CH4">
    <cfRule type="cellIs" dxfId="12228" priority="700" operator="equal">
      <formula>"Remplaçant"</formula>
    </cfRule>
    <cfRule type="cellIs" dxfId="12227" priority="701" operator="equal">
      <formula>"Titulaire"</formula>
    </cfRule>
  </conditionalFormatting>
  <conditionalFormatting sqref="CG48:CH48">
    <cfRule type="cellIs" dxfId="12226" priority="698" operator="equal">
      <formula>"Remplaçant"</formula>
    </cfRule>
    <cfRule type="cellIs" dxfId="12225" priority="699" operator="equal">
      <formula>"Titulaire"</formula>
    </cfRule>
  </conditionalFormatting>
  <conditionalFormatting sqref="CJ4:CK4">
    <cfRule type="cellIs" dxfId="12224" priority="692" operator="equal">
      <formula>"Remplaçant"</formula>
    </cfRule>
    <cfRule type="cellIs" dxfId="12223" priority="693" operator="equal">
      <formula>"Titulaire"</formula>
    </cfRule>
  </conditionalFormatting>
  <conditionalFormatting sqref="CJ48:CK48">
    <cfRule type="cellIs" dxfId="12222" priority="690" operator="equal">
      <formula>"Remplaçant"</formula>
    </cfRule>
    <cfRule type="cellIs" dxfId="12221" priority="691" operator="equal">
      <formula>"Titulaire"</formula>
    </cfRule>
  </conditionalFormatting>
  <conditionalFormatting sqref="CM4:CN4">
    <cfRule type="cellIs" dxfId="12220" priority="684" operator="equal">
      <formula>"Remplaçant"</formula>
    </cfRule>
    <cfRule type="cellIs" dxfId="12219" priority="685" operator="equal">
      <formula>"Titulaire"</formula>
    </cfRule>
  </conditionalFormatting>
  <conditionalFormatting sqref="CM48:CN48">
    <cfRule type="cellIs" dxfId="12218" priority="682" operator="equal">
      <formula>"Remplaçant"</formula>
    </cfRule>
    <cfRule type="cellIs" dxfId="12217" priority="683" operator="equal">
      <formula>"Titulaire"</formula>
    </cfRule>
  </conditionalFormatting>
  <conditionalFormatting sqref="CP48:CQ48">
    <cfRule type="cellIs" dxfId="12216" priority="674" operator="equal">
      <formula>"Remplaçant"</formula>
    </cfRule>
    <cfRule type="cellIs" dxfId="12215" priority="675" operator="equal">
      <formula>"Titulaire"</formula>
    </cfRule>
  </conditionalFormatting>
  <conditionalFormatting sqref="CS5:CT5 CS40:CT47 CS11:CT31 CS35:CT37">
    <cfRule type="cellIs" dxfId="12214" priority="670" operator="equal">
      <formula>"Remplaçant"</formula>
    </cfRule>
    <cfRule type="cellIs" dxfId="12213" priority="671" operator="equal">
      <formula>"Titulaire"</formula>
    </cfRule>
  </conditionalFormatting>
  <conditionalFormatting sqref="CS4:CT4">
    <cfRule type="cellIs" dxfId="12212" priority="668" operator="equal">
      <formula>"Remplaçant"</formula>
    </cfRule>
    <cfRule type="cellIs" dxfId="12211" priority="669" operator="equal">
      <formula>"Titulaire"</formula>
    </cfRule>
  </conditionalFormatting>
  <conditionalFormatting sqref="CS48:CT48">
    <cfRule type="cellIs" dxfId="12210" priority="666" operator="equal">
      <formula>"Remplaçant"</formula>
    </cfRule>
    <cfRule type="cellIs" dxfId="12209" priority="667" operator="equal">
      <formula>"Titulaire"</formula>
    </cfRule>
  </conditionalFormatting>
  <conditionalFormatting sqref="CU1">
    <cfRule type="cellIs" dxfId="12208" priority="664" operator="equal">
      <formula>"Remplaçant"</formula>
    </cfRule>
    <cfRule type="cellIs" dxfId="12207" priority="665" operator="equal">
      <formula>"Titulaire"</formula>
    </cfRule>
  </conditionalFormatting>
  <conditionalFormatting sqref="CV5:CW5 CV40:CW47 CV11:CW31 CV35:CW37">
    <cfRule type="cellIs" dxfId="12206" priority="662" operator="equal">
      <formula>"Remplaçant"</formula>
    </cfRule>
    <cfRule type="cellIs" dxfId="12205" priority="663" operator="equal">
      <formula>"Titulaire"</formula>
    </cfRule>
  </conditionalFormatting>
  <conditionalFormatting sqref="CV4:CW4">
    <cfRule type="cellIs" dxfId="12204" priority="660" operator="equal">
      <formula>"Remplaçant"</formula>
    </cfRule>
    <cfRule type="cellIs" dxfId="12203" priority="661" operator="equal">
      <formula>"Titulaire"</formula>
    </cfRule>
  </conditionalFormatting>
  <conditionalFormatting sqref="CV48:CW48">
    <cfRule type="cellIs" dxfId="12202" priority="658" operator="equal">
      <formula>"Remplaçant"</formula>
    </cfRule>
    <cfRule type="cellIs" dxfId="12201" priority="659" operator="equal">
      <formula>"Titulaire"</formula>
    </cfRule>
  </conditionalFormatting>
  <conditionalFormatting sqref="CX1">
    <cfRule type="cellIs" dxfId="12200" priority="656" operator="equal">
      <formula>"Remplaçant"</formula>
    </cfRule>
    <cfRule type="cellIs" dxfId="12199" priority="657" operator="equal">
      <formula>"Titulaire"</formula>
    </cfRule>
  </conditionalFormatting>
  <conditionalFormatting sqref="CY5:CZ5 CY40:CZ47 CY11:CZ31 CY35:CZ37">
    <cfRule type="cellIs" dxfId="12198" priority="654" operator="equal">
      <formula>"Remplaçant"</formula>
    </cfRule>
    <cfRule type="cellIs" dxfId="12197" priority="655" operator="equal">
      <formula>"Titulaire"</formula>
    </cfRule>
  </conditionalFormatting>
  <conditionalFormatting sqref="DA1">
    <cfRule type="cellIs" dxfId="12196" priority="648" operator="equal">
      <formula>"Remplaçant"</formula>
    </cfRule>
    <cfRule type="cellIs" dxfId="12195" priority="649" operator="equal">
      <formula>"Titulaire"</formula>
    </cfRule>
  </conditionalFormatting>
  <conditionalFormatting sqref="DB5:DC5 DB40:DC47 DB11:DC31 DB35:DC37">
    <cfRule type="cellIs" dxfId="12194" priority="646" operator="equal">
      <formula>"Remplaçant"</formula>
    </cfRule>
    <cfRule type="cellIs" dxfId="12193" priority="647" operator="equal">
      <formula>"Titulaire"</formula>
    </cfRule>
  </conditionalFormatting>
  <conditionalFormatting sqref="DB4:DC4">
    <cfRule type="cellIs" dxfId="12192" priority="644" operator="equal">
      <formula>"Remplaçant"</formula>
    </cfRule>
    <cfRule type="cellIs" dxfId="12191" priority="645" operator="equal">
      <formula>"Titulaire"</formula>
    </cfRule>
  </conditionalFormatting>
  <conditionalFormatting sqref="DB48:DC48">
    <cfRule type="cellIs" dxfId="12190" priority="642" operator="equal">
      <formula>"Remplaçant"</formula>
    </cfRule>
    <cfRule type="cellIs" dxfId="12189" priority="643" operator="equal">
      <formula>"Titulaire"</formula>
    </cfRule>
  </conditionalFormatting>
  <conditionalFormatting sqref="DE5:DF5 DE40:DF47 DE11:DF31 DE35:DF37">
    <cfRule type="cellIs" dxfId="12188" priority="638" operator="equal">
      <formula>"Remplaçant"</formula>
    </cfRule>
    <cfRule type="cellIs" dxfId="12187" priority="639" operator="equal">
      <formula>"Titulaire"</formula>
    </cfRule>
  </conditionalFormatting>
  <conditionalFormatting sqref="DE4:DF4">
    <cfRule type="cellIs" dxfId="12186" priority="636" operator="equal">
      <formula>"Remplaçant"</formula>
    </cfRule>
    <cfRule type="cellIs" dxfId="12185" priority="637" operator="equal">
      <formula>"Titulaire"</formula>
    </cfRule>
  </conditionalFormatting>
  <conditionalFormatting sqref="DE48:DF48">
    <cfRule type="cellIs" dxfId="12184" priority="634" operator="equal">
      <formula>"Remplaçant"</formula>
    </cfRule>
    <cfRule type="cellIs" dxfId="12183" priority="635" operator="equal">
      <formula>"Titulaire"</formula>
    </cfRule>
  </conditionalFormatting>
  <conditionalFormatting sqref="DG1">
    <cfRule type="cellIs" dxfId="12182" priority="632" operator="equal">
      <formula>"Remplaçant"</formula>
    </cfRule>
    <cfRule type="cellIs" dxfId="12181" priority="633" operator="equal">
      <formula>"Titulaire"</formula>
    </cfRule>
  </conditionalFormatting>
  <conditionalFormatting sqref="DH4:DI4">
    <cfRule type="cellIs" dxfId="12180" priority="628" operator="equal">
      <formula>"Remplaçant"</formula>
    </cfRule>
    <cfRule type="cellIs" dxfId="12179" priority="629" operator="equal">
      <formula>"Titulaire"</formula>
    </cfRule>
  </conditionalFormatting>
  <conditionalFormatting sqref="DH48:DI48">
    <cfRule type="cellIs" dxfId="12178" priority="626" operator="equal">
      <formula>"Remplaçant"</formula>
    </cfRule>
    <cfRule type="cellIs" dxfId="12177" priority="627" operator="equal">
      <formula>"Titulaire"</formula>
    </cfRule>
  </conditionalFormatting>
  <conditionalFormatting sqref="DJ1">
    <cfRule type="cellIs" dxfId="12176" priority="624" operator="equal">
      <formula>"Remplaçant"</formula>
    </cfRule>
    <cfRule type="cellIs" dxfId="12175" priority="625" operator="equal">
      <formula>"Titulaire"</formula>
    </cfRule>
  </conditionalFormatting>
  <conditionalFormatting sqref="DK5:DL5 DK40:DL47 DK11:DL31 DK35:DL37">
    <cfRule type="cellIs" dxfId="12174" priority="622" operator="equal">
      <formula>"Remplaçant"</formula>
    </cfRule>
    <cfRule type="cellIs" dxfId="12173" priority="623" operator="equal">
      <formula>"Titulaire"</formula>
    </cfRule>
  </conditionalFormatting>
  <conditionalFormatting sqref="DK4:DL4">
    <cfRule type="cellIs" dxfId="12172" priority="620" operator="equal">
      <formula>"Remplaçant"</formula>
    </cfRule>
    <cfRule type="cellIs" dxfId="12171" priority="621" operator="equal">
      <formula>"Titulaire"</formula>
    </cfRule>
  </conditionalFormatting>
  <conditionalFormatting sqref="DK48:DL48">
    <cfRule type="cellIs" dxfId="12170" priority="618" operator="equal">
      <formula>"Remplaçant"</formula>
    </cfRule>
    <cfRule type="cellIs" dxfId="12169" priority="619" operator="equal">
      <formula>"Titulaire"</formula>
    </cfRule>
  </conditionalFormatting>
  <conditionalFormatting sqref="DM1">
    <cfRule type="cellIs" dxfId="12168" priority="616" operator="equal">
      <formula>"Remplaçant"</formula>
    </cfRule>
    <cfRule type="cellIs" dxfId="12167" priority="617" operator="equal">
      <formula>"Titulaire"</formula>
    </cfRule>
  </conditionalFormatting>
  <conditionalFormatting sqref="DN5:DO5 DN40:DO47 DN11:DO31 DN35:DO37">
    <cfRule type="cellIs" dxfId="12166" priority="614" operator="equal">
      <formula>"Remplaçant"</formula>
    </cfRule>
    <cfRule type="cellIs" dxfId="12165" priority="615" operator="equal">
      <formula>"Titulaire"</formula>
    </cfRule>
  </conditionalFormatting>
  <conditionalFormatting sqref="DN4:DO4">
    <cfRule type="cellIs" dxfId="12164" priority="612" operator="equal">
      <formula>"Remplaçant"</formula>
    </cfRule>
    <cfRule type="cellIs" dxfId="12163" priority="613" operator="equal">
      <formula>"Titulaire"</formula>
    </cfRule>
  </conditionalFormatting>
  <conditionalFormatting sqref="DN48:DO48">
    <cfRule type="cellIs" dxfId="12162" priority="610" operator="equal">
      <formula>"Remplaçant"</formula>
    </cfRule>
    <cfRule type="cellIs" dxfId="12161" priority="611" operator="equal">
      <formula>"Titulaire"</formula>
    </cfRule>
  </conditionalFormatting>
  <conditionalFormatting sqref="DP1">
    <cfRule type="cellIs" dxfId="12160" priority="608" operator="equal">
      <formula>"Remplaçant"</formula>
    </cfRule>
    <cfRule type="cellIs" dxfId="12159" priority="609" operator="equal">
      <formula>"Titulaire"</formula>
    </cfRule>
  </conditionalFormatting>
  <conditionalFormatting sqref="DQ5:DR5 DQ40:DR47 DQ11:DR31 DQ35:DR37">
    <cfRule type="cellIs" dxfId="12158" priority="606" operator="equal">
      <formula>"Remplaçant"</formula>
    </cfRule>
    <cfRule type="cellIs" dxfId="12157" priority="607" operator="equal">
      <formula>"Titulaire"</formula>
    </cfRule>
  </conditionalFormatting>
  <conditionalFormatting sqref="DQ4:DR4">
    <cfRule type="cellIs" dxfId="12156" priority="604" operator="equal">
      <formula>"Remplaçant"</formula>
    </cfRule>
    <cfRule type="cellIs" dxfId="12155" priority="605" operator="equal">
      <formula>"Titulaire"</formula>
    </cfRule>
  </conditionalFormatting>
  <conditionalFormatting sqref="DQ48:DR48">
    <cfRule type="cellIs" dxfId="12154" priority="602" operator="equal">
      <formula>"Remplaçant"</formula>
    </cfRule>
    <cfRule type="cellIs" dxfId="12153" priority="603" operator="equal">
      <formula>"Titulaire"</formula>
    </cfRule>
  </conditionalFormatting>
  <conditionalFormatting sqref="DS1">
    <cfRule type="cellIs" dxfId="12152" priority="600" operator="equal">
      <formula>"Remplaçant"</formula>
    </cfRule>
    <cfRule type="cellIs" dxfId="12151" priority="601" operator="equal">
      <formula>"Titulaire"</formula>
    </cfRule>
  </conditionalFormatting>
  <conditionalFormatting sqref="DT5:DU5 DT40:DU47 DT11:DU31 DT35:DU37">
    <cfRule type="cellIs" dxfId="12150" priority="598" operator="equal">
      <formula>"Remplaçant"</formula>
    </cfRule>
    <cfRule type="cellIs" dxfId="12149" priority="599" operator="equal">
      <formula>"Titulaire"</formula>
    </cfRule>
  </conditionalFormatting>
  <conditionalFormatting sqref="DT4:DU4">
    <cfRule type="cellIs" dxfId="12148" priority="596" operator="equal">
      <formula>"Remplaçant"</formula>
    </cfRule>
    <cfRule type="cellIs" dxfId="12147" priority="597" operator="equal">
      <formula>"Titulaire"</formula>
    </cfRule>
  </conditionalFormatting>
  <conditionalFormatting sqref="DT48:DU48">
    <cfRule type="cellIs" dxfId="12146" priority="594" operator="equal">
      <formula>"Remplaçant"</formula>
    </cfRule>
    <cfRule type="cellIs" dxfId="12145" priority="595" operator="equal">
      <formula>"Titulaire"</formula>
    </cfRule>
  </conditionalFormatting>
  <conditionalFormatting sqref="F108:F130 F336:F404 F132 F136:F142">
    <cfRule type="colorScale" priority="593">
      <colorScale>
        <cfvo type="min"/>
        <cfvo type="percentile" val="50"/>
        <cfvo type="max"/>
        <color rgb="FFF8696B"/>
        <color rgb="FFFFEB84"/>
        <color rgb="FF63BE7B"/>
      </colorScale>
    </cfRule>
  </conditionalFormatting>
  <conditionalFormatting sqref="E107 A3:K3 A4 E4:K4 M3:N4 P3:Q4 S3:XFD4">
    <cfRule type="cellIs" dxfId="12144" priority="904" operator="equal">
      <formula>$A$1</formula>
    </cfRule>
  </conditionalFormatting>
  <conditionalFormatting sqref="E5:F5 E40:F44 E11:F31 E35:F37">
    <cfRule type="cellIs" dxfId="12143" priority="578" operator="equal">
      <formula>0</formula>
    </cfRule>
  </conditionalFormatting>
  <conditionalFormatting sqref="G5:I5 G40:I44 G11:I31 G35:I37">
    <cfRule type="cellIs" dxfId="12142" priority="577" operator="equal">
      <formula>0</formula>
    </cfRule>
  </conditionalFormatting>
  <conditionalFormatting sqref="H108:H130 H132 H136:H142">
    <cfRule type="cellIs" dxfId="12141" priority="572" operator="equal">
      <formula>"Remplaçant"</formula>
    </cfRule>
    <cfRule type="cellIs" dxfId="12140" priority="573" operator="equal">
      <formula>"Titulaire"</formula>
    </cfRule>
  </conditionalFormatting>
  <conditionalFormatting sqref="H108:H130 H132 H136:H142">
    <cfRule type="colorScale" priority="571">
      <colorScale>
        <cfvo type="min"/>
        <cfvo type="percentile" val="50"/>
        <cfvo type="max"/>
        <color rgb="FFF8696B"/>
        <color rgb="FFFFEB84"/>
        <color rgb="FF63BE7B"/>
      </colorScale>
    </cfRule>
  </conditionalFormatting>
  <conditionalFormatting sqref="G108:G130 G132 G136:G142">
    <cfRule type="colorScale" priority="568">
      <colorScale>
        <cfvo type="min"/>
        <cfvo type="percentile" val="50"/>
        <cfvo type="max"/>
        <color rgb="FFF8696B"/>
        <color rgb="FFFFEB84"/>
        <color rgb="FF63BE7B"/>
      </colorScale>
    </cfRule>
  </conditionalFormatting>
  <conditionalFormatting sqref="A336:A404">
    <cfRule type="cellIs" dxfId="12139" priority="561" operator="equal">
      <formula>11</formula>
    </cfRule>
  </conditionalFormatting>
  <conditionalFormatting sqref="A336">
    <cfRule type="cellIs" dxfId="12138" priority="556" operator="notEqual">
      <formula>11</formula>
    </cfRule>
  </conditionalFormatting>
  <conditionalFormatting sqref="C414:D416">
    <cfRule type="top10" priority="555" rank="1"/>
  </conditionalFormatting>
  <conditionalFormatting sqref="Y38:Z39">
    <cfRule type="cellIs" dxfId="12137" priority="513" operator="equal">
      <formula>"Remplaçant"</formula>
    </cfRule>
    <cfRule type="cellIs" dxfId="12136" priority="514" operator="equal">
      <formula>"Titulaire"</formula>
    </cfRule>
  </conditionalFormatting>
  <conditionalFormatting sqref="AH38:AI39">
    <cfRule type="cellIs" dxfId="12135" priority="507" operator="equal">
      <formula>"Remplaçant"</formula>
    </cfRule>
    <cfRule type="cellIs" dxfId="12134" priority="508" operator="equal">
      <formula>"Titulaire"</formula>
    </cfRule>
  </conditionalFormatting>
  <conditionalFormatting sqref="U38:U39">
    <cfRule type="cellIs" dxfId="12133" priority="517" operator="equal">
      <formula>"Remplaçant"</formula>
    </cfRule>
    <cfRule type="cellIs" dxfId="12132" priority="518" operator="equal">
      <formula>"Titulaire"</formula>
    </cfRule>
  </conditionalFormatting>
  <conditionalFormatting sqref="AQ38:AR39">
    <cfRule type="cellIs" dxfId="12131" priority="501" operator="equal">
      <formula>"Remplaçant"</formula>
    </cfRule>
    <cfRule type="cellIs" dxfId="12130" priority="502" operator="equal">
      <formula>"Titulaire"</formula>
    </cfRule>
  </conditionalFormatting>
  <conditionalFormatting sqref="AB38:AC39">
    <cfRule type="cellIs" dxfId="12129" priority="511" operator="equal">
      <formula>"Remplaçant"</formula>
    </cfRule>
    <cfRule type="cellIs" dxfId="12128" priority="512" operator="equal">
      <formula>"Titulaire"</formula>
    </cfRule>
  </conditionalFormatting>
  <conditionalFormatting sqref="AE38:AF39">
    <cfRule type="cellIs" dxfId="12127" priority="509" operator="equal">
      <formula>"Remplaçant"</formula>
    </cfRule>
    <cfRule type="cellIs" dxfId="12126" priority="510" operator="equal">
      <formula>"Titulaire"</formula>
    </cfRule>
  </conditionalFormatting>
  <conditionalFormatting sqref="AK38:AL39">
    <cfRule type="cellIs" dxfId="12125" priority="505" operator="equal">
      <formula>"Remplaçant"</formula>
    </cfRule>
    <cfRule type="cellIs" dxfId="12124" priority="506" operator="equal">
      <formula>"Titulaire"</formula>
    </cfRule>
  </conditionalFormatting>
  <conditionalFormatting sqref="AZ38:BA39">
    <cfRule type="cellIs" dxfId="12123" priority="495" operator="equal">
      <formula>"Remplaçant"</formula>
    </cfRule>
    <cfRule type="cellIs" dxfId="12122" priority="496" operator="equal">
      <formula>"Titulaire"</formula>
    </cfRule>
  </conditionalFormatting>
  <conditionalFormatting sqref="AN38:AO39">
    <cfRule type="cellIs" dxfId="12121" priority="503" operator="equal">
      <formula>"Remplaçant"</formula>
    </cfRule>
    <cfRule type="cellIs" dxfId="12120" priority="504" operator="equal">
      <formula>"Titulaire"</formula>
    </cfRule>
  </conditionalFormatting>
  <conditionalFormatting sqref="AT38:AU39">
    <cfRule type="cellIs" dxfId="12119" priority="499" operator="equal">
      <formula>"Remplaçant"</formula>
    </cfRule>
    <cfRule type="cellIs" dxfId="12118" priority="500" operator="equal">
      <formula>"Titulaire"</formula>
    </cfRule>
  </conditionalFormatting>
  <conditionalFormatting sqref="AW38:AX39">
    <cfRule type="cellIs" dxfId="12117" priority="497" operator="equal">
      <formula>"Remplaçant"</formula>
    </cfRule>
    <cfRule type="cellIs" dxfId="12116" priority="498" operator="equal">
      <formula>"Titulaire"</formula>
    </cfRule>
  </conditionalFormatting>
  <conditionalFormatting sqref="BI38:BJ39">
    <cfRule type="cellIs" dxfId="12115" priority="489" operator="equal">
      <formula>"Remplaçant"</formula>
    </cfRule>
    <cfRule type="cellIs" dxfId="12114" priority="490" operator="equal">
      <formula>"Titulaire"</formula>
    </cfRule>
  </conditionalFormatting>
  <conditionalFormatting sqref="BC38:BD39">
    <cfRule type="cellIs" dxfId="12113" priority="493" operator="equal">
      <formula>"Remplaçant"</formula>
    </cfRule>
    <cfRule type="cellIs" dxfId="12112" priority="494" operator="equal">
      <formula>"Titulaire"</formula>
    </cfRule>
  </conditionalFormatting>
  <conditionalFormatting sqref="BF38:BG39">
    <cfRule type="cellIs" dxfId="12111" priority="491" operator="equal">
      <formula>"Remplaçant"</formula>
    </cfRule>
    <cfRule type="cellIs" dxfId="12110" priority="492" operator="equal">
      <formula>"Titulaire"</formula>
    </cfRule>
  </conditionalFormatting>
  <conditionalFormatting sqref="BR38:BS39">
    <cfRule type="cellIs" dxfId="12109" priority="483" operator="equal">
      <formula>"Remplaçant"</formula>
    </cfRule>
    <cfRule type="cellIs" dxfId="12108" priority="484" operator="equal">
      <formula>"Titulaire"</formula>
    </cfRule>
  </conditionalFormatting>
  <conditionalFormatting sqref="BL38:BM39">
    <cfRule type="cellIs" dxfId="12107" priority="487" operator="equal">
      <formula>"Remplaçant"</formula>
    </cfRule>
    <cfRule type="cellIs" dxfId="12106" priority="488" operator="equal">
      <formula>"Titulaire"</formula>
    </cfRule>
  </conditionalFormatting>
  <conditionalFormatting sqref="BO38:BP39">
    <cfRule type="cellIs" dxfId="12105" priority="485" operator="equal">
      <formula>"Remplaçant"</formula>
    </cfRule>
    <cfRule type="cellIs" dxfId="12104" priority="486" operator="equal">
      <formula>"Titulaire"</formula>
    </cfRule>
  </conditionalFormatting>
  <conditionalFormatting sqref="BU38:BV39">
    <cfRule type="cellIs" dxfId="12103" priority="481" operator="equal">
      <formula>"Remplaçant"</formula>
    </cfRule>
    <cfRule type="cellIs" dxfId="12102" priority="482" operator="equal">
      <formula>"Titulaire"</formula>
    </cfRule>
  </conditionalFormatting>
  <conditionalFormatting sqref="CA38:CB39">
    <cfRule type="cellIs" dxfId="12101" priority="477" operator="equal">
      <formula>"Remplaçant"</formula>
    </cfRule>
    <cfRule type="cellIs" dxfId="12100" priority="478" operator="equal">
      <formula>"Titulaire"</formula>
    </cfRule>
  </conditionalFormatting>
  <conditionalFormatting sqref="BX38:BY39">
    <cfRule type="cellIs" dxfId="12099" priority="479" operator="equal">
      <formula>"Remplaçant"</formula>
    </cfRule>
    <cfRule type="cellIs" dxfId="12098" priority="480" operator="equal">
      <formula>"Titulaire"</formula>
    </cfRule>
  </conditionalFormatting>
  <conditionalFormatting sqref="CD38:CE39">
    <cfRule type="cellIs" dxfId="12097" priority="475" operator="equal">
      <formula>"Remplaçant"</formula>
    </cfRule>
    <cfRule type="cellIs" dxfId="12096" priority="476" operator="equal">
      <formula>"Titulaire"</formula>
    </cfRule>
  </conditionalFormatting>
  <conditionalFormatting sqref="CG38:CH39">
    <cfRule type="cellIs" dxfId="12095" priority="473" operator="equal">
      <formula>"Remplaçant"</formula>
    </cfRule>
    <cfRule type="cellIs" dxfId="12094" priority="474" operator="equal">
      <formula>"Titulaire"</formula>
    </cfRule>
  </conditionalFormatting>
  <conditionalFormatting sqref="CJ38:CK39">
    <cfRule type="cellIs" dxfId="12093" priority="471" operator="equal">
      <formula>"Remplaçant"</formula>
    </cfRule>
    <cfRule type="cellIs" dxfId="12092" priority="472" operator="equal">
      <formula>"Titulaire"</formula>
    </cfRule>
  </conditionalFormatting>
  <conditionalFormatting sqref="CM38:CN39">
    <cfRule type="cellIs" dxfId="12091" priority="469" operator="equal">
      <formula>"Remplaçant"</formula>
    </cfRule>
    <cfRule type="cellIs" dxfId="12090" priority="470" operator="equal">
      <formula>"Titulaire"</formula>
    </cfRule>
  </conditionalFormatting>
  <conditionalFormatting sqref="CP38:CQ39">
    <cfRule type="cellIs" dxfId="12089" priority="467" operator="equal">
      <formula>"Remplaçant"</formula>
    </cfRule>
    <cfRule type="cellIs" dxfId="12088" priority="468" operator="equal">
      <formula>"Titulaire"</formula>
    </cfRule>
  </conditionalFormatting>
  <conditionalFormatting sqref="DH38:DI39">
    <cfRule type="cellIs" dxfId="12087" priority="455" operator="equal">
      <formula>"Remplaçant"</formula>
    </cfRule>
    <cfRule type="cellIs" dxfId="12086" priority="456" operator="equal">
      <formula>"Titulaire"</formula>
    </cfRule>
  </conditionalFormatting>
  <conditionalFormatting sqref="J38:K39 DS38:DS39 DP38:DP39 DM38:DM39 DJ38:DJ39 DG38:DG39 DD38:DD39 DA38:DA39 CX38:CX39 CU38:CU39 CR38:CR39 CO38:CO39 CL38:CL39 CI38:CI39 CF38:CF39 CC38:CC39 BZ38:BZ39 BW38:BW39 BT38:BT39 BQ38:BQ39 BN38:BN39 BK38:BK39 BH38:BH39 BE38:BE39 BB38:BB39 AY38:AY39 AV38:AV39 AS38:AS39 AP38:AP39 AM38:AM39 AJ38:AJ39 AG38:AG39 AD38:AD39 AA38:AA39 X38:X39 DV38:XFD39 M38:O39">
    <cfRule type="cellIs" dxfId="12085" priority="524" operator="equal">
      <formula>"Remplaçant"</formula>
    </cfRule>
    <cfRule type="cellIs" dxfId="12084" priority="525" operator="equal">
      <formula>"Titulaire"</formula>
    </cfRule>
  </conditionalFormatting>
  <conditionalFormatting sqref="J38:K39">
    <cfRule type="cellIs" dxfId="12083" priority="523" operator="equal">
      <formula>0</formula>
    </cfRule>
  </conditionalFormatting>
  <conditionalFormatting sqref="P38:Q39">
    <cfRule type="cellIs" dxfId="12082" priority="521" operator="equal">
      <formula>"Remplaçant"</formula>
    </cfRule>
    <cfRule type="cellIs" dxfId="12081" priority="522" operator="equal">
      <formula>"Titulaire"</formula>
    </cfRule>
  </conditionalFormatting>
  <conditionalFormatting sqref="S38:T39">
    <cfRule type="cellIs" dxfId="12080" priority="519" operator="equal">
      <formula>"Remplaçant"</formula>
    </cfRule>
    <cfRule type="cellIs" dxfId="12079" priority="520" operator="equal">
      <formula>"Titulaire"</formula>
    </cfRule>
  </conditionalFormatting>
  <conditionalFormatting sqref="J38:J39">
    <cfRule type="top10" dxfId="12078" priority="526" rank="11"/>
  </conditionalFormatting>
  <conditionalFormatting sqref="V38:W39">
    <cfRule type="cellIs" dxfId="12077" priority="515" operator="equal">
      <formula>"Remplaçant"</formula>
    </cfRule>
    <cfRule type="cellIs" dxfId="12076" priority="516" operator="equal">
      <formula>"Titulaire"</formula>
    </cfRule>
  </conditionalFormatting>
  <conditionalFormatting sqref="CS38:CT39">
    <cfRule type="cellIs" dxfId="12075" priority="465" operator="equal">
      <formula>"Remplaçant"</formula>
    </cfRule>
    <cfRule type="cellIs" dxfId="12074" priority="466" operator="equal">
      <formula>"Titulaire"</formula>
    </cfRule>
  </conditionalFormatting>
  <conditionalFormatting sqref="CV38:CW39">
    <cfRule type="cellIs" dxfId="12073" priority="463" operator="equal">
      <formula>"Remplaçant"</formula>
    </cfRule>
    <cfRule type="cellIs" dxfId="12072" priority="464" operator="equal">
      <formula>"Titulaire"</formula>
    </cfRule>
  </conditionalFormatting>
  <conditionalFormatting sqref="CY38:CZ39">
    <cfRule type="cellIs" dxfId="12071" priority="461" operator="equal">
      <formula>"Remplaçant"</formula>
    </cfRule>
    <cfRule type="cellIs" dxfId="12070" priority="462" operator="equal">
      <formula>"Titulaire"</formula>
    </cfRule>
  </conditionalFormatting>
  <conditionalFormatting sqref="DB38:DC39">
    <cfRule type="cellIs" dxfId="12069" priority="459" operator="equal">
      <formula>"Remplaçant"</formula>
    </cfRule>
    <cfRule type="cellIs" dxfId="12068" priority="460" operator="equal">
      <formula>"Titulaire"</formula>
    </cfRule>
  </conditionalFormatting>
  <conditionalFormatting sqref="DE38:DF39">
    <cfRule type="cellIs" dxfId="12067" priority="457" operator="equal">
      <formula>"Remplaçant"</formula>
    </cfRule>
    <cfRule type="cellIs" dxfId="12066" priority="458" operator="equal">
      <formula>"Titulaire"</formula>
    </cfRule>
  </conditionalFormatting>
  <conditionalFormatting sqref="DK38:DL39">
    <cfRule type="cellIs" dxfId="12065" priority="453" operator="equal">
      <formula>"Remplaçant"</formula>
    </cfRule>
    <cfRule type="cellIs" dxfId="12064" priority="454" operator="equal">
      <formula>"Titulaire"</formula>
    </cfRule>
  </conditionalFormatting>
  <conditionalFormatting sqref="DN38:DO39">
    <cfRule type="cellIs" dxfId="12063" priority="451" operator="equal">
      <formula>"Remplaçant"</formula>
    </cfRule>
    <cfRule type="cellIs" dxfId="12062" priority="452" operator="equal">
      <formula>"Titulaire"</formula>
    </cfRule>
  </conditionalFormatting>
  <conditionalFormatting sqref="DQ38:DR39">
    <cfRule type="cellIs" dxfId="12061" priority="449" operator="equal">
      <formula>"Remplaçant"</formula>
    </cfRule>
    <cfRule type="cellIs" dxfId="12060" priority="450" operator="equal">
      <formula>"Titulaire"</formula>
    </cfRule>
  </conditionalFormatting>
  <conditionalFormatting sqref="DT38:DU39">
    <cfRule type="cellIs" dxfId="12059" priority="447" operator="equal">
      <formula>"Remplaçant"</formula>
    </cfRule>
    <cfRule type="cellIs" dxfId="12058" priority="448" operator="equal">
      <formula>"Titulaire"</formula>
    </cfRule>
  </conditionalFormatting>
  <conditionalFormatting sqref="E38:F39">
    <cfRule type="cellIs" dxfId="12057" priority="446" operator="equal">
      <formula>0</formula>
    </cfRule>
  </conditionalFormatting>
  <conditionalFormatting sqref="G38:I39">
    <cfRule type="cellIs" dxfId="12056" priority="445" operator="equal">
      <formula>0</formula>
    </cfRule>
  </conditionalFormatting>
  <conditionalFormatting sqref="B4">
    <cfRule type="cellIs" dxfId="12055" priority="443" operator="equal">
      <formula>"Remplaçant"</formula>
    </cfRule>
    <cfRule type="cellIs" dxfId="12054" priority="444" operator="equal">
      <formula>"Titulaire"</formula>
    </cfRule>
  </conditionalFormatting>
  <conditionalFormatting sqref="B4">
    <cfRule type="cellIs" dxfId="12053" priority="442" operator="equal">
      <formula>$B$2</formula>
    </cfRule>
  </conditionalFormatting>
  <conditionalFormatting sqref="C4">
    <cfRule type="cellIs" dxfId="12052" priority="440" operator="equal">
      <formula>"Remplaçant"</formula>
    </cfRule>
    <cfRule type="cellIs" dxfId="12051" priority="441" operator="equal">
      <formula>"Titulaire"</formula>
    </cfRule>
  </conditionalFormatting>
  <conditionalFormatting sqref="C4">
    <cfRule type="cellIs" dxfId="12050" priority="439" operator="equal">
      <formula>$B$2</formula>
    </cfRule>
  </conditionalFormatting>
  <conditionalFormatting sqref="D4:D5 D11:D31 D35:D44">
    <cfRule type="cellIs" dxfId="12049" priority="437" operator="equal">
      <formula>"Remplaçant"</formula>
    </cfRule>
    <cfRule type="cellIs" dxfId="12048" priority="438" operator="equal">
      <formula>"Titulaire"</formula>
    </cfRule>
  </conditionalFormatting>
  <conditionalFormatting sqref="D5 D11:D31 D35:D43">
    <cfRule type="cellIs" dxfId="12047" priority="436" operator="equal">
      <formula>0</formula>
    </cfRule>
  </conditionalFormatting>
  <conditionalFormatting sqref="D4">
    <cfRule type="cellIs" dxfId="12046" priority="435" operator="equal">
      <formula>$B$2</formula>
    </cfRule>
  </conditionalFormatting>
  <conditionalFormatting sqref="D44">
    <cfRule type="cellIs" dxfId="12045" priority="434" operator="equal">
      <formula>0</formula>
    </cfRule>
  </conditionalFormatting>
  <conditionalFormatting sqref="L1">
    <cfRule type="cellIs" dxfId="12044" priority="430" operator="equal">
      <formula>"Remplaçant"</formula>
    </cfRule>
    <cfRule type="cellIs" dxfId="12043" priority="431" operator="equal">
      <formula>"Titulaire"</formula>
    </cfRule>
  </conditionalFormatting>
  <conditionalFormatting sqref="L2:L4">
    <cfRule type="cellIs" dxfId="12042" priority="432" operator="equal">
      <formula>"Remplaçant"</formula>
    </cfRule>
    <cfRule type="cellIs" dxfId="12041" priority="433" operator="equal">
      <formula>"Titulaire"</formula>
    </cfRule>
  </conditionalFormatting>
  <conditionalFormatting sqref="L3:L4">
    <cfRule type="cellIs" dxfId="12040" priority="429" operator="equal">
      <formula>$B$2</formula>
    </cfRule>
  </conditionalFormatting>
  <conditionalFormatting sqref="L5 L11:L31 L35:L39">
    <cfRule type="cellIs" dxfId="12039" priority="427" operator="equal">
      <formula>"Remplaçant"</formula>
    </cfRule>
    <cfRule type="cellIs" dxfId="12038" priority="428" operator="equal">
      <formula>"Titulaire"</formula>
    </cfRule>
  </conditionalFormatting>
  <conditionalFormatting sqref="O1">
    <cfRule type="cellIs" dxfId="12037" priority="423" operator="equal">
      <formula>"Remplaçant"</formula>
    </cfRule>
    <cfRule type="cellIs" dxfId="12036" priority="424" operator="equal">
      <formula>"Titulaire"</formula>
    </cfRule>
  </conditionalFormatting>
  <conditionalFormatting sqref="O2:O5 O11:O31 O35:O37">
    <cfRule type="cellIs" dxfId="12035" priority="425" operator="equal">
      <formula>"Remplaçant"</formula>
    </cfRule>
    <cfRule type="cellIs" dxfId="12034" priority="426" operator="equal">
      <formula>"Titulaire"</formula>
    </cfRule>
  </conditionalFormatting>
  <conditionalFormatting sqref="O3:O4">
    <cfRule type="cellIs" dxfId="12033" priority="422" operator="equal">
      <formula>$B$2</formula>
    </cfRule>
  </conditionalFormatting>
  <conditionalFormatting sqref="R1">
    <cfRule type="cellIs" dxfId="12032" priority="418" operator="equal">
      <formula>"Remplaçant"</formula>
    </cfRule>
    <cfRule type="cellIs" dxfId="12031" priority="419" operator="equal">
      <formula>"Titulaire"</formula>
    </cfRule>
  </conditionalFormatting>
  <conditionalFormatting sqref="R2:R5 R11:R31 R35:R39">
    <cfRule type="cellIs" dxfId="12030" priority="420" operator="equal">
      <formula>"Remplaçant"</formula>
    </cfRule>
    <cfRule type="cellIs" dxfId="12029" priority="421" operator="equal">
      <formula>"Titulaire"</formula>
    </cfRule>
  </conditionalFormatting>
  <conditionalFormatting sqref="R3:R4">
    <cfRule type="cellIs" dxfId="12028" priority="417" operator="equal">
      <formula>$B$2</formula>
    </cfRule>
  </conditionalFormatting>
  <conditionalFormatting sqref="G131">
    <cfRule type="cellIs" dxfId="12027" priority="409" operator="equal">
      <formula>"Remplaçant"</formula>
    </cfRule>
    <cfRule type="cellIs" dxfId="12026" priority="410" operator="equal">
      <formula>"Titulaire"</formula>
    </cfRule>
  </conditionalFormatting>
  <conditionalFormatting sqref="I131:K131 F131 M131:XFD131">
    <cfRule type="cellIs" dxfId="12025" priority="415" operator="equal">
      <formula>"Remplaçant"</formula>
    </cfRule>
    <cfRule type="cellIs" dxfId="12024" priority="416" operator="equal">
      <formula>"Titulaire"</formula>
    </cfRule>
  </conditionalFormatting>
  <conditionalFormatting sqref="F131">
    <cfRule type="colorScale" priority="414">
      <colorScale>
        <cfvo type="min"/>
        <cfvo type="percentile" val="50"/>
        <cfvo type="max"/>
        <color rgb="FFF8696B"/>
        <color rgb="FFFFEB84"/>
        <color rgb="FF63BE7B"/>
      </colorScale>
    </cfRule>
  </conditionalFormatting>
  <conditionalFormatting sqref="H131">
    <cfRule type="cellIs" dxfId="12023" priority="412" operator="equal">
      <formula>"Remplaçant"</formula>
    </cfRule>
    <cfRule type="cellIs" dxfId="12022" priority="413" operator="equal">
      <formula>"Titulaire"</formula>
    </cfRule>
  </conditionalFormatting>
  <conditionalFormatting sqref="H131">
    <cfRule type="colorScale" priority="411">
      <colorScale>
        <cfvo type="min"/>
        <cfvo type="percentile" val="50"/>
        <cfvo type="max"/>
        <color rgb="FFF8696B"/>
        <color rgb="FFFFEB84"/>
        <color rgb="FF63BE7B"/>
      </colorScale>
    </cfRule>
  </conditionalFormatting>
  <conditionalFormatting sqref="G131">
    <cfRule type="colorScale" priority="408">
      <colorScale>
        <cfvo type="min"/>
        <cfvo type="percentile" val="50"/>
        <cfvo type="max"/>
        <color rgb="FFF8696B"/>
        <color rgb="FFFFEB84"/>
        <color rgb="FF63BE7B"/>
      </colorScale>
    </cfRule>
  </conditionalFormatting>
  <conditionalFormatting sqref="B107">
    <cfRule type="cellIs" dxfId="12021" priority="406" operator="equal">
      <formula>"Remplaçant"</formula>
    </cfRule>
    <cfRule type="cellIs" dxfId="12020" priority="407" operator="equal">
      <formula>"Titulaire"</formula>
    </cfRule>
  </conditionalFormatting>
  <conditionalFormatting sqref="B107">
    <cfRule type="cellIs" dxfId="12019" priority="405" operator="equal">
      <formula>$B$2</formula>
    </cfRule>
  </conditionalFormatting>
  <conditionalFormatting sqref="C107">
    <cfRule type="cellIs" dxfId="12018" priority="403" operator="equal">
      <formula>"Remplaçant"</formula>
    </cfRule>
    <cfRule type="cellIs" dxfId="12017" priority="404" operator="equal">
      <formula>"Titulaire"</formula>
    </cfRule>
  </conditionalFormatting>
  <conditionalFormatting sqref="C107">
    <cfRule type="cellIs" dxfId="12016" priority="402" operator="equal">
      <formula>$B$2</formula>
    </cfRule>
  </conditionalFormatting>
  <conditionalFormatting sqref="D107:D132 D136:D142">
    <cfRule type="cellIs" dxfId="12015" priority="400" operator="equal">
      <formula>"Remplaçant"</formula>
    </cfRule>
    <cfRule type="cellIs" dxfId="12014" priority="401" operator="equal">
      <formula>"Titulaire"</formula>
    </cfRule>
  </conditionalFormatting>
  <conditionalFormatting sqref="D108:D132 D136:D141">
    <cfRule type="cellIs" dxfId="12013" priority="399" operator="equal">
      <formula>0</formula>
    </cfRule>
  </conditionalFormatting>
  <conditionalFormatting sqref="D107">
    <cfRule type="cellIs" dxfId="12012" priority="398" operator="equal">
      <formula>$B$2</formula>
    </cfRule>
  </conditionalFormatting>
  <conditionalFormatting sqref="D142">
    <cfRule type="cellIs" dxfId="12011" priority="397" operator="equal">
      <formula>0</formula>
    </cfRule>
  </conditionalFormatting>
  <conditionalFormatting sqref="Y9:Z10 Y6:Z6">
    <cfRule type="cellIs" dxfId="12010" priority="383" operator="equal">
      <formula>"Remplaçant"</formula>
    </cfRule>
    <cfRule type="cellIs" dxfId="12009" priority="384" operator="equal">
      <formula>"Titulaire"</formula>
    </cfRule>
  </conditionalFormatting>
  <conditionalFormatting sqref="AH9:AI10 AH6:AI6">
    <cfRule type="cellIs" dxfId="12008" priority="377" operator="equal">
      <formula>"Remplaçant"</formula>
    </cfRule>
    <cfRule type="cellIs" dxfId="12007" priority="378" operator="equal">
      <formula>"Titulaire"</formula>
    </cfRule>
  </conditionalFormatting>
  <conditionalFormatting sqref="U10">
    <cfRule type="cellIs" dxfId="12006" priority="387" operator="equal">
      <formula>"Remplaçant"</formula>
    </cfRule>
    <cfRule type="cellIs" dxfId="12005" priority="388" operator="equal">
      <formula>"Titulaire"</formula>
    </cfRule>
  </conditionalFormatting>
  <conditionalFormatting sqref="AQ9:AR10 AQ6:AR6">
    <cfRule type="cellIs" dxfId="12004" priority="371" operator="equal">
      <formula>"Remplaçant"</formula>
    </cfRule>
    <cfRule type="cellIs" dxfId="12003" priority="372" operator="equal">
      <formula>"Titulaire"</formula>
    </cfRule>
  </conditionalFormatting>
  <conditionalFormatting sqref="AB9:AC10 AB6:AC6">
    <cfRule type="cellIs" dxfId="12002" priority="381" operator="equal">
      <formula>"Remplaçant"</formula>
    </cfRule>
    <cfRule type="cellIs" dxfId="12001" priority="382" operator="equal">
      <formula>"Titulaire"</formula>
    </cfRule>
  </conditionalFormatting>
  <conditionalFormatting sqref="AE9:AF10 AE6:AF6">
    <cfRule type="cellIs" dxfId="12000" priority="379" operator="equal">
      <formula>"Remplaçant"</formula>
    </cfRule>
    <cfRule type="cellIs" dxfId="11999" priority="380" operator="equal">
      <formula>"Titulaire"</formula>
    </cfRule>
  </conditionalFormatting>
  <conditionalFormatting sqref="AK9:AL10 AK6:AL6">
    <cfRule type="cellIs" dxfId="11998" priority="375" operator="equal">
      <formula>"Remplaçant"</formula>
    </cfRule>
    <cfRule type="cellIs" dxfId="11997" priority="376" operator="equal">
      <formula>"Titulaire"</formula>
    </cfRule>
  </conditionalFormatting>
  <conditionalFormatting sqref="AZ9:BA10 AZ6:BA6">
    <cfRule type="cellIs" dxfId="11996" priority="365" operator="equal">
      <formula>"Remplaçant"</formula>
    </cfRule>
    <cfRule type="cellIs" dxfId="11995" priority="366" operator="equal">
      <formula>"Titulaire"</formula>
    </cfRule>
  </conditionalFormatting>
  <conditionalFormatting sqref="AN9:AO10 AN6:AO6">
    <cfRule type="cellIs" dxfId="11994" priority="373" operator="equal">
      <formula>"Remplaçant"</formula>
    </cfRule>
    <cfRule type="cellIs" dxfId="11993" priority="374" operator="equal">
      <formula>"Titulaire"</formula>
    </cfRule>
  </conditionalFormatting>
  <conditionalFormatting sqref="AT9:AU10 AT6:AU6">
    <cfRule type="cellIs" dxfId="11992" priority="369" operator="equal">
      <formula>"Remplaçant"</formula>
    </cfRule>
    <cfRule type="cellIs" dxfId="11991" priority="370" operator="equal">
      <formula>"Titulaire"</formula>
    </cfRule>
  </conditionalFormatting>
  <conditionalFormatting sqref="AW9:AX10 AW6:AX6">
    <cfRule type="cellIs" dxfId="11990" priority="367" operator="equal">
      <formula>"Remplaçant"</formula>
    </cfRule>
    <cfRule type="cellIs" dxfId="11989" priority="368" operator="equal">
      <formula>"Titulaire"</formula>
    </cfRule>
  </conditionalFormatting>
  <conditionalFormatting sqref="BI9:BJ10 BI6:BJ6">
    <cfRule type="cellIs" dxfId="11988" priority="359" operator="equal">
      <formula>"Remplaçant"</formula>
    </cfRule>
    <cfRule type="cellIs" dxfId="11987" priority="360" operator="equal">
      <formula>"Titulaire"</formula>
    </cfRule>
  </conditionalFormatting>
  <conditionalFormatting sqref="BC9:BD10 BC6:BD6">
    <cfRule type="cellIs" dxfId="11986" priority="363" operator="equal">
      <formula>"Remplaçant"</formula>
    </cfRule>
    <cfRule type="cellIs" dxfId="11985" priority="364" operator="equal">
      <formula>"Titulaire"</formula>
    </cfRule>
  </conditionalFormatting>
  <conditionalFormatting sqref="BF9:BG10 BF6:BG6">
    <cfRule type="cellIs" dxfId="11984" priority="361" operator="equal">
      <formula>"Remplaçant"</formula>
    </cfRule>
    <cfRule type="cellIs" dxfId="11983" priority="362" operator="equal">
      <formula>"Titulaire"</formula>
    </cfRule>
  </conditionalFormatting>
  <conditionalFormatting sqref="BR9:BS10 BR6:BS6">
    <cfRule type="cellIs" dxfId="11982" priority="353" operator="equal">
      <formula>"Remplaçant"</formula>
    </cfRule>
    <cfRule type="cellIs" dxfId="11981" priority="354" operator="equal">
      <formula>"Titulaire"</formula>
    </cfRule>
  </conditionalFormatting>
  <conditionalFormatting sqref="BL9:BM10 BL6:BM6">
    <cfRule type="cellIs" dxfId="11980" priority="357" operator="equal">
      <formula>"Remplaçant"</formula>
    </cfRule>
    <cfRule type="cellIs" dxfId="11979" priority="358" operator="equal">
      <formula>"Titulaire"</formula>
    </cfRule>
  </conditionalFormatting>
  <conditionalFormatting sqref="BO9:BP10 BO6:BP6">
    <cfRule type="cellIs" dxfId="11978" priority="355" operator="equal">
      <formula>"Remplaçant"</formula>
    </cfRule>
    <cfRule type="cellIs" dxfId="11977" priority="356" operator="equal">
      <formula>"Titulaire"</formula>
    </cfRule>
  </conditionalFormatting>
  <conditionalFormatting sqref="BU9:BV10 BU6:BV6">
    <cfRule type="cellIs" dxfId="11976" priority="351" operator="equal">
      <formula>"Remplaçant"</formula>
    </cfRule>
    <cfRule type="cellIs" dxfId="11975" priority="352" operator="equal">
      <formula>"Titulaire"</formula>
    </cfRule>
  </conditionalFormatting>
  <conditionalFormatting sqref="CA9:CB10 CA6:CB6">
    <cfRule type="cellIs" dxfId="11974" priority="347" operator="equal">
      <formula>"Remplaçant"</formula>
    </cfRule>
    <cfRule type="cellIs" dxfId="11973" priority="348" operator="equal">
      <formula>"Titulaire"</formula>
    </cfRule>
  </conditionalFormatting>
  <conditionalFormatting sqref="BX9:BY10 BX6:BY6">
    <cfRule type="cellIs" dxfId="11972" priority="349" operator="equal">
      <formula>"Remplaçant"</formula>
    </cfRule>
    <cfRule type="cellIs" dxfId="11971" priority="350" operator="equal">
      <formula>"Titulaire"</formula>
    </cfRule>
  </conditionalFormatting>
  <conditionalFormatting sqref="CD9:CE10 CD6:CE6">
    <cfRule type="cellIs" dxfId="11970" priority="345" operator="equal">
      <formula>"Remplaçant"</formula>
    </cfRule>
    <cfRule type="cellIs" dxfId="11969" priority="346" operator="equal">
      <formula>"Titulaire"</formula>
    </cfRule>
  </conditionalFormatting>
  <conditionalFormatting sqref="CG9:CH10 CG6:CH6">
    <cfRule type="cellIs" dxfId="11968" priority="343" operator="equal">
      <formula>"Remplaçant"</formula>
    </cfRule>
    <cfRule type="cellIs" dxfId="11967" priority="344" operator="equal">
      <formula>"Titulaire"</formula>
    </cfRule>
  </conditionalFormatting>
  <conditionalFormatting sqref="CJ9:CK10 CJ6:CK6">
    <cfRule type="cellIs" dxfId="11966" priority="341" operator="equal">
      <formula>"Remplaçant"</formula>
    </cfRule>
    <cfRule type="cellIs" dxfId="11965" priority="342" operator="equal">
      <formula>"Titulaire"</formula>
    </cfRule>
  </conditionalFormatting>
  <conditionalFormatting sqref="CM9:CN10 CM6:CN6">
    <cfRule type="cellIs" dxfId="11964" priority="339" operator="equal">
      <formula>"Remplaçant"</formula>
    </cfRule>
    <cfRule type="cellIs" dxfId="11963" priority="340" operator="equal">
      <formula>"Titulaire"</formula>
    </cfRule>
  </conditionalFormatting>
  <conditionalFormatting sqref="CP9:CQ10 CP6:CQ6">
    <cfRule type="cellIs" dxfId="11962" priority="337" operator="equal">
      <formula>"Remplaçant"</formula>
    </cfRule>
    <cfRule type="cellIs" dxfId="11961" priority="338" operator="equal">
      <formula>"Titulaire"</formula>
    </cfRule>
  </conditionalFormatting>
  <conditionalFormatting sqref="DH9:DI10 DH6:DI6">
    <cfRule type="cellIs" dxfId="11960" priority="325" operator="equal">
      <formula>"Remplaçant"</formula>
    </cfRule>
    <cfRule type="cellIs" dxfId="11959" priority="326" operator="equal">
      <formula>"Titulaire"</formula>
    </cfRule>
  </conditionalFormatting>
  <conditionalFormatting sqref="J9:O10 DS9:DS10 DP9:DP10 DM9:DM10 DJ9:DJ10 DG9:DG10 DD9:DD10 DA9:DA10 CX9:CX10 CU9:CU10 CR9:CR10 CO9:CO10 CL9:CL10 CI9:CI10 CF9:CF10 CC9:CC10 BZ9:BZ10 BW9:BW10 BT9:BT10 BQ9:BQ10 BN9:BN10 BK9:BK10 BH9:BH10 BE9:BE10 BB9:BB10 AY9:AY10 AV9:AV10 AS9:AS10 AP9:AP10 AM9:AM10 AJ9:AJ10 AG9:AG10 AD9:AD10 AA9:AA10 X9:X10 DV9:XFD10 R9:R10 M6:N6 J6:K6 DS6 DP6 DM6 DJ6 DG6 DD6 DA6 CX6 CU6 CR6 CO6 CL6 CI6 CF6 CC6 BZ6 BW6 BT6 BQ6 BN6 BK6 BH6 BE6 BB6 AY6 AV6 AS6 AP6 AM6 AJ6 AG6 AD6 AA6 X6 DV6:XFD6">
    <cfRule type="cellIs" dxfId="11958" priority="394" operator="equal">
      <formula>"Remplaçant"</formula>
    </cfRule>
    <cfRule type="cellIs" dxfId="11957" priority="395" operator="equal">
      <formula>"Titulaire"</formula>
    </cfRule>
  </conditionalFormatting>
  <conditionalFormatting sqref="J9:K10 J6:K6">
    <cfRule type="cellIs" dxfId="11956" priority="393" operator="equal">
      <formula>0</formula>
    </cfRule>
  </conditionalFormatting>
  <conditionalFormatting sqref="P9:Q10 P6:Q6">
    <cfRule type="cellIs" dxfId="11955" priority="391" operator="equal">
      <formula>"Remplaçant"</formula>
    </cfRule>
    <cfRule type="cellIs" dxfId="11954" priority="392" operator="equal">
      <formula>"Titulaire"</formula>
    </cfRule>
  </conditionalFormatting>
  <conditionalFormatting sqref="S9:T10 S6:T6">
    <cfRule type="cellIs" dxfId="11953" priority="389" operator="equal">
      <formula>"Remplaçant"</formula>
    </cfRule>
    <cfRule type="cellIs" dxfId="11952" priority="390" operator="equal">
      <formula>"Titulaire"</formula>
    </cfRule>
  </conditionalFormatting>
  <conditionalFormatting sqref="J9:J10 J6">
    <cfRule type="top10" dxfId="11951" priority="396" rank="11"/>
  </conditionalFormatting>
  <conditionalFormatting sqref="V9:W10 V6:W6">
    <cfRule type="cellIs" dxfId="11950" priority="385" operator="equal">
      <formula>"Remplaçant"</formula>
    </cfRule>
    <cfRule type="cellIs" dxfId="11949" priority="386" operator="equal">
      <formula>"Titulaire"</formula>
    </cfRule>
  </conditionalFormatting>
  <conditionalFormatting sqref="CS9:CT10 CS6:CT6">
    <cfRule type="cellIs" dxfId="11948" priority="335" operator="equal">
      <formula>"Remplaçant"</formula>
    </cfRule>
    <cfRule type="cellIs" dxfId="11947" priority="336" operator="equal">
      <formula>"Titulaire"</formula>
    </cfRule>
  </conditionalFormatting>
  <conditionalFormatting sqref="CV9:CW10 CV6:CW6">
    <cfRule type="cellIs" dxfId="11946" priority="333" operator="equal">
      <formula>"Remplaçant"</formula>
    </cfRule>
    <cfRule type="cellIs" dxfId="11945" priority="334" operator="equal">
      <formula>"Titulaire"</formula>
    </cfRule>
  </conditionalFormatting>
  <conditionalFormatting sqref="CY9:CZ10 CY6:CZ6">
    <cfRule type="cellIs" dxfId="11944" priority="331" operator="equal">
      <formula>"Remplaçant"</formula>
    </cfRule>
    <cfRule type="cellIs" dxfId="11943" priority="332" operator="equal">
      <formula>"Titulaire"</formula>
    </cfRule>
  </conditionalFormatting>
  <conditionalFormatting sqref="DB9:DC10 DB6:DC6">
    <cfRule type="cellIs" dxfId="11942" priority="329" operator="equal">
      <formula>"Remplaçant"</formula>
    </cfRule>
    <cfRule type="cellIs" dxfId="11941" priority="330" operator="equal">
      <formula>"Titulaire"</formula>
    </cfRule>
  </conditionalFormatting>
  <conditionalFormatting sqref="DE9:DF10 DE6:DF6">
    <cfRule type="cellIs" dxfId="11940" priority="327" operator="equal">
      <formula>"Remplaçant"</formula>
    </cfRule>
    <cfRule type="cellIs" dxfId="11939" priority="328" operator="equal">
      <formula>"Titulaire"</formula>
    </cfRule>
  </conditionalFormatting>
  <conditionalFormatting sqref="DK9:DL10 DK6:DL6">
    <cfRule type="cellIs" dxfId="11938" priority="323" operator="equal">
      <formula>"Remplaçant"</formula>
    </cfRule>
    <cfRule type="cellIs" dxfId="11937" priority="324" operator="equal">
      <formula>"Titulaire"</formula>
    </cfRule>
  </conditionalFormatting>
  <conditionalFormatting sqref="DN9:DO10 DN6:DO6">
    <cfRule type="cellIs" dxfId="11936" priority="321" operator="equal">
      <formula>"Remplaçant"</formula>
    </cfRule>
    <cfRule type="cellIs" dxfId="11935" priority="322" operator="equal">
      <formula>"Titulaire"</formula>
    </cfRule>
  </conditionalFormatting>
  <conditionalFormatting sqref="DQ9:DR10 DQ6:DR6">
    <cfRule type="cellIs" dxfId="11934" priority="319" operator="equal">
      <formula>"Remplaçant"</formula>
    </cfRule>
    <cfRule type="cellIs" dxfId="11933" priority="320" operator="equal">
      <formula>"Titulaire"</formula>
    </cfRule>
  </conditionalFormatting>
  <conditionalFormatting sqref="DT9:DU10 DT6:DU6">
    <cfRule type="cellIs" dxfId="11932" priority="317" operator="equal">
      <formula>"Remplaçant"</formula>
    </cfRule>
    <cfRule type="cellIs" dxfId="11931" priority="318" operator="equal">
      <formula>"Titulaire"</formula>
    </cfRule>
  </conditionalFormatting>
  <conditionalFormatting sqref="E9:F10 E6:F6">
    <cfRule type="cellIs" dxfId="11930" priority="316" operator="equal">
      <formula>0</formula>
    </cfRule>
  </conditionalFormatting>
  <conditionalFormatting sqref="G9:I10 G6:I6">
    <cfRule type="cellIs" dxfId="11929" priority="315" operator="equal">
      <formula>0</formula>
    </cfRule>
  </conditionalFormatting>
  <conditionalFormatting sqref="Y7:Z8">
    <cfRule type="cellIs" dxfId="11928" priority="301" operator="equal">
      <formula>"Remplaçant"</formula>
    </cfRule>
    <cfRule type="cellIs" dxfId="11927" priority="302" operator="equal">
      <formula>"Titulaire"</formula>
    </cfRule>
  </conditionalFormatting>
  <conditionalFormatting sqref="AH7:AI8">
    <cfRule type="cellIs" dxfId="11926" priority="295" operator="equal">
      <formula>"Remplaçant"</formula>
    </cfRule>
    <cfRule type="cellIs" dxfId="11925" priority="296" operator="equal">
      <formula>"Titulaire"</formula>
    </cfRule>
  </conditionalFormatting>
  <conditionalFormatting sqref="U7">
    <cfRule type="cellIs" dxfId="11924" priority="305" operator="equal">
      <formula>"Remplaçant"</formula>
    </cfRule>
    <cfRule type="cellIs" dxfId="11923" priority="306" operator="equal">
      <formula>"Titulaire"</formula>
    </cfRule>
  </conditionalFormatting>
  <conditionalFormatting sqref="AQ7:AR8">
    <cfRule type="cellIs" dxfId="11922" priority="289" operator="equal">
      <formula>"Remplaçant"</formula>
    </cfRule>
    <cfRule type="cellIs" dxfId="11921" priority="290" operator="equal">
      <formula>"Titulaire"</formula>
    </cfRule>
  </conditionalFormatting>
  <conditionalFormatting sqref="AB7:AC8">
    <cfRule type="cellIs" dxfId="11920" priority="299" operator="equal">
      <formula>"Remplaçant"</formula>
    </cfRule>
    <cfRule type="cellIs" dxfId="11919" priority="300" operator="equal">
      <formula>"Titulaire"</formula>
    </cfRule>
  </conditionalFormatting>
  <conditionalFormatting sqref="AE7:AF8">
    <cfRule type="cellIs" dxfId="11918" priority="297" operator="equal">
      <formula>"Remplaçant"</formula>
    </cfRule>
    <cfRule type="cellIs" dxfId="11917" priority="298" operator="equal">
      <formula>"Titulaire"</formula>
    </cfRule>
  </conditionalFormatting>
  <conditionalFormatting sqref="AK7:AL8">
    <cfRule type="cellIs" dxfId="11916" priority="293" operator="equal">
      <formula>"Remplaçant"</formula>
    </cfRule>
    <cfRule type="cellIs" dxfId="11915" priority="294" operator="equal">
      <formula>"Titulaire"</formula>
    </cfRule>
  </conditionalFormatting>
  <conditionalFormatting sqref="AZ7:BA8">
    <cfRule type="cellIs" dxfId="11914" priority="283" operator="equal">
      <formula>"Remplaçant"</formula>
    </cfRule>
    <cfRule type="cellIs" dxfId="11913" priority="284" operator="equal">
      <formula>"Titulaire"</formula>
    </cfRule>
  </conditionalFormatting>
  <conditionalFormatting sqref="AN7:AO8">
    <cfRule type="cellIs" dxfId="11912" priority="291" operator="equal">
      <formula>"Remplaçant"</formula>
    </cfRule>
    <cfRule type="cellIs" dxfId="11911" priority="292" operator="equal">
      <formula>"Titulaire"</formula>
    </cfRule>
  </conditionalFormatting>
  <conditionalFormatting sqref="AT7:AU8">
    <cfRule type="cellIs" dxfId="11910" priority="287" operator="equal">
      <formula>"Remplaçant"</formula>
    </cfRule>
    <cfRule type="cellIs" dxfId="11909" priority="288" operator="equal">
      <formula>"Titulaire"</formula>
    </cfRule>
  </conditionalFormatting>
  <conditionalFormatting sqref="AW7:AX8">
    <cfRule type="cellIs" dxfId="11908" priority="285" operator="equal">
      <formula>"Remplaçant"</formula>
    </cfRule>
    <cfRule type="cellIs" dxfId="11907" priority="286" operator="equal">
      <formula>"Titulaire"</formula>
    </cfRule>
  </conditionalFormatting>
  <conditionalFormatting sqref="BI7:BJ8">
    <cfRule type="cellIs" dxfId="11906" priority="277" operator="equal">
      <formula>"Remplaçant"</formula>
    </cfRule>
    <cfRule type="cellIs" dxfId="11905" priority="278" operator="equal">
      <formula>"Titulaire"</formula>
    </cfRule>
  </conditionalFormatting>
  <conditionalFormatting sqref="BC7:BD8">
    <cfRule type="cellIs" dxfId="11904" priority="281" operator="equal">
      <formula>"Remplaçant"</formula>
    </cfRule>
    <cfRule type="cellIs" dxfId="11903" priority="282" operator="equal">
      <formula>"Titulaire"</formula>
    </cfRule>
  </conditionalFormatting>
  <conditionalFormatting sqref="BF7:BG8">
    <cfRule type="cellIs" dxfId="11902" priority="279" operator="equal">
      <formula>"Remplaçant"</formula>
    </cfRule>
    <cfRule type="cellIs" dxfId="11901" priority="280" operator="equal">
      <formula>"Titulaire"</formula>
    </cfRule>
  </conditionalFormatting>
  <conditionalFormatting sqref="BR7:BS8">
    <cfRule type="cellIs" dxfId="11900" priority="271" operator="equal">
      <formula>"Remplaçant"</formula>
    </cfRule>
    <cfRule type="cellIs" dxfId="11899" priority="272" operator="equal">
      <formula>"Titulaire"</formula>
    </cfRule>
  </conditionalFormatting>
  <conditionalFormatting sqref="BL7:BM8">
    <cfRule type="cellIs" dxfId="11898" priority="275" operator="equal">
      <formula>"Remplaçant"</formula>
    </cfRule>
    <cfRule type="cellIs" dxfId="11897" priority="276" operator="equal">
      <formula>"Titulaire"</formula>
    </cfRule>
  </conditionalFormatting>
  <conditionalFormatting sqref="BO7:BP8">
    <cfRule type="cellIs" dxfId="11896" priority="273" operator="equal">
      <formula>"Remplaçant"</formula>
    </cfRule>
    <cfRule type="cellIs" dxfId="11895" priority="274" operator="equal">
      <formula>"Titulaire"</formula>
    </cfRule>
  </conditionalFormatting>
  <conditionalFormatting sqref="BU7:BV8">
    <cfRule type="cellIs" dxfId="11894" priority="269" operator="equal">
      <formula>"Remplaçant"</formula>
    </cfRule>
    <cfRule type="cellIs" dxfId="11893" priority="270" operator="equal">
      <formula>"Titulaire"</formula>
    </cfRule>
  </conditionalFormatting>
  <conditionalFormatting sqref="CA7:CB8">
    <cfRule type="cellIs" dxfId="11892" priority="265" operator="equal">
      <formula>"Remplaçant"</formula>
    </cfRule>
    <cfRule type="cellIs" dxfId="11891" priority="266" operator="equal">
      <formula>"Titulaire"</formula>
    </cfRule>
  </conditionalFormatting>
  <conditionalFormatting sqref="BX7:BY8">
    <cfRule type="cellIs" dxfId="11890" priority="267" operator="equal">
      <formula>"Remplaçant"</formula>
    </cfRule>
    <cfRule type="cellIs" dxfId="11889" priority="268" operator="equal">
      <formula>"Titulaire"</formula>
    </cfRule>
  </conditionalFormatting>
  <conditionalFormatting sqref="CD7:CE8">
    <cfRule type="cellIs" dxfId="11888" priority="263" operator="equal">
      <formula>"Remplaçant"</formula>
    </cfRule>
    <cfRule type="cellIs" dxfId="11887" priority="264" operator="equal">
      <formula>"Titulaire"</formula>
    </cfRule>
  </conditionalFormatting>
  <conditionalFormatting sqref="CG7:CH8">
    <cfRule type="cellIs" dxfId="11886" priority="261" operator="equal">
      <formula>"Remplaçant"</formula>
    </cfRule>
    <cfRule type="cellIs" dxfId="11885" priority="262" operator="equal">
      <formula>"Titulaire"</formula>
    </cfRule>
  </conditionalFormatting>
  <conditionalFormatting sqref="CJ7:CK8">
    <cfRule type="cellIs" dxfId="11884" priority="259" operator="equal">
      <formula>"Remplaçant"</formula>
    </cfRule>
    <cfRule type="cellIs" dxfId="11883" priority="260" operator="equal">
      <formula>"Titulaire"</formula>
    </cfRule>
  </conditionalFormatting>
  <conditionalFormatting sqref="CM7:CN8">
    <cfRule type="cellIs" dxfId="11882" priority="257" operator="equal">
      <formula>"Remplaçant"</formula>
    </cfRule>
    <cfRule type="cellIs" dxfId="11881" priority="258" operator="equal">
      <formula>"Titulaire"</formula>
    </cfRule>
  </conditionalFormatting>
  <conditionalFormatting sqref="CP7:CQ8">
    <cfRule type="cellIs" dxfId="11880" priority="255" operator="equal">
      <formula>"Remplaçant"</formula>
    </cfRule>
    <cfRule type="cellIs" dxfId="11879" priority="256" operator="equal">
      <formula>"Titulaire"</formula>
    </cfRule>
  </conditionalFormatting>
  <conditionalFormatting sqref="DH7:DI8">
    <cfRule type="cellIs" dxfId="11878" priority="243" operator="equal">
      <formula>"Remplaçant"</formula>
    </cfRule>
    <cfRule type="cellIs" dxfId="11877" priority="244" operator="equal">
      <formula>"Titulaire"</formula>
    </cfRule>
  </conditionalFormatting>
  <conditionalFormatting sqref="J7:K8 DS7:DS8 DP7:DP8 DM7:DM8 DJ7:DJ8 DG7:DG8 DD7:DD8 DA7:DA8 CX7:CX8 CU7:CU8 CR7:CR8 CO7:CO8 CL7:CL8 CI7:CI8 CF7:CF8 CC7:CC8 BZ7:BZ8 BW7:BW8 BT7:BT8 BQ7:BQ8 BN7:BN8 BK7:BK8 BH7:BH8 BE7:BE8 BB7:BB8 AY7:AY8 AV7:AV8 AS7:AS8 AP7:AP8 AM7:AM8 AJ7:AJ8 AG7:AG8 AD7:AD8 AA7:AA8 X7:X8 DV7:XFD8 M7:O8">
    <cfRule type="cellIs" dxfId="11876" priority="312" operator="equal">
      <formula>"Remplaçant"</formula>
    </cfRule>
    <cfRule type="cellIs" dxfId="11875" priority="313" operator="equal">
      <formula>"Titulaire"</formula>
    </cfRule>
  </conditionalFormatting>
  <conditionalFormatting sqref="J7:K8">
    <cfRule type="cellIs" dxfId="11874" priority="311" operator="equal">
      <formula>0</formula>
    </cfRule>
  </conditionalFormatting>
  <conditionalFormatting sqref="P7:Q8">
    <cfRule type="cellIs" dxfId="11873" priority="309" operator="equal">
      <formula>"Remplaçant"</formula>
    </cfRule>
    <cfRule type="cellIs" dxfId="11872" priority="310" operator="equal">
      <formula>"Titulaire"</formula>
    </cfRule>
  </conditionalFormatting>
  <conditionalFormatting sqref="S7:T8">
    <cfRule type="cellIs" dxfId="11871" priority="307" operator="equal">
      <formula>"Remplaçant"</formula>
    </cfRule>
    <cfRule type="cellIs" dxfId="11870" priority="308" operator="equal">
      <formula>"Titulaire"</formula>
    </cfRule>
  </conditionalFormatting>
  <conditionalFormatting sqref="J7:J8">
    <cfRule type="top10" dxfId="11869" priority="314" rank="11"/>
  </conditionalFormatting>
  <conditionalFormatting sqref="V7:W8">
    <cfRule type="cellIs" dxfId="11868" priority="303" operator="equal">
      <formula>"Remplaçant"</formula>
    </cfRule>
    <cfRule type="cellIs" dxfId="11867" priority="304" operator="equal">
      <formula>"Titulaire"</formula>
    </cfRule>
  </conditionalFormatting>
  <conditionalFormatting sqref="CS7:CT8">
    <cfRule type="cellIs" dxfId="11866" priority="253" operator="equal">
      <formula>"Remplaçant"</formula>
    </cfRule>
    <cfRule type="cellIs" dxfId="11865" priority="254" operator="equal">
      <formula>"Titulaire"</formula>
    </cfRule>
  </conditionalFormatting>
  <conditionalFormatting sqref="CV7:CW8">
    <cfRule type="cellIs" dxfId="11864" priority="251" operator="equal">
      <formula>"Remplaçant"</formula>
    </cfRule>
    <cfRule type="cellIs" dxfId="11863" priority="252" operator="equal">
      <formula>"Titulaire"</formula>
    </cfRule>
  </conditionalFormatting>
  <conditionalFormatting sqref="CY7:CZ8">
    <cfRule type="cellIs" dxfId="11862" priority="249" operator="equal">
      <formula>"Remplaçant"</formula>
    </cfRule>
    <cfRule type="cellIs" dxfId="11861" priority="250" operator="equal">
      <formula>"Titulaire"</formula>
    </cfRule>
  </conditionalFormatting>
  <conditionalFormatting sqref="DB7:DC8">
    <cfRule type="cellIs" dxfId="11860" priority="247" operator="equal">
      <formula>"Remplaçant"</formula>
    </cfRule>
    <cfRule type="cellIs" dxfId="11859" priority="248" operator="equal">
      <formula>"Titulaire"</formula>
    </cfRule>
  </conditionalFormatting>
  <conditionalFormatting sqref="DE7:DF8">
    <cfRule type="cellIs" dxfId="11858" priority="245" operator="equal">
      <formula>"Remplaçant"</formula>
    </cfRule>
    <cfRule type="cellIs" dxfId="11857" priority="246" operator="equal">
      <formula>"Titulaire"</formula>
    </cfRule>
  </conditionalFormatting>
  <conditionalFormatting sqref="DK7:DL8">
    <cfRule type="cellIs" dxfId="11856" priority="241" operator="equal">
      <formula>"Remplaçant"</formula>
    </cfRule>
    <cfRule type="cellIs" dxfId="11855" priority="242" operator="equal">
      <formula>"Titulaire"</formula>
    </cfRule>
  </conditionalFormatting>
  <conditionalFormatting sqref="DN7:DO8">
    <cfRule type="cellIs" dxfId="11854" priority="239" operator="equal">
      <formula>"Remplaçant"</formula>
    </cfRule>
    <cfRule type="cellIs" dxfId="11853" priority="240" operator="equal">
      <formula>"Titulaire"</formula>
    </cfRule>
  </conditionalFormatting>
  <conditionalFormatting sqref="DQ7:DR8">
    <cfRule type="cellIs" dxfId="11852" priority="237" operator="equal">
      <formula>"Remplaçant"</formula>
    </cfRule>
    <cfRule type="cellIs" dxfId="11851" priority="238" operator="equal">
      <formula>"Titulaire"</formula>
    </cfRule>
  </conditionalFormatting>
  <conditionalFormatting sqref="DT7:DU8">
    <cfRule type="cellIs" dxfId="11850" priority="235" operator="equal">
      <formula>"Remplaçant"</formula>
    </cfRule>
    <cfRule type="cellIs" dxfId="11849" priority="236" operator="equal">
      <formula>"Titulaire"</formula>
    </cfRule>
  </conditionalFormatting>
  <conditionalFormatting sqref="E7:F8">
    <cfRule type="cellIs" dxfId="11848" priority="234" operator="equal">
      <formula>0</formula>
    </cfRule>
  </conditionalFormatting>
  <conditionalFormatting sqref="G7:I8">
    <cfRule type="cellIs" dxfId="11847" priority="233" operator="equal">
      <formula>0</formula>
    </cfRule>
  </conditionalFormatting>
  <conditionalFormatting sqref="D6:D10">
    <cfRule type="cellIs" dxfId="11846" priority="231" operator="equal">
      <formula>"Remplaçant"</formula>
    </cfRule>
    <cfRule type="cellIs" dxfId="11845" priority="232" operator="equal">
      <formula>"Titulaire"</formula>
    </cfRule>
  </conditionalFormatting>
  <conditionalFormatting sqref="D6:D10">
    <cfRule type="cellIs" dxfId="11844" priority="230" operator="equal">
      <formula>0</formula>
    </cfRule>
  </conditionalFormatting>
  <conditionalFormatting sqref="L6:L8">
    <cfRule type="cellIs" dxfId="11843" priority="228" operator="equal">
      <formula>"Remplaçant"</formula>
    </cfRule>
    <cfRule type="cellIs" dxfId="11842" priority="229" operator="equal">
      <formula>"Titulaire"</formula>
    </cfRule>
  </conditionalFormatting>
  <conditionalFormatting sqref="O6">
    <cfRule type="cellIs" dxfId="11841" priority="226" operator="equal">
      <formula>"Remplaçant"</formula>
    </cfRule>
    <cfRule type="cellIs" dxfId="11840" priority="227" operator="equal">
      <formula>"Titulaire"</formula>
    </cfRule>
  </conditionalFormatting>
  <conditionalFormatting sqref="R6:R8">
    <cfRule type="cellIs" dxfId="11839" priority="224" operator="equal">
      <formula>"Remplaçant"</formula>
    </cfRule>
    <cfRule type="cellIs" dxfId="11838" priority="225" operator="equal">
      <formula>"Titulaire"</formula>
    </cfRule>
  </conditionalFormatting>
  <conditionalFormatting sqref="Y32:Z33">
    <cfRule type="cellIs" dxfId="11837" priority="210" operator="equal">
      <formula>"Remplaçant"</formula>
    </cfRule>
    <cfRule type="cellIs" dxfId="11836" priority="211" operator="equal">
      <formula>"Titulaire"</formula>
    </cfRule>
  </conditionalFormatting>
  <conditionalFormatting sqref="AH32:AI33">
    <cfRule type="cellIs" dxfId="11835" priority="204" operator="equal">
      <formula>"Remplaçant"</formula>
    </cfRule>
    <cfRule type="cellIs" dxfId="11834" priority="205" operator="equal">
      <formula>"Titulaire"</formula>
    </cfRule>
  </conditionalFormatting>
  <conditionalFormatting sqref="U32:U33">
    <cfRule type="cellIs" dxfId="11833" priority="214" operator="equal">
      <formula>"Remplaçant"</formula>
    </cfRule>
    <cfRule type="cellIs" dxfId="11832" priority="215" operator="equal">
      <formula>"Titulaire"</formula>
    </cfRule>
  </conditionalFormatting>
  <conditionalFormatting sqref="AQ32:AR33">
    <cfRule type="cellIs" dxfId="11831" priority="198" operator="equal">
      <formula>"Remplaçant"</formula>
    </cfRule>
    <cfRule type="cellIs" dxfId="11830" priority="199" operator="equal">
      <formula>"Titulaire"</formula>
    </cfRule>
  </conditionalFormatting>
  <conditionalFormatting sqref="AB32:AC33">
    <cfRule type="cellIs" dxfId="11829" priority="208" operator="equal">
      <formula>"Remplaçant"</formula>
    </cfRule>
    <cfRule type="cellIs" dxfId="11828" priority="209" operator="equal">
      <formula>"Titulaire"</formula>
    </cfRule>
  </conditionalFormatting>
  <conditionalFormatting sqref="AE32:AF33">
    <cfRule type="cellIs" dxfId="11827" priority="206" operator="equal">
      <formula>"Remplaçant"</formula>
    </cfRule>
    <cfRule type="cellIs" dxfId="11826" priority="207" operator="equal">
      <formula>"Titulaire"</formula>
    </cfRule>
  </conditionalFormatting>
  <conditionalFormatting sqref="AK32:AL33">
    <cfRule type="cellIs" dxfId="11825" priority="202" operator="equal">
      <formula>"Remplaçant"</formula>
    </cfRule>
    <cfRule type="cellIs" dxfId="11824" priority="203" operator="equal">
      <formula>"Titulaire"</formula>
    </cfRule>
  </conditionalFormatting>
  <conditionalFormatting sqref="AZ32:BA33">
    <cfRule type="cellIs" dxfId="11823" priority="192" operator="equal">
      <formula>"Remplaçant"</formula>
    </cfRule>
    <cfRule type="cellIs" dxfId="11822" priority="193" operator="equal">
      <formula>"Titulaire"</formula>
    </cfRule>
  </conditionalFormatting>
  <conditionalFormatting sqref="AN32:AO33">
    <cfRule type="cellIs" dxfId="11821" priority="200" operator="equal">
      <formula>"Remplaçant"</formula>
    </cfRule>
    <cfRule type="cellIs" dxfId="11820" priority="201" operator="equal">
      <formula>"Titulaire"</formula>
    </cfRule>
  </conditionalFormatting>
  <conditionalFormatting sqref="AT32:AU33">
    <cfRule type="cellIs" dxfId="11819" priority="196" operator="equal">
      <formula>"Remplaçant"</formula>
    </cfRule>
    <cfRule type="cellIs" dxfId="11818" priority="197" operator="equal">
      <formula>"Titulaire"</formula>
    </cfRule>
  </conditionalFormatting>
  <conditionalFormatting sqref="AW32:AX33">
    <cfRule type="cellIs" dxfId="11817" priority="194" operator="equal">
      <formula>"Remplaçant"</formula>
    </cfRule>
    <cfRule type="cellIs" dxfId="11816" priority="195" operator="equal">
      <formula>"Titulaire"</formula>
    </cfRule>
  </conditionalFormatting>
  <conditionalFormatting sqref="BI32:BJ33">
    <cfRule type="cellIs" dxfId="11815" priority="186" operator="equal">
      <formula>"Remplaçant"</formula>
    </cfRule>
    <cfRule type="cellIs" dxfId="11814" priority="187" operator="equal">
      <formula>"Titulaire"</formula>
    </cfRule>
  </conditionalFormatting>
  <conditionalFormatting sqref="BC32:BD33">
    <cfRule type="cellIs" dxfId="11813" priority="190" operator="equal">
      <formula>"Remplaçant"</formula>
    </cfRule>
    <cfRule type="cellIs" dxfId="11812" priority="191" operator="equal">
      <formula>"Titulaire"</formula>
    </cfRule>
  </conditionalFormatting>
  <conditionalFormatting sqref="BF32:BG33">
    <cfRule type="cellIs" dxfId="11811" priority="188" operator="equal">
      <formula>"Remplaçant"</formula>
    </cfRule>
    <cfRule type="cellIs" dxfId="11810" priority="189" operator="equal">
      <formula>"Titulaire"</formula>
    </cfRule>
  </conditionalFormatting>
  <conditionalFormatting sqref="BR32:BS33">
    <cfRule type="cellIs" dxfId="11809" priority="180" operator="equal">
      <formula>"Remplaçant"</formula>
    </cfRule>
    <cfRule type="cellIs" dxfId="11808" priority="181" operator="equal">
      <formula>"Titulaire"</formula>
    </cfRule>
  </conditionalFormatting>
  <conditionalFormatting sqref="BL32:BM33">
    <cfRule type="cellIs" dxfId="11807" priority="184" operator="equal">
      <formula>"Remplaçant"</formula>
    </cfRule>
    <cfRule type="cellIs" dxfId="11806" priority="185" operator="equal">
      <formula>"Titulaire"</formula>
    </cfRule>
  </conditionalFormatting>
  <conditionalFormatting sqref="BO32:BP33">
    <cfRule type="cellIs" dxfId="11805" priority="182" operator="equal">
      <formula>"Remplaçant"</formula>
    </cfRule>
    <cfRule type="cellIs" dxfId="11804" priority="183" operator="equal">
      <formula>"Titulaire"</formula>
    </cfRule>
  </conditionalFormatting>
  <conditionalFormatting sqref="BU32:BV33">
    <cfRule type="cellIs" dxfId="11803" priority="178" operator="equal">
      <formula>"Remplaçant"</formula>
    </cfRule>
    <cfRule type="cellIs" dxfId="11802" priority="179" operator="equal">
      <formula>"Titulaire"</formula>
    </cfRule>
  </conditionalFormatting>
  <conditionalFormatting sqref="CA32:CB33">
    <cfRule type="cellIs" dxfId="11801" priority="174" operator="equal">
      <formula>"Remplaçant"</formula>
    </cfRule>
    <cfRule type="cellIs" dxfId="11800" priority="175" operator="equal">
      <formula>"Titulaire"</formula>
    </cfRule>
  </conditionalFormatting>
  <conditionalFormatting sqref="BX32:BY33">
    <cfRule type="cellIs" dxfId="11799" priority="176" operator="equal">
      <formula>"Remplaçant"</formula>
    </cfRule>
    <cfRule type="cellIs" dxfId="11798" priority="177" operator="equal">
      <formula>"Titulaire"</formula>
    </cfRule>
  </conditionalFormatting>
  <conditionalFormatting sqref="CD32:CE33">
    <cfRule type="cellIs" dxfId="11797" priority="172" operator="equal">
      <formula>"Remplaçant"</formula>
    </cfRule>
    <cfRule type="cellIs" dxfId="11796" priority="173" operator="equal">
      <formula>"Titulaire"</formula>
    </cfRule>
  </conditionalFormatting>
  <conditionalFormatting sqref="CG32:CH33">
    <cfRule type="cellIs" dxfId="11795" priority="170" operator="equal">
      <formula>"Remplaçant"</formula>
    </cfRule>
    <cfRule type="cellIs" dxfId="11794" priority="171" operator="equal">
      <formula>"Titulaire"</formula>
    </cfRule>
  </conditionalFormatting>
  <conditionalFormatting sqref="CJ32:CK33">
    <cfRule type="cellIs" dxfId="11793" priority="168" operator="equal">
      <formula>"Remplaçant"</formula>
    </cfRule>
    <cfRule type="cellIs" dxfId="11792" priority="169" operator="equal">
      <formula>"Titulaire"</formula>
    </cfRule>
  </conditionalFormatting>
  <conditionalFormatting sqref="CM32:CN33">
    <cfRule type="cellIs" dxfId="11791" priority="166" operator="equal">
      <formula>"Remplaçant"</formula>
    </cfRule>
    <cfRule type="cellIs" dxfId="11790" priority="167" operator="equal">
      <formula>"Titulaire"</formula>
    </cfRule>
  </conditionalFormatting>
  <conditionalFormatting sqref="CP32:CQ33">
    <cfRule type="cellIs" dxfId="11789" priority="164" operator="equal">
      <formula>"Remplaçant"</formula>
    </cfRule>
    <cfRule type="cellIs" dxfId="11788" priority="165" operator="equal">
      <formula>"Titulaire"</formula>
    </cfRule>
  </conditionalFormatting>
  <conditionalFormatting sqref="DH32:DI33">
    <cfRule type="cellIs" dxfId="11787" priority="152" operator="equal">
      <formula>"Remplaçant"</formula>
    </cfRule>
    <cfRule type="cellIs" dxfId="11786" priority="153" operator="equal">
      <formula>"Titulaire"</formula>
    </cfRule>
  </conditionalFormatting>
  <conditionalFormatting sqref="DV32:XFD33 X32:X33 AA32:AA33 AD32:AD33 AG32:AG33 AJ32:AJ33 AM32:AM33 AP32:AP33 AS32:AS33 AV32:AV33 AY32:AY33 BB32:BB33 BE32:BE33 BH32:BH33 BK32:BK33 BN32:BN33 BQ32:BQ33 BT32:BT33 BW32:BW33 BZ32:BZ33 CC32:CC33 CF32:CF33 CI32:CI33 CL32:CL33 CO32:CO33 CR32:CR33 CU32:CU33 CX32:CX33 DA32:DA33 DD32:DD33 DG32:DG33 DJ32:DJ33 DM32:DM33 DP32:DP33 DS32:DS33 J32:K33 M32:N33">
    <cfRule type="cellIs" dxfId="11785" priority="221" operator="equal">
      <formula>"Remplaçant"</formula>
    </cfRule>
    <cfRule type="cellIs" dxfId="11784" priority="222" operator="equal">
      <formula>"Titulaire"</formula>
    </cfRule>
  </conditionalFormatting>
  <conditionalFormatting sqref="J32:K33">
    <cfRule type="cellIs" dxfId="11783" priority="220" operator="equal">
      <formula>0</formula>
    </cfRule>
  </conditionalFormatting>
  <conditionalFormatting sqref="P32:Q33">
    <cfRule type="cellIs" dxfId="11782" priority="218" operator="equal">
      <formula>"Remplaçant"</formula>
    </cfRule>
    <cfRule type="cellIs" dxfId="11781" priority="219" operator="equal">
      <formula>"Titulaire"</formula>
    </cfRule>
  </conditionalFormatting>
  <conditionalFormatting sqref="S32:T33">
    <cfRule type="cellIs" dxfId="11780" priority="216" operator="equal">
      <formula>"Remplaçant"</formula>
    </cfRule>
    <cfRule type="cellIs" dxfId="11779" priority="217" operator="equal">
      <formula>"Titulaire"</formula>
    </cfRule>
  </conditionalFormatting>
  <conditionalFormatting sqref="J32:J33">
    <cfRule type="top10" dxfId="11778" priority="223" rank="11"/>
  </conditionalFormatting>
  <conditionalFormatting sqref="V32:W33">
    <cfRule type="cellIs" dxfId="11777" priority="212" operator="equal">
      <formula>"Remplaçant"</formula>
    </cfRule>
    <cfRule type="cellIs" dxfId="11776" priority="213" operator="equal">
      <formula>"Titulaire"</formula>
    </cfRule>
  </conditionalFormatting>
  <conditionalFormatting sqref="CS32:CT33">
    <cfRule type="cellIs" dxfId="11775" priority="162" operator="equal">
      <formula>"Remplaçant"</formula>
    </cfRule>
    <cfRule type="cellIs" dxfId="11774" priority="163" operator="equal">
      <formula>"Titulaire"</formula>
    </cfRule>
  </conditionalFormatting>
  <conditionalFormatting sqref="CV32:CW33">
    <cfRule type="cellIs" dxfId="11773" priority="160" operator="equal">
      <formula>"Remplaçant"</formula>
    </cfRule>
    <cfRule type="cellIs" dxfId="11772" priority="161" operator="equal">
      <formula>"Titulaire"</formula>
    </cfRule>
  </conditionalFormatting>
  <conditionalFormatting sqref="CY32:CZ33">
    <cfRule type="cellIs" dxfId="11771" priority="158" operator="equal">
      <formula>"Remplaçant"</formula>
    </cfRule>
    <cfRule type="cellIs" dxfId="11770" priority="159" operator="equal">
      <formula>"Titulaire"</formula>
    </cfRule>
  </conditionalFormatting>
  <conditionalFormatting sqref="DB32:DC33">
    <cfRule type="cellIs" dxfId="11769" priority="156" operator="equal">
      <formula>"Remplaçant"</formula>
    </cfRule>
    <cfRule type="cellIs" dxfId="11768" priority="157" operator="equal">
      <formula>"Titulaire"</formula>
    </cfRule>
  </conditionalFormatting>
  <conditionalFormatting sqref="DE32:DF33">
    <cfRule type="cellIs" dxfId="11767" priority="154" operator="equal">
      <formula>"Remplaçant"</formula>
    </cfRule>
    <cfRule type="cellIs" dxfId="11766" priority="155" operator="equal">
      <formula>"Titulaire"</formula>
    </cfRule>
  </conditionalFormatting>
  <conditionalFormatting sqref="DK32:DL33">
    <cfRule type="cellIs" dxfId="11765" priority="150" operator="equal">
      <formula>"Remplaçant"</formula>
    </cfRule>
    <cfRule type="cellIs" dxfId="11764" priority="151" operator="equal">
      <formula>"Titulaire"</formula>
    </cfRule>
  </conditionalFormatting>
  <conditionalFormatting sqref="DN32:DO33">
    <cfRule type="cellIs" dxfId="11763" priority="148" operator="equal">
      <formula>"Remplaçant"</formula>
    </cfRule>
    <cfRule type="cellIs" dxfId="11762" priority="149" operator="equal">
      <formula>"Titulaire"</formula>
    </cfRule>
  </conditionalFormatting>
  <conditionalFormatting sqref="DQ32:DR33">
    <cfRule type="cellIs" dxfId="11761" priority="146" operator="equal">
      <formula>"Remplaçant"</formula>
    </cfRule>
    <cfRule type="cellIs" dxfId="11760" priority="147" operator="equal">
      <formula>"Titulaire"</formula>
    </cfRule>
  </conditionalFormatting>
  <conditionalFormatting sqref="DT32:DU33">
    <cfRule type="cellIs" dxfId="11759" priority="144" operator="equal">
      <formula>"Remplaçant"</formula>
    </cfRule>
    <cfRule type="cellIs" dxfId="11758" priority="145" operator="equal">
      <formula>"Titulaire"</formula>
    </cfRule>
  </conditionalFormatting>
  <conditionalFormatting sqref="E32:F33">
    <cfRule type="cellIs" dxfId="11757" priority="143" operator="equal">
      <formula>0</formula>
    </cfRule>
  </conditionalFormatting>
  <conditionalFormatting sqref="G32:I33">
    <cfRule type="cellIs" dxfId="11756" priority="142" operator="equal">
      <formula>0</formula>
    </cfRule>
  </conditionalFormatting>
  <conditionalFormatting sqref="Y34:Z34">
    <cfRule type="cellIs" dxfId="11755" priority="128" operator="equal">
      <formula>"Remplaçant"</formula>
    </cfRule>
    <cfRule type="cellIs" dxfId="11754" priority="129" operator="equal">
      <formula>"Titulaire"</formula>
    </cfRule>
  </conditionalFormatting>
  <conditionalFormatting sqref="AH34:AI34">
    <cfRule type="cellIs" dxfId="11753" priority="122" operator="equal">
      <formula>"Remplaçant"</formula>
    </cfRule>
    <cfRule type="cellIs" dxfId="11752" priority="123" operator="equal">
      <formula>"Titulaire"</formula>
    </cfRule>
  </conditionalFormatting>
  <conditionalFormatting sqref="U34">
    <cfRule type="cellIs" dxfId="11751" priority="132" operator="equal">
      <formula>"Remplaçant"</formula>
    </cfRule>
    <cfRule type="cellIs" dxfId="11750" priority="133" operator="equal">
      <formula>"Titulaire"</formula>
    </cfRule>
  </conditionalFormatting>
  <conditionalFormatting sqref="AQ34:AR34">
    <cfRule type="cellIs" dxfId="11749" priority="116" operator="equal">
      <formula>"Remplaçant"</formula>
    </cfRule>
    <cfRule type="cellIs" dxfId="11748" priority="117" operator="equal">
      <formula>"Titulaire"</formula>
    </cfRule>
  </conditionalFormatting>
  <conditionalFormatting sqref="AB34:AC34">
    <cfRule type="cellIs" dxfId="11747" priority="126" operator="equal">
      <formula>"Remplaçant"</formula>
    </cfRule>
    <cfRule type="cellIs" dxfId="11746" priority="127" operator="equal">
      <formula>"Titulaire"</formula>
    </cfRule>
  </conditionalFormatting>
  <conditionalFormatting sqref="AE34:AF34">
    <cfRule type="cellIs" dxfId="11745" priority="124" operator="equal">
      <formula>"Remplaçant"</formula>
    </cfRule>
    <cfRule type="cellIs" dxfId="11744" priority="125" operator="equal">
      <formula>"Titulaire"</formula>
    </cfRule>
  </conditionalFormatting>
  <conditionalFormatting sqref="AK34:AL34">
    <cfRule type="cellIs" dxfId="11743" priority="120" operator="equal">
      <formula>"Remplaçant"</formula>
    </cfRule>
    <cfRule type="cellIs" dxfId="11742" priority="121" operator="equal">
      <formula>"Titulaire"</formula>
    </cfRule>
  </conditionalFormatting>
  <conditionalFormatting sqref="AZ34:BA34">
    <cfRule type="cellIs" dxfId="11741" priority="110" operator="equal">
      <formula>"Remplaçant"</formula>
    </cfRule>
    <cfRule type="cellIs" dxfId="11740" priority="111" operator="equal">
      <formula>"Titulaire"</formula>
    </cfRule>
  </conditionalFormatting>
  <conditionalFormatting sqref="AN34:AO34">
    <cfRule type="cellIs" dxfId="11739" priority="118" operator="equal">
      <formula>"Remplaçant"</formula>
    </cfRule>
    <cfRule type="cellIs" dxfId="11738" priority="119" operator="equal">
      <formula>"Titulaire"</formula>
    </cfRule>
  </conditionalFormatting>
  <conditionalFormatting sqref="AT34:AU34">
    <cfRule type="cellIs" dxfId="11737" priority="114" operator="equal">
      <formula>"Remplaçant"</formula>
    </cfRule>
    <cfRule type="cellIs" dxfId="11736" priority="115" operator="equal">
      <formula>"Titulaire"</formula>
    </cfRule>
  </conditionalFormatting>
  <conditionalFormatting sqref="AW34:AX34">
    <cfRule type="cellIs" dxfId="11735" priority="112" operator="equal">
      <formula>"Remplaçant"</formula>
    </cfRule>
    <cfRule type="cellIs" dxfId="11734" priority="113" operator="equal">
      <formula>"Titulaire"</formula>
    </cfRule>
  </conditionalFormatting>
  <conditionalFormatting sqref="BI34:BJ34">
    <cfRule type="cellIs" dxfId="11733" priority="104" operator="equal">
      <formula>"Remplaçant"</formula>
    </cfRule>
    <cfRule type="cellIs" dxfId="11732" priority="105" operator="equal">
      <formula>"Titulaire"</formula>
    </cfRule>
  </conditionalFormatting>
  <conditionalFormatting sqref="BC34:BD34">
    <cfRule type="cellIs" dxfId="11731" priority="108" operator="equal">
      <formula>"Remplaçant"</formula>
    </cfRule>
    <cfRule type="cellIs" dxfId="11730" priority="109" operator="equal">
      <formula>"Titulaire"</formula>
    </cfRule>
  </conditionalFormatting>
  <conditionalFormatting sqref="BF34:BG34">
    <cfRule type="cellIs" dxfId="11729" priority="106" operator="equal">
      <formula>"Remplaçant"</formula>
    </cfRule>
    <cfRule type="cellIs" dxfId="11728" priority="107" operator="equal">
      <formula>"Titulaire"</formula>
    </cfRule>
  </conditionalFormatting>
  <conditionalFormatting sqref="BR34:BS34">
    <cfRule type="cellIs" dxfId="11727" priority="98" operator="equal">
      <formula>"Remplaçant"</formula>
    </cfRule>
    <cfRule type="cellIs" dxfId="11726" priority="99" operator="equal">
      <formula>"Titulaire"</formula>
    </cfRule>
  </conditionalFormatting>
  <conditionalFormatting sqref="BL34:BM34">
    <cfRule type="cellIs" dxfId="11725" priority="102" operator="equal">
      <formula>"Remplaçant"</formula>
    </cfRule>
    <cfRule type="cellIs" dxfId="11724" priority="103" operator="equal">
      <formula>"Titulaire"</formula>
    </cfRule>
  </conditionalFormatting>
  <conditionalFormatting sqref="BO34:BP34">
    <cfRule type="cellIs" dxfId="11723" priority="100" operator="equal">
      <formula>"Remplaçant"</formula>
    </cfRule>
    <cfRule type="cellIs" dxfId="11722" priority="101" operator="equal">
      <formula>"Titulaire"</formula>
    </cfRule>
  </conditionalFormatting>
  <conditionalFormatting sqref="BU34:BV34">
    <cfRule type="cellIs" dxfId="11721" priority="96" operator="equal">
      <formula>"Remplaçant"</formula>
    </cfRule>
    <cfRule type="cellIs" dxfId="11720" priority="97" operator="equal">
      <formula>"Titulaire"</formula>
    </cfRule>
  </conditionalFormatting>
  <conditionalFormatting sqref="CA34:CB34">
    <cfRule type="cellIs" dxfId="11719" priority="92" operator="equal">
      <formula>"Remplaçant"</formula>
    </cfRule>
    <cfRule type="cellIs" dxfId="11718" priority="93" operator="equal">
      <formula>"Titulaire"</formula>
    </cfRule>
  </conditionalFormatting>
  <conditionalFormatting sqref="BX34:BY34">
    <cfRule type="cellIs" dxfId="11717" priority="94" operator="equal">
      <formula>"Remplaçant"</formula>
    </cfRule>
    <cfRule type="cellIs" dxfId="11716" priority="95" operator="equal">
      <formula>"Titulaire"</formula>
    </cfRule>
  </conditionalFormatting>
  <conditionalFormatting sqref="CD34:CE34">
    <cfRule type="cellIs" dxfId="11715" priority="90" operator="equal">
      <formula>"Remplaçant"</formula>
    </cfRule>
    <cfRule type="cellIs" dxfId="11714" priority="91" operator="equal">
      <formula>"Titulaire"</formula>
    </cfRule>
  </conditionalFormatting>
  <conditionalFormatting sqref="CG34:CH34">
    <cfRule type="cellIs" dxfId="11713" priority="88" operator="equal">
      <formula>"Remplaçant"</formula>
    </cfRule>
    <cfRule type="cellIs" dxfId="11712" priority="89" operator="equal">
      <formula>"Titulaire"</formula>
    </cfRule>
  </conditionalFormatting>
  <conditionalFormatting sqref="CJ34:CK34">
    <cfRule type="cellIs" dxfId="11711" priority="86" operator="equal">
      <formula>"Remplaçant"</formula>
    </cfRule>
    <cfRule type="cellIs" dxfId="11710" priority="87" operator="equal">
      <formula>"Titulaire"</formula>
    </cfRule>
  </conditionalFormatting>
  <conditionalFormatting sqref="CM34:CN34">
    <cfRule type="cellIs" dxfId="11709" priority="84" operator="equal">
      <formula>"Remplaçant"</formula>
    </cfRule>
    <cfRule type="cellIs" dxfId="11708" priority="85" operator="equal">
      <formula>"Titulaire"</formula>
    </cfRule>
  </conditionalFormatting>
  <conditionalFormatting sqref="CP34:CQ34">
    <cfRule type="cellIs" dxfId="11707" priority="82" operator="equal">
      <formula>"Remplaçant"</formula>
    </cfRule>
    <cfRule type="cellIs" dxfId="11706" priority="83" operator="equal">
      <formula>"Titulaire"</formula>
    </cfRule>
  </conditionalFormatting>
  <conditionalFormatting sqref="DH34:DI34">
    <cfRule type="cellIs" dxfId="11705" priority="70" operator="equal">
      <formula>"Remplaçant"</formula>
    </cfRule>
    <cfRule type="cellIs" dxfId="11704" priority="71" operator="equal">
      <formula>"Titulaire"</formula>
    </cfRule>
  </conditionalFormatting>
  <conditionalFormatting sqref="J34:K34 DS34 DP34 DM34 DJ34 DG34 DD34 DA34 CX34 CU34 CR34 CO34 CL34 CI34 CF34 CC34 BZ34 BW34 BT34 BQ34 BN34 BK34 BH34 BE34 BB34 AY34 AV34 AS34 AP34 AM34 AJ34 AG34 AD34 AA34 X34 DV34:XFD34 M34:O34">
    <cfRule type="cellIs" dxfId="11703" priority="139" operator="equal">
      <formula>"Remplaçant"</formula>
    </cfRule>
    <cfRule type="cellIs" dxfId="11702" priority="140" operator="equal">
      <formula>"Titulaire"</formula>
    </cfRule>
  </conditionalFormatting>
  <conditionalFormatting sqref="J34:K34">
    <cfRule type="cellIs" dxfId="11701" priority="138" operator="equal">
      <formula>0</formula>
    </cfRule>
  </conditionalFormatting>
  <conditionalFormatting sqref="P34:Q34">
    <cfRule type="cellIs" dxfId="11700" priority="136" operator="equal">
      <formula>"Remplaçant"</formula>
    </cfRule>
    <cfRule type="cellIs" dxfId="11699" priority="137" operator="equal">
      <formula>"Titulaire"</formula>
    </cfRule>
  </conditionalFormatting>
  <conditionalFormatting sqref="S34:T34">
    <cfRule type="cellIs" dxfId="11698" priority="134" operator="equal">
      <formula>"Remplaçant"</formula>
    </cfRule>
    <cfRule type="cellIs" dxfId="11697" priority="135" operator="equal">
      <formula>"Titulaire"</formula>
    </cfRule>
  </conditionalFormatting>
  <conditionalFormatting sqref="J34">
    <cfRule type="top10" dxfId="11696" priority="141" rank="11"/>
  </conditionalFormatting>
  <conditionalFormatting sqref="V34:W34">
    <cfRule type="cellIs" dxfId="11695" priority="130" operator="equal">
      <formula>"Remplaçant"</formula>
    </cfRule>
    <cfRule type="cellIs" dxfId="11694" priority="131" operator="equal">
      <formula>"Titulaire"</formula>
    </cfRule>
  </conditionalFormatting>
  <conditionalFormatting sqref="CS34:CT34">
    <cfRule type="cellIs" dxfId="11693" priority="80" operator="equal">
      <formula>"Remplaçant"</formula>
    </cfRule>
    <cfRule type="cellIs" dxfId="11692" priority="81" operator="equal">
      <formula>"Titulaire"</formula>
    </cfRule>
  </conditionalFormatting>
  <conditionalFormatting sqref="CV34:CW34">
    <cfRule type="cellIs" dxfId="11691" priority="78" operator="equal">
      <formula>"Remplaçant"</formula>
    </cfRule>
    <cfRule type="cellIs" dxfId="11690" priority="79" operator="equal">
      <formula>"Titulaire"</formula>
    </cfRule>
  </conditionalFormatting>
  <conditionalFormatting sqref="CY34:CZ34">
    <cfRule type="cellIs" dxfId="11689" priority="76" operator="equal">
      <formula>"Remplaçant"</formula>
    </cfRule>
    <cfRule type="cellIs" dxfId="11688" priority="77" operator="equal">
      <formula>"Titulaire"</formula>
    </cfRule>
  </conditionalFormatting>
  <conditionalFormatting sqref="DB34:DC34">
    <cfRule type="cellIs" dxfId="11687" priority="74" operator="equal">
      <formula>"Remplaçant"</formula>
    </cfRule>
    <cfRule type="cellIs" dxfId="11686" priority="75" operator="equal">
      <formula>"Titulaire"</formula>
    </cfRule>
  </conditionalFormatting>
  <conditionalFormatting sqref="DE34:DF34">
    <cfRule type="cellIs" dxfId="11685" priority="72" operator="equal">
      <formula>"Remplaçant"</formula>
    </cfRule>
    <cfRule type="cellIs" dxfId="11684" priority="73" operator="equal">
      <formula>"Titulaire"</formula>
    </cfRule>
  </conditionalFormatting>
  <conditionalFormatting sqref="DK34:DL34">
    <cfRule type="cellIs" dxfId="11683" priority="68" operator="equal">
      <formula>"Remplaçant"</formula>
    </cfRule>
    <cfRule type="cellIs" dxfId="11682" priority="69" operator="equal">
      <formula>"Titulaire"</formula>
    </cfRule>
  </conditionalFormatting>
  <conditionalFormatting sqref="DN34:DO34">
    <cfRule type="cellIs" dxfId="11681" priority="66" operator="equal">
      <formula>"Remplaçant"</formula>
    </cfRule>
    <cfRule type="cellIs" dxfId="11680" priority="67" operator="equal">
      <formula>"Titulaire"</formula>
    </cfRule>
  </conditionalFormatting>
  <conditionalFormatting sqref="DQ34:DR34">
    <cfRule type="cellIs" dxfId="11679" priority="64" operator="equal">
      <formula>"Remplaçant"</formula>
    </cfRule>
    <cfRule type="cellIs" dxfId="11678" priority="65" operator="equal">
      <formula>"Titulaire"</formula>
    </cfRule>
  </conditionalFormatting>
  <conditionalFormatting sqref="DT34:DU34">
    <cfRule type="cellIs" dxfId="11677" priority="62" operator="equal">
      <formula>"Remplaçant"</formula>
    </cfRule>
    <cfRule type="cellIs" dxfId="11676" priority="63" operator="equal">
      <formula>"Titulaire"</formula>
    </cfRule>
  </conditionalFormatting>
  <conditionalFormatting sqref="E34:F34">
    <cfRule type="cellIs" dxfId="11675" priority="61" operator="equal">
      <formula>0</formula>
    </cfRule>
  </conditionalFormatting>
  <conditionalFormatting sqref="G34:I34">
    <cfRule type="cellIs" dxfId="11674" priority="60" operator="equal">
      <formula>0</formula>
    </cfRule>
  </conditionalFormatting>
  <conditionalFormatting sqref="D32:D34">
    <cfRule type="cellIs" dxfId="11673" priority="58" operator="equal">
      <formula>"Remplaçant"</formula>
    </cfRule>
    <cfRule type="cellIs" dxfId="11672" priority="59" operator="equal">
      <formula>"Titulaire"</formula>
    </cfRule>
  </conditionalFormatting>
  <conditionalFormatting sqref="D32:D34">
    <cfRule type="cellIs" dxfId="11671" priority="57" operator="equal">
      <formula>0</formula>
    </cfRule>
  </conditionalFormatting>
  <conditionalFormatting sqref="L32:L34">
    <cfRule type="cellIs" dxfId="11670" priority="55" operator="equal">
      <formula>"Remplaçant"</formula>
    </cfRule>
    <cfRule type="cellIs" dxfId="11669" priority="56" operator="equal">
      <formula>"Titulaire"</formula>
    </cfRule>
  </conditionalFormatting>
  <conditionalFormatting sqref="O32:O33">
    <cfRule type="cellIs" dxfId="11668" priority="53" operator="equal">
      <formula>"Remplaçant"</formula>
    </cfRule>
    <cfRule type="cellIs" dxfId="11667" priority="54" operator="equal">
      <formula>"Titulaire"</formula>
    </cfRule>
  </conditionalFormatting>
  <conditionalFormatting sqref="R32:R34">
    <cfRule type="cellIs" dxfId="11666" priority="51" operator="equal">
      <formula>"Remplaçant"</formula>
    </cfRule>
    <cfRule type="cellIs" dxfId="11665" priority="52" operator="equal">
      <formula>"Titulaire"</formula>
    </cfRule>
  </conditionalFormatting>
  <conditionalFormatting sqref="G133:G135">
    <cfRule type="cellIs" dxfId="11664" priority="43" operator="equal">
      <formula>"Remplaçant"</formula>
    </cfRule>
    <cfRule type="cellIs" dxfId="11663" priority="44" operator="equal">
      <formula>"Titulaire"</formula>
    </cfRule>
  </conditionalFormatting>
  <conditionalFormatting sqref="M133:XFD135 F133:F135 I133:K135">
    <cfRule type="cellIs" dxfId="11662" priority="49" operator="equal">
      <formula>"Remplaçant"</formula>
    </cfRule>
    <cfRule type="cellIs" dxfId="11661" priority="50" operator="equal">
      <formula>"Titulaire"</formula>
    </cfRule>
  </conditionalFormatting>
  <conditionalFormatting sqref="F133:F135">
    <cfRule type="colorScale" priority="48">
      <colorScale>
        <cfvo type="min"/>
        <cfvo type="percentile" val="50"/>
        <cfvo type="max"/>
        <color rgb="FFF8696B"/>
        <color rgb="FFFFEB84"/>
        <color rgb="FF63BE7B"/>
      </colorScale>
    </cfRule>
  </conditionalFormatting>
  <conditionalFormatting sqref="H133:H135">
    <cfRule type="cellIs" dxfId="11660" priority="46" operator="equal">
      <formula>"Remplaçant"</formula>
    </cfRule>
    <cfRule type="cellIs" dxfId="11659" priority="47" operator="equal">
      <formula>"Titulaire"</formula>
    </cfRule>
  </conditionalFormatting>
  <conditionalFormatting sqref="H133:H135">
    <cfRule type="colorScale" priority="45">
      <colorScale>
        <cfvo type="min"/>
        <cfvo type="percentile" val="50"/>
        <cfvo type="max"/>
        <color rgb="FFF8696B"/>
        <color rgb="FFFFEB84"/>
        <color rgb="FF63BE7B"/>
      </colorScale>
    </cfRule>
  </conditionalFormatting>
  <conditionalFormatting sqref="G133:G135">
    <cfRule type="colorScale" priority="42">
      <colorScale>
        <cfvo type="min"/>
        <cfvo type="percentile" val="50"/>
        <cfvo type="max"/>
        <color rgb="FFF8696B"/>
        <color rgb="FFFFEB84"/>
        <color rgb="FF63BE7B"/>
      </colorScale>
    </cfRule>
  </conditionalFormatting>
  <conditionalFormatting sqref="D133:D135">
    <cfRule type="cellIs" dxfId="11658" priority="40" operator="equal">
      <formula>"Remplaçant"</formula>
    </cfRule>
    <cfRule type="cellIs" dxfId="11657" priority="41" operator="equal">
      <formula>"Titulaire"</formula>
    </cfRule>
  </conditionalFormatting>
  <conditionalFormatting sqref="D133:D135">
    <cfRule type="cellIs" dxfId="11656" priority="39" operator="equal">
      <formula>0</formula>
    </cfRule>
  </conditionalFormatting>
  <conditionalFormatting sqref="U1">
    <cfRule type="cellIs" dxfId="11655" priority="37" operator="equal">
      <formula>"Remplaçant"</formula>
    </cfRule>
    <cfRule type="cellIs" dxfId="11654" priority="38" operator="equal">
      <formula>"Titulaire"</formula>
    </cfRule>
  </conditionalFormatting>
  <conditionalFormatting sqref="U19">
    <cfRule type="cellIs" dxfId="11653" priority="35" operator="equal">
      <formula>"Remplaçant"</formula>
    </cfRule>
    <cfRule type="cellIs" dxfId="11652" priority="36" operator="equal">
      <formula>"Titulaire"</formula>
    </cfRule>
  </conditionalFormatting>
  <conditionalFormatting sqref="U30">
    <cfRule type="cellIs" dxfId="11651" priority="33" operator="equal">
      <formula>"Remplaçant"</formula>
    </cfRule>
    <cfRule type="cellIs" dxfId="11650" priority="34" operator="equal">
      <formula>"Titulaire"</formula>
    </cfRule>
  </conditionalFormatting>
  <conditionalFormatting sqref="U6">
    <cfRule type="cellIs" dxfId="11649" priority="31" operator="equal">
      <formula>"Remplaçant"</formula>
    </cfRule>
    <cfRule type="cellIs" dxfId="11648" priority="32" operator="equal">
      <formula>"Titulaire"</formula>
    </cfRule>
  </conditionalFormatting>
  <conditionalFormatting sqref="U12">
    <cfRule type="cellIs" dxfId="11647" priority="29" operator="equal">
      <formula>"Remplaçant"</formula>
    </cfRule>
    <cfRule type="cellIs" dxfId="11646" priority="30" operator="equal">
      <formula>"Titulaire"</formula>
    </cfRule>
  </conditionalFormatting>
  <conditionalFormatting sqref="U27">
    <cfRule type="cellIs" dxfId="11645" priority="27" operator="equal">
      <formula>"Remplaçant"</formula>
    </cfRule>
    <cfRule type="cellIs" dxfId="11644" priority="28" operator="equal">
      <formula>"Titulaire"</formula>
    </cfRule>
  </conditionalFormatting>
  <conditionalFormatting sqref="U21">
    <cfRule type="cellIs" dxfId="11643" priority="25" operator="equal">
      <formula>"Remplaçant"</formula>
    </cfRule>
    <cfRule type="cellIs" dxfId="11642" priority="26" operator="equal">
      <formula>"Titulaire"</formula>
    </cfRule>
  </conditionalFormatting>
  <conditionalFormatting sqref="U20">
    <cfRule type="cellIs" dxfId="11641" priority="23" operator="equal">
      <formula>"Remplaçant"</formula>
    </cfRule>
    <cfRule type="cellIs" dxfId="11640" priority="24" operator="equal">
      <formula>"Titulaire"</formula>
    </cfRule>
  </conditionalFormatting>
  <conditionalFormatting sqref="U9">
    <cfRule type="cellIs" dxfId="11639" priority="21" operator="equal">
      <formula>"Remplaçant"</formula>
    </cfRule>
    <cfRule type="cellIs" dxfId="11638" priority="22" operator="equal">
      <formula>"Titulaire"</formula>
    </cfRule>
  </conditionalFormatting>
  <conditionalFormatting sqref="U13">
    <cfRule type="cellIs" dxfId="11637" priority="19" operator="equal">
      <formula>"Remplaçant"</formula>
    </cfRule>
    <cfRule type="cellIs" dxfId="11636" priority="20" operator="equal">
      <formula>"Titulaire"</formula>
    </cfRule>
  </conditionalFormatting>
  <conditionalFormatting sqref="U11">
    <cfRule type="cellIs" dxfId="11635" priority="17" operator="equal">
      <formula>"Remplaçant"</formula>
    </cfRule>
    <cfRule type="cellIs" dxfId="11634" priority="18" operator="equal">
      <formula>"Titulaire"</formula>
    </cfRule>
  </conditionalFormatting>
  <conditionalFormatting sqref="U17">
    <cfRule type="cellIs" dxfId="11633" priority="15" operator="equal">
      <formula>"Remplaçant"</formula>
    </cfRule>
    <cfRule type="cellIs" dxfId="11632" priority="16" operator="equal">
      <formula>"Titulaire"</formula>
    </cfRule>
  </conditionalFormatting>
  <conditionalFormatting sqref="U5">
    <cfRule type="cellIs" dxfId="11631" priority="13" operator="equal">
      <formula>"Remplaçant"</formula>
    </cfRule>
    <cfRule type="cellIs" dxfId="11630" priority="14" operator="equal">
      <formula>"Titulaire"</formula>
    </cfRule>
  </conditionalFormatting>
  <conditionalFormatting sqref="U8">
    <cfRule type="cellIs" dxfId="11629" priority="11" operator="equal">
      <formula>"Remplaçant"</formula>
    </cfRule>
    <cfRule type="cellIs" dxfId="11628" priority="12" operator="equal">
      <formula>"Titulaire"</formula>
    </cfRule>
  </conditionalFormatting>
  <conditionalFormatting sqref="U25">
    <cfRule type="cellIs" dxfId="11627" priority="9" operator="equal">
      <formula>"Remplaçant"</formula>
    </cfRule>
    <cfRule type="cellIs" dxfId="11626" priority="10" operator="equal">
      <formula>"Titulaire"</formula>
    </cfRule>
  </conditionalFormatting>
  <conditionalFormatting sqref="U18">
    <cfRule type="cellIs" dxfId="11625" priority="7" operator="equal">
      <formula>"Remplaçant"</formula>
    </cfRule>
    <cfRule type="cellIs" dxfId="11624" priority="8" operator="equal">
      <formula>"Titulaire"</formula>
    </cfRule>
  </conditionalFormatting>
  <conditionalFormatting sqref="U15">
    <cfRule type="cellIs" dxfId="11623" priority="5" operator="equal">
      <formula>"Remplaçant"</formula>
    </cfRule>
    <cfRule type="cellIs" dxfId="11622" priority="6" operator="equal">
      <formula>"Titulaire"</formula>
    </cfRule>
  </conditionalFormatting>
  <conditionalFormatting sqref="U22">
    <cfRule type="cellIs" dxfId="11621" priority="3" operator="equal">
      <formula>"Remplaçant"</formula>
    </cfRule>
    <cfRule type="cellIs" dxfId="11620" priority="4" operator="equal">
      <formula>"Titulaire"</formula>
    </cfRule>
  </conditionalFormatting>
  <conditionalFormatting sqref="U29">
    <cfRule type="cellIs" dxfId="11619" priority="1" operator="equal">
      <formula>"Remplaçant"</formula>
    </cfRule>
    <cfRule type="cellIs" dxfId="11618" priority="2" operator="equal">
      <formula>"Titulaire"</formula>
    </cfRule>
  </conditionalFormatting>
  <hyperlinks>
    <hyperlink ref="B31" r:id="rId1" tooltip="Alexandre Letellier" display="http://www.lequipe.fr/Football/FootballFicheJoueur36512.html"/>
    <hyperlink ref="B32" r:id="rId2" tooltip="Anthony Mandrea" display="http://www.lequipe.fr/Football/FootballFicheJoueur50523.html"/>
    <hyperlink ref="B19" r:id="rId3" tooltip="Mathieu Michel" display="http://www.lequipe.fr/Football/FootballFicheJoueur41773.html"/>
    <hyperlink ref="B35" r:id="rId4" tooltip="Mattéo Petitgenet" display="http://www.lequipe.fr/Football/FootballFicheJoueur58811.html"/>
    <hyperlink ref="B5" r:id="rId5" tooltip="Denis Petric" display="http://www.lequipe.fr/Football/FootballFicheJoueur26215.html"/>
    <hyperlink ref="B6" r:id="rId6" tooltip="Yoann Andreu" display="http://www.lequipe.fr/Football/FootballFicheJoueur32075.html"/>
    <hyperlink ref="B10" r:id="rId7" tooltip="Grégory Bourillon" display="http://www.lequipe.fr/Football/FootballFicheJoueur18378.html"/>
    <hyperlink ref="B34" r:id="rId8" tooltip="Ibrahima Diallo" display="http://www.lequipe.fr/Football/FootballFicheJoueur21500.html"/>
    <hyperlink ref="B7" r:id="rId9" tooltip="Jérémy Hénin" display="http://www.lequipe.fr/Football/FootballFicheJoueur2715.html"/>
    <hyperlink ref="B36" r:id="rId10" tooltip="Mehdi Jean Tahrat" display="http://www.lequipe.fr/Football/FootballFicheJoueur46373.html"/>
    <hyperlink ref="B8" r:id="rId11" tooltip="Mateo Pavlovic" display="http://www.lequipe.fr/Football/FootballFicheJoueur48520.html"/>
    <hyperlink ref="B27" r:id="rId12" tooltip="Romain Thomas" display="http://www.lequipe.fr/Football/FootballFicheJoueur27254.html"/>
    <hyperlink ref="B12" r:id="rId13" tooltip="Ismaël Traoré" display="http://www.lequipe.fr/Football/FootballFicheJoueur26892.html"/>
    <hyperlink ref="B33" r:id="rId14" tooltip="Mohamed Ben Othman" display="http://www.lequipe.fr/Football/FootballFicheJoueur52700.html"/>
    <hyperlink ref="B18" r:id="rId15" tooltip="Pierrick Capelle" display="http://www.lequipe.fr/Football/FootballFicheJoueur37125.html"/>
    <hyperlink ref="B28" r:id="rId16" tooltip="Aïssi Laidouni" display="http://www.lequipe.fr/Football/FootballFicheJoueur59168.html"/>
    <hyperlink ref="B30" r:id="rId17" tooltip="Vincent Manceau" display="http://www.lequipe.fr/Football/FootballFicheJoueur29773.html"/>
    <hyperlink ref="B9" r:id="rId18" tooltip="Thomas Mangani" display="http://www.lequipe.fr/Football/FootballFicheJoueur24586.html"/>
    <hyperlink ref="B25" r:id="rId19" tooltip="Pablo Martinez" display="http://www.lequipe.fr/Football/FootballFicheJoueur42282.html"/>
    <hyperlink ref="B20" r:id="rId20" tooltip="Cheikh N'Doye" display="http://www.lequipe.fr/Football/FootballFicheJoueur35978.html"/>
    <hyperlink ref="B22" r:id="rId21" tooltip="Nicolas Pepe" display="http://www.lequipe.fr/Football/FootballFicheJoueur54623.html"/>
    <hyperlink ref="B26" r:id="rId22" tooltip="Jamel Saihi" display="http://www.lequipe.fr/Football/FootballFicheJoueur26830.html"/>
    <hyperlink ref="B21" r:id="rId23" tooltip="Baptiste Santamaria" display="http://www.lequipe.fr/Football/FootballFicheJoueur51661.html"/>
    <hyperlink ref="B23" r:id="rId24" tooltip="Mathias Serin" display="http://www.lequipe.fr/Football/FootballFicheJoueur54040.html"/>
    <hyperlink ref="B24" r:id="rId25" tooltip="Flavien Tait" display="http://www.lequipe.fr/Football/FootballFicheJoueur48782.html"/>
    <hyperlink ref="B13" r:id="rId26" tooltip="Famara Diedhiou" display="http://www.lequipe.fr/Football/FootballFicheJoueur45317.html"/>
    <hyperlink ref="B29" r:id="rId27" tooltip="Férébory Doré" display="http://www.lequipe.fr/Football/FootballFicheJoueur35808.html"/>
    <hyperlink ref="B17" r:id="rId28" tooltip="Billy Ketkeophomphone" display="http://www.lequipe.fr/Football/FootballFicheJoueur32788.html"/>
    <hyperlink ref="B15" r:id="rId29" tooltip="Dickson Nwakaeme" display="http://www.lequipe.fr/Football/FootballFicheJoueur59549.html"/>
    <hyperlink ref="B14" r:id="rId30" tooltip="Gilles Sunu" display="http://www.lequipe.fr/Football/FootballFicheJoueur34758.html"/>
    <hyperlink ref="B11" r:id="rId31" tooltip="Karl Toko Ekambi" display="http://www.lequipe.fr/Football/FootballFicheJoueur41100.html"/>
    <hyperlink ref="B16" r:id="rId32" tooltip="Yoane Wissa" display="http://www.lequipe.fr/Football/FootballFicheJoueur57121.html"/>
    <hyperlink ref="B134" r:id="rId33" tooltip="Alexandre Letellier" display="http://www.lequipe.fr/Football/FootballFicheJoueur36512.html"/>
    <hyperlink ref="B135" r:id="rId34" tooltip="Anthony Mandrea" display="http://www.lequipe.fr/Football/FootballFicheJoueur50523.html"/>
    <hyperlink ref="B122" r:id="rId35" tooltip="Mathieu Michel" display="http://www.lequipe.fr/Football/FootballFicheJoueur41773.html"/>
    <hyperlink ref="B138" r:id="rId36" tooltip="Mattéo Petitgenet" display="http://www.lequipe.fr/Football/FootballFicheJoueur58811.html"/>
    <hyperlink ref="B108" r:id="rId37" tooltip="Denis Petric" display="http://www.lequipe.fr/Football/FootballFicheJoueur26215.html"/>
    <hyperlink ref="B109" r:id="rId38" tooltip="Yoann Andreu" display="http://www.lequipe.fr/Football/FootballFicheJoueur32075.html"/>
    <hyperlink ref="B113" r:id="rId39" tooltip="Grégory Bourillon" display="http://www.lequipe.fr/Football/FootballFicheJoueur18378.html"/>
    <hyperlink ref="B137" r:id="rId40" tooltip="Ibrahima Diallo" display="http://www.lequipe.fr/Football/FootballFicheJoueur21500.html"/>
    <hyperlink ref="B110" r:id="rId41" tooltip="Jérémy Hénin" display="http://www.lequipe.fr/Football/FootballFicheJoueur2715.html"/>
    <hyperlink ref="B139" r:id="rId42" tooltip="Mehdi Jean Tahrat" display="http://www.lequipe.fr/Football/FootballFicheJoueur46373.html"/>
    <hyperlink ref="B111" r:id="rId43" tooltip="Mateo Pavlovic" display="http://www.lequipe.fr/Football/FootballFicheJoueur48520.html"/>
    <hyperlink ref="B130" r:id="rId44" tooltip="Romain Thomas" display="http://www.lequipe.fr/Football/FootballFicheJoueur27254.html"/>
    <hyperlink ref="B115" r:id="rId45" tooltip="Ismaël Traoré" display="http://www.lequipe.fr/Football/FootballFicheJoueur26892.html"/>
    <hyperlink ref="B136" r:id="rId46" tooltip="Mohamed Ben Othman" display="http://www.lequipe.fr/Football/FootballFicheJoueur52700.html"/>
    <hyperlink ref="B121" r:id="rId47" tooltip="Pierrick Capelle" display="http://www.lequipe.fr/Football/FootballFicheJoueur37125.html"/>
    <hyperlink ref="B131" r:id="rId48" tooltip="Aïssi Laidouni" display="http://www.lequipe.fr/Football/FootballFicheJoueur59168.html"/>
    <hyperlink ref="B133" r:id="rId49" tooltip="Vincent Manceau" display="http://www.lequipe.fr/Football/FootballFicheJoueur29773.html"/>
    <hyperlink ref="B112" r:id="rId50" tooltip="Thomas Mangani" display="http://www.lequipe.fr/Football/FootballFicheJoueur24586.html"/>
    <hyperlink ref="B128" r:id="rId51" tooltip="Pablo Martinez" display="http://www.lequipe.fr/Football/FootballFicheJoueur42282.html"/>
    <hyperlink ref="B123" r:id="rId52" tooltip="Cheikh N'Doye" display="http://www.lequipe.fr/Football/FootballFicheJoueur35978.html"/>
    <hyperlink ref="B125" r:id="rId53" tooltip="Nicolas Pepe" display="http://www.lequipe.fr/Football/FootballFicheJoueur54623.html"/>
    <hyperlink ref="B129" r:id="rId54" tooltip="Jamel Saihi" display="http://www.lequipe.fr/Football/FootballFicheJoueur26830.html"/>
    <hyperlink ref="B124" r:id="rId55" tooltip="Baptiste Santamaria" display="http://www.lequipe.fr/Football/FootballFicheJoueur51661.html"/>
    <hyperlink ref="B126" r:id="rId56" tooltip="Mathias Serin" display="http://www.lequipe.fr/Football/FootballFicheJoueur54040.html"/>
    <hyperlink ref="B127" r:id="rId57" tooltip="Flavien Tait" display="http://www.lequipe.fr/Football/FootballFicheJoueur48782.html"/>
    <hyperlink ref="B116" r:id="rId58" tooltip="Famara Diedhiou" display="http://www.lequipe.fr/Football/FootballFicheJoueur45317.html"/>
    <hyperlink ref="B132" r:id="rId59" tooltip="Férébory Doré" display="http://www.lequipe.fr/Football/FootballFicheJoueur35808.html"/>
    <hyperlink ref="B120" r:id="rId60" tooltip="Billy Ketkeophomphone" display="http://www.lequipe.fr/Football/FootballFicheJoueur32788.html"/>
    <hyperlink ref="B118" r:id="rId61" tooltip="Dickson Nwakaeme" display="http://www.lequipe.fr/Football/FootballFicheJoueur59549.html"/>
    <hyperlink ref="B117" r:id="rId62" tooltip="Gilles Sunu" display="http://www.lequipe.fr/Football/FootballFicheJoueur34758.html"/>
    <hyperlink ref="B114" r:id="rId63" tooltip="Karl Toko Ekambi" display="http://www.lequipe.fr/Football/FootballFicheJoueur41100.html"/>
    <hyperlink ref="B119" r:id="rId64" tooltip="Yoane Wissa" display="http://www.lequipe.fr/Football/FootballFicheJoueur57121.html"/>
  </hyperlinks>
  <pageMargins left="0.7" right="0.7" top="0.75" bottom="0.75" header="0.3" footer="0.3"/>
  <drawing r:id="rId65"/>
  <legacyDrawing r:id="rId6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dimension ref="A1:DX448"/>
  <sheetViews>
    <sheetView showGridLines="0" topLeftCell="A2" zoomScale="85" zoomScaleNormal="85" workbookViewId="0">
      <selection activeCell="AL44" sqref="AL43:AL44"/>
    </sheetView>
  </sheetViews>
  <sheetFormatPr baseColWidth="10" defaultRowHeight="12.75" x14ac:dyDescent="0.2"/>
  <cols>
    <col min="1" max="1" width="11.42578125" style="94"/>
    <col min="2" max="2" width="24.7109375" style="92" customWidth="1"/>
    <col min="3" max="3" width="8" style="92" bestFit="1" customWidth="1"/>
    <col min="4" max="4" width="11.85546875" style="92" bestFit="1" customWidth="1"/>
    <col min="5" max="8" width="8.7109375" style="93" customWidth="1"/>
    <col min="9" max="10" width="10.28515625" style="93" bestFit="1" customWidth="1"/>
    <col min="11" max="11" width="10.5703125" style="93" bestFit="1" customWidth="1"/>
    <col min="12" max="12" width="10.28515625" style="93" bestFit="1" customWidth="1"/>
    <col min="13" max="14" width="3.7109375" style="93" customWidth="1"/>
    <col min="15" max="15" width="10.28515625" style="93" bestFit="1" customWidth="1"/>
    <col min="16" max="17" width="3.7109375" style="93" customWidth="1"/>
    <col min="18" max="18" width="10.28515625" style="93" bestFit="1" customWidth="1"/>
    <col min="19" max="20" width="3.7109375" style="93" customWidth="1"/>
    <col min="21" max="21" width="10.28515625" style="93" bestFit="1" customWidth="1"/>
    <col min="22" max="23" width="3.7109375" style="93" customWidth="1"/>
    <col min="24" max="24" width="10.28515625" style="93" bestFit="1" customWidth="1"/>
    <col min="25" max="26" width="3.7109375" style="93" customWidth="1"/>
    <col min="27" max="27" width="10.28515625" style="93" bestFit="1" customWidth="1"/>
    <col min="28" max="29" width="3.7109375" style="93" customWidth="1"/>
    <col min="30" max="30" width="10.28515625" style="93" bestFit="1" customWidth="1"/>
    <col min="31" max="32" width="3.7109375" style="93" customWidth="1"/>
    <col min="33" max="33" width="10.28515625" style="93" bestFit="1" customWidth="1"/>
    <col min="34" max="35" width="3.7109375" style="93" customWidth="1"/>
    <col min="36" max="36" width="10.28515625" style="93" bestFit="1" customWidth="1"/>
    <col min="37" max="38" width="3.7109375" style="93" customWidth="1"/>
    <col min="39" max="39" width="10.28515625" style="93" bestFit="1" customWidth="1"/>
    <col min="40" max="41" width="3.7109375" style="93" customWidth="1"/>
    <col min="42" max="42" width="10.28515625" style="93" bestFit="1" customWidth="1"/>
    <col min="43" max="44" width="3.7109375" style="93" customWidth="1"/>
    <col min="45" max="45" width="10.28515625" style="93" bestFit="1" customWidth="1"/>
    <col min="46" max="47" width="3.7109375" style="93" customWidth="1"/>
    <col min="48" max="48" width="10.28515625" style="93" bestFit="1" customWidth="1"/>
    <col min="49" max="50" width="3.7109375" style="93" customWidth="1"/>
    <col min="51" max="51" width="10.28515625" style="93" bestFit="1" customWidth="1"/>
    <col min="52" max="53" width="3.7109375" style="93" customWidth="1"/>
    <col min="54" max="54" width="10.28515625" style="93" bestFit="1" customWidth="1"/>
    <col min="55" max="56" width="3.7109375" style="93" customWidth="1"/>
    <col min="57" max="57" width="10.28515625" style="93" bestFit="1" customWidth="1"/>
    <col min="58" max="59" width="3.7109375" style="93" customWidth="1"/>
    <col min="60" max="60" width="10.28515625" style="93" bestFit="1" customWidth="1"/>
    <col min="61" max="62" width="3.7109375" style="93" customWidth="1"/>
    <col min="63" max="63" width="10.28515625" style="93" bestFit="1" customWidth="1"/>
    <col min="64" max="65" width="3.7109375" style="93" customWidth="1"/>
    <col min="66" max="66" width="10.28515625" style="93" bestFit="1" customWidth="1"/>
    <col min="67" max="68" width="3.7109375" style="93" customWidth="1"/>
    <col min="69" max="69" width="10.28515625" style="93" bestFit="1" customWidth="1"/>
    <col min="70" max="71" width="3.7109375" style="93" customWidth="1"/>
    <col min="72" max="72" width="10.28515625" style="93" bestFit="1" customWidth="1"/>
    <col min="73" max="74" width="3.7109375" style="93" customWidth="1"/>
    <col min="75" max="75" width="10.28515625" style="93" bestFit="1" customWidth="1"/>
    <col min="76" max="77" width="3.7109375" style="93" customWidth="1"/>
    <col min="78" max="78" width="10.28515625" style="93" bestFit="1" customWidth="1"/>
    <col min="79" max="80" width="3.7109375" style="93" customWidth="1"/>
    <col min="81" max="81" width="10.28515625" style="93" bestFit="1" customWidth="1"/>
    <col min="82" max="83" width="3.7109375" style="93" customWidth="1"/>
    <col min="84" max="84" width="10.28515625" style="93" bestFit="1" customWidth="1"/>
    <col min="85" max="86" width="3.7109375" style="93" customWidth="1"/>
    <col min="87" max="87" width="10.28515625" style="93" bestFit="1" customWidth="1"/>
    <col min="88" max="89" width="3.7109375" style="93" customWidth="1"/>
    <col min="90" max="90" width="10.28515625" style="93" bestFit="1" customWidth="1"/>
    <col min="91" max="92" width="3.7109375" style="93" customWidth="1"/>
    <col min="93" max="93" width="10.28515625" style="93" bestFit="1" customWidth="1"/>
    <col min="94" max="95" width="3.7109375" style="93" customWidth="1"/>
    <col min="96" max="96" width="10.28515625" style="93" bestFit="1" customWidth="1"/>
    <col min="97" max="98" width="3.7109375" style="93" customWidth="1"/>
    <col min="99" max="99" width="10.28515625" style="93" bestFit="1" customWidth="1"/>
    <col min="100" max="101" width="3.7109375" style="93" customWidth="1"/>
    <col min="102" max="102" width="10.28515625" style="93" bestFit="1" customWidth="1"/>
    <col min="103" max="104" width="3.7109375" style="93" customWidth="1"/>
    <col min="105" max="105" width="10.28515625" style="93" bestFit="1" customWidth="1"/>
    <col min="106" max="107" width="3.7109375" style="93" customWidth="1"/>
    <col min="108" max="108" width="10.28515625" style="93" bestFit="1" customWidth="1"/>
    <col min="109" max="110" width="3.7109375" style="93" customWidth="1"/>
    <col min="111" max="111" width="10.28515625" style="93" bestFit="1" customWidth="1"/>
    <col min="112" max="113" width="3.7109375" style="93" customWidth="1"/>
    <col min="114" max="114" width="10.28515625" style="93" customWidth="1"/>
    <col min="115" max="116" width="3.7109375" style="93" customWidth="1"/>
    <col min="117" max="117" width="10.28515625" style="93" customWidth="1"/>
    <col min="118" max="119" width="3.7109375" style="93" customWidth="1"/>
    <col min="120" max="120" width="10.28515625" style="93" customWidth="1"/>
    <col min="121" max="122" width="3.7109375" style="93" customWidth="1"/>
    <col min="123" max="123" width="10.28515625" style="94" customWidth="1"/>
    <col min="124" max="125" width="3.7109375" style="94" customWidth="1"/>
    <col min="126" max="16384" width="11.42578125" style="94"/>
  </cols>
  <sheetData>
    <row r="1" spans="1:128" x14ac:dyDescent="0.2">
      <c r="A1" s="136" t="s">
        <v>6</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93"/>
      <c r="DU1" s="93"/>
      <c r="DV1" s="93"/>
      <c r="DW1" s="93"/>
      <c r="DX1" s="93"/>
    </row>
    <row r="2" spans="1:128" ht="13.5" thickBot="1" x14ac:dyDescent="0.25">
      <c r="J2" s="488">
        <f>COUNTIF('Détails match'!H:H,A1)+COUNTIF('Détails match'!Y:Y,A1)</f>
        <v>4</v>
      </c>
      <c r="L2" s="113">
        <v>42594</v>
      </c>
      <c r="O2" s="113">
        <v>42602</v>
      </c>
      <c r="R2" s="113">
        <v>42609</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93"/>
      <c r="DU2" s="93"/>
      <c r="DV2" s="93"/>
      <c r="DW2" s="93"/>
      <c r="DX2" s="93"/>
    </row>
    <row r="3" spans="1:128" ht="15" x14ac:dyDescent="0.25">
      <c r="A3" s="152"/>
      <c r="J3" s="489"/>
      <c r="K3" s="95"/>
      <c r="L3" s="115" t="s">
        <v>6</v>
      </c>
      <c r="O3" s="115" t="s">
        <v>19</v>
      </c>
      <c r="R3" s="115" t="s">
        <v>11</v>
      </c>
      <c r="U3" s="115" t="s">
        <v>6</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93"/>
      <c r="DU3" s="93"/>
      <c r="DV3" s="93"/>
      <c r="DW3" s="93"/>
      <c r="DX3" s="93"/>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7</v>
      </c>
      <c r="M4" s="112" t="s">
        <v>155</v>
      </c>
      <c r="N4" s="111" t="s">
        <v>156</v>
      </c>
      <c r="O4" s="114" t="s">
        <v>6</v>
      </c>
      <c r="P4" s="112" t="s">
        <v>155</v>
      </c>
      <c r="Q4" s="111" t="s">
        <v>156</v>
      </c>
      <c r="R4" s="114" t="s">
        <v>6</v>
      </c>
      <c r="S4" s="112" t="s">
        <v>155</v>
      </c>
      <c r="T4" s="108" t="s">
        <v>156</v>
      </c>
      <c r="U4" s="114" t="s">
        <v>25</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93"/>
      <c r="DW4" s="93"/>
      <c r="DX4" s="93"/>
    </row>
    <row r="5" spans="1:128" ht="15" x14ac:dyDescent="0.2">
      <c r="B5" s="150" t="s">
        <v>200</v>
      </c>
      <c r="C5" s="146">
        <v>1</v>
      </c>
      <c r="D5" s="153" t="s">
        <v>113</v>
      </c>
      <c r="E5" s="147">
        <f t="shared" ref="E5:E44" si="0">COUNTIF(L5:XFD5,"Titulaire")</f>
        <v>0</v>
      </c>
      <c r="F5" s="175">
        <f>SUM(L5:XFD5)*-1</f>
        <v>0</v>
      </c>
      <c r="G5" s="147">
        <f t="shared" ref="G5:G44" si="1">COUNTIFS($49:$49,"Victoire",5:5,"Titulaire")</f>
        <v>0</v>
      </c>
      <c r="H5" s="147">
        <f t="shared" ref="H5:H44" si="2">COUNTIFS($49:$49,"Nul",5:5,"Titulaire")</f>
        <v>0</v>
      </c>
      <c r="I5" s="147">
        <f t="shared" ref="I5:I44" si="3">COUNTIFS($49:$49,"Défaite",5:5,"Titulaire")</f>
        <v>0</v>
      </c>
      <c r="J5" s="106">
        <f t="shared" ref="J5:J44" si="4">COUNTIF($L5:$XFD5,"Titulaire")/$J$2</f>
        <v>0</v>
      </c>
      <c r="K5" s="106">
        <f t="shared" ref="K5:K44" si="5">COUNTIF($L5:$XFD5,"Remplaçant")/$J$2</f>
        <v>0</v>
      </c>
      <c r="L5" s="107"/>
      <c r="M5" s="110"/>
      <c r="N5" s="110"/>
      <c r="O5" s="107"/>
      <c r="P5" s="110"/>
      <c r="Q5" s="110"/>
      <c r="R5" s="107"/>
      <c r="S5" s="110"/>
      <c r="T5" s="110"/>
      <c r="U5" s="96"/>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93"/>
      <c r="DW5" s="93"/>
      <c r="DX5" s="93"/>
    </row>
    <row r="6" spans="1:128" ht="15" x14ac:dyDescent="0.2">
      <c r="B6" s="150" t="s">
        <v>201</v>
      </c>
      <c r="C6" s="146">
        <v>2</v>
      </c>
      <c r="D6" s="153" t="s">
        <v>116</v>
      </c>
      <c r="E6" s="147">
        <f t="shared" si="0"/>
        <v>3</v>
      </c>
      <c r="F6" s="145">
        <f t="shared" ref="F6:F19" si="6">SUM(L6:XFD6)</f>
        <v>1</v>
      </c>
      <c r="G6" s="147">
        <f t="shared" si="1"/>
        <v>2</v>
      </c>
      <c r="H6" s="147">
        <f t="shared" si="2"/>
        <v>0</v>
      </c>
      <c r="I6" s="147">
        <f t="shared" si="3"/>
        <v>1</v>
      </c>
      <c r="J6" s="106">
        <f t="shared" si="4"/>
        <v>0.75</v>
      </c>
      <c r="K6" s="106">
        <f t="shared" si="5"/>
        <v>0.25</v>
      </c>
      <c r="L6" s="96" t="s">
        <v>121</v>
      </c>
      <c r="M6" s="110"/>
      <c r="N6" s="110"/>
      <c r="O6" s="96" t="s">
        <v>121</v>
      </c>
      <c r="P6" s="110"/>
      <c r="Q6" s="110"/>
      <c r="R6" s="96" t="s">
        <v>122</v>
      </c>
      <c r="S6" s="110"/>
      <c r="T6" s="110"/>
      <c r="U6" s="96" t="s">
        <v>121</v>
      </c>
      <c r="V6" s="110">
        <v>1</v>
      </c>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93"/>
      <c r="DW6" s="93"/>
      <c r="DX6" s="93"/>
    </row>
    <row r="7" spans="1:128" ht="15" x14ac:dyDescent="0.2">
      <c r="B7" s="150" t="s">
        <v>202</v>
      </c>
      <c r="C7" s="146">
        <v>3</v>
      </c>
      <c r="D7" s="153" t="s">
        <v>114</v>
      </c>
      <c r="E7" s="147">
        <f t="shared" si="0"/>
        <v>0</v>
      </c>
      <c r="F7" s="145">
        <f t="shared" si="6"/>
        <v>0</v>
      </c>
      <c r="G7" s="147">
        <f t="shared" si="1"/>
        <v>0</v>
      </c>
      <c r="H7" s="147">
        <f t="shared" si="2"/>
        <v>0</v>
      </c>
      <c r="I7" s="147">
        <f t="shared" si="3"/>
        <v>0</v>
      </c>
      <c r="J7" s="106">
        <f t="shared" si="4"/>
        <v>0</v>
      </c>
      <c r="K7" s="106">
        <f t="shared" si="5"/>
        <v>0</v>
      </c>
      <c r="L7" s="96"/>
      <c r="M7" s="110"/>
      <c r="N7" s="110"/>
      <c r="O7" s="96"/>
      <c r="P7" s="110"/>
      <c r="Q7" s="110"/>
      <c r="R7" s="96"/>
      <c r="S7" s="110"/>
      <c r="T7" s="110"/>
      <c r="U7" s="96"/>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93"/>
      <c r="DW7" s="93"/>
      <c r="DX7" s="93"/>
    </row>
    <row r="8" spans="1:128" ht="15" x14ac:dyDescent="0.2">
      <c r="B8" s="150" t="s">
        <v>203</v>
      </c>
      <c r="C8" s="146">
        <v>4</v>
      </c>
      <c r="D8" s="153" t="s">
        <v>114</v>
      </c>
      <c r="E8" s="147">
        <f t="shared" si="0"/>
        <v>0</v>
      </c>
      <c r="F8" s="145">
        <f t="shared" si="6"/>
        <v>0</v>
      </c>
      <c r="G8" s="147">
        <f t="shared" si="1"/>
        <v>0</v>
      </c>
      <c r="H8" s="147">
        <f t="shared" si="2"/>
        <v>0</v>
      </c>
      <c r="I8" s="147">
        <f t="shared" si="3"/>
        <v>0</v>
      </c>
      <c r="J8" s="106">
        <f t="shared" si="4"/>
        <v>0</v>
      </c>
      <c r="K8" s="106">
        <f t="shared" si="5"/>
        <v>0</v>
      </c>
      <c r="L8" s="96"/>
      <c r="M8" s="110"/>
      <c r="N8" s="110"/>
      <c r="O8" s="96"/>
      <c r="P8" s="110"/>
      <c r="Q8" s="110"/>
      <c r="R8" s="96"/>
      <c r="S8" s="110"/>
      <c r="T8" s="110"/>
      <c r="U8" s="96"/>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93"/>
      <c r="DW8" s="93"/>
      <c r="DX8" s="93"/>
    </row>
    <row r="9" spans="1:128" ht="15" x14ac:dyDescent="0.2">
      <c r="B9" s="150" t="s">
        <v>204</v>
      </c>
      <c r="C9" s="146">
        <v>5</v>
      </c>
      <c r="D9" s="153" t="s">
        <v>114</v>
      </c>
      <c r="E9" s="147">
        <f t="shared" si="0"/>
        <v>4</v>
      </c>
      <c r="F9" s="145">
        <f t="shared" si="6"/>
        <v>0</v>
      </c>
      <c r="G9" s="147">
        <f t="shared" si="1"/>
        <v>2</v>
      </c>
      <c r="H9" s="147">
        <f t="shared" si="2"/>
        <v>0</v>
      </c>
      <c r="I9" s="147">
        <f t="shared" si="3"/>
        <v>2</v>
      </c>
      <c r="J9" s="106">
        <f t="shared" si="4"/>
        <v>1</v>
      </c>
      <c r="K9" s="106">
        <f t="shared" si="5"/>
        <v>0</v>
      </c>
      <c r="L9" s="96" t="s">
        <v>121</v>
      </c>
      <c r="M9" s="110"/>
      <c r="N9" s="110"/>
      <c r="O9" s="96" t="s">
        <v>121</v>
      </c>
      <c r="P9" s="110"/>
      <c r="Q9" s="110"/>
      <c r="R9" s="96" t="s">
        <v>121</v>
      </c>
      <c r="S9" s="110"/>
      <c r="T9" s="110"/>
      <c r="U9" s="96" t="s">
        <v>121</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93"/>
      <c r="DW9" s="93"/>
      <c r="DX9" s="93"/>
    </row>
    <row r="10" spans="1:128" ht="15" x14ac:dyDescent="0.2">
      <c r="B10" s="150" t="s">
        <v>205</v>
      </c>
      <c r="C10" s="146">
        <v>6</v>
      </c>
      <c r="D10" s="153" t="s">
        <v>117</v>
      </c>
      <c r="E10" s="147">
        <f t="shared" si="0"/>
        <v>4</v>
      </c>
      <c r="F10" s="145">
        <f t="shared" si="6"/>
        <v>1</v>
      </c>
      <c r="G10" s="147">
        <f t="shared" si="1"/>
        <v>2</v>
      </c>
      <c r="H10" s="147">
        <f t="shared" si="2"/>
        <v>0</v>
      </c>
      <c r="I10" s="147">
        <f t="shared" si="3"/>
        <v>2</v>
      </c>
      <c r="J10" s="106">
        <f t="shared" si="4"/>
        <v>1</v>
      </c>
      <c r="K10" s="106">
        <f t="shared" si="5"/>
        <v>0</v>
      </c>
      <c r="L10" s="96" t="s">
        <v>121</v>
      </c>
      <c r="M10" s="110"/>
      <c r="N10" s="110"/>
      <c r="O10" s="96" t="s">
        <v>121</v>
      </c>
      <c r="P10" s="110">
        <v>1</v>
      </c>
      <c r="Q10" s="110"/>
      <c r="R10" s="96" t="s">
        <v>121</v>
      </c>
      <c r="S10" s="110"/>
      <c r="T10" s="110"/>
      <c r="U10" s="96" t="s">
        <v>121</v>
      </c>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93"/>
      <c r="DW10" s="93"/>
      <c r="DX10" s="93"/>
    </row>
    <row r="11" spans="1:128" ht="15" x14ac:dyDescent="0.2">
      <c r="B11" s="150" t="s">
        <v>206</v>
      </c>
      <c r="C11" s="146">
        <v>7</v>
      </c>
      <c r="D11" s="153" t="s">
        <v>116</v>
      </c>
      <c r="E11" s="147">
        <f t="shared" si="0"/>
        <v>0</v>
      </c>
      <c r="F11" s="145">
        <f t="shared" si="6"/>
        <v>0</v>
      </c>
      <c r="G11" s="147">
        <f t="shared" si="1"/>
        <v>0</v>
      </c>
      <c r="H11" s="147">
        <f t="shared" si="2"/>
        <v>0</v>
      </c>
      <c r="I11" s="147">
        <f t="shared" si="3"/>
        <v>0</v>
      </c>
      <c r="J11" s="106">
        <f t="shared" si="4"/>
        <v>0</v>
      </c>
      <c r="K11" s="106">
        <f t="shared" si="5"/>
        <v>0</v>
      </c>
      <c r="L11" s="96"/>
      <c r="M11" s="110"/>
      <c r="N11" s="110"/>
      <c r="O11" s="96"/>
      <c r="P11" s="110"/>
      <c r="Q11" s="110"/>
      <c r="R11" s="96"/>
      <c r="S11" s="110"/>
      <c r="T11" s="110"/>
      <c r="U11" s="96"/>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93"/>
      <c r="DW11" s="93"/>
      <c r="DX11" s="93"/>
    </row>
    <row r="12" spans="1:128" ht="15" x14ac:dyDescent="0.2">
      <c r="B12" s="150" t="s">
        <v>207</v>
      </c>
      <c r="C12" s="146">
        <v>7</v>
      </c>
      <c r="D12" s="153" t="s">
        <v>117</v>
      </c>
      <c r="E12" s="147">
        <f t="shared" si="0"/>
        <v>0</v>
      </c>
      <c r="F12" s="145">
        <f t="shared" si="6"/>
        <v>0</v>
      </c>
      <c r="G12" s="147">
        <f t="shared" si="1"/>
        <v>0</v>
      </c>
      <c r="H12" s="147">
        <f t="shared" si="2"/>
        <v>0</v>
      </c>
      <c r="I12" s="147">
        <f t="shared" si="3"/>
        <v>0</v>
      </c>
      <c r="J12" s="106">
        <f t="shared" si="4"/>
        <v>0</v>
      </c>
      <c r="K12" s="106">
        <f t="shared" si="5"/>
        <v>1</v>
      </c>
      <c r="L12" s="96" t="s">
        <v>122</v>
      </c>
      <c r="M12" s="110"/>
      <c r="N12" s="110"/>
      <c r="O12" s="96" t="s">
        <v>122</v>
      </c>
      <c r="P12" s="110"/>
      <c r="Q12" s="110"/>
      <c r="R12" s="96" t="s">
        <v>122</v>
      </c>
      <c r="S12" s="110"/>
      <c r="T12" s="110"/>
      <c r="U12" s="96" t="s">
        <v>122</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93"/>
      <c r="DW12" s="93"/>
      <c r="DX12" s="93"/>
    </row>
    <row r="13" spans="1:128" ht="15" x14ac:dyDescent="0.2">
      <c r="B13" s="150" t="s">
        <v>208</v>
      </c>
      <c r="C13" s="146">
        <v>8</v>
      </c>
      <c r="D13" s="153" t="s">
        <v>116</v>
      </c>
      <c r="E13" s="147">
        <f t="shared" si="0"/>
        <v>1</v>
      </c>
      <c r="F13" s="145">
        <f t="shared" si="6"/>
        <v>0</v>
      </c>
      <c r="G13" s="147">
        <f t="shared" si="1"/>
        <v>0</v>
      </c>
      <c r="H13" s="147">
        <f t="shared" si="2"/>
        <v>0</v>
      </c>
      <c r="I13" s="147">
        <f t="shared" si="3"/>
        <v>1</v>
      </c>
      <c r="J13" s="106">
        <f t="shared" si="4"/>
        <v>0.25</v>
      </c>
      <c r="K13" s="106">
        <f t="shared" si="5"/>
        <v>0.5</v>
      </c>
      <c r="L13" s="96" t="s">
        <v>122</v>
      </c>
      <c r="M13" s="110"/>
      <c r="N13" s="110"/>
      <c r="O13" s="96"/>
      <c r="P13" s="110"/>
      <c r="Q13" s="110"/>
      <c r="R13" s="96" t="s">
        <v>121</v>
      </c>
      <c r="S13" s="110"/>
      <c r="T13" s="110"/>
      <c r="U13" s="96" t="s">
        <v>122</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93"/>
      <c r="DW13" s="93"/>
      <c r="DX13" s="93"/>
    </row>
    <row r="14" spans="1:128" ht="15" x14ac:dyDescent="0.2">
      <c r="B14" s="150" t="s">
        <v>209</v>
      </c>
      <c r="C14" s="146">
        <v>9</v>
      </c>
      <c r="D14" s="153" t="s">
        <v>117</v>
      </c>
      <c r="E14" s="147">
        <f t="shared" si="0"/>
        <v>0</v>
      </c>
      <c r="F14" s="145">
        <f t="shared" si="6"/>
        <v>0</v>
      </c>
      <c r="G14" s="147">
        <f t="shared" si="1"/>
        <v>0</v>
      </c>
      <c r="H14" s="147">
        <f t="shared" si="2"/>
        <v>0</v>
      </c>
      <c r="I14" s="147">
        <f t="shared" si="3"/>
        <v>0</v>
      </c>
      <c r="J14" s="106">
        <f t="shared" si="4"/>
        <v>0</v>
      </c>
      <c r="K14" s="106">
        <f t="shared" si="5"/>
        <v>0</v>
      </c>
      <c r="L14" s="96"/>
      <c r="M14" s="110"/>
      <c r="N14" s="110"/>
      <c r="O14" s="96"/>
      <c r="P14" s="110"/>
      <c r="Q14" s="110"/>
      <c r="R14" s="96"/>
      <c r="S14" s="110"/>
      <c r="T14" s="110"/>
      <c r="U14" s="96"/>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93"/>
      <c r="DW14" s="93"/>
      <c r="DX14" s="93"/>
    </row>
    <row r="15" spans="1:128" ht="15" x14ac:dyDescent="0.2">
      <c r="B15" s="150" t="s">
        <v>210</v>
      </c>
      <c r="C15" s="146">
        <v>10</v>
      </c>
      <c r="D15" s="153" t="s">
        <v>116</v>
      </c>
      <c r="E15" s="147">
        <f t="shared" si="0"/>
        <v>0</v>
      </c>
      <c r="F15" s="145">
        <f t="shared" si="6"/>
        <v>0</v>
      </c>
      <c r="G15" s="147">
        <f t="shared" si="1"/>
        <v>0</v>
      </c>
      <c r="H15" s="147">
        <f t="shared" si="2"/>
        <v>0</v>
      </c>
      <c r="I15" s="147">
        <f t="shared" si="3"/>
        <v>0</v>
      </c>
      <c r="J15" s="106">
        <f t="shared" si="4"/>
        <v>0</v>
      </c>
      <c r="K15" s="106">
        <f t="shared" si="5"/>
        <v>0</v>
      </c>
      <c r="L15" s="96"/>
      <c r="M15" s="110"/>
      <c r="N15" s="110"/>
      <c r="O15" s="96"/>
      <c r="P15" s="110"/>
      <c r="Q15" s="110"/>
      <c r="R15" s="96"/>
      <c r="S15" s="110"/>
      <c r="T15" s="110"/>
      <c r="U15" s="96"/>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93"/>
      <c r="DW15" s="93"/>
      <c r="DX15" s="93"/>
    </row>
    <row r="16" spans="1:128" ht="15" x14ac:dyDescent="0.2">
      <c r="B16" s="150" t="s">
        <v>211</v>
      </c>
      <c r="C16" s="146">
        <v>11</v>
      </c>
      <c r="D16" s="153" t="s">
        <v>117</v>
      </c>
      <c r="E16" s="147">
        <f t="shared" si="0"/>
        <v>1</v>
      </c>
      <c r="F16" s="145">
        <f t="shared" si="6"/>
        <v>0</v>
      </c>
      <c r="G16" s="147">
        <f t="shared" si="1"/>
        <v>1</v>
      </c>
      <c r="H16" s="147">
        <f t="shared" si="2"/>
        <v>0</v>
      </c>
      <c r="I16" s="147">
        <f t="shared" si="3"/>
        <v>0</v>
      </c>
      <c r="J16" s="106">
        <f t="shared" si="4"/>
        <v>0.25</v>
      </c>
      <c r="K16" s="106">
        <f t="shared" si="5"/>
        <v>0.75</v>
      </c>
      <c r="L16" s="96" t="s">
        <v>122</v>
      </c>
      <c r="M16" s="110"/>
      <c r="N16" s="110"/>
      <c r="O16" s="96" t="s">
        <v>122</v>
      </c>
      <c r="P16" s="110"/>
      <c r="Q16" s="110"/>
      <c r="R16" s="96" t="s">
        <v>122</v>
      </c>
      <c r="S16" s="110"/>
      <c r="T16" s="110"/>
      <c r="U16" s="96" t="s">
        <v>121</v>
      </c>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93"/>
      <c r="DW16" s="93"/>
      <c r="DX16" s="93"/>
    </row>
    <row r="17" spans="2:128" ht="15" x14ac:dyDescent="0.2">
      <c r="B17" s="150" t="s">
        <v>212</v>
      </c>
      <c r="C17" s="146">
        <v>12</v>
      </c>
      <c r="D17" s="153" t="s">
        <v>116</v>
      </c>
      <c r="E17" s="147">
        <f t="shared" si="0"/>
        <v>0</v>
      </c>
      <c r="F17" s="145">
        <f t="shared" si="6"/>
        <v>0</v>
      </c>
      <c r="G17" s="147">
        <f t="shared" si="1"/>
        <v>0</v>
      </c>
      <c r="H17" s="147">
        <f t="shared" si="2"/>
        <v>0</v>
      </c>
      <c r="I17" s="147">
        <f t="shared" si="3"/>
        <v>0</v>
      </c>
      <c r="J17" s="106">
        <f t="shared" si="4"/>
        <v>0</v>
      </c>
      <c r="K17" s="106">
        <f t="shared" si="5"/>
        <v>0.25</v>
      </c>
      <c r="L17" s="96"/>
      <c r="M17" s="110"/>
      <c r="N17" s="110"/>
      <c r="O17" s="96" t="s">
        <v>122</v>
      </c>
      <c r="P17" s="110"/>
      <c r="Q17" s="110"/>
      <c r="R17" s="96"/>
      <c r="S17" s="110"/>
      <c r="T17" s="110"/>
      <c r="U17" s="96"/>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93"/>
      <c r="DW17" s="93"/>
      <c r="DX17" s="93"/>
    </row>
    <row r="18" spans="2:128" ht="15" x14ac:dyDescent="0.2">
      <c r="B18" s="150" t="s">
        <v>213</v>
      </c>
      <c r="C18" s="146">
        <v>13</v>
      </c>
      <c r="D18" s="153" t="s">
        <v>117</v>
      </c>
      <c r="E18" s="147">
        <f t="shared" si="0"/>
        <v>2</v>
      </c>
      <c r="F18" s="145">
        <f t="shared" si="6"/>
        <v>0</v>
      </c>
      <c r="G18" s="147">
        <f t="shared" si="1"/>
        <v>1</v>
      </c>
      <c r="H18" s="147">
        <f t="shared" si="2"/>
        <v>0</v>
      </c>
      <c r="I18" s="147">
        <f t="shared" si="3"/>
        <v>1</v>
      </c>
      <c r="J18" s="106">
        <f t="shared" si="4"/>
        <v>0.5</v>
      </c>
      <c r="K18" s="106">
        <f t="shared" si="5"/>
        <v>0.5</v>
      </c>
      <c r="L18" s="96" t="s">
        <v>122</v>
      </c>
      <c r="M18" s="110"/>
      <c r="N18" s="110"/>
      <c r="O18" s="96" t="s">
        <v>121</v>
      </c>
      <c r="P18" s="110"/>
      <c r="Q18" s="110"/>
      <c r="R18" s="96" t="s">
        <v>121</v>
      </c>
      <c r="S18" s="110"/>
      <c r="T18" s="110"/>
      <c r="U18" s="96" t="s">
        <v>122</v>
      </c>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93"/>
      <c r="DW18" s="93"/>
      <c r="DX18" s="93"/>
    </row>
    <row r="19" spans="2:128" ht="15" x14ac:dyDescent="0.2">
      <c r="B19" s="150" t="s">
        <v>214</v>
      </c>
      <c r="C19" s="146">
        <v>14</v>
      </c>
      <c r="D19" s="153" t="s">
        <v>116</v>
      </c>
      <c r="E19" s="147">
        <f t="shared" si="0"/>
        <v>4</v>
      </c>
      <c r="F19" s="145">
        <f t="shared" si="6"/>
        <v>0</v>
      </c>
      <c r="G19" s="147">
        <f t="shared" si="1"/>
        <v>2</v>
      </c>
      <c r="H19" s="147">
        <f t="shared" si="2"/>
        <v>0</v>
      </c>
      <c r="I19" s="147">
        <f t="shared" si="3"/>
        <v>2</v>
      </c>
      <c r="J19" s="106">
        <f t="shared" si="4"/>
        <v>1</v>
      </c>
      <c r="K19" s="106">
        <f t="shared" si="5"/>
        <v>0</v>
      </c>
      <c r="L19" s="96" t="s">
        <v>121</v>
      </c>
      <c r="M19" s="110"/>
      <c r="N19" s="110"/>
      <c r="O19" s="96" t="s">
        <v>121</v>
      </c>
      <c r="P19" s="110"/>
      <c r="Q19" s="110"/>
      <c r="R19" s="96" t="s">
        <v>121</v>
      </c>
      <c r="S19" s="110"/>
      <c r="T19" s="110"/>
      <c r="U19" s="96" t="s">
        <v>121</v>
      </c>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93"/>
      <c r="DW19" s="93"/>
      <c r="DX19" s="93"/>
    </row>
    <row r="20" spans="2:128" ht="15" x14ac:dyDescent="0.2">
      <c r="B20" s="150" t="s">
        <v>215</v>
      </c>
      <c r="C20" s="146">
        <v>16</v>
      </c>
      <c r="D20" s="153" t="s">
        <v>113</v>
      </c>
      <c r="E20" s="147">
        <f t="shared" si="0"/>
        <v>4</v>
      </c>
      <c r="F20" s="175">
        <f>SUM(L20:XFD20)*-1</f>
        <v>-4</v>
      </c>
      <c r="G20" s="147">
        <f t="shared" si="1"/>
        <v>2</v>
      </c>
      <c r="H20" s="147">
        <f t="shared" si="2"/>
        <v>0</v>
      </c>
      <c r="I20" s="147">
        <f t="shared" si="3"/>
        <v>2</v>
      </c>
      <c r="J20" s="106">
        <f t="shared" si="4"/>
        <v>1</v>
      </c>
      <c r="K20" s="106">
        <f t="shared" si="5"/>
        <v>0</v>
      </c>
      <c r="L20" s="96" t="s">
        <v>121</v>
      </c>
      <c r="M20" s="110"/>
      <c r="N20" s="110">
        <v>1</v>
      </c>
      <c r="O20" s="96" t="s">
        <v>121</v>
      </c>
      <c r="P20" s="110"/>
      <c r="Q20" s="110"/>
      <c r="R20" s="96" t="s">
        <v>121</v>
      </c>
      <c r="S20" s="110"/>
      <c r="T20" s="110">
        <v>2</v>
      </c>
      <c r="U20" s="96" t="s">
        <v>121</v>
      </c>
      <c r="V20" s="110"/>
      <c r="W20" s="110">
        <v>1</v>
      </c>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93"/>
      <c r="DW20" s="93"/>
      <c r="DX20" s="93"/>
    </row>
    <row r="21" spans="2:128" ht="15" x14ac:dyDescent="0.2">
      <c r="B21" s="150" t="s">
        <v>216</v>
      </c>
      <c r="C21" s="146">
        <v>17</v>
      </c>
      <c r="D21" s="153" t="s">
        <v>114</v>
      </c>
      <c r="E21" s="147">
        <f t="shared" si="0"/>
        <v>4</v>
      </c>
      <c r="F21" s="145">
        <f t="shared" ref="F21:F28" si="7">SUM(L21:XFD21)</f>
        <v>0</v>
      </c>
      <c r="G21" s="147">
        <f t="shared" si="1"/>
        <v>2</v>
      </c>
      <c r="H21" s="147">
        <f t="shared" si="2"/>
        <v>0</v>
      </c>
      <c r="I21" s="147">
        <f t="shared" si="3"/>
        <v>2</v>
      </c>
      <c r="J21" s="106">
        <f t="shared" si="4"/>
        <v>1</v>
      </c>
      <c r="K21" s="106">
        <f t="shared" si="5"/>
        <v>0</v>
      </c>
      <c r="L21" s="96" t="s">
        <v>121</v>
      </c>
      <c r="M21" s="110"/>
      <c r="N21" s="110"/>
      <c r="O21" s="96" t="s">
        <v>121</v>
      </c>
      <c r="P21" s="110"/>
      <c r="Q21" s="110"/>
      <c r="R21" s="96" t="s">
        <v>121</v>
      </c>
      <c r="S21" s="110"/>
      <c r="T21" s="110"/>
      <c r="U21" s="96" t="s">
        <v>121</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93"/>
      <c r="DW21" s="93"/>
      <c r="DX21" s="93"/>
    </row>
    <row r="22" spans="2:128" ht="15" x14ac:dyDescent="0.2">
      <c r="B22" s="150" t="s">
        <v>217</v>
      </c>
      <c r="C22" s="146">
        <v>18</v>
      </c>
      <c r="D22" s="153" t="s">
        <v>116</v>
      </c>
      <c r="E22" s="147">
        <f t="shared" si="0"/>
        <v>4</v>
      </c>
      <c r="F22" s="145">
        <f t="shared" si="7"/>
        <v>0</v>
      </c>
      <c r="G22" s="147">
        <f t="shared" si="1"/>
        <v>2</v>
      </c>
      <c r="H22" s="147">
        <f t="shared" si="2"/>
        <v>0</v>
      </c>
      <c r="I22" s="147">
        <f t="shared" si="3"/>
        <v>2</v>
      </c>
      <c r="J22" s="106">
        <f t="shared" si="4"/>
        <v>1</v>
      </c>
      <c r="K22" s="106">
        <f t="shared" si="5"/>
        <v>0</v>
      </c>
      <c r="L22" s="96" t="s">
        <v>121</v>
      </c>
      <c r="M22" s="110"/>
      <c r="N22" s="110"/>
      <c r="O22" s="96" t="s">
        <v>121</v>
      </c>
      <c r="P22" s="110"/>
      <c r="Q22" s="110"/>
      <c r="R22" s="96" t="s">
        <v>121</v>
      </c>
      <c r="S22" s="110"/>
      <c r="T22" s="110"/>
      <c r="U22" s="96" t="s">
        <v>121</v>
      </c>
      <c r="V22" s="110"/>
      <c r="W22" s="110"/>
      <c r="X22" s="107"/>
      <c r="Y22" s="110"/>
      <c r="Z22" s="110"/>
      <c r="AA22" s="107"/>
      <c r="AB22" s="110"/>
      <c r="AC22" s="110"/>
      <c r="AD22" s="107"/>
      <c r="AE22" s="110"/>
      <c r="AF22" s="110"/>
      <c r="AG22" s="107"/>
      <c r="AH22" s="110"/>
      <c r="AI22" s="110"/>
      <c r="AJ22" s="107"/>
      <c r="AK22" s="110"/>
      <c r="AL22" s="110"/>
      <c r="AM22" s="107"/>
      <c r="AN22" s="110"/>
      <c r="AO22" s="110"/>
      <c r="AP22" s="107"/>
      <c r="AQ22" s="110"/>
      <c r="AR22" s="110"/>
      <c r="AS22" s="107"/>
      <c r="AT22" s="110"/>
      <c r="AU22" s="110"/>
      <c r="AV22" s="107"/>
      <c r="AW22" s="110"/>
      <c r="AX22" s="110"/>
      <c r="AY22" s="107"/>
      <c r="AZ22" s="110"/>
      <c r="BA22" s="110"/>
      <c r="BB22" s="107"/>
      <c r="BC22" s="110"/>
      <c r="BD22" s="110"/>
      <c r="BE22" s="107"/>
      <c r="BF22" s="110"/>
      <c r="BG22" s="110"/>
      <c r="BH22" s="107"/>
      <c r="BI22" s="110"/>
      <c r="BJ22" s="110"/>
      <c r="BK22" s="107"/>
      <c r="BL22" s="110"/>
      <c r="BM22" s="110"/>
      <c r="BN22" s="107"/>
      <c r="BO22" s="110"/>
      <c r="BP22" s="110"/>
      <c r="BQ22" s="107"/>
      <c r="BR22" s="110"/>
      <c r="BS22" s="110"/>
      <c r="BT22" s="107"/>
      <c r="BU22" s="110"/>
      <c r="BV22" s="110"/>
      <c r="BW22" s="107"/>
      <c r="BX22" s="110"/>
      <c r="BY22" s="110"/>
      <c r="BZ22" s="107"/>
      <c r="CA22" s="110"/>
      <c r="CB22" s="110"/>
      <c r="CC22" s="107"/>
      <c r="CD22" s="110"/>
      <c r="CE22" s="110"/>
      <c r="CF22" s="107"/>
      <c r="CG22" s="110"/>
      <c r="CH22" s="110"/>
      <c r="CI22" s="107"/>
      <c r="CJ22" s="110"/>
      <c r="CK22" s="110"/>
      <c r="CL22" s="107"/>
      <c r="CM22" s="110"/>
      <c r="CN22" s="110"/>
      <c r="CO22" s="107"/>
      <c r="CP22" s="110"/>
      <c r="CQ22" s="110"/>
      <c r="CR22" s="107"/>
      <c r="CS22" s="110"/>
      <c r="CT22" s="110"/>
      <c r="CU22" s="107"/>
      <c r="CV22" s="110"/>
      <c r="CW22" s="110"/>
      <c r="CX22" s="107"/>
      <c r="CY22" s="110"/>
      <c r="CZ22" s="110"/>
      <c r="DA22" s="107"/>
      <c r="DB22" s="110"/>
      <c r="DC22" s="110"/>
      <c r="DD22" s="107"/>
      <c r="DE22" s="110"/>
      <c r="DF22" s="110"/>
      <c r="DG22" s="107"/>
      <c r="DH22" s="110"/>
      <c r="DI22" s="110"/>
      <c r="DJ22" s="107"/>
      <c r="DK22" s="110"/>
      <c r="DL22" s="110"/>
      <c r="DM22" s="107"/>
      <c r="DN22" s="110"/>
      <c r="DO22" s="110"/>
      <c r="DP22" s="107"/>
      <c r="DQ22" s="110"/>
      <c r="DR22" s="110"/>
      <c r="DS22" s="107"/>
      <c r="DT22" s="110"/>
      <c r="DU22" s="110"/>
      <c r="DV22" s="93"/>
      <c r="DW22" s="93"/>
      <c r="DX22" s="93"/>
    </row>
    <row r="23" spans="2:128" ht="15" x14ac:dyDescent="0.2">
      <c r="B23" s="150" t="s">
        <v>218</v>
      </c>
      <c r="C23" s="146">
        <v>19</v>
      </c>
      <c r="D23" s="153" t="s">
        <v>116</v>
      </c>
      <c r="E23" s="147">
        <f t="shared" si="0"/>
        <v>0</v>
      </c>
      <c r="F23" s="145">
        <f t="shared" si="7"/>
        <v>0</v>
      </c>
      <c r="G23" s="147">
        <f t="shared" si="1"/>
        <v>0</v>
      </c>
      <c r="H23" s="147">
        <f t="shared" si="2"/>
        <v>0</v>
      </c>
      <c r="I23" s="147">
        <f t="shared" si="3"/>
        <v>0</v>
      </c>
      <c r="J23" s="106">
        <f t="shared" si="4"/>
        <v>0</v>
      </c>
      <c r="K23" s="106">
        <f t="shared" si="5"/>
        <v>1</v>
      </c>
      <c r="L23" s="96" t="s">
        <v>122</v>
      </c>
      <c r="M23" s="110"/>
      <c r="N23" s="110"/>
      <c r="O23" s="96" t="s">
        <v>122</v>
      </c>
      <c r="P23" s="110"/>
      <c r="Q23" s="110"/>
      <c r="R23" s="96" t="s">
        <v>122</v>
      </c>
      <c r="S23" s="110"/>
      <c r="T23" s="110"/>
      <c r="U23" s="96" t="s">
        <v>122</v>
      </c>
      <c r="V23" s="110"/>
      <c r="W23" s="110"/>
      <c r="X23" s="107"/>
      <c r="Y23" s="110"/>
      <c r="Z23" s="110"/>
      <c r="AA23" s="107"/>
      <c r="AB23" s="110"/>
      <c r="AC23" s="110"/>
      <c r="AD23" s="107"/>
      <c r="AE23" s="110"/>
      <c r="AF23" s="110"/>
      <c r="AG23" s="107"/>
      <c r="AH23" s="110"/>
      <c r="AI23" s="110"/>
      <c r="AJ23" s="107"/>
      <c r="AK23" s="110"/>
      <c r="AL23" s="110"/>
      <c r="AM23" s="107"/>
      <c r="AN23" s="110"/>
      <c r="AO23" s="110"/>
      <c r="AP23" s="107"/>
      <c r="AQ23" s="110"/>
      <c r="AR23" s="110"/>
      <c r="AS23" s="107"/>
      <c r="AT23" s="110"/>
      <c r="AU23" s="110"/>
      <c r="AV23" s="107"/>
      <c r="AW23" s="110"/>
      <c r="AX23" s="110"/>
      <c r="AY23" s="107"/>
      <c r="AZ23" s="110"/>
      <c r="BA23" s="110"/>
      <c r="BB23" s="107"/>
      <c r="BC23" s="110"/>
      <c r="BD23" s="110"/>
      <c r="BE23" s="107"/>
      <c r="BF23" s="110"/>
      <c r="BG23" s="110"/>
      <c r="BH23" s="107"/>
      <c r="BI23" s="110"/>
      <c r="BJ23" s="110"/>
      <c r="BK23" s="107"/>
      <c r="BL23" s="110"/>
      <c r="BM23" s="110"/>
      <c r="BN23" s="107"/>
      <c r="BO23" s="110"/>
      <c r="BP23" s="110"/>
      <c r="BQ23" s="107"/>
      <c r="BR23" s="110"/>
      <c r="BS23" s="110"/>
      <c r="BT23" s="107"/>
      <c r="BU23" s="110"/>
      <c r="BV23" s="110"/>
      <c r="BW23" s="107"/>
      <c r="BX23" s="110"/>
      <c r="BY23" s="110"/>
      <c r="BZ23" s="107"/>
      <c r="CA23" s="110"/>
      <c r="CB23" s="110"/>
      <c r="CC23" s="107"/>
      <c r="CD23" s="110"/>
      <c r="CE23" s="110"/>
      <c r="CF23" s="107"/>
      <c r="CG23" s="110"/>
      <c r="CH23" s="110"/>
      <c r="CI23" s="107"/>
      <c r="CJ23" s="110"/>
      <c r="CK23" s="110"/>
      <c r="CL23" s="107"/>
      <c r="CM23" s="110"/>
      <c r="CN23" s="110"/>
      <c r="CO23" s="107"/>
      <c r="CP23" s="110"/>
      <c r="CQ23" s="110"/>
      <c r="CR23" s="107"/>
      <c r="CS23" s="110"/>
      <c r="CT23" s="110"/>
      <c r="CU23" s="107"/>
      <c r="CV23" s="110"/>
      <c r="CW23" s="110"/>
      <c r="CX23" s="107"/>
      <c r="CY23" s="110"/>
      <c r="CZ23" s="110"/>
      <c r="DA23" s="107"/>
      <c r="DB23" s="110"/>
      <c r="DC23" s="110"/>
      <c r="DD23" s="107"/>
      <c r="DE23" s="110"/>
      <c r="DF23" s="110"/>
      <c r="DG23" s="107"/>
      <c r="DH23" s="110"/>
      <c r="DI23" s="110"/>
      <c r="DJ23" s="107"/>
      <c r="DK23" s="110"/>
      <c r="DL23" s="110"/>
      <c r="DM23" s="107"/>
      <c r="DN23" s="110"/>
      <c r="DO23" s="110"/>
      <c r="DP23" s="107"/>
      <c r="DQ23" s="110"/>
      <c r="DR23" s="110"/>
      <c r="DS23" s="107"/>
      <c r="DT23" s="110"/>
      <c r="DU23" s="110"/>
      <c r="DV23" s="93"/>
      <c r="DW23" s="93"/>
      <c r="DX23" s="93"/>
    </row>
    <row r="24" spans="2:128" ht="15" x14ac:dyDescent="0.2">
      <c r="B24" s="150" t="s">
        <v>219</v>
      </c>
      <c r="C24" s="146">
        <v>23</v>
      </c>
      <c r="D24" s="153" t="s">
        <v>114</v>
      </c>
      <c r="E24" s="147">
        <f t="shared" si="0"/>
        <v>3</v>
      </c>
      <c r="F24" s="145">
        <f t="shared" si="7"/>
        <v>0</v>
      </c>
      <c r="G24" s="147">
        <f t="shared" si="1"/>
        <v>1</v>
      </c>
      <c r="H24" s="147">
        <f t="shared" si="2"/>
        <v>0</v>
      </c>
      <c r="I24" s="147">
        <f t="shared" si="3"/>
        <v>2</v>
      </c>
      <c r="J24" s="106">
        <f t="shared" si="4"/>
        <v>0.75</v>
      </c>
      <c r="K24" s="106">
        <f t="shared" si="5"/>
        <v>0</v>
      </c>
      <c r="L24" s="96" t="s">
        <v>121</v>
      </c>
      <c r="M24" s="110"/>
      <c r="N24" s="110"/>
      <c r="O24" s="96" t="s">
        <v>121</v>
      </c>
      <c r="P24" s="110"/>
      <c r="Q24" s="110"/>
      <c r="R24" s="96" t="s">
        <v>121</v>
      </c>
      <c r="S24" s="110"/>
      <c r="T24" s="110"/>
      <c r="U24" s="96"/>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93"/>
      <c r="DW24" s="93"/>
      <c r="DX24" s="93"/>
    </row>
    <row r="25" spans="2:128" ht="15" x14ac:dyDescent="0.2">
      <c r="B25" s="150" t="s">
        <v>220</v>
      </c>
      <c r="C25" s="146">
        <v>25</v>
      </c>
      <c r="D25" s="153" t="s">
        <v>117</v>
      </c>
      <c r="E25" s="147">
        <f t="shared" si="0"/>
        <v>1</v>
      </c>
      <c r="F25" s="145">
        <f t="shared" si="7"/>
        <v>0</v>
      </c>
      <c r="G25" s="147">
        <f t="shared" si="1"/>
        <v>0</v>
      </c>
      <c r="H25" s="147">
        <f t="shared" si="2"/>
        <v>0</v>
      </c>
      <c r="I25" s="147">
        <f t="shared" si="3"/>
        <v>1</v>
      </c>
      <c r="J25" s="106">
        <f t="shared" si="4"/>
        <v>0.25</v>
      </c>
      <c r="K25" s="106">
        <f t="shared" si="5"/>
        <v>0.75</v>
      </c>
      <c r="L25" s="96" t="s">
        <v>121</v>
      </c>
      <c r="M25" s="110"/>
      <c r="N25" s="110"/>
      <c r="O25" s="96" t="s">
        <v>122</v>
      </c>
      <c r="P25" s="110"/>
      <c r="Q25" s="110"/>
      <c r="R25" s="96" t="s">
        <v>122</v>
      </c>
      <c r="S25" s="110"/>
      <c r="T25" s="110"/>
      <c r="U25" s="96" t="s">
        <v>122</v>
      </c>
      <c r="V25" s="110"/>
      <c r="W25" s="110"/>
      <c r="X25" s="96"/>
      <c r="Y25" s="110"/>
      <c r="Z25" s="110"/>
      <c r="AA25" s="96"/>
      <c r="AB25" s="110"/>
      <c r="AC25" s="110"/>
      <c r="AD25" s="96"/>
      <c r="AE25" s="110"/>
      <c r="AF25" s="110"/>
      <c r="AG25" s="96"/>
      <c r="AH25" s="110"/>
      <c r="AI25" s="110"/>
      <c r="AJ25" s="96"/>
      <c r="AK25" s="110"/>
      <c r="AL25" s="110"/>
      <c r="AM25" s="96"/>
      <c r="AN25" s="110"/>
      <c r="AO25" s="110"/>
      <c r="AP25" s="96"/>
      <c r="AQ25" s="110"/>
      <c r="AR25" s="110"/>
      <c r="AS25" s="96"/>
      <c r="AT25" s="110"/>
      <c r="AU25" s="110"/>
      <c r="AV25" s="96"/>
      <c r="AW25" s="110"/>
      <c r="AX25" s="110"/>
      <c r="AY25" s="96"/>
      <c r="AZ25" s="110"/>
      <c r="BA25" s="110"/>
      <c r="BB25" s="96"/>
      <c r="BC25" s="110"/>
      <c r="BD25" s="110"/>
      <c r="BE25" s="96"/>
      <c r="BF25" s="110"/>
      <c r="BG25" s="110"/>
      <c r="BH25" s="96"/>
      <c r="BI25" s="110"/>
      <c r="BJ25" s="110"/>
      <c r="BK25" s="96"/>
      <c r="BL25" s="110"/>
      <c r="BM25" s="110"/>
      <c r="BN25" s="96"/>
      <c r="BO25" s="110"/>
      <c r="BP25" s="110"/>
      <c r="BQ25" s="96"/>
      <c r="BR25" s="110"/>
      <c r="BS25" s="110"/>
      <c r="BT25" s="96"/>
      <c r="BU25" s="110"/>
      <c r="BV25" s="110"/>
      <c r="BW25" s="96"/>
      <c r="BX25" s="110"/>
      <c r="BY25" s="110"/>
      <c r="BZ25" s="96"/>
      <c r="CA25" s="110"/>
      <c r="CB25" s="110"/>
      <c r="CC25" s="96"/>
      <c r="CD25" s="110"/>
      <c r="CE25" s="110"/>
      <c r="CF25" s="96"/>
      <c r="CG25" s="110"/>
      <c r="CH25" s="110"/>
      <c r="CI25" s="96"/>
      <c r="CJ25" s="110"/>
      <c r="CK25" s="110"/>
      <c r="CL25" s="96"/>
      <c r="CM25" s="110"/>
      <c r="CN25" s="110"/>
      <c r="CO25" s="96"/>
      <c r="CP25" s="110"/>
      <c r="CQ25" s="110"/>
      <c r="CR25" s="96"/>
      <c r="CS25" s="110"/>
      <c r="CT25" s="110"/>
      <c r="CU25" s="96"/>
      <c r="CV25" s="110"/>
      <c r="CW25" s="110"/>
      <c r="CX25" s="96"/>
      <c r="CY25" s="110"/>
      <c r="CZ25" s="110"/>
      <c r="DA25" s="96"/>
      <c r="DB25" s="110"/>
      <c r="DC25" s="110"/>
      <c r="DD25" s="96"/>
      <c r="DE25" s="110"/>
      <c r="DF25" s="110"/>
      <c r="DG25" s="96"/>
      <c r="DH25" s="110"/>
      <c r="DI25" s="110"/>
      <c r="DJ25" s="96"/>
      <c r="DK25" s="110"/>
      <c r="DL25" s="110"/>
      <c r="DM25" s="96"/>
      <c r="DN25" s="110"/>
      <c r="DO25" s="110"/>
      <c r="DP25" s="96"/>
      <c r="DQ25" s="110"/>
      <c r="DR25" s="110"/>
      <c r="DS25" s="96"/>
      <c r="DT25" s="110"/>
      <c r="DU25" s="110"/>
      <c r="DV25" s="93"/>
      <c r="DW25" s="93"/>
      <c r="DX25" s="93"/>
    </row>
    <row r="26" spans="2:128" ht="15" x14ac:dyDescent="0.2">
      <c r="B26" s="150" t="s">
        <v>221</v>
      </c>
      <c r="C26" s="146">
        <v>27</v>
      </c>
      <c r="D26" s="153" t="s">
        <v>117</v>
      </c>
      <c r="E26" s="147">
        <f t="shared" si="0"/>
        <v>4</v>
      </c>
      <c r="F26" s="145">
        <f t="shared" si="7"/>
        <v>2</v>
      </c>
      <c r="G26" s="147">
        <f t="shared" si="1"/>
        <v>2</v>
      </c>
      <c r="H26" s="147">
        <f t="shared" si="2"/>
        <v>0</v>
      </c>
      <c r="I26" s="147">
        <f t="shared" si="3"/>
        <v>2</v>
      </c>
      <c r="J26" s="106">
        <f t="shared" si="4"/>
        <v>1</v>
      </c>
      <c r="K26" s="106">
        <f t="shared" si="5"/>
        <v>0</v>
      </c>
      <c r="L26" s="96" t="s">
        <v>121</v>
      </c>
      <c r="M26" s="110"/>
      <c r="N26" s="110"/>
      <c r="O26" s="96" t="s">
        <v>121</v>
      </c>
      <c r="P26" s="110">
        <v>2</v>
      </c>
      <c r="Q26" s="110"/>
      <c r="R26" s="96" t="s">
        <v>121</v>
      </c>
      <c r="S26" s="110"/>
      <c r="T26" s="110"/>
      <c r="U26" s="96" t="s">
        <v>121</v>
      </c>
      <c r="V26" s="110"/>
      <c r="W26" s="110"/>
      <c r="X26" s="96"/>
      <c r="Y26" s="110"/>
      <c r="Z26" s="110"/>
      <c r="AA26" s="96"/>
      <c r="AB26" s="110"/>
      <c r="AC26" s="110"/>
      <c r="AD26" s="96"/>
      <c r="AE26" s="110"/>
      <c r="AF26" s="110"/>
      <c r="AG26" s="96"/>
      <c r="AH26" s="110"/>
      <c r="AI26" s="110"/>
      <c r="AJ26" s="96"/>
      <c r="AK26" s="110"/>
      <c r="AL26" s="110"/>
      <c r="AM26" s="96"/>
      <c r="AN26" s="110"/>
      <c r="AO26" s="110"/>
      <c r="AP26" s="96"/>
      <c r="AQ26" s="110"/>
      <c r="AR26" s="110"/>
      <c r="AS26" s="96"/>
      <c r="AT26" s="110"/>
      <c r="AU26" s="110"/>
      <c r="AV26" s="96"/>
      <c r="AW26" s="110"/>
      <c r="AX26" s="110"/>
      <c r="AY26" s="96"/>
      <c r="AZ26" s="110"/>
      <c r="BA26" s="110"/>
      <c r="BB26" s="96"/>
      <c r="BC26" s="110"/>
      <c r="BD26" s="110"/>
      <c r="BE26" s="96"/>
      <c r="BF26" s="110"/>
      <c r="BG26" s="110"/>
      <c r="BH26" s="96"/>
      <c r="BI26" s="110"/>
      <c r="BJ26" s="110"/>
      <c r="BK26" s="96"/>
      <c r="BL26" s="110"/>
      <c r="BM26" s="110"/>
      <c r="BN26" s="96"/>
      <c r="BO26" s="110"/>
      <c r="BP26" s="110"/>
      <c r="BQ26" s="96"/>
      <c r="BR26" s="110"/>
      <c r="BS26" s="110"/>
      <c r="BT26" s="96"/>
      <c r="BU26" s="110"/>
      <c r="BV26" s="110"/>
      <c r="BW26" s="96"/>
      <c r="BX26" s="110"/>
      <c r="BY26" s="110"/>
      <c r="BZ26" s="96"/>
      <c r="CA26" s="110"/>
      <c r="CB26" s="110"/>
      <c r="CC26" s="96"/>
      <c r="CD26" s="110"/>
      <c r="CE26" s="110"/>
      <c r="CF26" s="96"/>
      <c r="CG26" s="110"/>
      <c r="CH26" s="110"/>
      <c r="CI26" s="96"/>
      <c r="CJ26" s="110"/>
      <c r="CK26" s="110"/>
      <c r="CL26" s="96"/>
      <c r="CM26" s="110"/>
      <c r="CN26" s="110"/>
      <c r="CO26" s="96"/>
      <c r="CP26" s="110"/>
      <c r="CQ26" s="110"/>
      <c r="CR26" s="96"/>
      <c r="CS26" s="110"/>
      <c r="CT26" s="110"/>
      <c r="CU26" s="96"/>
      <c r="CV26" s="110"/>
      <c r="CW26" s="110"/>
      <c r="CX26" s="96"/>
      <c r="CY26" s="110"/>
      <c r="CZ26" s="110"/>
      <c r="DA26" s="96"/>
      <c r="DB26" s="110"/>
      <c r="DC26" s="110"/>
      <c r="DD26" s="96"/>
      <c r="DE26" s="110"/>
      <c r="DF26" s="110"/>
      <c r="DG26" s="96"/>
      <c r="DH26" s="110"/>
      <c r="DI26" s="110"/>
      <c r="DJ26" s="96"/>
      <c r="DK26" s="110"/>
      <c r="DL26" s="110"/>
      <c r="DM26" s="96"/>
      <c r="DN26" s="110"/>
      <c r="DO26" s="110"/>
      <c r="DP26" s="96"/>
      <c r="DQ26" s="110"/>
      <c r="DR26" s="110"/>
      <c r="DS26" s="96"/>
      <c r="DT26" s="110"/>
      <c r="DU26" s="110"/>
      <c r="DV26" s="93"/>
      <c r="DW26" s="93"/>
      <c r="DX26" s="93"/>
    </row>
    <row r="27" spans="2:128" ht="15" x14ac:dyDescent="0.2">
      <c r="B27" s="150" t="s">
        <v>222</v>
      </c>
      <c r="C27" s="146">
        <v>28</v>
      </c>
      <c r="D27" s="153" t="s">
        <v>114</v>
      </c>
      <c r="E27" s="147">
        <f t="shared" si="0"/>
        <v>3</v>
      </c>
      <c r="F27" s="145">
        <f t="shared" si="7"/>
        <v>0</v>
      </c>
      <c r="G27" s="147">
        <f t="shared" si="1"/>
        <v>1</v>
      </c>
      <c r="H27" s="147">
        <f t="shared" si="2"/>
        <v>0</v>
      </c>
      <c r="I27" s="147">
        <f t="shared" si="3"/>
        <v>2</v>
      </c>
      <c r="J27" s="106">
        <f t="shared" si="4"/>
        <v>0.75</v>
      </c>
      <c r="K27" s="106">
        <f t="shared" si="5"/>
        <v>0.25</v>
      </c>
      <c r="L27" s="96" t="s">
        <v>121</v>
      </c>
      <c r="M27" s="110"/>
      <c r="N27" s="110"/>
      <c r="O27" s="96" t="s">
        <v>121</v>
      </c>
      <c r="P27" s="110"/>
      <c r="Q27" s="110"/>
      <c r="R27" s="96" t="s">
        <v>121</v>
      </c>
      <c r="S27" s="110"/>
      <c r="T27" s="110"/>
      <c r="U27" s="96" t="s">
        <v>122</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93"/>
      <c r="DW27" s="93"/>
      <c r="DX27" s="93"/>
    </row>
    <row r="28" spans="2:128" ht="15" x14ac:dyDescent="0.2">
      <c r="B28" s="150" t="s">
        <v>223</v>
      </c>
      <c r="C28" s="146">
        <v>29</v>
      </c>
      <c r="D28" s="153" t="s">
        <v>114</v>
      </c>
      <c r="E28" s="147">
        <f t="shared" si="0"/>
        <v>1</v>
      </c>
      <c r="F28" s="145">
        <f t="shared" si="7"/>
        <v>0</v>
      </c>
      <c r="G28" s="147">
        <f t="shared" si="1"/>
        <v>1</v>
      </c>
      <c r="H28" s="147">
        <f t="shared" si="2"/>
        <v>0</v>
      </c>
      <c r="I28" s="147">
        <f t="shared" si="3"/>
        <v>0</v>
      </c>
      <c r="J28" s="106">
        <f t="shared" si="4"/>
        <v>0.25</v>
      </c>
      <c r="K28" s="106">
        <f t="shared" si="5"/>
        <v>0.75</v>
      </c>
      <c r="L28" s="96" t="s">
        <v>122</v>
      </c>
      <c r="M28" s="110"/>
      <c r="N28" s="110"/>
      <c r="O28" s="96" t="s">
        <v>122</v>
      </c>
      <c r="P28" s="110"/>
      <c r="Q28" s="110"/>
      <c r="R28" s="96" t="s">
        <v>122</v>
      </c>
      <c r="S28" s="110"/>
      <c r="T28" s="110"/>
      <c r="U28" s="96" t="s">
        <v>121</v>
      </c>
      <c r="V28" s="110"/>
      <c r="W28" s="110"/>
      <c r="X28" s="107"/>
      <c r="Y28" s="110"/>
      <c r="Z28" s="110"/>
      <c r="AA28" s="107"/>
      <c r="AB28" s="110"/>
      <c r="AC28" s="110"/>
      <c r="AD28" s="107"/>
      <c r="AE28" s="110"/>
      <c r="AF28" s="110"/>
      <c r="AG28" s="107"/>
      <c r="AH28" s="110"/>
      <c r="AI28" s="110"/>
      <c r="AJ28" s="107"/>
      <c r="AK28" s="110"/>
      <c r="AL28" s="110"/>
      <c r="AM28" s="107"/>
      <c r="AN28" s="110"/>
      <c r="AO28" s="110"/>
      <c r="AP28" s="107"/>
      <c r="AQ28" s="110"/>
      <c r="AR28" s="110"/>
      <c r="AS28" s="107"/>
      <c r="AT28" s="110"/>
      <c r="AU28" s="110"/>
      <c r="AV28" s="107"/>
      <c r="AW28" s="110"/>
      <c r="AX28" s="110"/>
      <c r="AY28" s="107"/>
      <c r="AZ28" s="110"/>
      <c r="BA28" s="110"/>
      <c r="BB28" s="107"/>
      <c r="BC28" s="110"/>
      <c r="BD28" s="110"/>
      <c r="BE28" s="107"/>
      <c r="BF28" s="110"/>
      <c r="BG28" s="110"/>
      <c r="BH28" s="107"/>
      <c r="BI28" s="110"/>
      <c r="BJ28" s="110"/>
      <c r="BK28" s="107"/>
      <c r="BL28" s="110"/>
      <c r="BM28" s="110"/>
      <c r="BN28" s="107"/>
      <c r="BO28" s="110"/>
      <c r="BP28" s="110"/>
      <c r="BQ28" s="107"/>
      <c r="BR28" s="110"/>
      <c r="BS28" s="110"/>
      <c r="BT28" s="107"/>
      <c r="BU28" s="110"/>
      <c r="BV28" s="110"/>
      <c r="BW28" s="107"/>
      <c r="BX28" s="110"/>
      <c r="BY28" s="110"/>
      <c r="BZ28" s="107"/>
      <c r="CA28" s="110"/>
      <c r="CB28" s="110"/>
      <c r="CC28" s="107"/>
      <c r="CD28" s="110"/>
      <c r="CE28" s="110"/>
      <c r="CF28" s="107"/>
      <c r="CG28" s="110"/>
      <c r="CH28" s="110"/>
      <c r="CI28" s="107"/>
      <c r="CJ28" s="110"/>
      <c r="CK28" s="110"/>
      <c r="CL28" s="107"/>
      <c r="CM28" s="110"/>
      <c r="CN28" s="110"/>
      <c r="CO28" s="107"/>
      <c r="CP28" s="110"/>
      <c r="CQ28" s="110"/>
      <c r="CR28" s="107"/>
      <c r="CS28" s="110"/>
      <c r="CT28" s="110"/>
      <c r="CU28" s="107"/>
      <c r="CV28" s="110"/>
      <c r="CW28" s="110"/>
      <c r="CX28" s="107"/>
      <c r="CY28" s="110"/>
      <c r="CZ28" s="110"/>
      <c r="DA28" s="107"/>
      <c r="DB28" s="110"/>
      <c r="DC28" s="110"/>
      <c r="DD28" s="107"/>
      <c r="DE28" s="110"/>
      <c r="DF28" s="110"/>
      <c r="DG28" s="107"/>
      <c r="DH28" s="110"/>
      <c r="DI28" s="110"/>
      <c r="DJ28" s="107"/>
      <c r="DK28" s="110"/>
      <c r="DL28" s="110"/>
      <c r="DM28" s="107"/>
      <c r="DN28" s="110"/>
      <c r="DO28" s="110"/>
      <c r="DP28" s="107"/>
      <c r="DQ28" s="110"/>
      <c r="DR28" s="110"/>
      <c r="DS28" s="107"/>
      <c r="DT28" s="110"/>
      <c r="DU28" s="110"/>
      <c r="DV28" s="132"/>
      <c r="DW28" s="132"/>
      <c r="DX28" s="132"/>
    </row>
    <row r="29" spans="2:128" ht="15" x14ac:dyDescent="0.2">
      <c r="B29" s="150" t="s">
        <v>224</v>
      </c>
      <c r="C29" s="146">
        <v>30</v>
      </c>
      <c r="D29" s="153" t="s">
        <v>113</v>
      </c>
      <c r="E29" s="147">
        <f t="shared" si="0"/>
        <v>0</v>
      </c>
      <c r="F29" s="175">
        <f>SUM(L29:XFD29)*-1</f>
        <v>0</v>
      </c>
      <c r="G29" s="147">
        <f t="shared" si="1"/>
        <v>0</v>
      </c>
      <c r="H29" s="147">
        <f t="shared" si="2"/>
        <v>0</v>
      </c>
      <c r="I29" s="147">
        <f t="shared" si="3"/>
        <v>0</v>
      </c>
      <c r="J29" s="106">
        <f t="shared" si="4"/>
        <v>0</v>
      </c>
      <c r="K29" s="106">
        <f t="shared" si="5"/>
        <v>1</v>
      </c>
      <c r="L29" s="96" t="s">
        <v>122</v>
      </c>
      <c r="M29" s="110"/>
      <c r="N29" s="110"/>
      <c r="O29" s="96" t="s">
        <v>122</v>
      </c>
      <c r="P29" s="110"/>
      <c r="Q29" s="110"/>
      <c r="R29" s="96" t="s">
        <v>122</v>
      </c>
      <c r="S29" s="110"/>
      <c r="T29" s="110"/>
      <c r="U29" s="96" t="s">
        <v>122</v>
      </c>
      <c r="V29" s="110"/>
      <c r="W29" s="110"/>
      <c r="X29" s="107"/>
      <c r="Y29" s="110"/>
      <c r="Z29" s="110"/>
      <c r="AA29" s="107"/>
      <c r="AB29" s="110"/>
      <c r="AC29" s="110"/>
      <c r="AD29" s="107"/>
      <c r="AE29" s="110"/>
      <c r="AF29" s="110"/>
      <c r="AG29" s="107"/>
      <c r="AH29" s="110"/>
      <c r="AI29" s="110"/>
      <c r="AJ29" s="107"/>
      <c r="AK29" s="110"/>
      <c r="AL29" s="110"/>
      <c r="AM29" s="107"/>
      <c r="AN29" s="110"/>
      <c r="AO29" s="110"/>
      <c r="AP29" s="107"/>
      <c r="AQ29" s="110"/>
      <c r="AR29" s="110"/>
      <c r="AS29" s="107"/>
      <c r="AT29" s="110"/>
      <c r="AU29" s="110"/>
      <c r="AV29" s="107"/>
      <c r="AW29" s="110"/>
      <c r="AX29" s="110"/>
      <c r="AY29" s="107"/>
      <c r="AZ29" s="110"/>
      <c r="BA29" s="110"/>
      <c r="BB29" s="107"/>
      <c r="BC29" s="110"/>
      <c r="BD29" s="110"/>
      <c r="BE29" s="107"/>
      <c r="BF29" s="110"/>
      <c r="BG29" s="110"/>
      <c r="BH29" s="107"/>
      <c r="BI29" s="110"/>
      <c r="BJ29" s="110"/>
      <c r="BK29" s="107"/>
      <c r="BL29" s="110"/>
      <c r="BM29" s="110"/>
      <c r="BN29" s="107"/>
      <c r="BO29" s="110"/>
      <c r="BP29" s="110"/>
      <c r="BQ29" s="107"/>
      <c r="BR29" s="110"/>
      <c r="BS29" s="110"/>
      <c r="BT29" s="107"/>
      <c r="BU29" s="110"/>
      <c r="BV29" s="110"/>
      <c r="BW29" s="107"/>
      <c r="BX29" s="110"/>
      <c r="BY29" s="110"/>
      <c r="BZ29" s="107"/>
      <c r="CA29" s="110"/>
      <c r="CB29" s="110"/>
      <c r="CC29" s="107"/>
      <c r="CD29" s="110"/>
      <c r="CE29" s="110"/>
      <c r="CF29" s="107"/>
      <c r="CG29" s="110"/>
      <c r="CH29" s="110"/>
      <c r="CI29" s="107"/>
      <c r="CJ29" s="110"/>
      <c r="CK29" s="110"/>
      <c r="CL29" s="107"/>
      <c r="CM29" s="110"/>
      <c r="CN29" s="110"/>
      <c r="CO29" s="107"/>
      <c r="CP29" s="110"/>
      <c r="CQ29" s="110"/>
      <c r="CR29" s="107"/>
      <c r="CS29" s="110"/>
      <c r="CT29" s="110"/>
      <c r="CU29" s="107"/>
      <c r="CV29" s="110"/>
      <c r="CW29" s="110"/>
      <c r="CX29" s="107"/>
      <c r="CY29" s="110"/>
      <c r="CZ29" s="110"/>
      <c r="DA29" s="107"/>
      <c r="DB29" s="110"/>
      <c r="DC29" s="110"/>
      <c r="DD29" s="107"/>
      <c r="DE29" s="110"/>
      <c r="DF29" s="110"/>
      <c r="DG29" s="107"/>
      <c r="DH29" s="110"/>
      <c r="DI29" s="110"/>
      <c r="DJ29" s="107"/>
      <c r="DK29" s="110"/>
      <c r="DL29" s="110"/>
      <c r="DM29" s="107"/>
      <c r="DN29" s="110"/>
      <c r="DO29" s="110"/>
      <c r="DP29" s="107"/>
      <c r="DQ29" s="110"/>
      <c r="DR29" s="110"/>
      <c r="DS29" s="107"/>
      <c r="DT29" s="110"/>
      <c r="DU29" s="110"/>
      <c r="DV29" s="132"/>
      <c r="DW29" s="132"/>
      <c r="DX29" s="132"/>
    </row>
    <row r="30" spans="2:128" ht="15" x14ac:dyDescent="0.2">
      <c r="B30" s="150" t="s">
        <v>225</v>
      </c>
      <c r="C30" s="146">
        <v>34</v>
      </c>
      <c r="D30" s="153" t="s">
        <v>116</v>
      </c>
      <c r="E30" s="147">
        <f t="shared" si="0"/>
        <v>0</v>
      </c>
      <c r="F30" s="145">
        <f t="shared" ref="F30:F44" si="8">SUM(L30:XFD30)</f>
        <v>0</v>
      </c>
      <c r="G30" s="147">
        <f t="shared" si="1"/>
        <v>0</v>
      </c>
      <c r="H30" s="147">
        <f t="shared" si="2"/>
        <v>0</v>
      </c>
      <c r="I30" s="147">
        <f t="shared" si="3"/>
        <v>0</v>
      </c>
      <c r="J30" s="106">
        <f t="shared" si="4"/>
        <v>0</v>
      </c>
      <c r="K30" s="106">
        <f t="shared" si="5"/>
        <v>0</v>
      </c>
      <c r="L30" s="96"/>
      <c r="M30" s="110"/>
      <c r="N30" s="110"/>
      <c r="O30" s="96"/>
      <c r="P30" s="110"/>
      <c r="Q30" s="110"/>
      <c r="R30" s="96"/>
      <c r="S30" s="110"/>
      <c r="T30" s="110"/>
      <c r="U30" s="107"/>
      <c r="V30" s="110"/>
      <c r="W30" s="110"/>
      <c r="X30" s="107"/>
      <c r="Y30" s="110"/>
      <c r="Z30" s="110"/>
      <c r="AA30" s="107"/>
      <c r="AB30" s="110"/>
      <c r="AC30" s="110"/>
      <c r="AD30" s="107"/>
      <c r="AE30" s="110"/>
      <c r="AF30" s="110"/>
      <c r="AG30" s="107"/>
      <c r="AH30" s="110"/>
      <c r="AI30" s="110"/>
      <c r="AJ30" s="107"/>
      <c r="AK30" s="110"/>
      <c r="AL30" s="110"/>
      <c r="AM30" s="107"/>
      <c r="AN30" s="110"/>
      <c r="AO30" s="110"/>
      <c r="AP30" s="107"/>
      <c r="AQ30" s="110"/>
      <c r="AR30" s="110"/>
      <c r="AS30" s="107"/>
      <c r="AT30" s="110"/>
      <c r="AU30" s="110"/>
      <c r="AV30" s="107"/>
      <c r="AW30" s="110"/>
      <c r="AX30" s="110"/>
      <c r="AY30" s="107"/>
      <c r="AZ30" s="110"/>
      <c r="BA30" s="110"/>
      <c r="BB30" s="107"/>
      <c r="BC30" s="110"/>
      <c r="BD30" s="110"/>
      <c r="BE30" s="107"/>
      <c r="BF30" s="110"/>
      <c r="BG30" s="110"/>
      <c r="BH30" s="107"/>
      <c r="BI30" s="110"/>
      <c r="BJ30" s="110"/>
      <c r="BK30" s="107"/>
      <c r="BL30" s="110"/>
      <c r="BM30" s="110"/>
      <c r="BN30" s="107"/>
      <c r="BO30" s="110"/>
      <c r="BP30" s="110"/>
      <c r="BQ30" s="107"/>
      <c r="BR30" s="110"/>
      <c r="BS30" s="110"/>
      <c r="BT30" s="107"/>
      <c r="BU30" s="110"/>
      <c r="BV30" s="110"/>
      <c r="BW30" s="107"/>
      <c r="BX30" s="110"/>
      <c r="BY30" s="110"/>
      <c r="BZ30" s="107"/>
      <c r="CA30" s="110"/>
      <c r="CB30" s="110"/>
      <c r="CC30" s="107"/>
      <c r="CD30" s="110"/>
      <c r="CE30" s="110"/>
      <c r="CF30" s="107"/>
      <c r="CG30" s="110"/>
      <c r="CH30" s="110"/>
      <c r="CI30" s="107"/>
      <c r="CJ30" s="110"/>
      <c r="CK30" s="110"/>
      <c r="CL30" s="107"/>
      <c r="CM30" s="110"/>
      <c r="CN30" s="110"/>
      <c r="CO30" s="107"/>
      <c r="CP30" s="110"/>
      <c r="CQ30" s="110"/>
      <c r="CR30" s="107"/>
      <c r="CS30" s="110"/>
      <c r="CT30" s="110"/>
      <c r="CU30" s="107"/>
      <c r="CV30" s="110"/>
      <c r="CW30" s="110"/>
      <c r="CX30" s="107"/>
      <c r="CY30" s="110"/>
      <c r="CZ30" s="110"/>
      <c r="DA30" s="107"/>
      <c r="DB30" s="110"/>
      <c r="DC30" s="110"/>
      <c r="DD30" s="107"/>
      <c r="DE30" s="110"/>
      <c r="DF30" s="110"/>
      <c r="DG30" s="107"/>
      <c r="DH30" s="110"/>
      <c r="DI30" s="110"/>
      <c r="DJ30" s="107"/>
      <c r="DK30" s="110"/>
      <c r="DL30" s="110"/>
      <c r="DM30" s="107"/>
      <c r="DN30" s="110"/>
      <c r="DO30" s="110"/>
      <c r="DP30" s="107"/>
      <c r="DQ30" s="110"/>
      <c r="DR30" s="110"/>
      <c r="DS30" s="107"/>
      <c r="DT30" s="110"/>
      <c r="DU30" s="110"/>
      <c r="DV30" s="132"/>
      <c r="DW30" s="132"/>
      <c r="DX30" s="132"/>
    </row>
    <row r="31" spans="2:128" ht="15" x14ac:dyDescent="0.2">
      <c r="B31" s="150" t="s">
        <v>226</v>
      </c>
      <c r="C31" s="146">
        <v>34</v>
      </c>
      <c r="D31" s="153" t="s">
        <v>116</v>
      </c>
      <c r="E31" s="147">
        <f t="shared" si="0"/>
        <v>0</v>
      </c>
      <c r="F31" s="145">
        <f t="shared" si="8"/>
        <v>0</v>
      </c>
      <c r="G31" s="147">
        <f t="shared" si="1"/>
        <v>0</v>
      </c>
      <c r="H31" s="147">
        <f t="shared" si="2"/>
        <v>0</v>
      </c>
      <c r="I31" s="147">
        <f t="shared" si="3"/>
        <v>0</v>
      </c>
      <c r="J31" s="106">
        <f t="shared" si="4"/>
        <v>0</v>
      </c>
      <c r="K31" s="106">
        <f t="shared" si="5"/>
        <v>0</v>
      </c>
      <c r="L31" s="96"/>
      <c r="M31" s="110"/>
      <c r="N31" s="110"/>
      <c r="O31" s="96"/>
      <c r="P31" s="110"/>
      <c r="Q31" s="110"/>
      <c r="R31" s="96"/>
      <c r="S31" s="110"/>
      <c r="T31" s="110"/>
      <c r="U31" s="96"/>
      <c r="V31" s="110"/>
      <c r="W31" s="110"/>
      <c r="X31" s="96"/>
      <c r="Y31" s="110"/>
      <c r="Z31" s="110"/>
      <c r="AA31" s="96"/>
      <c r="AB31" s="110"/>
      <c r="AC31" s="110"/>
      <c r="AD31" s="96"/>
      <c r="AE31" s="110"/>
      <c r="AF31" s="110"/>
      <c r="AG31" s="96"/>
      <c r="AH31" s="110"/>
      <c r="AI31" s="110"/>
      <c r="AJ31" s="96"/>
      <c r="AK31" s="110"/>
      <c r="AL31" s="110"/>
      <c r="AM31" s="96"/>
      <c r="AN31" s="110"/>
      <c r="AO31" s="110"/>
      <c r="AP31" s="96"/>
      <c r="AQ31" s="110"/>
      <c r="AR31" s="110"/>
      <c r="AS31" s="96"/>
      <c r="AT31" s="110"/>
      <c r="AU31" s="110"/>
      <c r="AV31" s="96"/>
      <c r="AW31" s="110"/>
      <c r="AX31" s="110"/>
      <c r="AY31" s="96"/>
      <c r="AZ31" s="110"/>
      <c r="BA31" s="110"/>
      <c r="BB31" s="96"/>
      <c r="BC31" s="110"/>
      <c r="BD31" s="110"/>
      <c r="BE31" s="96"/>
      <c r="BF31" s="110"/>
      <c r="BG31" s="110"/>
      <c r="BH31" s="96"/>
      <c r="BI31" s="110"/>
      <c r="BJ31" s="110"/>
      <c r="BK31" s="96"/>
      <c r="BL31" s="110"/>
      <c r="BM31" s="110"/>
      <c r="BN31" s="96"/>
      <c r="BO31" s="110"/>
      <c r="BP31" s="110"/>
      <c r="BQ31" s="96"/>
      <c r="BR31" s="110"/>
      <c r="BS31" s="110"/>
      <c r="BT31" s="96"/>
      <c r="BU31" s="110"/>
      <c r="BV31" s="110"/>
      <c r="BW31" s="96"/>
      <c r="BX31" s="110"/>
      <c r="BY31" s="110"/>
      <c r="BZ31" s="96"/>
      <c r="CA31" s="110"/>
      <c r="CB31" s="110"/>
      <c r="CC31" s="96"/>
      <c r="CD31" s="110"/>
      <c r="CE31" s="110"/>
      <c r="CF31" s="96"/>
      <c r="CG31" s="110"/>
      <c r="CH31" s="110"/>
      <c r="CI31" s="96"/>
      <c r="CJ31" s="110"/>
      <c r="CK31" s="110"/>
      <c r="CL31" s="96"/>
      <c r="CM31" s="110"/>
      <c r="CN31" s="110"/>
      <c r="CO31" s="96"/>
      <c r="CP31" s="110"/>
      <c r="CQ31" s="110"/>
      <c r="CR31" s="96"/>
      <c r="CS31" s="110"/>
      <c r="CT31" s="110"/>
      <c r="CU31" s="96"/>
      <c r="CV31" s="110"/>
      <c r="CW31" s="110"/>
      <c r="CX31" s="96"/>
      <c r="CY31" s="110"/>
      <c r="CZ31" s="110"/>
      <c r="DA31" s="96"/>
      <c r="DB31" s="110"/>
      <c r="DC31" s="110"/>
      <c r="DD31" s="96"/>
      <c r="DE31" s="110"/>
      <c r="DF31" s="110"/>
      <c r="DG31" s="96"/>
      <c r="DH31" s="110"/>
      <c r="DI31" s="110"/>
      <c r="DJ31" s="96"/>
      <c r="DK31" s="110"/>
      <c r="DL31" s="110"/>
      <c r="DM31" s="96"/>
      <c r="DN31" s="110"/>
      <c r="DO31" s="110"/>
      <c r="DP31" s="96"/>
      <c r="DQ31" s="110"/>
      <c r="DR31" s="110"/>
      <c r="DS31" s="96"/>
      <c r="DT31" s="110"/>
      <c r="DU31" s="110"/>
      <c r="DV31" s="132"/>
      <c r="DW31" s="132"/>
      <c r="DX31" s="132"/>
    </row>
    <row r="32" spans="2:128" ht="15" x14ac:dyDescent="0.2">
      <c r="B32" s="150" t="s">
        <v>228</v>
      </c>
      <c r="C32" s="146">
        <v>20</v>
      </c>
      <c r="D32" s="153" t="s">
        <v>114</v>
      </c>
      <c r="E32" s="147">
        <f t="shared" si="0"/>
        <v>1</v>
      </c>
      <c r="F32" s="145">
        <f t="shared" si="8"/>
        <v>1</v>
      </c>
      <c r="G32" s="147">
        <f t="shared" si="1"/>
        <v>1</v>
      </c>
      <c r="H32" s="147">
        <f t="shared" si="2"/>
        <v>0</v>
      </c>
      <c r="I32" s="147">
        <f t="shared" si="3"/>
        <v>0</v>
      </c>
      <c r="J32" s="106">
        <f t="shared" si="4"/>
        <v>0.25</v>
      </c>
      <c r="K32" s="106">
        <f t="shared" si="5"/>
        <v>0</v>
      </c>
      <c r="L32" s="96"/>
      <c r="M32" s="110"/>
      <c r="N32" s="110"/>
      <c r="O32" s="96"/>
      <c r="P32" s="110"/>
      <c r="Q32" s="110"/>
      <c r="R32" s="96"/>
      <c r="S32" s="110"/>
      <c r="T32" s="110"/>
      <c r="U32" s="96" t="s">
        <v>121</v>
      </c>
      <c r="V32" s="110">
        <v>1</v>
      </c>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2:128" ht="15" x14ac:dyDescent="0.2">
      <c r="B33" s="150" t="s">
        <v>201</v>
      </c>
      <c r="C33" s="146"/>
      <c r="D33" s="153" t="s">
        <v>114</v>
      </c>
      <c r="E33" s="147">
        <f t="shared" si="0"/>
        <v>0</v>
      </c>
      <c r="F33" s="145">
        <f t="shared" si="8"/>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2:128" ht="15" x14ac:dyDescent="0.2">
      <c r="B34" s="150" t="s">
        <v>227</v>
      </c>
      <c r="C34" s="146"/>
      <c r="D34" s="153" t="s">
        <v>116</v>
      </c>
      <c r="E34" s="147">
        <f t="shared" si="0"/>
        <v>0</v>
      </c>
      <c r="F34" s="145">
        <f t="shared" si="8"/>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2:128" ht="15" x14ac:dyDescent="0.2">
      <c r="B35" s="150"/>
      <c r="C35" s="146"/>
      <c r="D35" s="153"/>
      <c r="E35" s="147">
        <f t="shared" si="0"/>
        <v>0</v>
      </c>
      <c r="F35" s="145">
        <f t="shared" si="8"/>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2:128" ht="15" x14ac:dyDescent="0.2">
      <c r="B36" s="150"/>
      <c r="C36" s="146"/>
      <c r="D36" s="153"/>
      <c r="E36" s="147">
        <f t="shared" si="0"/>
        <v>0</v>
      </c>
      <c r="F36" s="145">
        <f t="shared" si="8"/>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2:128" ht="15" x14ac:dyDescent="0.2">
      <c r="B37" s="150"/>
      <c r="C37" s="146"/>
      <c r="D37" s="153"/>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96"/>
      <c r="V37" s="110"/>
      <c r="W37" s="110"/>
      <c r="X37" s="96"/>
      <c r="Y37" s="110"/>
      <c r="Z37" s="110"/>
      <c r="AA37" s="96"/>
      <c r="AB37" s="110"/>
      <c r="AC37" s="110"/>
      <c r="AD37" s="96"/>
      <c r="AE37" s="110"/>
      <c r="AF37" s="110"/>
      <c r="AG37" s="96"/>
      <c r="AH37" s="110"/>
      <c r="AI37" s="110"/>
      <c r="AJ37" s="96"/>
      <c r="AK37" s="110"/>
      <c r="AL37" s="110"/>
      <c r="AM37" s="96"/>
      <c r="AN37" s="110"/>
      <c r="AO37" s="110"/>
      <c r="AP37" s="96"/>
      <c r="AQ37" s="110"/>
      <c r="AR37" s="110"/>
      <c r="AS37" s="96"/>
      <c r="AT37" s="110"/>
      <c r="AU37" s="110"/>
      <c r="AV37" s="96"/>
      <c r="AW37" s="110"/>
      <c r="AX37" s="110"/>
      <c r="AY37" s="96"/>
      <c r="AZ37" s="110"/>
      <c r="BA37" s="110"/>
      <c r="BB37" s="96"/>
      <c r="BC37" s="110"/>
      <c r="BD37" s="110"/>
      <c r="BE37" s="96"/>
      <c r="BF37" s="110"/>
      <c r="BG37" s="110"/>
      <c r="BH37" s="96"/>
      <c r="BI37" s="110"/>
      <c r="BJ37" s="110"/>
      <c r="BK37" s="96"/>
      <c r="BL37" s="110"/>
      <c r="BM37" s="110"/>
      <c r="BN37" s="96"/>
      <c r="BO37" s="110"/>
      <c r="BP37" s="110"/>
      <c r="BQ37" s="96"/>
      <c r="BR37" s="110"/>
      <c r="BS37" s="110"/>
      <c r="BT37" s="96"/>
      <c r="BU37" s="110"/>
      <c r="BV37" s="110"/>
      <c r="BW37" s="96"/>
      <c r="BX37" s="110"/>
      <c r="BY37" s="110"/>
      <c r="BZ37" s="96"/>
      <c r="CA37" s="110"/>
      <c r="CB37" s="110"/>
      <c r="CC37" s="96"/>
      <c r="CD37" s="110"/>
      <c r="CE37" s="110"/>
      <c r="CF37" s="96"/>
      <c r="CG37" s="110"/>
      <c r="CH37" s="110"/>
      <c r="CI37" s="96"/>
      <c r="CJ37" s="110"/>
      <c r="CK37" s="110"/>
      <c r="CL37" s="96"/>
      <c r="CM37" s="110"/>
      <c r="CN37" s="110"/>
      <c r="CO37" s="96"/>
      <c r="CP37" s="110"/>
      <c r="CQ37" s="110"/>
      <c r="CR37" s="96"/>
      <c r="CS37" s="110"/>
      <c r="CT37" s="110"/>
      <c r="CU37" s="96"/>
      <c r="CV37" s="110"/>
      <c r="CW37" s="110"/>
      <c r="CX37" s="96"/>
      <c r="CY37" s="110"/>
      <c r="CZ37" s="110"/>
      <c r="DA37" s="96"/>
      <c r="DB37" s="110"/>
      <c r="DC37" s="110"/>
      <c r="DD37" s="96"/>
      <c r="DE37" s="110"/>
      <c r="DF37" s="110"/>
      <c r="DG37" s="96"/>
      <c r="DH37" s="110"/>
      <c r="DI37" s="110"/>
      <c r="DJ37" s="96"/>
      <c r="DK37" s="110"/>
      <c r="DL37" s="110"/>
      <c r="DM37" s="96"/>
      <c r="DN37" s="110"/>
      <c r="DO37" s="110"/>
      <c r="DP37" s="96"/>
      <c r="DQ37" s="110"/>
      <c r="DR37" s="110"/>
      <c r="DS37" s="96"/>
      <c r="DT37" s="110"/>
      <c r="DU37" s="110"/>
      <c r="DV37" s="132"/>
      <c r="DW37" s="132"/>
      <c r="DX37" s="132"/>
    </row>
    <row r="38" spans="2:128" ht="15" x14ac:dyDescent="0.2">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93"/>
      <c r="DW38" s="93"/>
      <c r="DX38" s="93"/>
    </row>
    <row r="39" spans="2:128" ht="15" x14ac:dyDescent="0.2">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93"/>
      <c r="DW39" s="93"/>
      <c r="DX39" s="93"/>
    </row>
    <row r="40" spans="2:128" ht="15" x14ac:dyDescent="0.2">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93"/>
      <c r="DW40" s="93"/>
      <c r="DX40" s="93"/>
    </row>
    <row r="41" spans="2:128" ht="15" x14ac:dyDescent="0.2">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93"/>
      <c r="DW41" s="93"/>
      <c r="DX41" s="93"/>
    </row>
    <row r="42" spans="2:128" ht="15" x14ac:dyDescent="0.2">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93"/>
      <c r="DW42" s="93"/>
      <c r="DX42" s="93"/>
    </row>
    <row r="43" spans="2:128" ht="15" x14ac:dyDescent="0.2">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93"/>
      <c r="DW43" s="93"/>
      <c r="DX43" s="93"/>
    </row>
    <row r="44" spans="2:128" ht="15" x14ac:dyDescent="0.2">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93"/>
      <c r="DW44" s="93"/>
      <c r="DX44" s="93"/>
    </row>
    <row r="45" spans="2:128" ht="13.5" thickBot="1" x14ac:dyDescent="0.25">
      <c r="B45" s="149"/>
      <c r="C45" s="149"/>
      <c r="D45" s="149"/>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93"/>
      <c r="DW45" s="93"/>
      <c r="DX45" s="93"/>
    </row>
    <row r="46" spans="2:128" ht="13.5" hidden="1" thickBot="1" x14ac:dyDescent="0.25">
      <c r="B46" s="149"/>
      <c r="C46" s="149"/>
      <c r="D46" s="149"/>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93"/>
      <c r="DW46" s="93"/>
      <c r="DX46" s="93"/>
    </row>
    <row r="47" spans="2:128" ht="13.5" hidden="1" thickBot="1" x14ac:dyDescent="0.25">
      <c r="B47" s="149"/>
      <c r="C47" s="149"/>
      <c r="D47" s="149"/>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93"/>
      <c r="DW47" s="93"/>
      <c r="DX47" s="93"/>
    </row>
    <row r="48" spans="2:128" ht="13.5" thickBot="1" x14ac:dyDescent="0.25">
      <c r="B48" s="149"/>
      <c r="C48" s="149"/>
      <c r="D48" s="149"/>
      <c r="E48" s="148"/>
      <c r="F48" s="148"/>
      <c r="G48" s="148"/>
      <c r="H48" s="148"/>
      <c r="I48" s="148"/>
      <c r="L48" s="116">
        <f>L47+L46</f>
        <v>18</v>
      </c>
      <c r="M48" s="119">
        <f>SUM(M5:M45)</f>
        <v>0</v>
      </c>
      <c r="N48" s="119">
        <f>SUM(N5:N45)</f>
        <v>1</v>
      </c>
      <c r="O48" s="117">
        <f>O47+O46</f>
        <v>18</v>
      </c>
      <c r="P48" s="119">
        <f>SUM(P5:P45)</f>
        <v>3</v>
      </c>
      <c r="Q48" s="119">
        <f>SUM(Q5:Q45)</f>
        <v>0</v>
      </c>
      <c r="R48" s="117">
        <f>R47+R46</f>
        <v>18</v>
      </c>
      <c r="S48" s="119">
        <f>SUM(S5:S45)</f>
        <v>0</v>
      </c>
      <c r="T48" s="119">
        <f>SUM(T5:T45)</f>
        <v>2</v>
      </c>
      <c r="U48" s="117">
        <f>U47+U46</f>
        <v>18</v>
      </c>
      <c r="V48" s="119">
        <f>SUM(V5:V45)</f>
        <v>2</v>
      </c>
      <c r="W48" s="119">
        <f>SUM(W5:W45)</f>
        <v>1</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93"/>
      <c r="DW48" s="93"/>
      <c r="DX48" s="93"/>
    </row>
    <row r="49" spans="11:128" ht="15" x14ac:dyDescent="0.25">
      <c r="K49" s="78"/>
      <c r="L49" s="110" t="str">
        <f>IF(L48&lt;18,"",IF(M48&lt;N48,"Défaite",IF(M48=N48,"Nul",IF(M48&gt;N48,"Victoire",""))))</f>
        <v>Défaite</v>
      </c>
      <c r="O49" s="110" t="str">
        <f>IF(O48&lt;18,"",IF(P48&lt;Q48,"Défaite",IF(P48=Q48,"Nul",IF(P48&gt;Q48,"Victoire",""))))</f>
        <v>Victoire</v>
      </c>
      <c r="R49" s="110" t="str">
        <f>IF(R48&lt;18,"",IF(S48&lt;T48,"Défaite",IF(S48=T48,"Nul",IF(S48&gt;T48,"Victoire",""))))</f>
        <v>Défaite</v>
      </c>
      <c r="U49" s="110" t="str">
        <f>IF(U48&lt;18,"",IF(V48&lt;W48,"Défaite",IF(V48=W48,"Nul",IF(V48&gt;W48,"Victoire",""))))</f>
        <v>Victoire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93"/>
      <c r="DU49" s="93"/>
      <c r="DV49" s="93"/>
      <c r="DW49" s="93"/>
      <c r="DX49" s="93"/>
    </row>
    <row r="50" spans="11:128" x14ac:dyDescent="0.2">
      <c r="DT50" s="93"/>
      <c r="DU50" s="93"/>
    </row>
    <row r="51" spans="11:128" hidden="1" x14ac:dyDescent="0.2">
      <c r="DT51" s="93"/>
      <c r="DU51" s="93"/>
    </row>
    <row r="52" spans="11:128" hidden="1" x14ac:dyDescent="0.2">
      <c r="DT52" s="93"/>
      <c r="DU52" s="93"/>
    </row>
    <row r="53" spans="11:128" hidden="1" x14ac:dyDescent="0.2">
      <c r="DT53" s="93"/>
      <c r="DU53" s="93"/>
    </row>
    <row r="54" spans="11:128" hidden="1" x14ac:dyDescent="0.2">
      <c r="DT54" s="93"/>
      <c r="DU54" s="93"/>
    </row>
    <row r="55" spans="11:128" hidden="1" x14ac:dyDescent="0.2">
      <c r="DT55" s="93"/>
      <c r="DU55" s="93"/>
    </row>
    <row r="56" spans="11:128" hidden="1" x14ac:dyDescent="0.2">
      <c r="DT56" s="93"/>
      <c r="DU56" s="93"/>
    </row>
    <row r="57" spans="11:128" hidden="1" x14ac:dyDescent="0.2">
      <c r="DT57" s="93"/>
      <c r="DU57" s="93"/>
    </row>
    <row r="58" spans="11:128" hidden="1" x14ac:dyDescent="0.2">
      <c r="DT58" s="93"/>
      <c r="DU58" s="93"/>
    </row>
    <row r="59" spans="11:128" hidden="1" x14ac:dyDescent="0.2">
      <c r="DT59" s="93"/>
      <c r="DU59" s="93"/>
    </row>
    <row r="60" spans="11:128" hidden="1" x14ac:dyDescent="0.2">
      <c r="DT60" s="93"/>
      <c r="DU60" s="93"/>
    </row>
    <row r="61" spans="11:128" hidden="1" x14ac:dyDescent="0.2">
      <c r="DT61" s="93"/>
      <c r="DU61" s="93"/>
    </row>
    <row r="62" spans="11:128" hidden="1" x14ac:dyDescent="0.2">
      <c r="DT62" s="93"/>
      <c r="DU62" s="93"/>
    </row>
    <row r="63" spans="11:128" hidden="1" x14ac:dyDescent="0.2">
      <c r="DT63" s="93"/>
      <c r="DU63" s="93"/>
    </row>
    <row r="64" spans="11:128" hidden="1" x14ac:dyDescent="0.2">
      <c r="DT64" s="93"/>
      <c r="DU64" s="93"/>
    </row>
    <row r="65" spans="124:125" hidden="1" x14ac:dyDescent="0.2">
      <c r="DT65" s="93"/>
      <c r="DU65" s="93"/>
    </row>
    <row r="66" spans="124:125" hidden="1" x14ac:dyDescent="0.2">
      <c r="DT66" s="93"/>
      <c r="DU66" s="93"/>
    </row>
    <row r="67" spans="124:125" hidden="1" x14ac:dyDescent="0.2">
      <c r="DT67" s="93"/>
      <c r="DU67" s="93"/>
    </row>
    <row r="68" spans="124:125" hidden="1" x14ac:dyDescent="0.2">
      <c r="DT68" s="93"/>
      <c r="DU68" s="93"/>
    </row>
    <row r="69" spans="124:125" hidden="1" x14ac:dyDescent="0.2">
      <c r="DT69" s="93"/>
      <c r="DU69" s="93"/>
    </row>
    <row r="70" spans="124:125" hidden="1" x14ac:dyDescent="0.2">
      <c r="DT70" s="93"/>
      <c r="DU70" s="93"/>
    </row>
    <row r="71" spans="124:125" hidden="1" x14ac:dyDescent="0.2">
      <c r="DT71" s="93"/>
      <c r="DU71" s="93"/>
    </row>
    <row r="72" spans="124:125" hidden="1" x14ac:dyDescent="0.2">
      <c r="DT72" s="93"/>
      <c r="DU72" s="93"/>
    </row>
    <row r="73" spans="124:125" hidden="1" x14ac:dyDescent="0.2">
      <c r="DT73" s="93"/>
      <c r="DU73" s="93"/>
    </row>
    <row r="74" spans="124:125" hidden="1" x14ac:dyDescent="0.2">
      <c r="DT74" s="93"/>
      <c r="DU74" s="93"/>
    </row>
    <row r="75" spans="124:125" hidden="1" x14ac:dyDescent="0.2">
      <c r="DT75" s="93"/>
      <c r="DU75" s="93"/>
    </row>
    <row r="76" spans="124:125" hidden="1" x14ac:dyDescent="0.2">
      <c r="DT76" s="93"/>
      <c r="DU76" s="93"/>
    </row>
    <row r="77" spans="124:125" hidden="1" x14ac:dyDescent="0.2">
      <c r="DT77" s="93"/>
      <c r="DU77" s="93"/>
    </row>
    <row r="78" spans="124:125" hidden="1" x14ac:dyDescent="0.2">
      <c r="DT78" s="93"/>
      <c r="DU78" s="93"/>
    </row>
    <row r="79" spans="124:125" hidden="1" x14ac:dyDescent="0.2">
      <c r="DT79" s="93"/>
      <c r="DU79" s="93"/>
    </row>
    <row r="80" spans="124:125" hidden="1" x14ac:dyDescent="0.2">
      <c r="DT80" s="93"/>
      <c r="DU80" s="93"/>
    </row>
    <row r="81" spans="124:125" hidden="1" x14ac:dyDescent="0.2">
      <c r="DT81" s="93"/>
      <c r="DU81" s="93"/>
    </row>
    <row r="82" spans="124:125" hidden="1" x14ac:dyDescent="0.2">
      <c r="DT82" s="93"/>
      <c r="DU82" s="93"/>
    </row>
    <row r="83" spans="124:125" hidden="1" x14ac:dyDescent="0.2">
      <c r="DT83" s="93"/>
      <c r="DU83" s="93"/>
    </row>
    <row r="84" spans="124:125" hidden="1" x14ac:dyDescent="0.2">
      <c r="DT84" s="93"/>
      <c r="DU84" s="93"/>
    </row>
    <row r="85" spans="124:125" hidden="1" x14ac:dyDescent="0.2">
      <c r="DT85" s="93"/>
      <c r="DU85" s="93"/>
    </row>
    <row r="86" spans="124:125" hidden="1" x14ac:dyDescent="0.2">
      <c r="DT86" s="93"/>
      <c r="DU86" s="93"/>
    </row>
    <row r="87" spans="124:125" hidden="1" x14ac:dyDescent="0.2">
      <c r="DT87" s="93"/>
      <c r="DU87" s="93"/>
    </row>
    <row r="88" spans="124:125" hidden="1" x14ac:dyDescent="0.2">
      <c r="DT88" s="93"/>
      <c r="DU88" s="93"/>
    </row>
    <row r="89" spans="124:125" hidden="1" x14ac:dyDescent="0.2">
      <c r="DT89" s="93"/>
      <c r="DU89" s="93"/>
    </row>
    <row r="90" spans="124:125" hidden="1" x14ac:dyDescent="0.2">
      <c r="DT90" s="93"/>
      <c r="DU90" s="93"/>
    </row>
    <row r="91" spans="124:125" hidden="1" x14ac:dyDescent="0.2">
      <c r="DT91" s="93"/>
      <c r="DU91" s="93"/>
    </row>
    <row r="92" spans="124:125" hidden="1" x14ac:dyDescent="0.2">
      <c r="DT92" s="93"/>
      <c r="DU92" s="93"/>
    </row>
    <row r="93" spans="124:125" hidden="1" x14ac:dyDescent="0.2">
      <c r="DT93" s="93"/>
      <c r="DU93" s="93"/>
    </row>
    <row r="94" spans="124:125" hidden="1" x14ac:dyDescent="0.2">
      <c r="DT94" s="93"/>
      <c r="DU94" s="93"/>
    </row>
    <row r="95" spans="124:125" hidden="1" x14ac:dyDescent="0.2">
      <c r="DT95" s="93"/>
      <c r="DU95" s="93"/>
    </row>
    <row r="96" spans="124:125" hidden="1" x14ac:dyDescent="0.2">
      <c r="DT96" s="93"/>
      <c r="DU96" s="93"/>
    </row>
    <row r="97" spans="1:127" hidden="1" x14ac:dyDescent="0.2">
      <c r="DT97" s="93"/>
      <c r="DU97" s="93"/>
    </row>
    <row r="98" spans="1:127" hidden="1" x14ac:dyDescent="0.2">
      <c r="DT98" s="93"/>
      <c r="DU98" s="93"/>
    </row>
    <row r="99" spans="1:127" hidden="1" x14ac:dyDescent="0.2">
      <c r="DT99" s="93"/>
      <c r="DU99" s="93"/>
    </row>
    <row r="100" spans="1:127" hidden="1" x14ac:dyDescent="0.2">
      <c r="DT100" s="93"/>
      <c r="DU100" s="93"/>
    </row>
    <row r="101" spans="1:127" hidden="1" x14ac:dyDescent="0.2">
      <c r="DT101" s="93"/>
      <c r="DU101" s="93"/>
    </row>
    <row r="102" spans="1:127" hidden="1" x14ac:dyDescent="0.2"/>
    <row r="103" spans="1:127" hidden="1" x14ac:dyDescent="0.2"/>
    <row r="105" spans="1:127" ht="15" customHeight="1" x14ac:dyDescent="0.2">
      <c r="A105" s="92"/>
      <c r="B105" s="94"/>
      <c r="C105" s="94"/>
      <c r="D105" s="94"/>
      <c r="E105" s="97"/>
      <c r="F105" s="97"/>
      <c r="G105" s="97"/>
    </row>
    <row r="106" spans="1:127" ht="20.100000000000001" customHeight="1" x14ac:dyDescent="0.2">
      <c r="A106" s="92"/>
      <c r="B106" s="157"/>
      <c r="C106" s="157"/>
      <c r="D106" s="157"/>
      <c r="E106" s="97"/>
      <c r="F106" s="490" t="s">
        <v>160</v>
      </c>
      <c r="G106" s="491"/>
      <c r="H106" s="492"/>
      <c r="I106" s="126"/>
      <c r="J106" s="126"/>
      <c r="K106" s="126"/>
      <c r="L106" s="126"/>
      <c r="M106" s="126"/>
      <c r="N106" s="126"/>
      <c r="O106" s="126"/>
      <c r="DS106" s="93"/>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95"/>
      <c r="U107" s="95"/>
      <c r="V107" s="95"/>
      <c r="W107" s="95"/>
      <c r="X107" s="95"/>
      <c r="Y107" s="95"/>
      <c r="Z107" s="95"/>
      <c r="AA107" s="95"/>
      <c r="AB107" s="95"/>
      <c r="AC107" s="95"/>
      <c r="AD107" s="95"/>
      <c r="AE107" s="95"/>
      <c r="AF107" s="95"/>
      <c r="AG107" s="95"/>
      <c r="AH107" s="95"/>
      <c r="AI107" s="95"/>
      <c r="AJ107" s="95"/>
      <c r="DS107" s="93"/>
      <c r="DT107" s="93"/>
      <c r="DU107" s="93"/>
      <c r="DV107" s="93"/>
      <c r="DW107" s="93"/>
    </row>
    <row r="108" spans="1:127" ht="15" x14ac:dyDescent="0.2">
      <c r="A108" s="110"/>
      <c r="B108" s="150" t="s">
        <v>200</v>
      </c>
      <c r="C108" s="146">
        <v>1</v>
      </c>
      <c r="D108" s="153" t="s">
        <v>113</v>
      </c>
      <c r="E108" s="159"/>
      <c r="F108" s="120" t="str">
        <f t="shared" ref="F108:F147" si="9">IF((SUMIFS($E$5:$E$105,$B$5:$B$105,$B108))=0,"",(SUMIFS($G$5:$G$105,$B$5:$B$105,$B108))/(SUMIFS($E$5:$E$105,$B$5:$B$105,$B108)))</f>
        <v/>
      </c>
      <c r="G108" s="120" t="str">
        <f t="shared" ref="G108:G147" si="10">IF((SUMIFS($E$5:$E$105,$B$5:$B$105,$B108))=0,"",(SUMIFS($H$5:$H$105,$B$5:$B$105,$B108))/(SUMIFS($E$5:$E$105,$B$5:$B$105,$B108)))</f>
        <v/>
      </c>
      <c r="H108" s="120" t="str">
        <f t="shared" ref="H108:H147" si="11">IF((SUMIFS($E$5:$E$105,$B$5:$B$105,$B108))=0,"",(SUMIFS($I$5:$I$105,$B$5:$B$105,$B108))/(SUMIFS($E$5:$E$105,$B$5:$B$105,$B108)))</f>
        <v/>
      </c>
      <c r="I108" s="126"/>
      <c r="J108" s="126"/>
      <c r="K108" s="126"/>
      <c r="L108" s="94"/>
      <c r="M108" s="135"/>
      <c r="N108" s="134"/>
      <c r="O108" s="134"/>
      <c r="P108" s="134"/>
      <c r="Q108" s="134"/>
      <c r="R108" s="134"/>
      <c r="S108" s="134"/>
      <c r="T108" s="95"/>
      <c r="U108" s="95"/>
      <c r="V108" s="95"/>
      <c r="W108" s="95"/>
      <c r="X108" s="95"/>
      <c r="Y108" s="95"/>
      <c r="Z108" s="95"/>
      <c r="AA108" s="95"/>
      <c r="AB108" s="95"/>
      <c r="AC108" s="95"/>
      <c r="AD108" s="95"/>
      <c r="AE108" s="95"/>
      <c r="AF108" s="95"/>
      <c r="AG108" s="95"/>
      <c r="AH108" s="95"/>
      <c r="AI108" s="95"/>
      <c r="AJ108" s="95"/>
      <c r="DS108" s="93"/>
      <c r="DT108" s="93"/>
      <c r="DU108" s="93"/>
      <c r="DV108" s="93"/>
      <c r="DW108" s="93"/>
    </row>
    <row r="109" spans="1:127" ht="15" x14ac:dyDescent="0.2">
      <c r="A109" s="110"/>
      <c r="B109" s="150" t="s">
        <v>201</v>
      </c>
      <c r="C109" s="146">
        <v>2</v>
      </c>
      <c r="D109" s="153" t="s">
        <v>116</v>
      </c>
      <c r="E109" s="159"/>
      <c r="F109" s="120">
        <f t="shared" si="9"/>
        <v>0.66666666666666663</v>
      </c>
      <c r="G109" s="120">
        <f t="shared" si="10"/>
        <v>0</v>
      </c>
      <c r="H109" s="120">
        <f t="shared" si="11"/>
        <v>0.33333333333333331</v>
      </c>
      <c r="I109" s="126"/>
      <c r="J109" s="126"/>
      <c r="K109" s="126"/>
      <c r="L109" s="94"/>
      <c r="M109" s="135"/>
      <c r="N109" s="134"/>
      <c r="O109" s="134"/>
      <c r="P109" s="134"/>
      <c r="Q109" s="134"/>
      <c r="R109" s="134"/>
      <c r="S109" s="134"/>
      <c r="T109" s="95"/>
      <c r="U109" s="95"/>
      <c r="V109" s="95"/>
      <c r="W109" s="95"/>
      <c r="X109" s="95"/>
      <c r="Y109" s="95"/>
      <c r="Z109" s="95"/>
      <c r="AA109" s="95"/>
      <c r="AB109" s="95"/>
      <c r="AC109" s="95"/>
      <c r="AD109" s="95"/>
      <c r="AE109" s="95"/>
      <c r="AF109" s="95"/>
      <c r="AG109" s="95"/>
      <c r="AH109" s="95"/>
      <c r="AI109" s="95"/>
      <c r="AJ109" s="95"/>
      <c r="DS109" s="93"/>
      <c r="DT109" s="93"/>
      <c r="DU109" s="93"/>
      <c r="DV109" s="93"/>
      <c r="DW109" s="93"/>
    </row>
    <row r="110" spans="1:127" ht="15" x14ac:dyDescent="0.25">
      <c r="A110" s="110"/>
      <c r="B110" s="150" t="s">
        <v>202</v>
      </c>
      <c r="C110" s="146">
        <v>3</v>
      </c>
      <c r="D110" s="153" t="s">
        <v>114</v>
      </c>
      <c r="E110" s="159"/>
      <c r="F110" s="120" t="str">
        <f t="shared" si="9"/>
        <v/>
      </c>
      <c r="G110" s="120" t="str">
        <f t="shared" si="10"/>
        <v/>
      </c>
      <c r="H110" s="120" t="str">
        <f t="shared" si="11"/>
        <v/>
      </c>
      <c r="I110" s="126"/>
      <c r="J110" s="126"/>
      <c r="K110" s="126"/>
      <c r="L110" s="94"/>
      <c r="M110" s="41"/>
      <c r="N110" s="134"/>
      <c r="O110" s="134"/>
      <c r="P110" s="134"/>
      <c r="Q110" s="134"/>
      <c r="R110" s="134"/>
      <c r="S110" s="134"/>
      <c r="T110" s="95"/>
      <c r="U110" s="95"/>
      <c r="V110" s="95"/>
      <c r="W110" s="95"/>
      <c r="X110" s="95"/>
      <c r="Y110" s="95"/>
      <c r="Z110" s="95"/>
      <c r="AA110" s="95"/>
      <c r="AB110" s="95"/>
      <c r="AC110" s="95"/>
      <c r="AD110" s="95"/>
      <c r="AE110" s="95"/>
      <c r="AF110" s="95"/>
      <c r="AG110" s="95"/>
      <c r="AH110" s="95"/>
      <c r="AI110" s="95"/>
      <c r="AJ110" s="95"/>
      <c r="DS110" s="93"/>
      <c r="DT110" s="93"/>
      <c r="DU110" s="93"/>
      <c r="DV110" s="93"/>
      <c r="DW110" s="93"/>
    </row>
    <row r="111" spans="1:127" ht="15" x14ac:dyDescent="0.2">
      <c r="A111" s="110"/>
      <c r="B111" s="150" t="s">
        <v>203</v>
      </c>
      <c r="C111" s="146">
        <v>4</v>
      </c>
      <c r="D111" s="153" t="s">
        <v>114</v>
      </c>
      <c r="E111" s="159"/>
      <c r="F111" s="120" t="str">
        <f t="shared" si="9"/>
        <v/>
      </c>
      <c r="G111" s="120" t="str">
        <f t="shared" si="10"/>
        <v/>
      </c>
      <c r="H111" s="120" t="str">
        <f t="shared" si="11"/>
        <v/>
      </c>
      <c r="I111" s="126"/>
      <c r="J111" s="126"/>
      <c r="K111" s="126"/>
      <c r="L111" s="94"/>
      <c r="M111" s="135"/>
      <c r="N111" s="134"/>
      <c r="O111" s="134"/>
      <c r="P111" s="134"/>
      <c r="Q111" s="134"/>
      <c r="R111" s="134"/>
      <c r="S111" s="134"/>
      <c r="T111" s="95"/>
      <c r="U111" s="125"/>
      <c r="V111" s="125"/>
      <c r="W111" s="125"/>
      <c r="X111" s="125"/>
      <c r="Y111" s="125"/>
      <c r="Z111" s="125"/>
      <c r="AA111" s="125"/>
      <c r="AB111" s="125"/>
      <c r="AC111" s="95"/>
      <c r="AD111" s="95"/>
      <c r="AE111" s="95"/>
      <c r="AF111" s="95"/>
      <c r="AG111" s="95"/>
      <c r="AH111" s="95"/>
      <c r="AI111" s="95"/>
      <c r="AJ111" s="95"/>
      <c r="DS111" s="93"/>
      <c r="DT111" s="93"/>
      <c r="DU111" s="93"/>
      <c r="DV111" s="93"/>
      <c r="DW111" s="93"/>
    </row>
    <row r="112" spans="1:127" ht="15" x14ac:dyDescent="0.2">
      <c r="A112" s="110"/>
      <c r="B112" s="150" t="s">
        <v>204</v>
      </c>
      <c r="C112" s="146">
        <v>5</v>
      </c>
      <c r="D112" s="153" t="s">
        <v>114</v>
      </c>
      <c r="E112" s="159"/>
      <c r="F112" s="120">
        <f t="shared" si="9"/>
        <v>0.5</v>
      </c>
      <c r="G112" s="120">
        <f t="shared" si="10"/>
        <v>0</v>
      </c>
      <c r="H112" s="120">
        <f t="shared" si="11"/>
        <v>0.5</v>
      </c>
      <c r="I112" s="126"/>
      <c r="J112" s="126"/>
      <c r="K112" s="126"/>
      <c r="L112" s="94"/>
      <c r="M112" s="135"/>
      <c r="N112" s="134"/>
      <c r="O112" s="134"/>
      <c r="P112" s="134"/>
      <c r="Q112" s="134"/>
      <c r="R112" s="134"/>
      <c r="S112" s="134"/>
      <c r="T112" s="95"/>
      <c r="U112" s="125"/>
      <c r="V112" s="125"/>
      <c r="W112" s="125"/>
      <c r="X112" s="125"/>
      <c r="Y112" s="125"/>
      <c r="Z112" s="125"/>
      <c r="AA112" s="125"/>
      <c r="AB112" s="125"/>
      <c r="AC112" s="95"/>
      <c r="AD112" s="95"/>
      <c r="AE112" s="95"/>
      <c r="AF112" s="95"/>
      <c r="AG112" s="95"/>
      <c r="AH112" s="95"/>
      <c r="AI112" s="95"/>
      <c r="AJ112" s="95"/>
      <c r="DS112" s="93"/>
      <c r="DT112" s="93"/>
      <c r="DU112" s="93"/>
      <c r="DV112" s="93"/>
      <c r="DW112" s="93"/>
    </row>
    <row r="113" spans="1:127" ht="15" x14ac:dyDescent="0.2">
      <c r="A113" s="110"/>
      <c r="B113" s="150" t="s">
        <v>205</v>
      </c>
      <c r="C113" s="146">
        <v>6</v>
      </c>
      <c r="D113" s="153" t="s">
        <v>117</v>
      </c>
      <c r="E113" s="159"/>
      <c r="F113" s="120">
        <f t="shared" si="9"/>
        <v>0.5</v>
      </c>
      <c r="G113" s="120">
        <f t="shared" si="10"/>
        <v>0</v>
      </c>
      <c r="H113" s="120">
        <f t="shared" si="11"/>
        <v>0.5</v>
      </c>
      <c r="I113" s="126"/>
      <c r="J113" s="126"/>
      <c r="K113" s="126"/>
      <c r="L113" s="94"/>
      <c r="M113" s="135"/>
      <c r="N113" s="134"/>
      <c r="O113" s="134"/>
      <c r="P113" s="134"/>
      <c r="Q113" s="134"/>
      <c r="R113" s="134"/>
      <c r="S113" s="134"/>
      <c r="T113" s="95"/>
      <c r="U113" s="125"/>
      <c r="V113" s="125"/>
      <c r="W113" s="125"/>
      <c r="X113" s="125"/>
      <c r="Y113" s="125"/>
      <c r="Z113" s="125"/>
      <c r="AA113" s="125"/>
      <c r="AB113" s="125"/>
      <c r="AC113" s="95"/>
      <c r="AD113" s="95"/>
      <c r="AE113" s="95"/>
      <c r="AF113" s="95"/>
      <c r="AG113" s="95"/>
      <c r="AH113" s="95"/>
      <c r="AI113" s="95"/>
      <c r="AJ113" s="95"/>
      <c r="DS113" s="93"/>
      <c r="DT113" s="93"/>
      <c r="DU113" s="93"/>
      <c r="DV113" s="93"/>
      <c r="DW113" s="93"/>
    </row>
    <row r="114" spans="1:127" ht="15" x14ac:dyDescent="0.2">
      <c r="A114" s="110"/>
      <c r="B114" s="150" t="s">
        <v>206</v>
      </c>
      <c r="C114" s="146">
        <v>7</v>
      </c>
      <c r="D114" s="153" t="s">
        <v>116</v>
      </c>
      <c r="E114" s="159"/>
      <c r="F114" s="120" t="str">
        <f t="shared" si="9"/>
        <v/>
      </c>
      <c r="G114" s="120" t="str">
        <f t="shared" si="10"/>
        <v/>
      </c>
      <c r="H114" s="120" t="str">
        <f t="shared" si="11"/>
        <v/>
      </c>
      <c r="I114" s="126"/>
      <c r="J114" s="126"/>
      <c r="K114" s="126"/>
      <c r="L114" s="94"/>
      <c r="M114" s="135"/>
      <c r="N114" s="134"/>
      <c r="O114" s="134"/>
      <c r="P114" s="134"/>
      <c r="Q114" s="134"/>
      <c r="R114" s="134"/>
      <c r="S114" s="134"/>
      <c r="T114" s="95"/>
      <c r="U114" s="125"/>
      <c r="V114" s="125"/>
      <c r="W114" s="125"/>
      <c r="X114" s="125"/>
      <c r="Y114" s="125"/>
      <c r="Z114" s="125"/>
      <c r="AA114" s="125"/>
      <c r="AB114" s="125"/>
      <c r="AC114" s="95"/>
      <c r="AD114" s="95"/>
      <c r="AE114" s="95"/>
      <c r="AF114" s="95"/>
      <c r="AG114" s="95"/>
      <c r="AH114" s="95"/>
      <c r="AI114" s="95"/>
      <c r="AJ114" s="95"/>
      <c r="DS114" s="93"/>
      <c r="DT114" s="93"/>
      <c r="DU114" s="93"/>
      <c r="DV114" s="93"/>
      <c r="DW114" s="93"/>
    </row>
    <row r="115" spans="1:127" ht="15" x14ac:dyDescent="0.2">
      <c r="A115" s="110"/>
      <c r="B115" s="150" t="s">
        <v>207</v>
      </c>
      <c r="C115" s="146">
        <v>7</v>
      </c>
      <c r="D115" s="153" t="s">
        <v>117</v>
      </c>
      <c r="E115" s="159"/>
      <c r="F115" s="120" t="str">
        <f t="shared" si="9"/>
        <v/>
      </c>
      <c r="G115" s="120" t="str">
        <f t="shared" si="10"/>
        <v/>
      </c>
      <c r="H115" s="120" t="str">
        <f t="shared" si="11"/>
        <v/>
      </c>
      <c r="I115" s="126"/>
      <c r="J115" s="126"/>
      <c r="K115" s="126"/>
      <c r="L115" s="94"/>
      <c r="M115" s="135"/>
      <c r="N115" s="134"/>
      <c r="O115" s="134"/>
      <c r="P115" s="134"/>
      <c r="Q115" s="134"/>
      <c r="R115" s="134"/>
      <c r="S115" s="134"/>
      <c r="T115" s="95"/>
      <c r="U115" s="125"/>
      <c r="V115" s="125"/>
      <c r="W115" s="125"/>
      <c r="X115" s="125"/>
      <c r="Y115" s="125"/>
      <c r="Z115" s="125"/>
      <c r="AA115" s="125"/>
      <c r="AB115" s="125"/>
      <c r="AC115" s="125"/>
      <c r="AD115" s="125"/>
      <c r="AE115" s="125"/>
      <c r="AF115" s="125"/>
      <c r="AG115" s="125"/>
      <c r="AH115" s="125"/>
      <c r="AI115" s="125"/>
      <c r="AJ115" s="125"/>
      <c r="DS115" s="93"/>
      <c r="DT115" s="93"/>
      <c r="DU115" s="93"/>
      <c r="DV115" s="93"/>
      <c r="DW115" s="93"/>
    </row>
    <row r="116" spans="1:127" ht="15" x14ac:dyDescent="0.2">
      <c r="A116" s="110"/>
      <c r="B116" s="150" t="s">
        <v>208</v>
      </c>
      <c r="C116" s="146">
        <v>8</v>
      </c>
      <c r="D116" s="153" t="s">
        <v>116</v>
      </c>
      <c r="E116" s="159"/>
      <c r="F116" s="120">
        <f t="shared" si="9"/>
        <v>0</v>
      </c>
      <c r="G116" s="120">
        <f t="shared" si="10"/>
        <v>0</v>
      </c>
      <c r="H116" s="120">
        <f t="shared" si="11"/>
        <v>1</v>
      </c>
      <c r="I116" s="126"/>
      <c r="J116" s="126"/>
      <c r="K116" s="126"/>
      <c r="L116" s="94"/>
      <c r="M116" s="135"/>
      <c r="N116" s="134"/>
      <c r="O116" s="134"/>
      <c r="P116" s="134"/>
      <c r="Q116" s="134"/>
      <c r="R116" s="134"/>
      <c r="S116" s="134"/>
      <c r="T116" s="95"/>
      <c r="U116" s="125"/>
      <c r="V116" s="125"/>
      <c r="W116" s="125"/>
      <c r="X116" s="125"/>
      <c r="Y116" s="125"/>
      <c r="Z116" s="125"/>
      <c r="AA116" s="125"/>
      <c r="AB116" s="125"/>
      <c r="AC116" s="125"/>
      <c r="AD116" s="125"/>
      <c r="AE116" s="125"/>
      <c r="AF116" s="125"/>
      <c r="AG116" s="125"/>
      <c r="AH116" s="125"/>
      <c r="AI116" s="125"/>
      <c r="AJ116" s="125"/>
      <c r="DS116" s="93"/>
      <c r="DT116" s="93"/>
      <c r="DU116" s="93"/>
      <c r="DV116" s="93"/>
      <c r="DW116" s="93"/>
    </row>
    <row r="117" spans="1:127" ht="15" x14ac:dyDescent="0.2">
      <c r="A117" s="110"/>
      <c r="B117" s="150" t="s">
        <v>209</v>
      </c>
      <c r="C117" s="146">
        <v>9</v>
      </c>
      <c r="D117" s="153" t="s">
        <v>117</v>
      </c>
      <c r="E117" s="159"/>
      <c r="F117" s="120" t="str">
        <f t="shared" si="9"/>
        <v/>
      </c>
      <c r="G117" s="120" t="str">
        <f t="shared" si="10"/>
        <v/>
      </c>
      <c r="H117" s="120" t="str">
        <f t="shared" si="11"/>
        <v/>
      </c>
      <c r="I117" s="126"/>
      <c r="J117" s="126"/>
      <c r="K117" s="126"/>
      <c r="L117" s="94"/>
      <c r="M117" s="135"/>
      <c r="N117" s="134"/>
      <c r="O117" s="134"/>
      <c r="P117" s="134"/>
      <c r="Q117" s="134"/>
      <c r="R117" s="134"/>
      <c r="S117" s="134"/>
      <c r="T117" s="95"/>
      <c r="U117" s="125"/>
      <c r="V117" s="125"/>
      <c r="W117" s="125"/>
      <c r="X117" s="125"/>
      <c r="Y117" s="125"/>
      <c r="Z117" s="125"/>
      <c r="AA117" s="125"/>
      <c r="AB117" s="125"/>
      <c r="AC117" s="95"/>
      <c r="AD117" s="95"/>
      <c r="AE117" s="95"/>
      <c r="AF117" s="95"/>
      <c r="AG117" s="95"/>
      <c r="AH117" s="95"/>
      <c r="AI117" s="95"/>
      <c r="AJ117" s="95"/>
      <c r="DS117" s="93"/>
      <c r="DT117" s="93"/>
      <c r="DU117" s="93"/>
      <c r="DV117" s="93"/>
      <c r="DW117" s="93"/>
    </row>
    <row r="118" spans="1:127" ht="15" x14ac:dyDescent="0.2">
      <c r="A118" s="110"/>
      <c r="B118" s="150" t="s">
        <v>210</v>
      </c>
      <c r="C118" s="146">
        <v>10</v>
      </c>
      <c r="D118" s="153" t="s">
        <v>116</v>
      </c>
      <c r="E118" s="159"/>
      <c r="F118" s="120" t="str">
        <f t="shared" si="9"/>
        <v/>
      </c>
      <c r="G118" s="120" t="str">
        <f t="shared" si="10"/>
        <v/>
      </c>
      <c r="H118" s="120" t="str">
        <f t="shared" si="11"/>
        <v/>
      </c>
      <c r="I118" s="126"/>
      <c r="J118" s="126"/>
      <c r="K118" s="126"/>
      <c r="L118" s="172"/>
      <c r="M118" s="135"/>
      <c r="N118" s="134"/>
      <c r="O118" s="134"/>
      <c r="P118" s="134"/>
      <c r="Q118" s="134"/>
      <c r="R118" s="134"/>
      <c r="S118" s="134"/>
      <c r="T118" s="95"/>
      <c r="U118" s="125"/>
      <c r="V118" s="125"/>
      <c r="W118" s="125"/>
      <c r="X118" s="125"/>
      <c r="Y118" s="125"/>
      <c r="Z118" s="125"/>
      <c r="AA118" s="125"/>
      <c r="AB118" s="125"/>
      <c r="AC118" s="95"/>
      <c r="AD118" s="95"/>
      <c r="AE118" s="95"/>
      <c r="AF118" s="95"/>
      <c r="AG118" s="95"/>
      <c r="AH118" s="95"/>
      <c r="AI118" s="95"/>
      <c r="AJ118" s="95"/>
      <c r="DS118" s="93"/>
      <c r="DT118" s="93"/>
      <c r="DU118" s="93"/>
      <c r="DV118" s="93"/>
      <c r="DW118" s="93"/>
    </row>
    <row r="119" spans="1:127" ht="15" x14ac:dyDescent="0.2">
      <c r="A119" s="110"/>
      <c r="B119" s="150" t="s">
        <v>211</v>
      </c>
      <c r="C119" s="146">
        <v>11</v>
      </c>
      <c r="D119" s="153" t="s">
        <v>117</v>
      </c>
      <c r="E119" s="159"/>
      <c r="F119" s="120">
        <f t="shared" si="9"/>
        <v>1</v>
      </c>
      <c r="G119" s="120">
        <f t="shared" si="10"/>
        <v>0</v>
      </c>
      <c r="H119" s="120">
        <f t="shared" si="11"/>
        <v>0</v>
      </c>
      <c r="I119" s="126"/>
      <c r="J119" s="126"/>
      <c r="K119" s="126"/>
      <c r="L119" s="94"/>
      <c r="M119" s="135"/>
      <c r="N119" s="134"/>
      <c r="O119" s="134"/>
      <c r="P119" s="134"/>
      <c r="Q119" s="134"/>
      <c r="R119" s="134"/>
      <c r="S119" s="134"/>
      <c r="T119" s="95"/>
      <c r="U119" s="125"/>
      <c r="V119" s="125"/>
      <c r="W119" s="125"/>
      <c r="X119" s="125"/>
      <c r="Y119" s="125"/>
      <c r="Z119" s="125"/>
      <c r="AA119" s="125"/>
      <c r="AB119" s="125"/>
      <c r="AC119" s="125"/>
      <c r="AD119" s="125"/>
      <c r="AE119" s="125"/>
      <c r="AF119" s="125"/>
      <c r="AG119" s="125"/>
      <c r="AH119" s="125"/>
      <c r="AI119" s="125"/>
      <c r="AJ119" s="125"/>
      <c r="DS119" s="93"/>
      <c r="DT119" s="93"/>
      <c r="DU119" s="93"/>
      <c r="DV119" s="93"/>
      <c r="DW119" s="93"/>
    </row>
    <row r="120" spans="1:127" ht="15" x14ac:dyDescent="0.2">
      <c r="A120" s="110"/>
      <c r="B120" s="150" t="s">
        <v>212</v>
      </c>
      <c r="C120" s="146">
        <v>12</v>
      </c>
      <c r="D120" s="153" t="s">
        <v>116</v>
      </c>
      <c r="E120" s="159"/>
      <c r="F120" s="120" t="str">
        <f t="shared" si="9"/>
        <v/>
      </c>
      <c r="G120" s="120" t="str">
        <f t="shared" si="10"/>
        <v/>
      </c>
      <c r="H120" s="120" t="str">
        <f t="shared" si="11"/>
        <v/>
      </c>
      <c r="I120" s="126"/>
      <c r="J120" s="126"/>
      <c r="K120" s="126"/>
      <c r="L120" s="94"/>
      <c r="M120" s="135"/>
      <c r="N120" s="134"/>
      <c r="O120" s="134"/>
      <c r="P120" s="134"/>
      <c r="Q120" s="134"/>
      <c r="R120" s="134"/>
      <c r="S120" s="134"/>
      <c r="T120" s="95"/>
      <c r="U120" s="125"/>
      <c r="V120" s="125"/>
      <c r="W120" s="125"/>
      <c r="X120" s="125"/>
      <c r="Y120" s="125"/>
      <c r="Z120" s="125"/>
      <c r="AA120" s="125"/>
      <c r="AB120" s="125"/>
      <c r="AC120" s="125"/>
      <c r="AD120" s="125"/>
      <c r="AE120" s="125"/>
      <c r="AF120" s="125"/>
      <c r="AG120" s="125"/>
      <c r="AH120" s="125"/>
      <c r="AI120" s="125"/>
      <c r="AJ120" s="125"/>
      <c r="DS120" s="93"/>
      <c r="DT120" s="93"/>
      <c r="DU120" s="93"/>
      <c r="DV120" s="93"/>
      <c r="DW120" s="93"/>
    </row>
    <row r="121" spans="1:127" ht="15" x14ac:dyDescent="0.2">
      <c r="A121" s="110"/>
      <c r="B121" s="150" t="s">
        <v>213</v>
      </c>
      <c r="C121" s="146">
        <v>13</v>
      </c>
      <c r="D121" s="153" t="s">
        <v>117</v>
      </c>
      <c r="E121" s="159"/>
      <c r="F121" s="120">
        <f t="shared" si="9"/>
        <v>0.5</v>
      </c>
      <c r="G121" s="120">
        <f t="shared" si="10"/>
        <v>0</v>
      </c>
      <c r="H121" s="120">
        <f t="shared" si="11"/>
        <v>0.5</v>
      </c>
      <c r="I121" s="126"/>
      <c r="J121" s="126"/>
      <c r="K121" s="126"/>
      <c r="L121" s="173"/>
      <c r="M121" s="135"/>
      <c r="N121" s="134"/>
      <c r="O121" s="134"/>
      <c r="P121" s="134"/>
      <c r="Q121" s="134"/>
      <c r="R121" s="134"/>
      <c r="S121" s="134"/>
      <c r="T121" s="95"/>
      <c r="U121" s="125"/>
      <c r="V121" s="125"/>
      <c r="W121" s="125"/>
      <c r="X121" s="125"/>
      <c r="Y121" s="125"/>
      <c r="Z121" s="125"/>
      <c r="AA121" s="125"/>
      <c r="AB121" s="125"/>
      <c r="AC121" s="95"/>
      <c r="AD121" s="95"/>
      <c r="AE121" s="95"/>
      <c r="AF121" s="95"/>
      <c r="AG121" s="95"/>
      <c r="AH121" s="95"/>
      <c r="AI121" s="95"/>
      <c r="AJ121" s="95"/>
      <c r="DS121" s="93"/>
      <c r="DT121" s="93"/>
      <c r="DU121" s="93"/>
      <c r="DV121" s="93"/>
      <c r="DW121" s="93"/>
    </row>
    <row r="122" spans="1:127" ht="15" x14ac:dyDescent="0.2">
      <c r="A122" s="110"/>
      <c r="B122" s="150" t="s">
        <v>214</v>
      </c>
      <c r="C122" s="146">
        <v>14</v>
      </c>
      <c r="D122" s="153" t="s">
        <v>116</v>
      </c>
      <c r="E122" s="159"/>
      <c r="F122" s="120">
        <f t="shared" si="9"/>
        <v>0.5</v>
      </c>
      <c r="G122" s="120">
        <f t="shared" si="10"/>
        <v>0</v>
      </c>
      <c r="H122" s="120">
        <f t="shared" si="11"/>
        <v>0.5</v>
      </c>
      <c r="I122" s="126"/>
      <c r="J122" s="126"/>
      <c r="K122" s="126"/>
      <c r="L122" s="94"/>
      <c r="M122" s="135"/>
      <c r="N122" s="134"/>
      <c r="O122" s="134"/>
      <c r="P122" s="134"/>
      <c r="Q122" s="134"/>
      <c r="R122" s="134"/>
      <c r="S122" s="134"/>
      <c r="T122" s="95"/>
      <c r="U122" s="125"/>
      <c r="V122" s="125"/>
      <c r="W122" s="125"/>
      <c r="X122" s="125"/>
      <c r="Y122" s="125"/>
      <c r="Z122" s="125"/>
      <c r="AA122" s="125"/>
      <c r="AB122" s="125"/>
      <c r="AC122" s="95"/>
      <c r="AD122" s="95"/>
      <c r="AE122" s="95"/>
      <c r="AF122" s="95"/>
      <c r="AG122" s="95"/>
      <c r="AH122" s="95"/>
      <c r="AI122" s="95"/>
      <c r="AJ122" s="95"/>
      <c r="DS122" s="93"/>
      <c r="DT122" s="93"/>
      <c r="DU122" s="93"/>
      <c r="DV122" s="93"/>
      <c r="DW122" s="93"/>
    </row>
    <row r="123" spans="1:127" ht="15" x14ac:dyDescent="0.2">
      <c r="A123" s="110"/>
      <c r="B123" s="150" t="s">
        <v>215</v>
      </c>
      <c r="C123" s="146">
        <v>16</v>
      </c>
      <c r="D123" s="153" t="s">
        <v>113</v>
      </c>
      <c r="E123" s="159"/>
      <c r="F123" s="120">
        <f t="shared" si="9"/>
        <v>0.5</v>
      </c>
      <c r="G123" s="120">
        <f t="shared" si="10"/>
        <v>0</v>
      </c>
      <c r="H123" s="120">
        <f t="shared" si="11"/>
        <v>0.5</v>
      </c>
      <c r="I123" s="126"/>
      <c r="J123" s="126"/>
      <c r="K123" s="126"/>
      <c r="L123" s="173"/>
      <c r="M123" s="135"/>
      <c r="N123" s="134"/>
      <c r="O123" s="134"/>
      <c r="P123" s="134"/>
      <c r="Q123" s="134"/>
      <c r="R123" s="134"/>
      <c r="S123" s="134"/>
      <c r="T123" s="95"/>
      <c r="U123" s="125"/>
      <c r="V123" s="125"/>
      <c r="W123" s="125"/>
      <c r="X123" s="125"/>
      <c r="Y123" s="125"/>
      <c r="Z123" s="125"/>
      <c r="AA123" s="125"/>
      <c r="AB123" s="125"/>
      <c r="AC123" s="125"/>
      <c r="AD123" s="125"/>
      <c r="AE123" s="125"/>
      <c r="AF123" s="125"/>
      <c r="AG123" s="125"/>
      <c r="AH123" s="125"/>
      <c r="AI123" s="125"/>
      <c r="AJ123" s="125"/>
      <c r="DS123" s="93"/>
      <c r="DT123" s="93"/>
      <c r="DU123" s="93"/>
      <c r="DV123" s="93"/>
      <c r="DW123" s="93"/>
    </row>
    <row r="124" spans="1:127" ht="15" x14ac:dyDescent="0.2">
      <c r="A124" s="110"/>
      <c r="B124" s="150" t="s">
        <v>216</v>
      </c>
      <c r="C124" s="146">
        <v>17</v>
      </c>
      <c r="D124" s="153" t="s">
        <v>114</v>
      </c>
      <c r="E124" s="159"/>
      <c r="F124" s="120">
        <f t="shared" si="9"/>
        <v>0.5</v>
      </c>
      <c r="G124" s="120">
        <f t="shared" si="10"/>
        <v>0</v>
      </c>
      <c r="H124" s="120">
        <f t="shared" si="11"/>
        <v>0.5</v>
      </c>
      <c r="I124" s="126"/>
      <c r="J124" s="126"/>
      <c r="K124" s="126"/>
      <c r="L124" s="94"/>
      <c r="M124" s="135"/>
      <c r="N124" s="134"/>
      <c r="O124" s="134"/>
      <c r="P124" s="134"/>
      <c r="Q124" s="134"/>
      <c r="R124" s="134"/>
      <c r="S124" s="134"/>
      <c r="T124" s="95"/>
      <c r="U124" s="125"/>
      <c r="V124" s="125"/>
      <c r="W124" s="125"/>
      <c r="X124" s="125"/>
      <c r="Y124" s="125"/>
      <c r="Z124" s="125"/>
      <c r="AA124" s="125"/>
      <c r="AB124" s="125"/>
      <c r="AC124" s="125"/>
      <c r="AD124" s="125"/>
      <c r="AE124" s="125"/>
      <c r="AF124" s="125"/>
      <c r="AG124" s="125"/>
      <c r="AH124" s="125"/>
      <c r="AI124" s="125"/>
      <c r="AJ124" s="125"/>
      <c r="DS124" s="93"/>
      <c r="DT124" s="93"/>
      <c r="DU124" s="93"/>
      <c r="DV124" s="93"/>
      <c r="DW124" s="93"/>
    </row>
    <row r="125" spans="1:127" ht="15" x14ac:dyDescent="0.2">
      <c r="A125" s="110"/>
      <c r="B125" s="150" t="s">
        <v>217</v>
      </c>
      <c r="C125" s="146">
        <v>18</v>
      </c>
      <c r="D125" s="153" t="s">
        <v>116</v>
      </c>
      <c r="E125" s="159"/>
      <c r="F125" s="120">
        <f t="shared" si="9"/>
        <v>0.5</v>
      </c>
      <c r="G125" s="120">
        <f t="shared" si="10"/>
        <v>0</v>
      </c>
      <c r="H125" s="120">
        <f t="shared" si="11"/>
        <v>0.5</v>
      </c>
      <c r="I125" s="126"/>
      <c r="J125" s="126"/>
      <c r="K125" s="126"/>
      <c r="L125" s="94"/>
      <c r="M125" s="135"/>
      <c r="N125" s="134"/>
      <c r="O125" s="134"/>
      <c r="P125" s="134"/>
      <c r="Q125" s="134"/>
      <c r="R125" s="134"/>
      <c r="S125" s="134"/>
      <c r="T125" s="95"/>
      <c r="U125" s="125"/>
      <c r="V125" s="125"/>
      <c r="W125" s="125"/>
      <c r="X125" s="125"/>
      <c r="Y125" s="125"/>
      <c r="Z125" s="125"/>
      <c r="AA125" s="125"/>
      <c r="AB125" s="125"/>
      <c r="AC125" s="95"/>
      <c r="AD125" s="95"/>
      <c r="AE125" s="95"/>
      <c r="AF125" s="95"/>
      <c r="AG125" s="95"/>
      <c r="AH125" s="95"/>
      <c r="AI125" s="95"/>
      <c r="AJ125" s="95"/>
      <c r="DS125" s="93"/>
      <c r="DT125" s="93"/>
      <c r="DU125" s="93"/>
      <c r="DV125" s="93"/>
      <c r="DW125" s="93"/>
    </row>
    <row r="126" spans="1:127" ht="15" x14ac:dyDescent="0.2">
      <c r="A126" s="110"/>
      <c r="B126" s="150" t="s">
        <v>218</v>
      </c>
      <c r="C126" s="146">
        <v>19</v>
      </c>
      <c r="D126" s="153" t="s">
        <v>116</v>
      </c>
      <c r="E126" s="159"/>
      <c r="F126" s="120" t="str">
        <f t="shared" si="9"/>
        <v/>
      </c>
      <c r="G126" s="120" t="str">
        <f t="shared" si="10"/>
        <v/>
      </c>
      <c r="H126" s="120" t="str">
        <f t="shared" si="11"/>
        <v/>
      </c>
      <c r="I126" s="126"/>
      <c r="J126" s="126"/>
      <c r="K126" s="126"/>
      <c r="L126" s="94"/>
      <c r="M126" s="135"/>
      <c r="N126" s="134"/>
      <c r="O126" s="134"/>
      <c r="P126" s="134"/>
      <c r="Q126" s="134"/>
      <c r="R126" s="134"/>
      <c r="S126" s="134"/>
      <c r="T126" s="95"/>
      <c r="U126" s="125"/>
      <c r="V126" s="125"/>
      <c r="W126" s="125"/>
      <c r="X126" s="125"/>
      <c r="Y126" s="125"/>
      <c r="Z126" s="125"/>
      <c r="AA126" s="125"/>
      <c r="AB126" s="125"/>
      <c r="AC126" s="95"/>
      <c r="AD126" s="95"/>
      <c r="AE126" s="95"/>
      <c r="AF126" s="95"/>
      <c r="AG126" s="95"/>
      <c r="AH126" s="95"/>
      <c r="AI126" s="95"/>
      <c r="AJ126" s="95"/>
      <c r="DS126" s="93"/>
      <c r="DT126" s="93"/>
      <c r="DU126" s="93"/>
      <c r="DV126" s="93"/>
      <c r="DW126" s="93"/>
    </row>
    <row r="127" spans="1:127" ht="15" x14ac:dyDescent="0.2">
      <c r="A127" s="110"/>
      <c r="B127" s="150" t="s">
        <v>219</v>
      </c>
      <c r="C127" s="146">
        <v>23</v>
      </c>
      <c r="D127" s="153" t="s">
        <v>114</v>
      </c>
      <c r="E127" s="159"/>
      <c r="F127" s="120">
        <f t="shared" si="9"/>
        <v>0.33333333333333331</v>
      </c>
      <c r="G127" s="120">
        <f t="shared" si="10"/>
        <v>0</v>
      </c>
      <c r="H127" s="120">
        <f t="shared" si="11"/>
        <v>0.66666666666666663</v>
      </c>
      <c r="I127" s="126"/>
      <c r="J127" s="126"/>
      <c r="K127" s="126"/>
      <c r="L127" s="94"/>
      <c r="M127" s="135"/>
      <c r="N127" s="134"/>
      <c r="O127" s="134"/>
      <c r="P127" s="134"/>
      <c r="Q127" s="134"/>
      <c r="R127" s="134"/>
      <c r="S127" s="134"/>
      <c r="T127" s="95"/>
      <c r="U127" s="125"/>
      <c r="V127" s="125"/>
      <c r="W127" s="125"/>
      <c r="X127" s="125"/>
      <c r="Y127" s="125"/>
      <c r="Z127" s="125"/>
      <c r="AA127" s="125"/>
      <c r="AB127" s="125"/>
      <c r="AC127" s="95"/>
      <c r="AD127" s="95"/>
      <c r="AE127" s="95"/>
      <c r="AF127" s="95"/>
      <c r="AG127" s="95"/>
      <c r="AH127" s="95"/>
      <c r="AI127" s="95"/>
      <c r="AJ127" s="95"/>
      <c r="DS127" s="93"/>
      <c r="DT127" s="93"/>
      <c r="DU127" s="93"/>
      <c r="DV127" s="93"/>
      <c r="DW127" s="93"/>
    </row>
    <row r="128" spans="1:127" ht="15" x14ac:dyDescent="0.2">
      <c r="A128" s="110"/>
      <c r="B128" s="150" t="s">
        <v>220</v>
      </c>
      <c r="C128" s="146">
        <v>25</v>
      </c>
      <c r="D128" s="153" t="s">
        <v>117</v>
      </c>
      <c r="E128" s="159"/>
      <c r="F128" s="120">
        <f t="shared" si="9"/>
        <v>0</v>
      </c>
      <c r="G128" s="120">
        <f t="shared" si="10"/>
        <v>0</v>
      </c>
      <c r="H128" s="120">
        <f t="shared" si="11"/>
        <v>1</v>
      </c>
      <c r="I128" s="126"/>
      <c r="J128" s="126"/>
      <c r="K128" s="126"/>
      <c r="L128" s="94"/>
      <c r="M128" s="135"/>
      <c r="N128" s="134"/>
      <c r="O128" s="134"/>
      <c r="P128" s="134"/>
      <c r="Q128" s="134"/>
      <c r="R128" s="134"/>
      <c r="S128" s="134"/>
      <c r="T128" s="95"/>
      <c r="U128" s="125"/>
      <c r="V128" s="125"/>
      <c r="W128" s="125"/>
      <c r="X128" s="125"/>
      <c r="Y128" s="125"/>
      <c r="Z128" s="125"/>
      <c r="AA128" s="125"/>
      <c r="AB128" s="125"/>
      <c r="AC128" s="95"/>
      <c r="AD128" s="95"/>
      <c r="AE128" s="95"/>
      <c r="AF128" s="95"/>
      <c r="AG128" s="95"/>
      <c r="AH128" s="95"/>
      <c r="AI128" s="95"/>
      <c r="AJ128" s="95"/>
      <c r="DS128" s="93"/>
      <c r="DT128" s="93"/>
      <c r="DU128" s="93"/>
      <c r="DV128" s="93"/>
      <c r="DW128" s="93"/>
    </row>
    <row r="129" spans="1:127" ht="15" x14ac:dyDescent="0.2">
      <c r="A129" s="110"/>
      <c r="B129" s="150" t="s">
        <v>221</v>
      </c>
      <c r="C129" s="146">
        <v>27</v>
      </c>
      <c r="D129" s="153" t="s">
        <v>117</v>
      </c>
      <c r="E129" s="159"/>
      <c r="F129" s="120">
        <f t="shared" si="9"/>
        <v>0.5</v>
      </c>
      <c r="G129" s="120">
        <f t="shared" si="10"/>
        <v>0</v>
      </c>
      <c r="H129" s="120">
        <f t="shared" si="11"/>
        <v>0.5</v>
      </c>
      <c r="I129" s="126"/>
      <c r="J129" s="126"/>
      <c r="K129" s="126"/>
      <c r="L129" s="94"/>
      <c r="M129" s="135"/>
      <c r="N129" s="134"/>
      <c r="O129" s="134"/>
      <c r="P129" s="134"/>
      <c r="Q129" s="134"/>
      <c r="R129" s="126"/>
      <c r="S129" s="126"/>
      <c r="T129" s="95"/>
      <c r="U129" s="95"/>
      <c r="V129" s="95"/>
      <c r="W129" s="95"/>
      <c r="X129" s="95"/>
      <c r="Y129" s="95"/>
      <c r="Z129" s="95"/>
      <c r="AA129" s="95"/>
      <c r="AB129" s="95"/>
      <c r="AC129" s="95"/>
      <c r="AD129" s="95"/>
      <c r="AE129" s="95"/>
      <c r="AF129" s="95"/>
      <c r="AG129" s="95"/>
      <c r="AH129" s="95"/>
      <c r="AI129" s="95"/>
      <c r="AJ129" s="95"/>
      <c r="DS129" s="93"/>
      <c r="DT129" s="93"/>
      <c r="DU129" s="93"/>
      <c r="DV129" s="93"/>
      <c r="DW129" s="93"/>
    </row>
    <row r="130" spans="1:127" ht="15" x14ac:dyDescent="0.2">
      <c r="A130" s="110"/>
      <c r="B130" s="150" t="s">
        <v>222</v>
      </c>
      <c r="C130" s="146">
        <v>28</v>
      </c>
      <c r="D130" s="153" t="s">
        <v>114</v>
      </c>
      <c r="E130" s="159"/>
      <c r="F130" s="120">
        <f t="shared" si="9"/>
        <v>0.33333333333333331</v>
      </c>
      <c r="G130" s="120">
        <f t="shared" si="10"/>
        <v>0</v>
      </c>
      <c r="H130" s="120">
        <f t="shared" si="11"/>
        <v>0.66666666666666663</v>
      </c>
      <c r="I130" s="126"/>
      <c r="J130" s="126"/>
      <c r="K130" s="126"/>
      <c r="L130" s="94"/>
      <c r="M130" s="135"/>
      <c r="N130" s="134"/>
      <c r="O130" s="134"/>
      <c r="P130" s="134"/>
      <c r="Q130" s="134"/>
      <c r="R130" s="126"/>
      <c r="S130" s="126"/>
      <c r="T130" s="95"/>
      <c r="U130" s="95"/>
      <c r="V130" s="95"/>
      <c r="W130" s="95"/>
      <c r="X130" s="95"/>
      <c r="Y130" s="95"/>
      <c r="Z130" s="95"/>
      <c r="AA130" s="95"/>
      <c r="AB130" s="95"/>
      <c r="AC130" s="95"/>
      <c r="AD130" s="95"/>
      <c r="AE130" s="95"/>
      <c r="AF130" s="95"/>
      <c r="AG130" s="95"/>
      <c r="AH130" s="95"/>
      <c r="AI130" s="95"/>
      <c r="AJ130" s="95"/>
      <c r="DS130" s="93"/>
      <c r="DT130" s="93"/>
      <c r="DU130" s="93"/>
      <c r="DV130" s="93"/>
      <c r="DW130" s="93"/>
    </row>
    <row r="131" spans="1:127" ht="15" x14ac:dyDescent="0.2">
      <c r="A131" s="110"/>
      <c r="B131" s="150" t="s">
        <v>223</v>
      </c>
      <c r="C131" s="146">
        <v>29</v>
      </c>
      <c r="D131" s="153" t="s">
        <v>114</v>
      </c>
      <c r="E131" s="159"/>
      <c r="F131" s="120">
        <f t="shared" si="9"/>
        <v>1</v>
      </c>
      <c r="G131" s="120">
        <f t="shared" si="10"/>
        <v>0</v>
      </c>
      <c r="H131" s="120">
        <f t="shared" si="11"/>
        <v>0</v>
      </c>
      <c r="I131" s="126"/>
      <c r="J131" s="126"/>
      <c r="K131" s="126"/>
      <c r="L131" s="94"/>
      <c r="M131" s="135"/>
      <c r="N131" s="134"/>
      <c r="O131" s="134"/>
      <c r="P131" s="134"/>
      <c r="Q131" s="134"/>
      <c r="R131" s="126"/>
      <c r="S131" s="126"/>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c r="CM131" s="132"/>
      <c r="CN131" s="132"/>
      <c r="CO131" s="132"/>
      <c r="CP131" s="132"/>
      <c r="CQ131" s="132"/>
      <c r="CR131" s="132"/>
      <c r="CS131" s="132"/>
      <c r="CT131" s="132"/>
      <c r="CU131" s="132"/>
      <c r="CV131" s="132"/>
      <c r="CW131" s="132"/>
      <c r="CX131" s="132"/>
      <c r="CY131" s="132"/>
      <c r="CZ131" s="132"/>
      <c r="DA131" s="132"/>
      <c r="DB131" s="132"/>
      <c r="DC131" s="132"/>
      <c r="DD131" s="132"/>
      <c r="DE131" s="132"/>
      <c r="DF131" s="132"/>
      <c r="DG131" s="132"/>
      <c r="DH131" s="132"/>
      <c r="DI131" s="132"/>
      <c r="DJ131" s="132"/>
      <c r="DK131" s="132"/>
      <c r="DL131" s="132"/>
      <c r="DM131" s="132"/>
      <c r="DN131" s="132"/>
      <c r="DO131" s="132"/>
      <c r="DP131" s="132"/>
      <c r="DQ131" s="132"/>
      <c r="DR131" s="132"/>
      <c r="DS131" s="132"/>
      <c r="DT131" s="132"/>
      <c r="DU131" s="132"/>
      <c r="DV131" s="132"/>
      <c r="DW131" s="132"/>
    </row>
    <row r="132" spans="1:127" ht="15" x14ac:dyDescent="0.2">
      <c r="A132" s="110"/>
      <c r="B132" s="150" t="s">
        <v>224</v>
      </c>
      <c r="C132" s="146">
        <v>30</v>
      </c>
      <c r="D132" s="153" t="s">
        <v>113</v>
      </c>
      <c r="E132" s="159"/>
      <c r="F132" s="120" t="str">
        <f t="shared" si="9"/>
        <v/>
      </c>
      <c r="G132" s="120" t="str">
        <f t="shared" si="10"/>
        <v/>
      </c>
      <c r="H132" s="120" t="str">
        <f t="shared" si="11"/>
        <v/>
      </c>
      <c r="I132" s="126"/>
      <c r="J132" s="126"/>
      <c r="K132" s="126"/>
      <c r="L132" s="94"/>
      <c r="M132" s="135"/>
      <c r="N132" s="134"/>
      <c r="O132" s="134"/>
      <c r="P132" s="134"/>
      <c r="Q132" s="134"/>
      <c r="R132" s="126"/>
      <c r="S132" s="126"/>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2"/>
      <c r="BK132" s="132"/>
      <c r="BL132" s="132"/>
      <c r="BM132" s="132"/>
      <c r="BN132" s="132"/>
      <c r="BO132" s="132"/>
      <c r="BP132" s="132"/>
      <c r="BQ132" s="132"/>
      <c r="BR132" s="132"/>
      <c r="BS132" s="132"/>
      <c r="BT132" s="132"/>
      <c r="BU132" s="132"/>
      <c r="BV132" s="132"/>
      <c r="BW132" s="132"/>
      <c r="BX132" s="132"/>
      <c r="BY132" s="132"/>
      <c r="BZ132" s="132"/>
      <c r="CA132" s="132"/>
      <c r="CB132" s="132"/>
      <c r="CC132" s="132"/>
      <c r="CD132" s="132"/>
      <c r="CE132" s="132"/>
      <c r="CF132" s="132"/>
      <c r="CG132" s="132"/>
      <c r="CH132" s="132"/>
      <c r="CI132" s="132"/>
      <c r="CJ132" s="132"/>
      <c r="CK132" s="132"/>
      <c r="CL132" s="132"/>
      <c r="CM132" s="132"/>
      <c r="CN132" s="132"/>
      <c r="CO132" s="132"/>
      <c r="CP132" s="132"/>
      <c r="CQ132" s="132"/>
      <c r="CR132" s="132"/>
      <c r="CS132" s="132"/>
      <c r="CT132" s="132"/>
      <c r="CU132" s="132"/>
      <c r="CV132" s="132"/>
      <c r="CW132" s="132"/>
      <c r="CX132" s="132"/>
      <c r="CY132" s="132"/>
      <c r="CZ132" s="132"/>
      <c r="DA132" s="132"/>
      <c r="DB132" s="132"/>
      <c r="DC132" s="132"/>
      <c r="DD132" s="132"/>
      <c r="DE132" s="132"/>
      <c r="DF132" s="132"/>
      <c r="DG132" s="132"/>
      <c r="DH132" s="132"/>
      <c r="DI132" s="132"/>
      <c r="DJ132" s="132"/>
      <c r="DK132" s="132"/>
      <c r="DL132" s="132"/>
      <c r="DM132" s="132"/>
      <c r="DN132" s="132"/>
      <c r="DO132" s="132"/>
      <c r="DP132" s="132"/>
      <c r="DQ132" s="132"/>
      <c r="DR132" s="132"/>
      <c r="DS132" s="132"/>
      <c r="DT132" s="132"/>
      <c r="DU132" s="132"/>
      <c r="DV132" s="132"/>
      <c r="DW132" s="132"/>
    </row>
    <row r="133" spans="1:127" ht="15" x14ac:dyDescent="0.2">
      <c r="A133" s="110"/>
      <c r="B133" s="150" t="s">
        <v>225</v>
      </c>
      <c r="C133" s="146">
        <v>34</v>
      </c>
      <c r="D133" s="153" t="s">
        <v>116</v>
      </c>
      <c r="E133" s="159"/>
      <c r="F133" s="120" t="str">
        <f t="shared" si="9"/>
        <v/>
      </c>
      <c r="G133" s="120" t="str">
        <f t="shared" si="10"/>
        <v/>
      </c>
      <c r="H133" s="120" t="str">
        <f t="shared" si="11"/>
        <v/>
      </c>
      <c r="I133" s="126"/>
      <c r="J133" s="126"/>
      <c r="K133" s="126"/>
      <c r="L133" s="94"/>
      <c r="M133" s="135"/>
      <c r="N133" s="134"/>
      <c r="O133" s="134"/>
      <c r="P133" s="134"/>
      <c r="Q133" s="134"/>
      <c r="R133" s="126"/>
      <c r="S133" s="126"/>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c r="BK133" s="132"/>
      <c r="BL133" s="132"/>
      <c r="BM133" s="132"/>
      <c r="BN133" s="132"/>
      <c r="BO133" s="132"/>
      <c r="BP133" s="132"/>
      <c r="BQ133" s="132"/>
      <c r="BR133" s="132"/>
      <c r="BS133" s="132"/>
      <c r="BT133" s="132"/>
      <c r="BU133" s="132"/>
      <c r="BV133" s="132"/>
      <c r="BW133" s="132"/>
      <c r="BX133" s="132"/>
      <c r="BY133" s="132"/>
      <c r="BZ133" s="132"/>
      <c r="CA133" s="132"/>
      <c r="CB133" s="132"/>
      <c r="CC133" s="132"/>
      <c r="CD133" s="132"/>
      <c r="CE133" s="132"/>
      <c r="CF133" s="132"/>
      <c r="CG133" s="132"/>
      <c r="CH133" s="132"/>
      <c r="CI133" s="132"/>
      <c r="CJ133" s="132"/>
      <c r="CK133" s="132"/>
      <c r="CL133" s="132"/>
      <c r="CM133" s="132"/>
      <c r="CN133" s="132"/>
      <c r="CO133" s="132"/>
      <c r="CP133" s="132"/>
      <c r="CQ133" s="132"/>
      <c r="CR133" s="132"/>
      <c r="CS133" s="132"/>
      <c r="CT133" s="132"/>
      <c r="CU133" s="132"/>
      <c r="CV133" s="132"/>
      <c r="CW133" s="132"/>
      <c r="CX133" s="132"/>
      <c r="CY133" s="132"/>
      <c r="CZ133" s="132"/>
      <c r="DA133" s="132"/>
      <c r="DB133" s="132"/>
      <c r="DC133" s="132"/>
      <c r="DD133" s="132"/>
      <c r="DE133" s="132"/>
      <c r="DF133" s="132"/>
      <c r="DG133" s="132"/>
      <c r="DH133" s="132"/>
      <c r="DI133" s="132"/>
      <c r="DJ133" s="132"/>
      <c r="DK133" s="132"/>
      <c r="DL133" s="132"/>
      <c r="DM133" s="132"/>
      <c r="DN133" s="132"/>
      <c r="DO133" s="132"/>
      <c r="DP133" s="132"/>
      <c r="DQ133" s="132"/>
      <c r="DR133" s="132"/>
      <c r="DS133" s="132"/>
      <c r="DT133" s="132"/>
      <c r="DU133" s="132"/>
      <c r="DV133" s="132"/>
      <c r="DW133" s="132"/>
    </row>
    <row r="134" spans="1:127" ht="15" x14ac:dyDescent="0.2">
      <c r="A134" s="110"/>
      <c r="B134" s="150" t="s">
        <v>226</v>
      </c>
      <c r="C134" s="146">
        <v>34</v>
      </c>
      <c r="D134" s="153" t="s">
        <v>116</v>
      </c>
      <c r="E134" s="159"/>
      <c r="F134" s="120" t="str">
        <f t="shared" si="9"/>
        <v/>
      </c>
      <c r="G134" s="120" t="str">
        <f t="shared" si="10"/>
        <v/>
      </c>
      <c r="H134" s="120" t="str">
        <f t="shared" si="11"/>
        <v/>
      </c>
      <c r="I134" s="126"/>
      <c r="J134" s="126"/>
      <c r="K134" s="126"/>
      <c r="L134" s="94"/>
      <c r="M134" s="135"/>
      <c r="N134" s="134"/>
      <c r="O134" s="134"/>
      <c r="P134" s="134"/>
      <c r="Q134" s="134"/>
      <c r="R134" s="126"/>
      <c r="S134" s="126"/>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132"/>
      <c r="BJ134" s="132"/>
      <c r="BK134" s="132"/>
      <c r="BL134" s="132"/>
      <c r="BM134" s="132"/>
      <c r="BN134" s="132"/>
      <c r="BO134" s="132"/>
      <c r="BP134" s="132"/>
      <c r="BQ134" s="132"/>
      <c r="BR134" s="132"/>
      <c r="BS134" s="132"/>
      <c r="BT134" s="132"/>
      <c r="BU134" s="132"/>
      <c r="BV134" s="132"/>
      <c r="BW134" s="132"/>
      <c r="BX134" s="132"/>
      <c r="BY134" s="132"/>
      <c r="BZ134" s="132"/>
      <c r="CA134" s="132"/>
      <c r="CB134" s="132"/>
      <c r="CC134" s="132"/>
      <c r="CD134" s="132"/>
      <c r="CE134" s="132"/>
      <c r="CF134" s="132"/>
      <c r="CG134" s="132"/>
      <c r="CH134" s="132"/>
      <c r="CI134" s="132"/>
      <c r="CJ134" s="132"/>
      <c r="CK134" s="132"/>
      <c r="CL134" s="132"/>
      <c r="CM134" s="132"/>
      <c r="CN134" s="132"/>
      <c r="CO134" s="132"/>
      <c r="CP134" s="132"/>
      <c r="CQ134" s="132"/>
      <c r="CR134" s="132"/>
      <c r="CS134" s="132"/>
      <c r="CT134" s="132"/>
      <c r="CU134" s="132"/>
      <c r="CV134" s="132"/>
      <c r="CW134" s="132"/>
      <c r="CX134" s="132"/>
      <c r="CY134" s="132"/>
      <c r="CZ134" s="132"/>
      <c r="DA134" s="132"/>
      <c r="DB134" s="132"/>
      <c r="DC134" s="132"/>
      <c r="DD134" s="132"/>
      <c r="DE134" s="132"/>
      <c r="DF134" s="132"/>
      <c r="DG134" s="132"/>
      <c r="DH134" s="132"/>
      <c r="DI134" s="132"/>
      <c r="DJ134" s="132"/>
      <c r="DK134" s="132"/>
      <c r="DL134" s="132"/>
      <c r="DM134" s="132"/>
      <c r="DN134" s="132"/>
      <c r="DO134" s="132"/>
      <c r="DP134" s="132"/>
      <c r="DQ134" s="132"/>
      <c r="DR134" s="132"/>
      <c r="DS134" s="132"/>
      <c r="DT134" s="132"/>
      <c r="DU134" s="132"/>
      <c r="DV134" s="132"/>
      <c r="DW134" s="132"/>
    </row>
    <row r="135" spans="1:127" ht="15" x14ac:dyDescent="0.2">
      <c r="A135" s="110"/>
      <c r="B135" s="150" t="s">
        <v>228</v>
      </c>
      <c r="C135" s="146"/>
      <c r="D135" s="153" t="s">
        <v>114</v>
      </c>
      <c r="E135" s="159"/>
      <c r="F135" s="120">
        <f t="shared" si="9"/>
        <v>1</v>
      </c>
      <c r="G135" s="120">
        <f t="shared" si="10"/>
        <v>0</v>
      </c>
      <c r="H135" s="120">
        <f t="shared" si="11"/>
        <v>0</v>
      </c>
      <c r="I135" s="126"/>
      <c r="J135" s="126"/>
      <c r="K135" s="126"/>
      <c r="L135" s="94"/>
      <c r="M135" s="135"/>
      <c r="N135" s="134"/>
      <c r="O135" s="134"/>
      <c r="P135" s="134"/>
      <c r="Q135" s="134"/>
      <c r="R135" s="126"/>
      <c r="S135" s="126"/>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132"/>
      <c r="BJ135" s="132"/>
      <c r="BK135" s="132"/>
      <c r="BL135" s="132"/>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2"/>
      <c r="CY135" s="132"/>
      <c r="CZ135" s="132"/>
      <c r="DA135" s="132"/>
      <c r="DB135" s="132"/>
      <c r="DC135" s="132"/>
      <c r="DD135" s="132"/>
      <c r="DE135" s="132"/>
      <c r="DF135" s="132"/>
      <c r="DG135" s="132"/>
      <c r="DH135" s="132"/>
      <c r="DI135" s="132"/>
      <c r="DJ135" s="132"/>
      <c r="DK135" s="132"/>
      <c r="DL135" s="132"/>
      <c r="DM135" s="132"/>
      <c r="DN135" s="132"/>
      <c r="DO135" s="132"/>
      <c r="DP135" s="132"/>
      <c r="DQ135" s="132"/>
      <c r="DR135" s="132"/>
      <c r="DS135" s="132"/>
      <c r="DT135" s="132"/>
      <c r="DU135" s="132"/>
      <c r="DV135" s="132"/>
      <c r="DW135" s="132"/>
    </row>
    <row r="136" spans="1:127" ht="15" x14ac:dyDescent="0.2">
      <c r="A136" s="110"/>
      <c r="B136" s="150" t="s">
        <v>201</v>
      </c>
      <c r="C136" s="146"/>
      <c r="D136" s="153" t="s">
        <v>114</v>
      </c>
      <c r="E136" s="159"/>
      <c r="F136" s="120">
        <f t="shared" si="9"/>
        <v>0.66666666666666663</v>
      </c>
      <c r="G136" s="120">
        <f t="shared" si="10"/>
        <v>0</v>
      </c>
      <c r="H136" s="120">
        <f t="shared" si="11"/>
        <v>0.33333333333333331</v>
      </c>
      <c r="I136" s="126"/>
      <c r="J136" s="126"/>
      <c r="K136" s="126"/>
      <c r="L136" s="94"/>
      <c r="M136" s="135"/>
      <c r="N136" s="134"/>
      <c r="O136" s="134"/>
      <c r="P136" s="134"/>
      <c r="Q136" s="134"/>
      <c r="R136" s="126"/>
      <c r="S136" s="126"/>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132"/>
      <c r="BH136" s="132"/>
      <c r="BI136" s="132"/>
      <c r="BJ136" s="132"/>
      <c r="BK136" s="132"/>
      <c r="BL136" s="132"/>
      <c r="BM136" s="132"/>
      <c r="BN136" s="132"/>
      <c r="BO136" s="132"/>
      <c r="BP136" s="132"/>
      <c r="BQ136" s="132"/>
      <c r="BR136" s="132"/>
      <c r="BS136" s="132"/>
      <c r="BT136" s="132"/>
      <c r="BU136" s="132"/>
      <c r="BV136" s="132"/>
      <c r="BW136" s="132"/>
      <c r="BX136" s="132"/>
      <c r="BY136" s="132"/>
      <c r="BZ136" s="132"/>
      <c r="CA136" s="132"/>
      <c r="CB136" s="132"/>
      <c r="CC136" s="132"/>
      <c r="CD136" s="132"/>
      <c r="CE136" s="132"/>
      <c r="CF136" s="132"/>
      <c r="CG136" s="132"/>
      <c r="CH136" s="132"/>
      <c r="CI136" s="132"/>
      <c r="CJ136" s="132"/>
      <c r="CK136" s="132"/>
      <c r="CL136" s="132"/>
      <c r="CM136" s="132"/>
      <c r="CN136" s="132"/>
      <c r="CO136" s="132"/>
      <c r="CP136" s="132"/>
      <c r="CQ136" s="132"/>
      <c r="CR136" s="132"/>
      <c r="CS136" s="132"/>
      <c r="CT136" s="132"/>
      <c r="CU136" s="132"/>
      <c r="CV136" s="132"/>
      <c r="CW136" s="132"/>
      <c r="CX136" s="132"/>
      <c r="CY136" s="132"/>
      <c r="CZ136" s="132"/>
      <c r="DA136" s="132"/>
      <c r="DB136" s="132"/>
      <c r="DC136" s="132"/>
      <c r="DD136" s="132"/>
      <c r="DE136" s="132"/>
      <c r="DF136" s="132"/>
      <c r="DG136" s="132"/>
      <c r="DH136" s="132"/>
      <c r="DI136" s="132"/>
      <c r="DJ136" s="132"/>
      <c r="DK136" s="132"/>
      <c r="DL136" s="132"/>
      <c r="DM136" s="132"/>
      <c r="DN136" s="132"/>
      <c r="DO136" s="132"/>
      <c r="DP136" s="132"/>
      <c r="DQ136" s="132"/>
      <c r="DR136" s="132"/>
      <c r="DS136" s="132"/>
      <c r="DT136" s="132"/>
      <c r="DU136" s="132"/>
      <c r="DV136" s="132"/>
      <c r="DW136" s="132"/>
    </row>
    <row r="137" spans="1:127" ht="15" x14ac:dyDescent="0.2">
      <c r="A137" s="110"/>
      <c r="B137" s="150" t="s">
        <v>227</v>
      </c>
      <c r="C137" s="146"/>
      <c r="D137" s="153" t="s">
        <v>116</v>
      </c>
      <c r="E137" s="159"/>
      <c r="F137" s="120" t="str">
        <f t="shared" si="9"/>
        <v/>
      </c>
      <c r="G137" s="120" t="str">
        <f t="shared" si="10"/>
        <v/>
      </c>
      <c r="H137" s="120" t="str">
        <f t="shared" si="11"/>
        <v/>
      </c>
      <c r="I137" s="126"/>
      <c r="J137" s="126"/>
      <c r="K137" s="126"/>
      <c r="L137" s="94"/>
      <c r="M137" s="135"/>
      <c r="N137" s="134"/>
      <c r="O137" s="134"/>
      <c r="P137" s="134"/>
      <c r="Q137" s="134"/>
      <c r="R137" s="126"/>
      <c r="S137" s="126"/>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132"/>
      <c r="BH137" s="132"/>
      <c r="BI137" s="132"/>
      <c r="BJ137" s="132"/>
      <c r="BK137" s="132"/>
      <c r="BL137" s="132"/>
      <c r="BM137" s="132"/>
      <c r="BN137" s="132"/>
      <c r="BO137" s="132"/>
      <c r="BP137" s="132"/>
      <c r="BQ137" s="132"/>
      <c r="BR137" s="132"/>
      <c r="BS137" s="132"/>
      <c r="BT137" s="132"/>
      <c r="BU137" s="132"/>
      <c r="BV137" s="132"/>
      <c r="BW137" s="132"/>
      <c r="BX137" s="132"/>
      <c r="BY137" s="132"/>
      <c r="BZ137" s="132"/>
      <c r="CA137" s="132"/>
      <c r="CB137" s="132"/>
      <c r="CC137" s="132"/>
      <c r="CD137" s="132"/>
      <c r="CE137" s="132"/>
      <c r="CF137" s="132"/>
      <c r="CG137" s="132"/>
      <c r="CH137" s="132"/>
      <c r="CI137" s="132"/>
      <c r="CJ137" s="132"/>
      <c r="CK137" s="132"/>
      <c r="CL137" s="132"/>
      <c r="CM137" s="132"/>
      <c r="CN137" s="132"/>
      <c r="CO137" s="132"/>
      <c r="CP137" s="132"/>
      <c r="CQ137" s="132"/>
      <c r="CR137" s="132"/>
      <c r="CS137" s="132"/>
      <c r="CT137" s="132"/>
      <c r="CU137" s="132"/>
      <c r="CV137" s="132"/>
      <c r="CW137" s="132"/>
      <c r="CX137" s="132"/>
      <c r="CY137" s="132"/>
      <c r="CZ137" s="132"/>
      <c r="DA137" s="132"/>
      <c r="DB137" s="132"/>
      <c r="DC137" s="132"/>
      <c r="DD137" s="132"/>
      <c r="DE137" s="132"/>
      <c r="DF137" s="132"/>
      <c r="DG137" s="132"/>
      <c r="DH137" s="132"/>
      <c r="DI137" s="132"/>
      <c r="DJ137" s="132"/>
      <c r="DK137" s="132"/>
      <c r="DL137" s="132"/>
      <c r="DM137" s="132"/>
      <c r="DN137" s="132"/>
      <c r="DO137" s="132"/>
      <c r="DP137" s="132"/>
      <c r="DQ137" s="132"/>
      <c r="DR137" s="132"/>
      <c r="DS137" s="132"/>
      <c r="DT137" s="132"/>
      <c r="DU137" s="132"/>
      <c r="DV137" s="132"/>
      <c r="DW137" s="132"/>
    </row>
    <row r="138" spans="1:127" ht="15" x14ac:dyDescent="0.2">
      <c r="A138" s="110"/>
      <c r="B138" s="150"/>
      <c r="C138" s="146"/>
      <c r="D138" s="153"/>
      <c r="E138" s="159"/>
      <c r="F138" s="120" t="str">
        <f t="shared" si="9"/>
        <v/>
      </c>
      <c r="G138" s="120" t="str">
        <f t="shared" si="10"/>
        <v/>
      </c>
      <c r="H138" s="120" t="str">
        <f t="shared" si="11"/>
        <v/>
      </c>
      <c r="I138" s="126"/>
      <c r="J138" s="126"/>
      <c r="K138" s="126"/>
      <c r="L138" s="94"/>
      <c r="M138" s="135"/>
      <c r="N138" s="134"/>
      <c r="O138" s="134"/>
      <c r="P138" s="134"/>
      <c r="Q138" s="134"/>
      <c r="R138" s="126"/>
      <c r="S138" s="126"/>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132"/>
      <c r="BH138" s="132"/>
      <c r="BI138" s="132"/>
      <c r="BJ138" s="132"/>
      <c r="BK138" s="132"/>
      <c r="BL138" s="132"/>
      <c r="BM138" s="132"/>
      <c r="BN138" s="132"/>
      <c r="BO138" s="132"/>
      <c r="BP138" s="132"/>
      <c r="BQ138" s="132"/>
      <c r="BR138" s="132"/>
      <c r="BS138" s="132"/>
      <c r="BT138" s="132"/>
      <c r="BU138" s="132"/>
      <c r="BV138" s="132"/>
      <c r="BW138" s="132"/>
      <c r="BX138" s="132"/>
      <c r="BY138" s="132"/>
      <c r="BZ138" s="132"/>
      <c r="CA138" s="132"/>
      <c r="CB138" s="132"/>
      <c r="CC138" s="132"/>
      <c r="CD138" s="132"/>
      <c r="CE138" s="132"/>
      <c r="CF138" s="132"/>
      <c r="CG138" s="132"/>
      <c r="CH138" s="132"/>
      <c r="CI138" s="132"/>
      <c r="CJ138" s="132"/>
      <c r="CK138" s="132"/>
      <c r="CL138" s="132"/>
      <c r="CM138" s="132"/>
      <c r="CN138" s="132"/>
      <c r="CO138" s="132"/>
      <c r="CP138" s="132"/>
      <c r="CQ138" s="132"/>
      <c r="CR138" s="132"/>
      <c r="CS138" s="132"/>
      <c r="CT138" s="132"/>
      <c r="CU138" s="132"/>
      <c r="CV138" s="132"/>
      <c r="CW138" s="132"/>
      <c r="CX138" s="132"/>
      <c r="CY138" s="132"/>
      <c r="CZ138" s="132"/>
      <c r="DA138" s="132"/>
      <c r="DB138" s="132"/>
      <c r="DC138" s="132"/>
      <c r="DD138" s="132"/>
      <c r="DE138" s="132"/>
      <c r="DF138" s="132"/>
      <c r="DG138" s="132"/>
      <c r="DH138" s="132"/>
      <c r="DI138" s="132"/>
      <c r="DJ138" s="132"/>
      <c r="DK138" s="132"/>
      <c r="DL138" s="132"/>
      <c r="DM138" s="132"/>
      <c r="DN138" s="132"/>
      <c r="DO138" s="132"/>
      <c r="DP138" s="132"/>
      <c r="DQ138" s="132"/>
      <c r="DR138" s="132"/>
      <c r="DS138" s="132"/>
      <c r="DT138" s="132"/>
      <c r="DU138" s="132"/>
      <c r="DV138" s="132"/>
      <c r="DW138" s="132"/>
    </row>
    <row r="139" spans="1:127" ht="15" x14ac:dyDescent="0.2">
      <c r="A139" s="110"/>
      <c r="B139" s="182"/>
      <c r="C139" s="194"/>
      <c r="D139" s="195"/>
      <c r="E139" s="191"/>
      <c r="F139" s="120" t="str">
        <f t="shared" si="9"/>
        <v/>
      </c>
      <c r="G139" s="120" t="str">
        <f t="shared" si="10"/>
        <v/>
      </c>
      <c r="H139" s="120" t="str">
        <f t="shared" si="11"/>
        <v/>
      </c>
      <c r="I139" s="126"/>
      <c r="J139" s="126"/>
      <c r="K139" s="126"/>
      <c r="L139" s="94"/>
      <c r="M139" s="135"/>
      <c r="N139" s="134"/>
      <c r="O139" s="134"/>
      <c r="P139" s="134"/>
      <c r="Q139" s="134"/>
      <c r="R139" s="126"/>
      <c r="S139" s="126"/>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132"/>
      <c r="BI139" s="132"/>
      <c r="BJ139" s="132"/>
      <c r="BK139" s="132"/>
      <c r="BL139" s="132"/>
      <c r="BM139" s="132"/>
      <c r="BN139" s="132"/>
      <c r="BO139" s="132"/>
      <c r="BP139" s="132"/>
      <c r="BQ139" s="132"/>
      <c r="BR139" s="132"/>
      <c r="BS139" s="132"/>
      <c r="BT139" s="132"/>
      <c r="BU139" s="132"/>
      <c r="BV139" s="132"/>
      <c r="BW139" s="132"/>
      <c r="BX139" s="132"/>
      <c r="BY139" s="132"/>
      <c r="BZ139" s="132"/>
      <c r="CA139" s="132"/>
      <c r="CB139" s="132"/>
      <c r="CC139" s="132"/>
      <c r="CD139" s="132"/>
      <c r="CE139" s="132"/>
      <c r="CF139" s="132"/>
      <c r="CG139" s="132"/>
      <c r="CH139" s="132"/>
      <c r="CI139" s="132"/>
      <c r="CJ139" s="132"/>
      <c r="CK139" s="132"/>
      <c r="CL139" s="132"/>
      <c r="CM139" s="132"/>
      <c r="CN139" s="132"/>
      <c r="CO139" s="132"/>
      <c r="CP139" s="132"/>
      <c r="CQ139" s="132"/>
      <c r="CR139" s="132"/>
      <c r="CS139" s="132"/>
      <c r="CT139" s="132"/>
      <c r="CU139" s="132"/>
      <c r="CV139" s="132"/>
      <c r="CW139" s="132"/>
      <c r="CX139" s="132"/>
      <c r="CY139" s="132"/>
      <c r="CZ139" s="132"/>
      <c r="DA139" s="132"/>
      <c r="DB139" s="132"/>
      <c r="DC139" s="132"/>
      <c r="DD139" s="132"/>
      <c r="DE139" s="132"/>
      <c r="DF139" s="132"/>
      <c r="DG139" s="132"/>
      <c r="DH139" s="132"/>
      <c r="DI139" s="132"/>
      <c r="DJ139" s="132"/>
      <c r="DK139" s="132"/>
      <c r="DL139" s="132"/>
      <c r="DM139" s="132"/>
      <c r="DN139" s="132"/>
      <c r="DO139" s="132"/>
      <c r="DP139" s="132"/>
      <c r="DQ139" s="132"/>
      <c r="DR139" s="132"/>
      <c r="DS139" s="132"/>
      <c r="DT139" s="132"/>
      <c r="DU139" s="132"/>
      <c r="DV139" s="132"/>
      <c r="DW139" s="132"/>
    </row>
    <row r="140" spans="1:127" ht="15" x14ac:dyDescent="0.2">
      <c r="A140" s="110"/>
      <c r="B140" s="150"/>
      <c r="C140" s="146"/>
      <c r="D140" s="153"/>
      <c r="E140" s="159"/>
      <c r="F140" s="120" t="str">
        <f t="shared" si="9"/>
        <v/>
      </c>
      <c r="G140" s="120" t="str">
        <f t="shared" si="10"/>
        <v/>
      </c>
      <c r="H140" s="120" t="str">
        <f t="shared" si="11"/>
        <v/>
      </c>
      <c r="I140" s="126"/>
      <c r="J140" s="126"/>
      <c r="K140" s="126"/>
      <c r="L140" s="94"/>
      <c r="M140" s="135"/>
      <c r="N140" s="134"/>
      <c r="O140" s="134"/>
      <c r="P140" s="134"/>
      <c r="Q140" s="134"/>
      <c r="R140" s="126"/>
      <c r="S140" s="126"/>
      <c r="DS140" s="93"/>
      <c r="DT140" s="93"/>
      <c r="DU140" s="93"/>
      <c r="DV140" s="93"/>
      <c r="DW140" s="93"/>
    </row>
    <row r="141" spans="1:127" ht="15" x14ac:dyDescent="0.2">
      <c r="A141" s="110"/>
      <c r="B141" s="150"/>
      <c r="C141" s="146"/>
      <c r="D141" s="153"/>
      <c r="E141" s="159"/>
      <c r="F141" s="120" t="str">
        <f t="shared" si="9"/>
        <v/>
      </c>
      <c r="G141" s="120" t="str">
        <f t="shared" si="10"/>
        <v/>
      </c>
      <c r="H141" s="120" t="str">
        <f t="shared" si="11"/>
        <v/>
      </c>
      <c r="I141" s="126"/>
      <c r="J141" s="126"/>
      <c r="K141" s="126"/>
      <c r="L141" s="94"/>
      <c r="M141" s="135"/>
      <c r="N141" s="134"/>
      <c r="O141" s="134"/>
      <c r="P141" s="134"/>
      <c r="Q141" s="134"/>
      <c r="R141" s="126"/>
      <c r="S141" s="126"/>
      <c r="DS141" s="93"/>
      <c r="DT141" s="93"/>
      <c r="DU141" s="93"/>
      <c r="DV141" s="93"/>
      <c r="DW141" s="93"/>
    </row>
    <row r="142" spans="1:127" ht="15" x14ac:dyDescent="0.2">
      <c r="A142" s="110"/>
      <c r="B142" s="150"/>
      <c r="C142" s="146"/>
      <c r="D142" s="153"/>
      <c r="E142" s="159"/>
      <c r="F142" s="120" t="str">
        <f t="shared" si="9"/>
        <v/>
      </c>
      <c r="G142" s="120" t="str">
        <f t="shared" si="10"/>
        <v/>
      </c>
      <c r="H142" s="120" t="str">
        <f t="shared" si="11"/>
        <v/>
      </c>
      <c r="I142" s="126"/>
      <c r="J142" s="126"/>
      <c r="K142" s="126"/>
      <c r="L142" s="94"/>
      <c r="M142" s="135"/>
      <c r="N142" s="134"/>
      <c r="O142" s="134"/>
      <c r="P142" s="134"/>
      <c r="Q142" s="134"/>
      <c r="R142" s="126"/>
      <c r="S142" s="126"/>
      <c r="DS142" s="93"/>
      <c r="DT142" s="93"/>
      <c r="DU142" s="93"/>
      <c r="DV142" s="93"/>
      <c r="DW142" s="93"/>
    </row>
    <row r="143" spans="1:127" ht="15" x14ac:dyDescent="0.2">
      <c r="A143" s="110"/>
      <c r="B143" s="150"/>
      <c r="C143" s="146"/>
      <c r="D143" s="153"/>
      <c r="E143" s="159"/>
      <c r="F143" s="120" t="str">
        <f t="shared" si="9"/>
        <v/>
      </c>
      <c r="G143" s="120" t="str">
        <f t="shared" si="10"/>
        <v/>
      </c>
      <c r="H143" s="120" t="str">
        <f t="shared" si="11"/>
        <v/>
      </c>
      <c r="I143" s="126"/>
      <c r="J143" s="126"/>
      <c r="K143" s="126"/>
      <c r="L143" s="94"/>
      <c r="M143" s="135"/>
      <c r="N143" s="134"/>
      <c r="O143" s="134"/>
      <c r="P143" s="134"/>
      <c r="Q143" s="134"/>
      <c r="R143" s="126"/>
      <c r="S143" s="126"/>
      <c r="DS143" s="93"/>
      <c r="DT143" s="93"/>
      <c r="DU143" s="93"/>
      <c r="DV143" s="93"/>
      <c r="DW143" s="93"/>
    </row>
    <row r="144" spans="1:127" ht="15" x14ac:dyDescent="0.2">
      <c r="A144" s="110"/>
      <c r="B144" s="150"/>
      <c r="C144" s="146"/>
      <c r="D144" s="153"/>
      <c r="E144" s="159"/>
      <c r="F144" s="120" t="str">
        <f t="shared" si="9"/>
        <v/>
      </c>
      <c r="G144" s="120" t="str">
        <f t="shared" si="10"/>
        <v/>
      </c>
      <c r="H144" s="120" t="str">
        <f t="shared" si="11"/>
        <v/>
      </c>
      <c r="I144" s="126"/>
      <c r="J144" s="126"/>
      <c r="K144" s="126"/>
      <c r="L144" s="94"/>
      <c r="M144" s="135"/>
      <c r="N144" s="134"/>
      <c r="O144" s="134"/>
      <c r="P144" s="134"/>
      <c r="Q144" s="134"/>
      <c r="R144" s="126"/>
      <c r="S144" s="126"/>
      <c r="DS144" s="93"/>
      <c r="DT144" s="93"/>
      <c r="DU144" s="93"/>
      <c r="DV144" s="93"/>
      <c r="DW144" s="93"/>
    </row>
    <row r="145" spans="1:127" ht="15" x14ac:dyDescent="0.2">
      <c r="A145" s="110"/>
      <c r="B145" s="150"/>
      <c r="C145" s="146"/>
      <c r="D145" s="153"/>
      <c r="E145" s="159"/>
      <c r="F145" s="120" t="str">
        <f t="shared" si="9"/>
        <v/>
      </c>
      <c r="G145" s="120" t="str">
        <f t="shared" si="10"/>
        <v/>
      </c>
      <c r="H145" s="120" t="str">
        <f t="shared" si="11"/>
        <v/>
      </c>
      <c r="I145" s="126"/>
      <c r="J145" s="126"/>
      <c r="K145" s="126"/>
      <c r="L145" s="94"/>
      <c r="M145" s="135"/>
      <c r="N145" s="134"/>
      <c r="O145" s="134"/>
      <c r="P145" s="134"/>
      <c r="Q145" s="134"/>
      <c r="R145" s="126"/>
      <c r="S145" s="126"/>
      <c r="DS145" s="93"/>
      <c r="DT145" s="93"/>
      <c r="DU145" s="93"/>
      <c r="DV145" s="93"/>
      <c r="DW145" s="93"/>
    </row>
    <row r="146" spans="1:127" ht="15" x14ac:dyDescent="0.2">
      <c r="A146" s="110"/>
      <c r="B146" s="192"/>
      <c r="C146" s="193"/>
      <c r="D146" s="151"/>
      <c r="E146" s="190"/>
      <c r="F146" s="120" t="str">
        <f t="shared" si="9"/>
        <v/>
      </c>
      <c r="G146" s="120" t="str">
        <f t="shared" si="10"/>
        <v/>
      </c>
      <c r="H146" s="120" t="str">
        <f t="shared" si="11"/>
        <v/>
      </c>
      <c r="I146" s="126"/>
      <c r="J146" s="126"/>
      <c r="K146" s="126"/>
      <c r="L146" s="94"/>
      <c r="M146" s="135"/>
      <c r="N146" s="134"/>
      <c r="O146" s="134"/>
      <c r="P146" s="134"/>
      <c r="Q146" s="134"/>
      <c r="R146" s="126"/>
      <c r="S146" s="126"/>
      <c r="DS146" s="93"/>
      <c r="DT146" s="93"/>
      <c r="DU146" s="93"/>
      <c r="DV146" s="93"/>
      <c r="DW146" s="93"/>
    </row>
    <row r="147" spans="1:127" ht="15" x14ac:dyDescent="0.2">
      <c r="A147" s="110"/>
      <c r="B147" s="151"/>
      <c r="C147" s="144"/>
      <c r="D147" s="154"/>
      <c r="E147" s="160"/>
      <c r="F147" s="120" t="str">
        <f t="shared" si="9"/>
        <v/>
      </c>
      <c r="G147" s="120" t="str">
        <f t="shared" si="10"/>
        <v/>
      </c>
      <c r="H147" s="120" t="str">
        <f t="shared" si="11"/>
        <v/>
      </c>
      <c r="I147" s="126"/>
      <c r="J147" s="126"/>
      <c r="K147" s="126"/>
      <c r="L147" s="94"/>
      <c r="M147" s="135"/>
      <c r="N147" s="134"/>
      <c r="O147" s="134"/>
      <c r="P147" s="134"/>
      <c r="Q147" s="134"/>
      <c r="R147" s="126"/>
      <c r="S147" s="126"/>
      <c r="DS147" s="93"/>
      <c r="DT147" s="93"/>
      <c r="DU147" s="93"/>
      <c r="DV147" s="93"/>
      <c r="DW147" s="93"/>
    </row>
    <row r="148" spans="1:127" x14ac:dyDescent="0.2">
      <c r="A148" s="126"/>
      <c r="B148" s="126"/>
      <c r="C148" s="126"/>
      <c r="D148" s="126"/>
      <c r="E148" s="126"/>
      <c r="F148" s="126"/>
      <c r="G148" s="126"/>
      <c r="H148" s="126"/>
      <c r="I148" s="126"/>
      <c r="J148" s="126"/>
      <c r="K148" s="126"/>
      <c r="L148" s="94"/>
      <c r="M148" s="135"/>
      <c r="N148" s="134"/>
      <c r="O148" s="134"/>
      <c r="P148" s="134"/>
      <c r="Q148" s="134"/>
      <c r="R148" s="126"/>
      <c r="S148" s="126"/>
      <c r="DS148" s="93"/>
      <c r="DT148" s="93"/>
      <c r="DU148" s="93"/>
      <c r="DV148" s="93"/>
      <c r="DW148" s="93"/>
    </row>
    <row r="149" spans="1:127" hidden="1" x14ac:dyDescent="0.2">
      <c r="A149" s="126"/>
      <c r="B149" s="126"/>
      <c r="C149" s="126"/>
      <c r="D149" s="126"/>
      <c r="E149" s="126"/>
      <c r="F149" s="126"/>
      <c r="G149" s="126"/>
      <c r="H149" s="126"/>
      <c r="I149" s="126"/>
      <c r="J149" s="126"/>
      <c r="K149" s="126"/>
      <c r="L149" s="94"/>
      <c r="M149" s="135"/>
      <c r="N149" s="134"/>
      <c r="O149" s="134"/>
      <c r="P149" s="134"/>
      <c r="Q149" s="134"/>
      <c r="R149" s="126"/>
      <c r="S149" s="126"/>
      <c r="DS149" s="93"/>
      <c r="DT149" s="93"/>
      <c r="DU149" s="93"/>
      <c r="DV149" s="93"/>
      <c r="DW149" s="93"/>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93"/>
      <c r="DT150" s="93"/>
      <c r="DU150" s="93"/>
      <c r="DV150" s="93"/>
      <c r="DW150" s="93"/>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93"/>
      <c r="DT151" s="93"/>
      <c r="DU151" s="93"/>
      <c r="DV151" s="93"/>
      <c r="DW151" s="93"/>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93"/>
      <c r="DT152" s="93"/>
      <c r="DU152" s="93"/>
      <c r="DV152" s="93"/>
      <c r="DW152" s="93"/>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93"/>
      <c r="DT153" s="93"/>
      <c r="DU153" s="93"/>
      <c r="DV153" s="93"/>
      <c r="DW153" s="93"/>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93"/>
      <c r="DT154" s="93"/>
      <c r="DU154" s="93"/>
      <c r="DV154" s="93"/>
      <c r="DW154" s="93"/>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93"/>
      <c r="DT155" s="93"/>
      <c r="DU155" s="93"/>
      <c r="DV155" s="93"/>
      <c r="DW155" s="93"/>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93"/>
      <c r="DT156" s="93"/>
      <c r="DU156" s="93"/>
      <c r="DV156" s="93"/>
      <c r="DW156" s="93"/>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93"/>
      <c r="DT157" s="93"/>
      <c r="DU157" s="93"/>
      <c r="DV157" s="93"/>
      <c r="DW157" s="93"/>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93"/>
      <c r="DT158" s="93"/>
      <c r="DU158" s="93"/>
      <c r="DV158" s="93"/>
      <c r="DW158" s="93"/>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93"/>
      <c r="DT159" s="93"/>
      <c r="DU159" s="93"/>
      <c r="DV159" s="93"/>
      <c r="DW159" s="93"/>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93"/>
      <c r="DT160" s="93"/>
      <c r="DU160" s="93"/>
      <c r="DV160" s="93"/>
      <c r="DW160" s="93"/>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93"/>
      <c r="DT161" s="93"/>
      <c r="DU161" s="93"/>
      <c r="DV161" s="93"/>
      <c r="DW161" s="93"/>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93"/>
      <c r="DT162" s="93"/>
      <c r="DU162" s="93"/>
      <c r="DV162" s="93"/>
      <c r="DW162" s="93"/>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93"/>
      <c r="DT163" s="93"/>
      <c r="DU163" s="93"/>
      <c r="DV163" s="93"/>
      <c r="DW163" s="93"/>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93"/>
      <c r="DT164" s="93"/>
      <c r="DU164" s="93"/>
      <c r="DV164" s="93"/>
      <c r="DW164" s="93"/>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93"/>
      <c r="DT165" s="93"/>
      <c r="DU165" s="93"/>
      <c r="DV165" s="93"/>
      <c r="DW165" s="93"/>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93"/>
      <c r="DT166" s="93"/>
      <c r="DU166" s="93"/>
      <c r="DV166" s="93"/>
      <c r="DW166" s="93"/>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93"/>
      <c r="DT167" s="93"/>
      <c r="DU167" s="93"/>
      <c r="DV167" s="93"/>
      <c r="DW167" s="93"/>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93"/>
      <c r="DT168" s="93"/>
      <c r="DU168" s="93"/>
      <c r="DV168" s="93"/>
      <c r="DW168" s="93"/>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93"/>
      <c r="DT169" s="93"/>
      <c r="DU169" s="93"/>
      <c r="DV169" s="93"/>
      <c r="DW169" s="93"/>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93"/>
      <c r="DT170" s="93"/>
      <c r="DU170" s="93"/>
      <c r="DV170" s="93"/>
      <c r="DW170" s="93"/>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93"/>
      <c r="DT171" s="93"/>
      <c r="DU171" s="93"/>
      <c r="DV171" s="93"/>
      <c r="DW171" s="93"/>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93"/>
      <c r="DT172" s="93"/>
      <c r="DU172" s="93"/>
      <c r="DV172" s="93"/>
      <c r="DW172" s="93"/>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93"/>
      <c r="DT173" s="93"/>
      <c r="DU173" s="93"/>
      <c r="DV173" s="93"/>
      <c r="DW173" s="93"/>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93"/>
      <c r="DT174" s="93"/>
      <c r="DU174" s="93"/>
      <c r="DV174" s="93"/>
      <c r="DW174" s="93"/>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93"/>
      <c r="DT175" s="93"/>
      <c r="DU175" s="93"/>
      <c r="DV175" s="93"/>
      <c r="DW175" s="93"/>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93"/>
      <c r="DT176" s="93"/>
      <c r="DU176" s="93"/>
      <c r="DV176" s="93"/>
      <c r="DW176" s="93"/>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93"/>
      <c r="DT177" s="93"/>
      <c r="DU177" s="93"/>
      <c r="DV177" s="93"/>
      <c r="DW177" s="93"/>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93"/>
      <c r="DT178" s="93"/>
      <c r="DU178" s="93"/>
      <c r="DV178" s="93"/>
      <c r="DW178" s="93"/>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93"/>
      <c r="DT179" s="93"/>
      <c r="DU179" s="93"/>
      <c r="DV179" s="93"/>
      <c r="DW179" s="93"/>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93"/>
      <c r="DT180" s="93"/>
      <c r="DU180" s="93"/>
      <c r="DV180" s="93"/>
      <c r="DW180" s="93"/>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93"/>
      <c r="DT181" s="93"/>
      <c r="DU181" s="93"/>
      <c r="DV181" s="93"/>
      <c r="DW181" s="93"/>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93"/>
      <c r="DT182" s="93"/>
      <c r="DU182" s="93"/>
      <c r="DV182" s="93"/>
      <c r="DW182" s="93"/>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93"/>
      <c r="DT183" s="93"/>
      <c r="DU183" s="93"/>
      <c r="DV183" s="93"/>
      <c r="DW183" s="93"/>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93"/>
      <c r="DT184" s="93"/>
      <c r="DU184" s="93"/>
      <c r="DV184" s="93"/>
      <c r="DW184" s="93"/>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93"/>
      <c r="DT185" s="93"/>
      <c r="DU185" s="93"/>
      <c r="DV185" s="93"/>
      <c r="DW185" s="93"/>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93"/>
      <c r="DT186" s="93"/>
      <c r="DU186" s="93"/>
      <c r="DV186" s="93"/>
      <c r="DW186" s="93"/>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93"/>
      <c r="DT187" s="93"/>
      <c r="DU187" s="93"/>
      <c r="DV187" s="93"/>
      <c r="DW187" s="93"/>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93"/>
      <c r="DT188" s="93"/>
      <c r="DU188" s="93"/>
      <c r="DV188" s="93"/>
      <c r="DW188" s="93"/>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93"/>
      <c r="DT189" s="93"/>
      <c r="DU189" s="93"/>
      <c r="DV189" s="93"/>
      <c r="DW189" s="93"/>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93"/>
      <c r="DT190" s="93"/>
      <c r="DU190" s="93"/>
      <c r="DV190" s="93"/>
      <c r="DW190" s="93"/>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93"/>
      <c r="DT191" s="93"/>
      <c r="DU191" s="93"/>
      <c r="DV191" s="93"/>
      <c r="DW191" s="93"/>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93"/>
      <c r="DT192" s="93"/>
      <c r="DU192" s="93"/>
      <c r="DV192" s="93"/>
      <c r="DW192" s="93"/>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93"/>
      <c r="DT193" s="93"/>
      <c r="DU193" s="93"/>
      <c r="DV193" s="93"/>
      <c r="DW193" s="93"/>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93"/>
      <c r="DT194" s="93"/>
      <c r="DU194" s="93"/>
      <c r="DV194" s="93"/>
      <c r="DW194" s="93"/>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93"/>
      <c r="DT195" s="93"/>
      <c r="DU195" s="93"/>
      <c r="DV195" s="93"/>
      <c r="DW195" s="93"/>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93"/>
      <c r="DT196" s="93"/>
      <c r="DU196" s="93"/>
      <c r="DV196" s="93"/>
      <c r="DW196" s="93"/>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93"/>
      <c r="DT197" s="93"/>
      <c r="DU197" s="93"/>
      <c r="DV197" s="93"/>
      <c r="DW197" s="93"/>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93"/>
      <c r="DT198" s="93"/>
      <c r="DU198" s="93"/>
      <c r="DV198" s="93"/>
      <c r="DW198" s="93"/>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93"/>
      <c r="DT199" s="93"/>
      <c r="DU199" s="93"/>
      <c r="DV199" s="93"/>
      <c r="DW199" s="93"/>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93"/>
      <c r="DT200" s="93"/>
      <c r="DU200" s="93"/>
      <c r="DV200" s="93"/>
      <c r="DW200" s="93"/>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93"/>
      <c r="DT201" s="93"/>
      <c r="DU201" s="93"/>
      <c r="DV201" s="93"/>
      <c r="DW201" s="93"/>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93"/>
      <c r="DT202" s="93"/>
      <c r="DU202" s="93"/>
      <c r="DV202" s="93"/>
      <c r="DW202" s="93"/>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93"/>
      <c r="DT203" s="93"/>
      <c r="DU203" s="93"/>
      <c r="DV203" s="93"/>
      <c r="DW203" s="93"/>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93"/>
      <c r="DT204" s="93"/>
      <c r="DU204" s="93"/>
      <c r="DV204" s="93"/>
      <c r="DW204" s="93"/>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93"/>
      <c r="DT205" s="93"/>
      <c r="DU205" s="93"/>
      <c r="DV205" s="93"/>
      <c r="DW205" s="93"/>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93"/>
      <c r="DT206" s="93"/>
      <c r="DU206" s="93"/>
      <c r="DV206" s="93"/>
      <c r="DW206" s="93"/>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93"/>
      <c r="DT207" s="93"/>
      <c r="DU207" s="93"/>
      <c r="DV207" s="93"/>
      <c r="DW207" s="93"/>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93"/>
      <c r="DT208" s="93"/>
      <c r="DU208" s="93"/>
      <c r="DV208" s="93"/>
      <c r="DW208" s="93"/>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93"/>
      <c r="DT209" s="93"/>
      <c r="DU209" s="93"/>
      <c r="DV209" s="93"/>
      <c r="DW209" s="93"/>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93"/>
      <c r="DT210" s="93"/>
      <c r="DU210" s="93"/>
      <c r="DV210" s="93"/>
      <c r="DW210" s="93"/>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93"/>
      <c r="DT211" s="93"/>
      <c r="DU211" s="93"/>
      <c r="DV211" s="93"/>
      <c r="DW211" s="93"/>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93"/>
      <c r="DT212" s="93"/>
      <c r="DU212" s="93"/>
      <c r="DV212" s="93"/>
      <c r="DW212" s="93"/>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93"/>
      <c r="DT213" s="93"/>
      <c r="DU213" s="93"/>
      <c r="DV213" s="93"/>
      <c r="DW213" s="93"/>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93"/>
      <c r="DT214" s="93"/>
      <c r="DU214" s="93"/>
      <c r="DV214" s="93"/>
      <c r="DW214" s="93"/>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93"/>
      <c r="DT215" s="93"/>
      <c r="DU215" s="93"/>
      <c r="DV215" s="93"/>
      <c r="DW215" s="93"/>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93"/>
      <c r="DT216" s="93"/>
      <c r="DU216" s="93"/>
      <c r="DV216" s="93"/>
      <c r="DW216" s="93"/>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93"/>
      <c r="DT217" s="93"/>
      <c r="DU217" s="93"/>
      <c r="DV217" s="93"/>
      <c r="DW217" s="93"/>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93"/>
      <c r="DT218" s="93"/>
      <c r="DU218" s="93"/>
      <c r="DV218" s="93"/>
      <c r="DW218" s="93"/>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93"/>
      <c r="DT219" s="93"/>
      <c r="DU219" s="93"/>
      <c r="DV219" s="93"/>
      <c r="DW219" s="93"/>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93"/>
      <c r="DT220" s="93"/>
      <c r="DU220" s="93"/>
      <c r="DV220" s="93"/>
      <c r="DW220" s="93"/>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93"/>
      <c r="DT221" s="93"/>
      <c r="DU221" s="93"/>
      <c r="DV221" s="93"/>
      <c r="DW221" s="93"/>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93"/>
      <c r="DT222" s="93"/>
      <c r="DU222" s="93"/>
      <c r="DV222" s="93"/>
      <c r="DW222" s="93"/>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93"/>
      <c r="DT223" s="93"/>
      <c r="DU223" s="93"/>
      <c r="DV223" s="93"/>
      <c r="DW223" s="93"/>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93"/>
      <c r="DT224" s="93"/>
      <c r="DU224" s="93"/>
      <c r="DV224" s="93"/>
      <c r="DW224" s="93"/>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93"/>
      <c r="DT225" s="93"/>
      <c r="DU225" s="93"/>
      <c r="DV225" s="93"/>
      <c r="DW225" s="93"/>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93"/>
      <c r="DT226" s="93"/>
      <c r="DU226" s="93"/>
      <c r="DV226" s="93"/>
      <c r="DW226" s="93"/>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93"/>
      <c r="DT227" s="93"/>
      <c r="DU227" s="93"/>
      <c r="DV227" s="93"/>
      <c r="DW227" s="93"/>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93"/>
      <c r="DT228" s="93"/>
      <c r="DU228" s="93"/>
      <c r="DV228" s="93"/>
      <c r="DW228" s="93"/>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93"/>
      <c r="DT229" s="93"/>
      <c r="DU229" s="93"/>
      <c r="DV229" s="93"/>
      <c r="DW229" s="93"/>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93"/>
      <c r="DT230" s="93"/>
      <c r="DU230" s="93"/>
      <c r="DV230" s="93"/>
      <c r="DW230" s="93"/>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93"/>
      <c r="DT231" s="93"/>
      <c r="DU231" s="93"/>
      <c r="DV231" s="93"/>
      <c r="DW231" s="93"/>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93"/>
      <c r="DT232" s="93"/>
      <c r="DU232" s="93"/>
      <c r="DV232" s="93"/>
      <c r="DW232" s="93"/>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93"/>
      <c r="DT233" s="93"/>
      <c r="DU233" s="93"/>
      <c r="DV233" s="93"/>
      <c r="DW233" s="93"/>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93"/>
      <c r="DT234" s="93"/>
      <c r="DU234" s="93"/>
      <c r="DV234" s="93"/>
      <c r="DW234" s="93"/>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93"/>
      <c r="DT235" s="93"/>
      <c r="DU235" s="93"/>
      <c r="DV235" s="93"/>
      <c r="DW235" s="93"/>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93"/>
      <c r="DT236" s="93"/>
      <c r="DU236" s="93"/>
      <c r="DV236" s="93"/>
      <c r="DW236" s="93"/>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93"/>
      <c r="DT237" s="93"/>
      <c r="DU237" s="93"/>
      <c r="DV237" s="93"/>
      <c r="DW237" s="93"/>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93"/>
      <c r="DT238" s="93"/>
      <c r="DU238" s="93"/>
      <c r="DV238" s="93"/>
      <c r="DW238" s="93"/>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93"/>
      <c r="DT239" s="93"/>
      <c r="DU239" s="93"/>
      <c r="DV239" s="93"/>
      <c r="DW239" s="93"/>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93"/>
      <c r="DT240" s="93"/>
      <c r="DU240" s="93"/>
      <c r="DV240" s="93"/>
      <c r="DW240" s="93"/>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93"/>
      <c r="DT241" s="93"/>
      <c r="DU241" s="93"/>
      <c r="DV241" s="93"/>
      <c r="DW241" s="93"/>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93"/>
      <c r="DT242" s="93"/>
      <c r="DU242" s="93"/>
      <c r="DV242" s="93"/>
      <c r="DW242" s="93"/>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93"/>
      <c r="DT243" s="93"/>
      <c r="DU243" s="93"/>
      <c r="DV243" s="93"/>
      <c r="DW243" s="93"/>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93"/>
      <c r="DT244" s="93"/>
      <c r="DU244" s="93"/>
      <c r="DV244" s="93"/>
      <c r="DW244" s="93"/>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93"/>
      <c r="DT245" s="93"/>
      <c r="DU245" s="93"/>
      <c r="DV245" s="93"/>
      <c r="DW245" s="93"/>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93"/>
      <c r="DT246" s="93"/>
      <c r="DU246" s="93"/>
      <c r="DV246" s="93"/>
      <c r="DW246" s="93"/>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93"/>
      <c r="DT247" s="93"/>
      <c r="DU247" s="93"/>
      <c r="DV247" s="93"/>
      <c r="DW247" s="93"/>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93"/>
      <c r="DT248" s="93"/>
      <c r="DU248" s="93"/>
      <c r="DV248" s="93"/>
      <c r="DW248" s="93"/>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93"/>
      <c r="DT249" s="93"/>
      <c r="DU249" s="93"/>
      <c r="DV249" s="93"/>
      <c r="DW249" s="93"/>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93"/>
      <c r="DT250" s="93"/>
      <c r="DU250" s="93"/>
      <c r="DV250" s="93"/>
      <c r="DW250" s="93"/>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93"/>
      <c r="DT251" s="93"/>
      <c r="DU251" s="93"/>
      <c r="DV251" s="93"/>
      <c r="DW251" s="93"/>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93"/>
      <c r="DT252" s="93"/>
      <c r="DU252" s="93"/>
      <c r="DV252" s="93"/>
      <c r="DW252" s="93"/>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93"/>
      <c r="DT253" s="93"/>
      <c r="DU253" s="93"/>
      <c r="DV253" s="93"/>
      <c r="DW253" s="93"/>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93"/>
      <c r="DT254" s="93"/>
      <c r="DU254" s="93"/>
      <c r="DV254" s="93"/>
      <c r="DW254" s="93"/>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93"/>
      <c r="DT255" s="93"/>
      <c r="DU255" s="93"/>
      <c r="DV255" s="93"/>
      <c r="DW255" s="93"/>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93"/>
      <c r="DT256" s="93"/>
      <c r="DU256" s="93"/>
      <c r="DV256" s="93"/>
      <c r="DW256" s="93"/>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93"/>
      <c r="DT257" s="93"/>
      <c r="DU257" s="93"/>
      <c r="DV257" s="93"/>
      <c r="DW257" s="93"/>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93"/>
      <c r="DT258" s="93"/>
      <c r="DU258" s="93"/>
      <c r="DV258" s="93"/>
      <c r="DW258" s="93"/>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93"/>
      <c r="DT259" s="93"/>
      <c r="DU259" s="93"/>
      <c r="DV259" s="93"/>
      <c r="DW259" s="93"/>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93"/>
      <c r="DT260" s="93"/>
      <c r="DU260" s="93"/>
      <c r="DV260" s="93"/>
      <c r="DW260" s="93"/>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93"/>
      <c r="DT261" s="93"/>
      <c r="DU261" s="93"/>
      <c r="DV261" s="93"/>
      <c r="DW261" s="93"/>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93"/>
      <c r="DT262" s="93"/>
      <c r="DU262" s="93"/>
      <c r="DV262" s="93"/>
      <c r="DW262" s="93"/>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93"/>
      <c r="DT263" s="93"/>
      <c r="DU263" s="93"/>
      <c r="DV263" s="93"/>
      <c r="DW263" s="93"/>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93"/>
      <c r="DT264" s="93"/>
      <c r="DU264" s="93"/>
      <c r="DV264" s="93"/>
      <c r="DW264" s="93"/>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93"/>
      <c r="DT265" s="93"/>
      <c r="DU265" s="93"/>
      <c r="DV265" s="93"/>
      <c r="DW265" s="93"/>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93"/>
      <c r="DT266" s="93"/>
      <c r="DU266" s="93"/>
      <c r="DV266" s="93"/>
      <c r="DW266" s="93"/>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93"/>
      <c r="DT267" s="93"/>
      <c r="DU267" s="93"/>
      <c r="DV267" s="93"/>
      <c r="DW267" s="93"/>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93"/>
      <c r="DT268" s="93"/>
      <c r="DU268" s="93"/>
      <c r="DV268" s="93"/>
      <c r="DW268" s="93"/>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93"/>
      <c r="DT269" s="93"/>
      <c r="DU269" s="93"/>
      <c r="DV269" s="93"/>
      <c r="DW269" s="93"/>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93"/>
      <c r="DT270" s="93"/>
      <c r="DU270" s="93"/>
      <c r="DV270" s="93"/>
      <c r="DW270" s="93"/>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93"/>
      <c r="DT271" s="93"/>
      <c r="DU271" s="93"/>
      <c r="DV271" s="93"/>
      <c r="DW271" s="93"/>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93"/>
      <c r="DT272" s="93"/>
      <c r="DU272" s="93"/>
      <c r="DV272" s="93"/>
      <c r="DW272" s="93"/>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93"/>
      <c r="DT273" s="93"/>
      <c r="DU273" s="93"/>
      <c r="DV273" s="93"/>
      <c r="DW273" s="93"/>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93"/>
      <c r="DT274" s="93"/>
      <c r="DU274" s="93"/>
      <c r="DV274" s="93"/>
      <c r="DW274" s="93"/>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93"/>
      <c r="DT275" s="93"/>
      <c r="DU275" s="93"/>
      <c r="DV275" s="93"/>
      <c r="DW275" s="93"/>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93"/>
      <c r="DT276" s="93"/>
      <c r="DU276" s="93"/>
      <c r="DV276" s="93"/>
      <c r="DW276" s="93"/>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93"/>
      <c r="DT277" s="93"/>
      <c r="DU277" s="93"/>
      <c r="DV277" s="93"/>
      <c r="DW277" s="93"/>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93"/>
      <c r="DT278" s="93"/>
      <c r="DU278" s="93"/>
      <c r="DV278" s="93"/>
      <c r="DW278" s="93"/>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93"/>
      <c r="DT279" s="93"/>
      <c r="DU279" s="93"/>
      <c r="DV279" s="93"/>
      <c r="DW279" s="93"/>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93"/>
      <c r="DT280" s="93"/>
      <c r="DU280" s="93"/>
      <c r="DV280" s="93"/>
      <c r="DW280" s="93"/>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93"/>
      <c r="DT281" s="93"/>
      <c r="DU281" s="93"/>
      <c r="DV281" s="93"/>
      <c r="DW281" s="93"/>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93"/>
      <c r="DT282" s="93"/>
      <c r="DU282" s="93"/>
      <c r="DV282" s="93"/>
      <c r="DW282" s="93"/>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93"/>
      <c r="DT283" s="93"/>
      <c r="DU283" s="93"/>
      <c r="DV283" s="93"/>
      <c r="DW283" s="93"/>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93"/>
      <c r="DT284" s="93"/>
      <c r="DU284" s="93"/>
      <c r="DV284" s="93"/>
      <c r="DW284" s="93"/>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93"/>
      <c r="DT285" s="93"/>
      <c r="DU285" s="93"/>
      <c r="DV285" s="93"/>
      <c r="DW285" s="93"/>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93"/>
      <c r="DT286" s="93"/>
      <c r="DU286" s="93"/>
      <c r="DV286" s="93"/>
      <c r="DW286" s="93"/>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93"/>
      <c r="DT287" s="93"/>
      <c r="DU287" s="93"/>
      <c r="DV287" s="93"/>
      <c r="DW287" s="93"/>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93"/>
      <c r="DT288" s="93"/>
      <c r="DU288" s="93"/>
      <c r="DV288" s="93"/>
      <c r="DW288" s="93"/>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93"/>
      <c r="DT289" s="93"/>
      <c r="DU289" s="93"/>
      <c r="DV289" s="93"/>
      <c r="DW289" s="93"/>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93"/>
      <c r="DT290" s="93"/>
      <c r="DU290" s="93"/>
      <c r="DV290" s="93"/>
      <c r="DW290" s="93"/>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93"/>
      <c r="DT291" s="93"/>
      <c r="DU291" s="93"/>
      <c r="DV291" s="93"/>
      <c r="DW291" s="93"/>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93"/>
      <c r="DT292" s="93"/>
      <c r="DU292" s="93"/>
      <c r="DV292" s="93"/>
      <c r="DW292" s="93"/>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93"/>
      <c r="DT293" s="93"/>
      <c r="DU293" s="93"/>
      <c r="DV293" s="93"/>
      <c r="DW293" s="93"/>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93"/>
      <c r="DT294" s="93"/>
      <c r="DU294" s="93"/>
      <c r="DV294" s="93"/>
      <c r="DW294" s="93"/>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93"/>
      <c r="DT295" s="93"/>
      <c r="DU295" s="93"/>
      <c r="DV295" s="93"/>
      <c r="DW295" s="93"/>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93"/>
      <c r="DT296" s="93"/>
      <c r="DU296" s="93"/>
      <c r="DV296" s="93"/>
      <c r="DW296" s="93"/>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93"/>
      <c r="DT297" s="93"/>
      <c r="DU297" s="93"/>
      <c r="DV297" s="93"/>
      <c r="DW297" s="93"/>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93"/>
      <c r="DT298" s="93"/>
      <c r="DU298" s="93"/>
      <c r="DV298" s="93"/>
      <c r="DW298" s="93"/>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93"/>
      <c r="DT299" s="93"/>
      <c r="DU299" s="93"/>
      <c r="DV299" s="93"/>
      <c r="DW299" s="93"/>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93"/>
      <c r="DT300" s="93"/>
      <c r="DU300" s="93"/>
      <c r="DV300" s="93"/>
      <c r="DW300" s="93"/>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93"/>
      <c r="DT301" s="93"/>
      <c r="DU301" s="93"/>
      <c r="DV301" s="93"/>
      <c r="DW301" s="93"/>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93"/>
      <c r="DT302" s="93"/>
      <c r="DU302" s="93"/>
      <c r="DV302" s="93"/>
      <c r="DW302" s="93"/>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93"/>
      <c r="DT303" s="93"/>
      <c r="DU303" s="93"/>
      <c r="DV303" s="93"/>
      <c r="DW303" s="93"/>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93"/>
      <c r="DT304" s="93"/>
      <c r="DU304" s="93"/>
      <c r="DV304" s="93"/>
      <c r="DW304" s="93"/>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93"/>
      <c r="DT305" s="93"/>
      <c r="DU305" s="93"/>
      <c r="DV305" s="93"/>
      <c r="DW305" s="93"/>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93"/>
      <c r="DT306" s="93"/>
      <c r="DU306" s="93"/>
      <c r="DV306" s="93"/>
      <c r="DW306" s="93"/>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93"/>
      <c r="DT307" s="93"/>
      <c r="DU307" s="93"/>
      <c r="DV307" s="93"/>
      <c r="DW307" s="93"/>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93"/>
      <c r="DT308" s="93"/>
      <c r="DU308" s="93"/>
      <c r="DV308" s="93"/>
      <c r="DW308" s="93"/>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93"/>
      <c r="DT309" s="93"/>
      <c r="DU309" s="93"/>
      <c r="DV309" s="93"/>
      <c r="DW309" s="93"/>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93"/>
      <c r="DT310" s="93"/>
      <c r="DU310" s="93"/>
      <c r="DV310" s="93"/>
      <c r="DW310" s="93"/>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93"/>
      <c r="DT311" s="93"/>
      <c r="DU311" s="93"/>
      <c r="DV311" s="93"/>
      <c r="DW311" s="93"/>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93"/>
      <c r="DT312" s="93"/>
      <c r="DU312" s="93"/>
      <c r="DV312" s="93"/>
      <c r="DW312" s="93"/>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93"/>
      <c r="DT313" s="93"/>
      <c r="DU313" s="93"/>
      <c r="DV313" s="93"/>
      <c r="DW313" s="93"/>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93"/>
      <c r="DT314" s="93"/>
      <c r="DU314" s="93"/>
      <c r="DV314" s="93"/>
      <c r="DW314" s="93"/>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93"/>
      <c r="DT315" s="93"/>
      <c r="DU315" s="93"/>
      <c r="DV315" s="93"/>
      <c r="DW315" s="93"/>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93"/>
      <c r="DT316" s="93"/>
      <c r="DU316" s="93"/>
      <c r="DV316" s="93"/>
      <c r="DW316" s="93"/>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93"/>
      <c r="DT317" s="93"/>
      <c r="DU317" s="93"/>
      <c r="DV317" s="93"/>
      <c r="DW317" s="93"/>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93"/>
      <c r="DT318" s="93"/>
      <c r="DU318" s="93"/>
      <c r="DV318" s="93"/>
      <c r="DW318" s="93"/>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93"/>
      <c r="DT319" s="93"/>
      <c r="DU319" s="93"/>
      <c r="DV319" s="93"/>
      <c r="DW319" s="93"/>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93"/>
      <c r="DT320" s="93"/>
      <c r="DU320" s="93"/>
      <c r="DV320" s="93"/>
      <c r="DW320" s="93"/>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93"/>
      <c r="DT321" s="93"/>
      <c r="DU321" s="93"/>
      <c r="DV321" s="93"/>
      <c r="DW321" s="93"/>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93"/>
      <c r="DT322" s="93"/>
      <c r="DU322" s="93"/>
      <c r="DV322" s="93"/>
      <c r="DW322" s="93"/>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93"/>
      <c r="DT323" s="93"/>
      <c r="DU323" s="93"/>
      <c r="DV323" s="93"/>
      <c r="DW323" s="93"/>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93"/>
      <c r="DT324" s="93"/>
      <c r="DU324" s="93"/>
      <c r="DV324" s="93"/>
      <c r="DW324" s="93"/>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93"/>
      <c r="DT325" s="93"/>
      <c r="DU325" s="93"/>
      <c r="DV325" s="93"/>
      <c r="DW325" s="93"/>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93"/>
      <c r="DT326" s="93"/>
      <c r="DU326" s="93"/>
      <c r="DV326" s="93"/>
      <c r="DW326" s="93"/>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93"/>
      <c r="DT327" s="93"/>
      <c r="DU327" s="93"/>
      <c r="DV327" s="93"/>
      <c r="DW327" s="93"/>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93"/>
      <c r="DT328" s="93"/>
      <c r="DU328" s="93"/>
      <c r="DV328" s="93"/>
      <c r="DW328" s="93"/>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93"/>
      <c r="DT329" s="93"/>
      <c r="DU329" s="93"/>
      <c r="DV329" s="93"/>
      <c r="DW329" s="93"/>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93"/>
      <c r="DT330" s="93"/>
      <c r="DU330" s="93"/>
      <c r="DV330" s="93"/>
      <c r="DW330" s="93"/>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93"/>
      <c r="DT331" s="93"/>
      <c r="DU331" s="93"/>
      <c r="DV331" s="93"/>
      <c r="DW331" s="93"/>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93"/>
      <c r="DT332" s="93"/>
      <c r="DU332" s="93"/>
      <c r="DV332" s="93"/>
      <c r="DW332" s="93"/>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93"/>
      <c r="DT333" s="93"/>
      <c r="DU333" s="93"/>
      <c r="DV333" s="93"/>
      <c r="DW333" s="93"/>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93"/>
      <c r="DT334" s="93"/>
      <c r="DU334" s="93"/>
      <c r="DV334" s="93"/>
      <c r="DW334" s="93"/>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93"/>
      <c r="DT335" s="93"/>
      <c r="DU335" s="93"/>
      <c r="DV335" s="93"/>
      <c r="DW335" s="93"/>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93"/>
      <c r="DT336" s="93"/>
      <c r="DU336" s="93"/>
      <c r="DV336" s="93"/>
      <c r="DW336" s="93"/>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93"/>
      <c r="DT337" s="93"/>
      <c r="DU337" s="93"/>
      <c r="DV337" s="93"/>
      <c r="DW337" s="93"/>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93"/>
      <c r="DT338" s="93"/>
      <c r="DU338" s="93"/>
      <c r="DV338" s="93"/>
      <c r="DW338" s="93"/>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93"/>
      <c r="DT339" s="93"/>
      <c r="DU339" s="93"/>
      <c r="DV339" s="93"/>
      <c r="DW339" s="93"/>
    </row>
    <row r="340" spans="1:127" x14ac:dyDescent="0.2">
      <c r="A340" s="126"/>
      <c r="B340" s="126"/>
      <c r="C340" s="126"/>
      <c r="D340" s="126"/>
      <c r="E340" s="126"/>
      <c r="F340" s="169"/>
      <c r="G340" s="126"/>
      <c r="H340" s="126"/>
      <c r="I340" s="126"/>
      <c r="J340" s="126"/>
      <c r="K340" s="126"/>
      <c r="L340" s="94"/>
      <c r="M340" s="135"/>
      <c r="N340" s="134"/>
      <c r="O340" s="134"/>
      <c r="P340" s="134"/>
      <c r="Q340" s="134"/>
      <c r="R340" s="126"/>
      <c r="S340" s="126"/>
      <c r="DS340" s="93"/>
      <c r="DT340" s="93"/>
      <c r="DU340" s="93"/>
      <c r="DV340" s="93"/>
      <c r="DW340" s="93"/>
    </row>
    <row r="341" spans="1:127" ht="24.95" customHeight="1" x14ac:dyDescent="0.2">
      <c r="A341" s="162">
        <f>COUNTIF(A108:A147,"X")</f>
        <v>0</v>
      </c>
      <c r="B341" s="163" t="s">
        <v>230</v>
      </c>
      <c r="I341" s="126"/>
      <c r="J341" s="128"/>
      <c r="K341" s="126"/>
      <c r="L341" s="126"/>
      <c r="M341" s="126"/>
      <c r="N341" s="126"/>
      <c r="O341" s="126"/>
    </row>
    <row r="342" spans="1:127" ht="24.95" hidden="1" customHeight="1" x14ac:dyDescent="0.2">
      <c r="A342" s="162"/>
      <c r="B342" s="163"/>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x14ac:dyDescent="0.2">
      <c r="C410" s="170"/>
      <c r="E410" s="92"/>
      <c r="L410" s="126"/>
      <c r="M410" s="126"/>
      <c r="N410" s="126"/>
      <c r="O410" s="126"/>
      <c r="P410" s="126"/>
      <c r="DS410" s="93"/>
    </row>
    <row r="411" spans="1:123" x14ac:dyDescent="0.2">
      <c r="C411" s="170"/>
      <c r="E411" s="92"/>
      <c r="F411" s="132"/>
      <c r="G411" s="132"/>
      <c r="H411" s="132"/>
      <c r="I411" s="132"/>
      <c r="J411" s="132"/>
      <c r="K411" s="132"/>
      <c r="L411" s="126"/>
      <c r="M411" s="126"/>
      <c r="N411" s="126"/>
      <c r="O411" s="126"/>
      <c r="P411" s="126"/>
      <c r="Q411" s="132"/>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132"/>
      <c r="BH411" s="132"/>
      <c r="BI411" s="132"/>
      <c r="BJ411" s="132"/>
      <c r="BK411" s="132"/>
      <c r="BL411" s="132"/>
      <c r="BM411" s="132"/>
      <c r="BN411" s="132"/>
      <c r="BO411" s="132"/>
      <c r="BP411" s="132"/>
      <c r="BQ411" s="132"/>
      <c r="BR411" s="132"/>
      <c r="BS411" s="132"/>
      <c r="BT411" s="132"/>
      <c r="BU411" s="132"/>
      <c r="BV411" s="132"/>
      <c r="BW411" s="132"/>
      <c r="BX411" s="132"/>
      <c r="BY411" s="132"/>
      <c r="BZ411" s="132"/>
      <c r="CA411" s="132"/>
      <c r="CB411" s="132"/>
      <c r="CC411" s="132"/>
      <c r="CD411" s="132"/>
      <c r="CE411" s="132"/>
      <c r="CF411" s="132"/>
      <c r="CG411" s="132"/>
      <c r="CH411" s="132"/>
      <c r="CI411" s="132"/>
      <c r="CJ411" s="132"/>
      <c r="CK411" s="132"/>
      <c r="CL411" s="132"/>
      <c r="CM411" s="132"/>
      <c r="CN411" s="132"/>
      <c r="CO411" s="132"/>
      <c r="CP411" s="132"/>
      <c r="CQ411" s="132"/>
      <c r="CR411" s="132"/>
      <c r="CS411" s="132"/>
      <c r="CT411" s="132"/>
      <c r="CU411" s="132"/>
      <c r="CV411" s="132"/>
      <c r="CW411" s="132"/>
      <c r="CX411" s="132"/>
      <c r="CY411" s="132"/>
      <c r="CZ411" s="132"/>
      <c r="DA411" s="132"/>
      <c r="DB411" s="132"/>
      <c r="DC411" s="132"/>
      <c r="DD411" s="132"/>
      <c r="DE411" s="132"/>
      <c r="DF411" s="132"/>
      <c r="DG411" s="132"/>
      <c r="DH411" s="132"/>
      <c r="DI411" s="132"/>
      <c r="DJ411" s="132"/>
      <c r="DK411" s="132"/>
      <c r="DL411" s="132"/>
      <c r="DM411" s="132"/>
      <c r="DN411" s="132"/>
      <c r="DO411" s="132"/>
      <c r="DP411" s="132"/>
      <c r="DQ411" s="132"/>
      <c r="DR411" s="132"/>
      <c r="DS411" s="132"/>
    </row>
    <row r="412" spans="1:123" x14ac:dyDescent="0.2">
      <c r="E412" s="92"/>
      <c r="K412" s="126"/>
      <c r="L412" s="126"/>
      <c r="M412" s="126"/>
      <c r="N412" s="126"/>
      <c r="O412" s="126"/>
    </row>
    <row r="413" spans="1:123" ht="30" customHeight="1" x14ac:dyDescent="0.2">
      <c r="B413" s="164" t="s">
        <v>231</v>
      </c>
      <c r="C413" s="495" t="s">
        <v>229</v>
      </c>
      <c r="D413" s="496"/>
      <c r="E413" s="92"/>
      <c r="K413" s="126"/>
      <c r="L413" s="126"/>
      <c r="M413" s="126"/>
      <c r="N413" s="126"/>
      <c r="O413" s="126"/>
    </row>
    <row r="414" spans="1:123" ht="30" customHeight="1" x14ac:dyDescent="0.2">
      <c r="B414" s="166" t="s">
        <v>27</v>
      </c>
      <c r="C414" s="497" t="str">
        <f>IF(A341=0,"",((SUMIFS(F108:F340,$A$108:$A$340,"X"))+(($A$341-$C$417)*$C$418))/$A$341)</f>
        <v/>
      </c>
      <c r="D414" s="498"/>
      <c r="E414" s="92"/>
      <c r="F414" s="125"/>
      <c r="G414" s="125"/>
      <c r="H414" s="125"/>
      <c r="I414" s="125"/>
      <c r="J414" s="125"/>
      <c r="K414" s="126"/>
      <c r="L414" s="126"/>
      <c r="M414" s="126"/>
      <c r="N414" s="126"/>
      <c r="O414" s="126"/>
    </row>
    <row r="415" spans="1:123" ht="30" customHeight="1" x14ac:dyDescent="0.2">
      <c r="B415" s="167" t="s">
        <v>28</v>
      </c>
      <c r="C415" s="497" t="str">
        <f>IF(A341=0,"",((SUMIFS(G108:G340,$A$108:$A$340,"X"))+(($A$341-$C$417)*$C$418))/$A$341)</f>
        <v/>
      </c>
      <c r="D415" s="498"/>
      <c r="E415" s="92"/>
      <c r="F415" s="125"/>
      <c r="G415" s="125"/>
      <c r="H415" s="125"/>
      <c r="I415" s="126"/>
      <c r="J415" s="126"/>
      <c r="K415" s="126"/>
      <c r="L415" s="126"/>
      <c r="M415" s="126"/>
      <c r="N415" s="126"/>
      <c r="O415" s="126"/>
    </row>
    <row r="416" spans="1:123" ht="30" customHeight="1" x14ac:dyDescent="0.2">
      <c r="B416" s="168" t="s">
        <v>29</v>
      </c>
      <c r="C416" s="497" t="str">
        <f>IF(A341=0,"",((SUMIFS(H108:H340,$A$108:$A$340,"X"))+(($A$341-$C$417)*$C$418))/$A$341)</f>
        <v/>
      </c>
      <c r="D416" s="498"/>
      <c r="E416" s="92"/>
      <c r="F416" s="125"/>
      <c r="G416" s="125"/>
      <c r="H416" s="125"/>
      <c r="I416" s="126"/>
      <c r="J416" s="126"/>
      <c r="K416" s="126"/>
      <c r="L416" s="126"/>
      <c r="M416" s="126"/>
      <c r="N416" s="126"/>
      <c r="O416" s="126"/>
    </row>
    <row r="417" spans="1:123" ht="30" customHeight="1" x14ac:dyDescent="0.2">
      <c r="B417" s="171" t="s">
        <v>232</v>
      </c>
      <c r="C417" s="490">
        <f>COUNTIFS(F107:F340,"&gt;=0",A107:A340,"X")</f>
        <v>0</v>
      </c>
      <c r="D417" s="492"/>
      <c r="E417" s="125"/>
      <c r="F417" s="125"/>
      <c r="G417" s="125"/>
      <c r="H417" s="125"/>
      <c r="I417" s="126"/>
      <c r="J417" s="126"/>
      <c r="K417" s="126"/>
      <c r="L417" s="126"/>
      <c r="M417" s="126"/>
      <c r="N417" s="126"/>
      <c r="O417" s="126"/>
    </row>
    <row r="418" spans="1:123" ht="30" customHeight="1" x14ac:dyDescent="0.2">
      <c r="B418" s="139" t="s">
        <v>233</v>
      </c>
      <c r="C418" s="493">
        <v>0.33</v>
      </c>
      <c r="D418" s="494"/>
      <c r="E418" s="125"/>
      <c r="F418" s="125"/>
      <c r="G418" s="125"/>
      <c r="H418" s="125"/>
      <c r="I418" s="126"/>
      <c r="J418" s="127"/>
      <c r="K418" s="126"/>
    </row>
    <row r="419" spans="1:123" ht="12.75" customHeight="1" x14ac:dyDescent="0.2">
      <c r="B419" s="125"/>
      <c r="C419" s="125"/>
      <c r="D419" s="125"/>
      <c r="E419" s="125"/>
      <c r="F419" s="125"/>
      <c r="G419" s="125"/>
      <c r="H419" s="125"/>
      <c r="I419" s="126"/>
      <c r="J419" s="127"/>
      <c r="K419" s="126"/>
    </row>
    <row r="420" spans="1:123" ht="12.75" customHeight="1" x14ac:dyDescent="0.2">
      <c r="B420" s="125"/>
      <c r="C420" s="125"/>
      <c r="D420" s="125"/>
      <c r="E420" s="125"/>
      <c r="F420" s="125"/>
      <c r="G420" s="125"/>
      <c r="H420" s="125"/>
      <c r="I420" s="126"/>
      <c r="J420" s="126"/>
      <c r="K420" s="126"/>
    </row>
    <row r="426" spans="1:123" ht="15" x14ac:dyDescent="0.2">
      <c r="C426" s="138"/>
      <c r="D426" s="138"/>
      <c r="E426" s="141"/>
      <c r="DS426" s="93"/>
    </row>
    <row r="427" spans="1:123" ht="15" x14ac:dyDescent="0.25">
      <c r="A427" s="137"/>
      <c r="C427" s="137"/>
      <c r="D427" s="137"/>
      <c r="E427" s="142"/>
      <c r="F427" s="142"/>
      <c r="G427" s="141"/>
      <c r="H427" s="156"/>
      <c r="I427" s="141"/>
      <c r="K427" s="78"/>
      <c r="DS427" s="93"/>
    </row>
    <row r="428" spans="1:123" ht="15" x14ac:dyDescent="0.2">
      <c r="A428" s="137"/>
      <c r="C428" s="137"/>
      <c r="D428" s="137"/>
      <c r="E428" s="141"/>
      <c r="F428" s="142"/>
      <c r="G428" s="141"/>
      <c r="H428" s="156"/>
      <c r="I428" s="141"/>
    </row>
    <row r="429" spans="1:123" ht="15" x14ac:dyDescent="0.2">
      <c r="A429" s="137"/>
      <c r="C429" s="137"/>
      <c r="D429" s="137"/>
      <c r="E429" s="141"/>
      <c r="F429" s="142"/>
      <c r="G429" s="141"/>
      <c r="H429" s="156"/>
      <c r="I429" s="141"/>
    </row>
    <row r="430" spans="1:123" ht="15" x14ac:dyDescent="0.2">
      <c r="B430" s="141"/>
      <c r="C430" s="141"/>
      <c r="D430" s="141"/>
      <c r="E430" s="141"/>
      <c r="F430" s="142"/>
      <c r="G430" s="141"/>
      <c r="H430" s="141"/>
      <c r="I430" s="97"/>
    </row>
    <row r="431" spans="1:123" ht="15" x14ac:dyDescent="0.2">
      <c r="B431" s="137"/>
      <c r="C431" s="137"/>
      <c r="D431" s="137"/>
      <c r="E431" s="141"/>
      <c r="F431" s="142"/>
      <c r="G431" s="141"/>
      <c r="H431" s="141"/>
      <c r="I431" s="97"/>
    </row>
    <row r="432" spans="1:123" ht="15" x14ac:dyDescent="0.2">
      <c r="B432" s="141"/>
      <c r="C432" s="141"/>
      <c r="D432" s="141"/>
      <c r="E432" s="141"/>
      <c r="F432" s="142"/>
      <c r="G432" s="141"/>
      <c r="H432" s="141"/>
      <c r="I432" s="97"/>
    </row>
    <row r="433" spans="2:9" ht="15" x14ac:dyDescent="0.2">
      <c r="B433" s="137"/>
      <c r="C433" s="137"/>
      <c r="D433" s="137"/>
      <c r="E433" s="141"/>
      <c r="F433" s="142"/>
      <c r="G433" s="141"/>
      <c r="H433" s="141"/>
      <c r="I433" s="97"/>
    </row>
    <row r="434" spans="2:9" ht="15" x14ac:dyDescent="0.2">
      <c r="B434" s="141"/>
      <c r="C434" s="141"/>
      <c r="D434" s="141"/>
      <c r="E434" s="141"/>
      <c r="F434" s="142"/>
      <c r="G434" s="141"/>
      <c r="H434" s="141"/>
      <c r="I434" s="97"/>
    </row>
    <row r="435" spans="2:9" ht="15" x14ac:dyDescent="0.2">
      <c r="B435" s="137"/>
      <c r="C435" s="137"/>
      <c r="D435" s="137"/>
      <c r="E435" s="141"/>
      <c r="F435" s="142"/>
      <c r="G435" s="141"/>
      <c r="H435" s="141"/>
      <c r="I435" s="97"/>
    </row>
    <row r="436" spans="2:9" ht="15" x14ac:dyDescent="0.2">
      <c r="B436" s="141"/>
      <c r="C436" s="141"/>
      <c r="D436" s="141"/>
      <c r="E436" s="141"/>
      <c r="F436" s="142"/>
      <c r="G436" s="141"/>
      <c r="H436" s="141"/>
      <c r="I436" s="97"/>
    </row>
    <row r="437" spans="2:9" ht="15" x14ac:dyDescent="0.2">
      <c r="B437" s="137"/>
      <c r="C437" s="137"/>
      <c r="D437" s="137"/>
      <c r="E437" s="141"/>
      <c r="F437" s="142"/>
      <c r="G437" s="141"/>
      <c r="H437" s="141"/>
    </row>
    <row r="438" spans="2:9" ht="15" x14ac:dyDescent="0.2">
      <c r="B438" s="141"/>
      <c r="C438" s="141"/>
      <c r="D438" s="141"/>
      <c r="E438" s="141"/>
      <c r="F438" s="142"/>
      <c r="G438" s="141"/>
      <c r="H438" s="141"/>
    </row>
    <row r="439" spans="2:9" ht="15" x14ac:dyDescent="0.2">
      <c r="B439" s="137"/>
      <c r="C439" s="137"/>
      <c r="D439" s="137"/>
      <c r="E439" s="141"/>
      <c r="F439" s="142"/>
    </row>
    <row r="440" spans="2:9" ht="15" x14ac:dyDescent="0.2">
      <c r="B440" s="141"/>
      <c r="C440" s="141"/>
      <c r="D440" s="141"/>
      <c r="E440" s="141"/>
      <c r="F440" s="142"/>
    </row>
    <row r="441" spans="2:9" ht="15" x14ac:dyDescent="0.2">
      <c r="B441" s="137"/>
      <c r="C441" s="137"/>
      <c r="D441" s="137"/>
      <c r="E441" s="141"/>
      <c r="F441" s="142"/>
    </row>
    <row r="442" spans="2:9" ht="15" x14ac:dyDescent="0.2">
      <c r="B442" s="141"/>
      <c r="C442" s="141"/>
      <c r="D442" s="141"/>
      <c r="E442" s="141"/>
      <c r="F442" s="142"/>
    </row>
    <row r="443" spans="2:9" ht="15" x14ac:dyDescent="0.2">
      <c r="B443" s="137"/>
      <c r="C443" s="137"/>
      <c r="D443" s="137"/>
      <c r="E443" s="141"/>
      <c r="F443" s="142"/>
    </row>
    <row r="444" spans="2:9" ht="15" x14ac:dyDescent="0.2">
      <c r="B444" s="141"/>
      <c r="C444" s="141"/>
      <c r="D444" s="141"/>
      <c r="E444" s="141"/>
      <c r="F444" s="142"/>
    </row>
    <row r="445" spans="2:9" ht="15" x14ac:dyDescent="0.2">
      <c r="B445" s="137"/>
      <c r="C445" s="137"/>
      <c r="D445" s="137"/>
      <c r="E445" s="141"/>
      <c r="F445" s="142"/>
    </row>
    <row r="446" spans="2:9" ht="15" x14ac:dyDescent="0.2">
      <c r="B446" s="141"/>
      <c r="C446" s="141"/>
      <c r="D446" s="141"/>
      <c r="E446" s="141"/>
      <c r="F446" s="142"/>
    </row>
    <row r="447" spans="2:9" ht="15" x14ac:dyDescent="0.2">
      <c r="B447" s="137"/>
      <c r="C447" s="137"/>
      <c r="D447" s="137"/>
      <c r="E447" s="141"/>
      <c r="F447" s="142"/>
    </row>
    <row r="448" spans="2:9" ht="15" x14ac:dyDescent="0.2">
      <c r="B448" s="141"/>
      <c r="C448" s="141"/>
      <c r="D448" s="141"/>
      <c r="E448" s="141"/>
      <c r="F448" s="142"/>
    </row>
  </sheetData>
  <autoFilter ref="A4:DX4">
    <sortState ref="A5:DX44">
      <sortCondition ref="C4"/>
    </sortState>
  </autoFilter>
  <mergeCells count="8">
    <mergeCell ref="C417:D417"/>
    <mergeCell ref="C418:D418"/>
    <mergeCell ref="C414:D414"/>
    <mergeCell ref="C413:D413"/>
    <mergeCell ref="J2:J3"/>
    <mergeCell ref="F106:H106"/>
    <mergeCell ref="C416:D416"/>
    <mergeCell ref="C415:D415"/>
  </mergeCells>
  <conditionalFormatting sqref="O2:O3 M49:N49 F106 A105:A106 B106:D106 O129:XFD130 O111:U111 O112:T128 AC111:XFD114 U113 U115 U117 U119 U121 U123 U125 U127 AC117:XFD118 AK115:XFD116 AC121:XFD122 AK119:XFD120 AC125:XFD128 AK123:XFD124 N110 R2:R27 DV2:XFD27 P49:Q49 S49:T49 V49:W49 X2:X27 Y49:Z49 AA2:AA27 AB49:AC49 AD2:AD27 AE49:AF49 AG2:AG27 AH49:AI49 AJ2:AJ27 AK49:AL49 AM2:AM27 AN49:AO49 AP2:AP27 AQ49:AR49 AS2:AS27 AT49:AU49 AV2:AV27 AW49:AX49 AY2:AY27 AZ49:BA49 BB2:BB27 BC49:BD49 BE2:BE27 BF49:BG49 BH2:BH27 BI49:BJ49 BK2:BK27 BL49:BM49 BN2:BN27 BO49:BP49 BQ2:BQ27 BR49:BS49 BT2:BT27 BU49:BV49 BW2:BW27 BX49:BY49 BZ2:BZ27 CA49:CB49 CC2:CC27 CD49:CE49 CF2:CF27 CG49:CH49 CI2:CI27 CJ49:CK49 CL2:CL27 CM49:CN49 CO2:CO27 CP49:CQ49 CR2:CR27 CS49:CT49 CU2:CU27 CV49:CW49 CX2:CX27 CY49:CZ49 DA2:DA27 DB49:DC49 DD2:DD27 DE49:DF49 DG2:DG27 DH49:DI49 DJ2:DJ27 DK49:DL49 DM2:DM27 DN49:DO49 DP2:DP27 DQ49:DR49 DS2:DS27 DT49:DU49 A1 M111:N130 O107:XFD110 M107:N109 F107:H107 B45:I49 F108:F130 B3:I4 J4:O27 J49 E2:J2 L2:L3 J437:K438 H105:XFD105 B421:XFD425 F426:XFD426 B50:XFD104 I106:XFD106 B417:B420 I415:XFD420 A148:H340 I107:K130 B341:XFD409 K412:XFD414 F412:J413 B410:B411 D410:XFD411 B412:D412 E412:E416 L427:XFD429 B449:M1048576 G439:M448 B426:B429 K428:K436 L430:M438 N430:XFD1048576 J38:O48 DS38:DS49 DP38:DP49 DM38:DM49 DJ38:DJ49 DG38:DG49 DD38:DD49 DA38:DA49 CX38:CX49 CU38:CU49 CR38:CR49 CO38:CO49 CL38:CL49 CI38:CI49 CF38:CF49 CC38:CC49 BZ38:BZ49 BW38:BW49 BT38:BT49 BQ38:BQ49 BN38:BN49 BK38:BK49 BH38:BH49 BE38:BE49 BB38:BB49 AY38:AY49 AV38:AV49 AS38:AS49 AP38:AP49 AM38:AM49 AJ38:AJ49 AG38:AG49 AD38:AD49 AA38:AA49 X38:X49 DV38:XFD49 R38:R48 I140:K340 F140:F147 M140:XFD340">
    <cfRule type="cellIs" dxfId="11617" priority="622" operator="equal">
      <formula>"Remplaçant"</formula>
    </cfRule>
    <cfRule type="cellIs" dxfId="11616" priority="623" operator="equal">
      <formula>"Titulaire"</formula>
    </cfRule>
  </conditionalFormatting>
  <conditionalFormatting sqref="J5:K27 J38:K44">
    <cfRule type="cellIs" dxfId="11615" priority="621" operator="equal">
      <formula>0</formula>
    </cfRule>
  </conditionalFormatting>
  <conditionalFormatting sqref="L1">
    <cfRule type="cellIs" dxfId="11614" priority="619" operator="equal">
      <formula>"Remplaçant"</formula>
    </cfRule>
    <cfRule type="cellIs" dxfId="11613" priority="620" operator="equal">
      <formula>"Titulaire"</formula>
    </cfRule>
  </conditionalFormatting>
  <conditionalFormatting sqref="O1">
    <cfRule type="cellIs" dxfId="11612" priority="617" operator="equal">
      <formula>"Remplaçant"</formula>
    </cfRule>
    <cfRule type="cellIs" dxfId="11611" priority="618" operator="equal">
      <formula>"Titulaire"</formula>
    </cfRule>
  </conditionalFormatting>
  <conditionalFormatting sqref="R1">
    <cfRule type="cellIs" dxfId="11610" priority="615" operator="equal">
      <formula>"Remplaçant"</formula>
    </cfRule>
    <cfRule type="cellIs" dxfId="11609" priority="616" operator="equal">
      <formula>"Titulaire"</formula>
    </cfRule>
  </conditionalFormatting>
  <conditionalFormatting sqref="P5:Q27 P38:Q47">
    <cfRule type="cellIs" dxfId="11608" priority="613" operator="equal">
      <formula>"Remplaçant"</formula>
    </cfRule>
    <cfRule type="cellIs" dxfId="11607" priority="614" operator="equal">
      <formula>"Titulaire"</formula>
    </cfRule>
  </conditionalFormatting>
  <conditionalFormatting sqref="S5:T27 S38:T47">
    <cfRule type="cellIs" dxfId="11606" priority="611" operator="equal">
      <formula>"Remplaçant"</formula>
    </cfRule>
    <cfRule type="cellIs" dxfId="11605" priority="612" operator="equal">
      <formula>"Titulaire"</formula>
    </cfRule>
  </conditionalFormatting>
  <conditionalFormatting sqref="P4:Q4">
    <cfRule type="cellIs" dxfId="11604" priority="609" operator="equal">
      <formula>"Remplaçant"</formula>
    </cfRule>
    <cfRule type="cellIs" dxfId="11603" priority="610" operator="equal">
      <formula>"Titulaire"</formula>
    </cfRule>
  </conditionalFormatting>
  <conditionalFormatting sqref="S4:T4">
    <cfRule type="cellIs" dxfId="11602" priority="607" operator="equal">
      <formula>"Remplaçant"</formula>
    </cfRule>
    <cfRule type="cellIs" dxfId="11601" priority="608" operator="equal">
      <formula>"Titulaire"</formula>
    </cfRule>
  </conditionalFormatting>
  <conditionalFormatting sqref="J5:J27 J38:J44">
    <cfRule type="top10" dxfId="11600" priority="624" rank="11"/>
  </conditionalFormatting>
  <conditionalFormatting sqref="P48:Q48">
    <cfRule type="cellIs" dxfId="11599" priority="605" operator="equal">
      <formula>"Remplaçant"</formula>
    </cfRule>
    <cfRule type="cellIs" dxfId="11598" priority="606" operator="equal">
      <formula>"Titulaire"</formula>
    </cfRule>
  </conditionalFormatting>
  <conditionalFormatting sqref="S48:T48">
    <cfRule type="cellIs" dxfId="11597" priority="603" operator="equal">
      <formula>"Remplaçant"</formula>
    </cfRule>
    <cfRule type="cellIs" dxfId="11596" priority="604" operator="equal">
      <formula>"Titulaire"</formula>
    </cfRule>
  </conditionalFormatting>
  <conditionalFormatting sqref="U2:U4 U17 U38:U48 U24">
    <cfRule type="cellIs" dxfId="11595" priority="601" operator="equal">
      <formula>"Remplaçant"</formula>
    </cfRule>
    <cfRule type="cellIs" dxfId="11594" priority="602" operator="equal">
      <formula>"Titulaire"</formula>
    </cfRule>
  </conditionalFormatting>
  <conditionalFormatting sqref="AH5:AI27 AH38:AI47">
    <cfRule type="cellIs" dxfId="11593" priority="559" operator="equal">
      <formula>"Remplaçant"</formula>
    </cfRule>
    <cfRule type="cellIs" dxfId="11592" priority="560" operator="equal">
      <formula>"Titulaire"</formula>
    </cfRule>
  </conditionalFormatting>
  <conditionalFormatting sqref="V5:W27 V38:W47">
    <cfRule type="cellIs" dxfId="11591" priority="597" operator="equal">
      <formula>"Remplaçant"</formula>
    </cfRule>
    <cfRule type="cellIs" dxfId="11590" priority="598" operator="equal">
      <formula>"Titulaire"</formula>
    </cfRule>
  </conditionalFormatting>
  <conditionalFormatting sqref="V4:W4">
    <cfRule type="cellIs" dxfId="11589" priority="595" operator="equal">
      <formula>"Remplaçant"</formula>
    </cfRule>
    <cfRule type="cellIs" dxfId="11588" priority="596" operator="equal">
      <formula>"Titulaire"</formula>
    </cfRule>
  </conditionalFormatting>
  <conditionalFormatting sqref="V48:W48">
    <cfRule type="cellIs" dxfId="11587" priority="593" operator="equal">
      <formula>"Remplaçant"</formula>
    </cfRule>
    <cfRule type="cellIs" dxfId="11586" priority="594" operator="equal">
      <formula>"Titulaire"</formula>
    </cfRule>
  </conditionalFormatting>
  <conditionalFormatting sqref="R49">
    <cfRule type="cellIs" dxfId="11585" priority="591" operator="equal">
      <formula>"Remplaçant"</formula>
    </cfRule>
    <cfRule type="cellIs" dxfId="11584" priority="592" operator="equal">
      <formula>"Titulaire"</formula>
    </cfRule>
  </conditionalFormatting>
  <conditionalFormatting sqref="O49">
    <cfRule type="cellIs" dxfId="11583" priority="589" operator="equal">
      <formula>"Remplaçant"</formula>
    </cfRule>
    <cfRule type="cellIs" dxfId="11582" priority="590" operator="equal">
      <formula>"Titulaire"</formula>
    </cfRule>
  </conditionalFormatting>
  <conditionalFormatting sqref="L49">
    <cfRule type="cellIs" dxfId="11581" priority="587" operator="equal">
      <formula>"Remplaçant"</formula>
    </cfRule>
    <cfRule type="cellIs" dxfId="11580" priority="588" operator="equal">
      <formula>"Titulaire"</formula>
    </cfRule>
  </conditionalFormatting>
  <conditionalFormatting sqref="X1">
    <cfRule type="cellIs" dxfId="11579" priority="585" operator="equal">
      <formula>"Remplaçant"</formula>
    </cfRule>
    <cfRule type="cellIs" dxfId="11578" priority="586" operator="equal">
      <formula>"Titulaire"</formula>
    </cfRule>
  </conditionalFormatting>
  <conditionalFormatting sqref="Y5:Z27 Y38:Z47">
    <cfRule type="cellIs" dxfId="11577" priority="583" operator="equal">
      <formula>"Remplaçant"</formula>
    </cfRule>
    <cfRule type="cellIs" dxfId="11576" priority="584" operator="equal">
      <formula>"Titulaire"</formula>
    </cfRule>
  </conditionalFormatting>
  <conditionalFormatting sqref="Y4:Z4">
    <cfRule type="cellIs" dxfId="11575" priority="581" operator="equal">
      <formula>"Remplaçant"</formula>
    </cfRule>
    <cfRule type="cellIs" dxfId="11574" priority="582" operator="equal">
      <formula>"Titulaire"</formula>
    </cfRule>
  </conditionalFormatting>
  <conditionalFormatting sqref="Y48:Z48">
    <cfRule type="cellIs" dxfId="11573" priority="579" operator="equal">
      <formula>"Remplaçant"</formula>
    </cfRule>
    <cfRule type="cellIs" dxfId="11572" priority="580" operator="equal">
      <formula>"Titulaire"</formula>
    </cfRule>
  </conditionalFormatting>
  <conditionalFormatting sqref="AA1">
    <cfRule type="cellIs" dxfId="11571" priority="577" operator="equal">
      <formula>"Remplaçant"</formula>
    </cfRule>
    <cfRule type="cellIs" dxfId="11570" priority="578" operator="equal">
      <formula>"Titulaire"</formula>
    </cfRule>
  </conditionalFormatting>
  <conditionalFormatting sqref="AB5:AC27 AB38:AC47">
    <cfRule type="cellIs" dxfId="11569" priority="575" operator="equal">
      <formula>"Remplaçant"</formula>
    </cfRule>
    <cfRule type="cellIs" dxfId="11568" priority="576" operator="equal">
      <formula>"Titulaire"</formula>
    </cfRule>
  </conditionalFormatting>
  <conditionalFormatting sqref="AB4:AC4">
    <cfRule type="cellIs" dxfId="11567" priority="573" operator="equal">
      <formula>"Remplaçant"</formula>
    </cfRule>
    <cfRule type="cellIs" dxfId="11566" priority="574" operator="equal">
      <formula>"Titulaire"</formula>
    </cfRule>
  </conditionalFormatting>
  <conditionalFormatting sqref="AB48:AC48">
    <cfRule type="cellIs" dxfId="11565" priority="571" operator="equal">
      <formula>"Remplaçant"</formula>
    </cfRule>
    <cfRule type="cellIs" dxfId="11564" priority="572" operator="equal">
      <formula>"Titulaire"</formula>
    </cfRule>
  </conditionalFormatting>
  <conditionalFormatting sqref="AD1">
    <cfRule type="cellIs" dxfId="11563" priority="569" operator="equal">
      <formula>"Remplaçant"</formula>
    </cfRule>
    <cfRule type="cellIs" dxfId="11562" priority="570" operator="equal">
      <formula>"Titulaire"</formula>
    </cfRule>
  </conditionalFormatting>
  <conditionalFormatting sqref="AE5:AF27 AE38:AF47">
    <cfRule type="cellIs" dxfId="11561" priority="567" operator="equal">
      <formula>"Remplaçant"</formula>
    </cfRule>
    <cfRule type="cellIs" dxfId="11560" priority="568" operator="equal">
      <formula>"Titulaire"</formula>
    </cfRule>
  </conditionalFormatting>
  <conditionalFormatting sqref="AE4:AF4">
    <cfRule type="cellIs" dxfId="11559" priority="565" operator="equal">
      <formula>"Remplaçant"</formula>
    </cfRule>
    <cfRule type="cellIs" dxfId="11558" priority="566" operator="equal">
      <formula>"Titulaire"</formula>
    </cfRule>
  </conditionalFormatting>
  <conditionalFormatting sqref="AE48:AF48">
    <cfRule type="cellIs" dxfId="11557" priority="563" operator="equal">
      <formula>"Remplaçant"</formula>
    </cfRule>
    <cfRule type="cellIs" dxfId="11556" priority="564" operator="equal">
      <formula>"Titulaire"</formula>
    </cfRule>
  </conditionalFormatting>
  <conditionalFormatting sqref="AG1">
    <cfRule type="cellIs" dxfId="11555" priority="561" operator="equal">
      <formula>"Remplaçant"</formula>
    </cfRule>
    <cfRule type="cellIs" dxfId="11554" priority="562" operator="equal">
      <formula>"Titulaire"</formula>
    </cfRule>
  </conditionalFormatting>
  <conditionalFormatting sqref="AH4:AI4">
    <cfRule type="cellIs" dxfId="11553" priority="557" operator="equal">
      <formula>"Remplaçant"</formula>
    </cfRule>
    <cfRule type="cellIs" dxfId="11552" priority="558" operator="equal">
      <formula>"Titulaire"</formula>
    </cfRule>
  </conditionalFormatting>
  <conditionalFormatting sqref="AH48:AI48">
    <cfRule type="cellIs" dxfId="11551" priority="555" operator="equal">
      <formula>"Remplaçant"</formula>
    </cfRule>
    <cfRule type="cellIs" dxfId="11550" priority="556" operator="equal">
      <formula>"Titulaire"</formula>
    </cfRule>
  </conditionalFormatting>
  <conditionalFormatting sqref="AJ1">
    <cfRule type="cellIs" dxfId="11549" priority="553" operator="equal">
      <formula>"Remplaçant"</formula>
    </cfRule>
    <cfRule type="cellIs" dxfId="11548" priority="554" operator="equal">
      <formula>"Titulaire"</formula>
    </cfRule>
  </conditionalFormatting>
  <conditionalFormatting sqref="AK5:AL27 AK38:AL47">
    <cfRule type="cellIs" dxfId="11547" priority="551" operator="equal">
      <formula>"Remplaçant"</formula>
    </cfRule>
    <cfRule type="cellIs" dxfId="11546" priority="552" operator="equal">
      <formula>"Titulaire"</formula>
    </cfRule>
  </conditionalFormatting>
  <conditionalFormatting sqref="AK4:AL4">
    <cfRule type="cellIs" dxfId="11545" priority="549" operator="equal">
      <formula>"Remplaçant"</formula>
    </cfRule>
    <cfRule type="cellIs" dxfId="11544" priority="550" operator="equal">
      <formula>"Titulaire"</formula>
    </cfRule>
  </conditionalFormatting>
  <conditionalFormatting sqref="AK48:AL48">
    <cfRule type="cellIs" dxfId="11543" priority="547" operator="equal">
      <formula>"Remplaçant"</formula>
    </cfRule>
    <cfRule type="cellIs" dxfId="11542" priority="548" operator="equal">
      <formula>"Titulaire"</formula>
    </cfRule>
  </conditionalFormatting>
  <conditionalFormatting sqref="AM1">
    <cfRule type="cellIs" dxfId="11541" priority="545" operator="equal">
      <formula>"Remplaçant"</formula>
    </cfRule>
    <cfRule type="cellIs" dxfId="11540" priority="546" operator="equal">
      <formula>"Titulaire"</formula>
    </cfRule>
  </conditionalFormatting>
  <conditionalFormatting sqref="AN5:AO27 AN38:AO47">
    <cfRule type="cellIs" dxfId="11539" priority="543" operator="equal">
      <formula>"Remplaçant"</formula>
    </cfRule>
    <cfRule type="cellIs" dxfId="11538" priority="544" operator="equal">
      <formula>"Titulaire"</formula>
    </cfRule>
  </conditionalFormatting>
  <conditionalFormatting sqref="AN4:AO4">
    <cfRule type="cellIs" dxfId="11537" priority="541" operator="equal">
      <formula>"Remplaçant"</formula>
    </cfRule>
    <cfRule type="cellIs" dxfId="11536" priority="542" operator="equal">
      <formula>"Titulaire"</formula>
    </cfRule>
  </conditionalFormatting>
  <conditionalFormatting sqref="AN48:AO48">
    <cfRule type="cellIs" dxfId="11535" priority="539" operator="equal">
      <formula>"Remplaçant"</formula>
    </cfRule>
    <cfRule type="cellIs" dxfId="11534" priority="540" operator="equal">
      <formula>"Titulaire"</formula>
    </cfRule>
  </conditionalFormatting>
  <conditionalFormatting sqref="AP1">
    <cfRule type="cellIs" dxfId="11533" priority="537" operator="equal">
      <formula>"Remplaçant"</formula>
    </cfRule>
    <cfRule type="cellIs" dxfId="11532" priority="538" operator="equal">
      <formula>"Titulaire"</formula>
    </cfRule>
  </conditionalFormatting>
  <conditionalFormatting sqref="AQ5:AR27 AQ38:AR47">
    <cfRule type="cellIs" dxfId="11531" priority="535" operator="equal">
      <formula>"Remplaçant"</formula>
    </cfRule>
    <cfRule type="cellIs" dxfId="11530" priority="536" operator="equal">
      <formula>"Titulaire"</formula>
    </cfRule>
  </conditionalFormatting>
  <conditionalFormatting sqref="AQ4:AR4">
    <cfRule type="cellIs" dxfId="11529" priority="533" operator="equal">
      <formula>"Remplaçant"</formula>
    </cfRule>
    <cfRule type="cellIs" dxfId="11528" priority="534" operator="equal">
      <formula>"Titulaire"</formula>
    </cfRule>
  </conditionalFormatting>
  <conditionalFormatting sqref="AQ48:AR48">
    <cfRule type="cellIs" dxfId="11527" priority="531" operator="equal">
      <formula>"Remplaçant"</formula>
    </cfRule>
    <cfRule type="cellIs" dxfId="11526" priority="532" operator="equal">
      <formula>"Titulaire"</formula>
    </cfRule>
  </conditionalFormatting>
  <conditionalFormatting sqref="AS1">
    <cfRule type="cellIs" dxfId="11525" priority="529" operator="equal">
      <formula>"Remplaçant"</formula>
    </cfRule>
    <cfRule type="cellIs" dxfId="11524" priority="530" operator="equal">
      <formula>"Titulaire"</formula>
    </cfRule>
  </conditionalFormatting>
  <conditionalFormatting sqref="AT5:AU27 AT38:AU47">
    <cfRule type="cellIs" dxfId="11523" priority="527" operator="equal">
      <formula>"Remplaçant"</formula>
    </cfRule>
    <cfRule type="cellIs" dxfId="11522" priority="528" operator="equal">
      <formula>"Titulaire"</formula>
    </cfRule>
  </conditionalFormatting>
  <conditionalFormatting sqref="AT4:AU4">
    <cfRule type="cellIs" dxfId="11521" priority="525" operator="equal">
      <formula>"Remplaçant"</formula>
    </cfRule>
    <cfRule type="cellIs" dxfId="11520" priority="526" operator="equal">
      <formula>"Titulaire"</formula>
    </cfRule>
  </conditionalFormatting>
  <conditionalFormatting sqref="AT48:AU48">
    <cfRule type="cellIs" dxfId="11519" priority="523" operator="equal">
      <formula>"Remplaçant"</formula>
    </cfRule>
    <cfRule type="cellIs" dxfId="11518" priority="524" operator="equal">
      <formula>"Titulaire"</formula>
    </cfRule>
  </conditionalFormatting>
  <conditionalFormatting sqref="AV1">
    <cfRule type="cellIs" dxfId="11517" priority="521" operator="equal">
      <formula>"Remplaçant"</formula>
    </cfRule>
    <cfRule type="cellIs" dxfId="11516" priority="522" operator="equal">
      <formula>"Titulaire"</formula>
    </cfRule>
  </conditionalFormatting>
  <conditionalFormatting sqref="AW5:AX27 AW38:AX47">
    <cfRule type="cellIs" dxfId="11515" priority="519" operator="equal">
      <formula>"Remplaçant"</formula>
    </cfRule>
    <cfRule type="cellIs" dxfId="11514" priority="520" operator="equal">
      <formula>"Titulaire"</formula>
    </cfRule>
  </conditionalFormatting>
  <conditionalFormatting sqref="AW4:AX4">
    <cfRule type="cellIs" dxfId="11513" priority="517" operator="equal">
      <formula>"Remplaçant"</formula>
    </cfRule>
    <cfRule type="cellIs" dxfId="11512" priority="518" operator="equal">
      <formula>"Titulaire"</formula>
    </cfRule>
  </conditionalFormatting>
  <conditionalFormatting sqref="AW48:AX48">
    <cfRule type="cellIs" dxfId="11511" priority="515" operator="equal">
      <formula>"Remplaçant"</formula>
    </cfRule>
    <cfRule type="cellIs" dxfId="11510" priority="516" operator="equal">
      <formula>"Titulaire"</formula>
    </cfRule>
  </conditionalFormatting>
  <conditionalFormatting sqref="AY1">
    <cfRule type="cellIs" dxfId="11509" priority="513" operator="equal">
      <formula>"Remplaçant"</formula>
    </cfRule>
    <cfRule type="cellIs" dxfId="11508" priority="514" operator="equal">
      <formula>"Titulaire"</formula>
    </cfRule>
  </conditionalFormatting>
  <conditionalFormatting sqref="AZ5:BA27 AZ38:BA47">
    <cfRule type="cellIs" dxfId="11507" priority="511" operator="equal">
      <formula>"Remplaçant"</formula>
    </cfRule>
    <cfRule type="cellIs" dxfId="11506" priority="512" operator="equal">
      <formula>"Titulaire"</formula>
    </cfRule>
  </conditionalFormatting>
  <conditionalFormatting sqref="AZ4:BA4">
    <cfRule type="cellIs" dxfId="11505" priority="509" operator="equal">
      <formula>"Remplaçant"</formula>
    </cfRule>
    <cfRule type="cellIs" dxfId="11504" priority="510" operator="equal">
      <formula>"Titulaire"</formula>
    </cfRule>
  </conditionalFormatting>
  <conditionalFormatting sqref="AZ48:BA48">
    <cfRule type="cellIs" dxfId="11503" priority="507" operator="equal">
      <formula>"Remplaçant"</formula>
    </cfRule>
    <cfRule type="cellIs" dxfId="11502" priority="508" operator="equal">
      <formula>"Titulaire"</formula>
    </cfRule>
  </conditionalFormatting>
  <conditionalFormatting sqref="BB1">
    <cfRule type="cellIs" dxfId="11501" priority="505" operator="equal">
      <formula>"Remplaçant"</formula>
    </cfRule>
    <cfRule type="cellIs" dxfId="11500" priority="506" operator="equal">
      <formula>"Titulaire"</formula>
    </cfRule>
  </conditionalFormatting>
  <conditionalFormatting sqref="BC5:BD27 BC38:BD47">
    <cfRule type="cellIs" dxfId="11499" priority="503" operator="equal">
      <formula>"Remplaçant"</formula>
    </cfRule>
    <cfRule type="cellIs" dxfId="11498" priority="504" operator="equal">
      <formula>"Titulaire"</formula>
    </cfRule>
  </conditionalFormatting>
  <conditionalFormatting sqref="BC4:BD4">
    <cfRule type="cellIs" dxfId="11497" priority="501" operator="equal">
      <formula>"Remplaçant"</formula>
    </cfRule>
    <cfRule type="cellIs" dxfId="11496" priority="502" operator="equal">
      <formula>"Titulaire"</formula>
    </cfRule>
  </conditionalFormatting>
  <conditionalFormatting sqref="BC48:BD48">
    <cfRule type="cellIs" dxfId="11495" priority="499" operator="equal">
      <formula>"Remplaçant"</formula>
    </cfRule>
    <cfRule type="cellIs" dxfId="11494" priority="500" operator="equal">
      <formula>"Titulaire"</formula>
    </cfRule>
  </conditionalFormatting>
  <conditionalFormatting sqref="BE1">
    <cfRule type="cellIs" dxfId="11493" priority="497" operator="equal">
      <formula>"Remplaçant"</formula>
    </cfRule>
    <cfRule type="cellIs" dxfId="11492" priority="498" operator="equal">
      <formula>"Titulaire"</formula>
    </cfRule>
  </conditionalFormatting>
  <conditionalFormatting sqref="BF5:BG27 BF38:BG47">
    <cfRule type="cellIs" dxfId="11491" priority="495" operator="equal">
      <formula>"Remplaçant"</formula>
    </cfRule>
    <cfRule type="cellIs" dxfId="11490" priority="496" operator="equal">
      <formula>"Titulaire"</formula>
    </cfRule>
  </conditionalFormatting>
  <conditionalFormatting sqref="BF4:BG4">
    <cfRule type="cellIs" dxfId="11489" priority="493" operator="equal">
      <formula>"Remplaçant"</formula>
    </cfRule>
    <cfRule type="cellIs" dxfId="11488" priority="494" operator="equal">
      <formula>"Titulaire"</formula>
    </cfRule>
  </conditionalFormatting>
  <conditionalFormatting sqref="BF48:BG48">
    <cfRule type="cellIs" dxfId="11487" priority="491" operator="equal">
      <formula>"Remplaçant"</formula>
    </cfRule>
    <cfRule type="cellIs" dxfId="11486" priority="492" operator="equal">
      <formula>"Titulaire"</formula>
    </cfRule>
  </conditionalFormatting>
  <conditionalFormatting sqref="BH1">
    <cfRule type="cellIs" dxfId="11485" priority="489" operator="equal">
      <formula>"Remplaçant"</formula>
    </cfRule>
    <cfRule type="cellIs" dxfId="11484" priority="490" operator="equal">
      <formula>"Titulaire"</formula>
    </cfRule>
  </conditionalFormatting>
  <conditionalFormatting sqref="BI5:BJ27 BI38:BJ47">
    <cfRule type="cellIs" dxfId="11483" priority="487" operator="equal">
      <formula>"Remplaçant"</formula>
    </cfRule>
    <cfRule type="cellIs" dxfId="11482" priority="488" operator="equal">
      <formula>"Titulaire"</formula>
    </cfRule>
  </conditionalFormatting>
  <conditionalFormatting sqref="BI4:BJ4">
    <cfRule type="cellIs" dxfId="11481" priority="485" operator="equal">
      <formula>"Remplaçant"</formula>
    </cfRule>
    <cfRule type="cellIs" dxfId="11480" priority="486" operator="equal">
      <formula>"Titulaire"</formula>
    </cfRule>
  </conditionalFormatting>
  <conditionalFormatting sqref="BI48:BJ48">
    <cfRule type="cellIs" dxfId="11479" priority="483" operator="equal">
      <formula>"Remplaçant"</formula>
    </cfRule>
    <cfRule type="cellIs" dxfId="11478" priority="484" operator="equal">
      <formula>"Titulaire"</formula>
    </cfRule>
  </conditionalFormatting>
  <conditionalFormatting sqref="BK1">
    <cfRule type="cellIs" dxfId="11477" priority="481" operator="equal">
      <formula>"Remplaçant"</formula>
    </cfRule>
    <cfRule type="cellIs" dxfId="11476" priority="482" operator="equal">
      <formula>"Titulaire"</formula>
    </cfRule>
  </conditionalFormatting>
  <conditionalFormatting sqref="BL5:BM27 BL38:BM47">
    <cfRule type="cellIs" dxfId="11475" priority="479" operator="equal">
      <formula>"Remplaçant"</formula>
    </cfRule>
    <cfRule type="cellIs" dxfId="11474" priority="480" operator="equal">
      <formula>"Titulaire"</formula>
    </cfRule>
  </conditionalFormatting>
  <conditionalFormatting sqref="BL4:BM4">
    <cfRule type="cellIs" dxfId="11473" priority="477" operator="equal">
      <formula>"Remplaçant"</formula>
    </cfRule>
    <cfRule type="cellIs" dxfId="11472" priority="478" operator="equal">
      <formula>"Titulaire"</formula>
    </cfRule>
  </conditionalFormatting>
  <conditionalFormatting sqref="BL48:BM48">
    <cfRule type="cellIs" dxfId="11471" priority="475" operator="equal">
      <formula>"Remplaçant"</formula>
    </cfRule>
    <cfRule type="cellIs" dxfId="11470" priority="476" operator="equal">
      <formula>"Titulaire"</formula>
    </cfRule>
  </conditionalFormatting>
  <conditionalFormatting sqref="BN1">
    <cfRule type="cellIs" dxfId="11469" priority="473" operator="equal">
      <formula>"Remplaçant"</formula>
    </cfRule>
    <cfRule type="cellIs" dxfId="11468" priority="474" operator="equal">
      <formula>"Titulaire"</formula>
    </cfRule>
  </conditionalFormatting>
  <conditionalFormatting sqref="BO5:BP27 BO38:BP47">
    <cfRule type="cellIs" dxfId="11467" priority="471" operator="equal">
      <formula>"Remplaçant"</formula>
    </cfRule>
    <cfRule type="cellIs" dxfId="11466" priority="472" operator="equal">
      <formula>"Titulaire"</formula>
    </cfRule>
  </conditionalFormatting>
  <conditionalFormatting sqref="BO4:BP4">
    <cfRule type="cellIs" dxfId="11465" priority="469" operator="equal">
      <formula>"Remplaçant"</formula>
    </cfRule>
    <cfRule type="cellIs" dxfId="11464" priority="470" operator="equal">
      <formula>"Titulaire"</formula>
    </cfRule>
  </conditionalFormatting>
  <conditionalFormatting sqref="BO48:BP48">
    <cfRule type="cellIs" dxfId="11463" priority="467" operator="equal">
      <formula>"Remplaçant"</formula>
    </cfRule>
    <cfRule type="cellIs" dxfId="11462" priority="468" operator="equal">
      <formula>"Titulaire"</formula>
    </cfRule>
  </conditionalFormatting>
  <conditionalFormatting sqref="BQ1">
    <cfRule type="cellIs" dxfId="11461" priority="465" operator="equal">
      <formula>"Remplaçant"</formula>
    </cfRule>
    <cfRule type="cellIs" dxfId="11460" priority="466" operator="equal">
      <formula>"Titulaire"</formula>
    </cfRule>
  </conditionalFormatting>
  <conditionalFormatting sqref="BR5:BS27 BR38:BS47">
    <cfRule type="cellIs" dxfId="11459" priority="463" operator="equal">
      <formula>"Remplaçant"</formula>
    </cfRule>
    <cfRule type="cellIs" dxfId="11458" priority="464" operator="equal">
      <formula>"Titulaire"</formula>
    </cfRule>
  </conditionalFormatting>
  <conditionalFormatting sqref="BR4:BS4">
    <cfRule type="cellIs" dxfId="11457" priority="461" operator="equal">
      <formula>"Remplaçant"</formula>
    </cfRule>
    <cfRule type="cellIs" dxfId="11456" priority="462" operator="equal">
      <formula>"Titulaire"</formula>
    </cfRule>
  </conditionalFormatting>
  <conditionalFormatting sqref="BR48:BS48">
    <cfRule type="cellIs" dxfId="11455" priority="459" operator="equal">
      <formula>"Remplaçant"</formula>
    </cfRule>
    <cfRule type="cellIs" dxfId="11454" priority="460" operator="equal">
      <formula>"Titulaire"</formula>
    </cfRule>
  </conditionalFormatting>
  <conditionalFormatting sqref="BT1">
    <cfRule type="cellIs" dxfId="11453" priority="457" operator="equal">
      <formula>"Remplaçant"</formula>
    </cfRule>
    <cfRule type="cellIs" dxfId="11452" priority="458" operator="equal">
      <formula>"Titulaire"</formula>
    </cfRule>
  </conditionalFormatting>
  <conditionalFormatting sqref="BU5:BV27 BU38:BV47">
    <cfRule type="cellIs" dxfId="11451" priority="455" operator="equal">
      <formula>"Remplaçant"</formula>
    </cfRule>
    <cfRule type="cellIs" dxfId="11450" priority="456" operator="equal">
      <formula>"Titulaire"</formula>
    </cfRule>
  </conditionalFormatting>
  <conditionalFormatting sqref="BU4:BV4">
    <cfRule type="cellIs" dxfId="11449" priority="453" operator="equal">
      <formula>"Remplaçant"</formula>
    </cfRule>
    <cfRule type="cellIs" dxfId="11448" priority="454" operator="equal">
      <formula>"Titulaire"</formula>
    </cfRule>
  </conditionalFormatting>
  <conditionalFormatting sqref="BU48:BV48">
    <cfRule type="cellIs" dxfId="11447" priority="451" operator="equal">
      <formula>"Remplaçant"</formula>
    </cfRule>
    <cfRule type="cellIs" dxfId="11446" priority="452" operator="equal">
      <formula>"Titulaire"</formula>
    </cfRule>
  </conditionalFormatting>
  <conditionalFormatting sqref="BW1">
    <cfRule type="cellIs" dxfId="11445" priority="449" operator="equal">
      <formula>"Remplaçant"</formula>
    </cfRule>
    <cfRule type="cellIs" dxfId="11444" priority="450" operator="equal">
      <formula>"Titulaire"</formula>
    </cfRule>
  </conditionalFormatting>
  <conditionalFormatting sqref="BX5:BY27 BX38:BY47">
    <cfRule type="cellIs" dxfId="11443" priority="447" operator="equal">
      <formula>"Remplaçant"</formula>
    </cfRule>
    <cfRule type="cellIs" dxfId="11442" priority="448" operator="equal">
      <formula>"Titulaire"</formula>
    </cfRule>
  </conditionalFormatting>
  <conditionalFormatting sqref="BX4:BY4">
    <cfRule type="cellIs" dxfId="11441" priority="445" operator="equal">
      <formula>"Remplaçant"</formula>
    </cfRule>
    <cfRule type="cellIs" dxfId="11440" priority="446" operator="equal">
      <formula>"Titulaire"</formula>
    </cfRule>
  </conditionalFormatting>
  <conditionalFormatting sqref="BX48:BY48">
    <cfRule type="cellIs" dxfId="11439" priority="443" operator="equal">
      <formula>"Remplaçant"</formula>
    </cfRule>
    <cfRule type="cellIs" dxfId="11438" priority="444" operator="equal">
      <formula>"Titulaire"</formula>
    </cfRule>
  </conditionalFormatting>
  <conditionalFormatting sqref="BZ1">
    <cfRule type="cellIs" dxfId="11437" priority="441" operator="equal">
      <formula>"Remplaçant"</formula>
    </cfRule>
    <cfRule type="cellIs" dxfId="11436" priority="442" operator="equal">
      <formula>"Titulaire"</formula>
    </cfRule>
  </conditionalFormatting>
  <conditionalFormatting sqref="CA5:CB27 CA38:CB47">
    <cfRule type="cellIs" dxfId="11435" priority="439" operator="equal">
      <formula>"Remplaçant"</formula>
    </cfRule>
    <cfRule type="cellIs" dxfId="11434" priority="440" operator="equal">
      <formula>"Titulaire"</formula>
    </cfRule>
  </conditionalFormatting>
  <conditionalFormatting sqref="CA4:CB4">
    <cfRule type="cellIs" dxfId="11433" priority="437" operator="equal">
      <formula>"Remplaçant"</formula>
    </cfRule>
    <cfRule type="cellIs" dxfId="11432" priority="438" operator="equal">
      <formula>"Titulaire"</formula>
    </cfRule>
  </conditionalFormatting>
  <conditionalFormatting sqref="CA48:CB48">
    <cfRule type="cellIs" dxfId="11431" priority="435" operator="equal">
      <formula>"Remplaçant"</formula>
    </cfRule>
    <cfRule type="cellIs" dxfId="11430" priority="436" operator="equal">
      <formula>"Titulaire"</formula>
    </cfRule>
  </conditionalFormatting>
  <conditionalFormatting sqref="CC1">
    <cfRule type="cellIs" dxfId="11429" priority="433" operator="equal">
      <formula>"Remplaçant"</formula>
    </cfRule>
    <cfRule type="cellIs" dxfId="11428" priority="434" operator="equal">
      <formula>"Titulaire"</formula>
    </cfRule>
  </conditionalFormatting>
  <conditionalFormatting sqref="CD5:CE27 CD38:CE47">
    <cfRule type="cellIs" dxfId="11427" priority="431" operator="equal">
      <formula>"Remplaçant"</formula>
    </cfRule>
    <cfRule type="cellIs" dxfId="11426" priority="432" operator="equal">
      <formula>"Titulaire"</formula>
    </cfRule>
  </conditionalFormatting>
  <conditionalFormatting sqref="CD4:CE4">
    <cfRule type="cellIs" dxfId="11425" priority="429" operator="equal">
      <formula>"Remplaçant"</formula>
    </cfRule>
    <cfRule type="cellIs" dxfId="11424" priority="430" operator="equal">
      <formula>"Titulaire"</formula>
    </cfRule>
  </conditionalFormatting>
  <conditionalFormatting sqref="CD48:CE48">
    <cfRule type="cellIs" dxfId="11423" priority="427" operator="equal">
      <formula>"Remplaçant"</formula>
    </cfRule>
    <cfRule type="cellIs" dxfId="11422" priority="428" operator="equal">
      <formula>"Titulaire"</formula>
    </cfRule>
  </conditionalFormatting>
  <conditionalFormatting sqref="CF1">
    <cfRule type="cellIs" dxfId="11421" priority="425" operator="equal">
      <formula>"Remplaçant"</formula>
    </cfRule>
    <cfRule type="cellIs" dxfId="11420" priority="426" operator="equal">
      <formula>"Titulaire"</formula>
    </cfRule>
  </conditionalFormatting>
  <conditionalFormatting sqref="CG5:CH27 CG38:CH47">
    <cfRule type="cellIs" dxfId="11419" priority="423" operator="equal">
      <formula>"Remplaçant"</formula>
    </cfRule>
    <cfRule type="cellIs" dxfId="11418" priority="424" operator="equal">
      <formula>"Titulaire"</formula>
    </cfRule>
  </conditionalFormatting>
  <conditionalFormatting sqref="CG4:CH4">
    <cfRule type="cellIs" dxfId="11417" priority="421" operator="equal">
      <formula>"Remplaçant"</formula>
    </cfRule>
    <cfRule type="cellIs" dxfId="11416" priority="422" operator="equal">
      <formula>"Titulaire"</formula>
    </cfRule>
  </conditionalFormatting>
  <conditionalFormatting sqref="CG48:CH48">
    <cfRule type="cellIs" dxfId="11415" priority="419" operator="equal">
      <formula>"Remplaçant"</formula>
    </cfRule>
    <cfRule type="cellIs" dxfId="11414" priority="420" operator="equal">
      <formula>"Titulaire"</formula>
    </cfRule>
  </conditionalFormatting>
  <conditionalFormatting sqref="CI1">
    <cfRule type="cellIs" dxfId="11413" priority="417" operator="equal">
      <formula>"Remplaçant"</formula>
    </cfRule>
    <cfRule type="cellIs" dxfId="11412" priority="418" operator="equal">
      <formula>"Titulaire"</formula>
    </cfRule>
  </conditionalFormatting>
  <conditionalFormatting sqref="CJ5:CK27 CJ38:CK47">
    <cfRule type="cellIs" dxfId="11411" priority="415" operator="equal">
      <formula>"Remplaçant"</formula>
    </cfRule>
    <cfRule type="cellIs" dxfId="11410" priority="416" operator="equal">
      <formula>"Titulaire"</formula>
    </cfRule>
  </conditionalFormatting>
  <conditionalFormatting sqref="CJ4:CK4">
    <cfRule type="cellIs" dxfId="11409" priority="413" operator="equal">
      <formula>"Remplaçant"</formula>
    </cfRule>
    <cfRule type="cellIs" dxfId="11408" priority="414" operator="equal">
      <formula>"Titulaire"</formula>
    </cfRule>
  </conditionalFormatting>
  <conditionalFormatting sqref="CJ48:CK48">
    <cfRule type="cellIs" dxfId="11407" priority="411" operator="equal">
      <formula>"Remplaçant"</formula>
    </cfRule>
    <cfRule type="cellIs" dxfId="11406" priority="412" operator="equal">
      <formula>"Titulaire"</formula>
    </cfRule>
  </conditionalFormatting>
  <conditionalFormatting sqref="CL1">
    <cfRule type="cellIs" dxfId="11405" priority="409" operator="equal">
      <formula>"Remplaçant"</formula>
    </cfRule>
    <cfRule type="cellIs" dxfId="11404" priority="410" operator="equal">
      <formula>"Titulaire"</formula>
    </cfRule>
  </conditionalFormatting>
  <conditionalFormatting sqref="CM5:CN27 CM38:CN47">
    <cfRule type="cellIs" dxfId="11403" priority="407" operator="equal">
      <formula>"Remplaçant"</formula>
    </cfRule>
    <cfRule type="cellIs" dxfId="11402" priority="408" operator="equal">
      <formula>"Titulaire"</formula>
    </cfRule>
  </conditionalFormatting>
  <conditionalFormatting sqref="CM4:CN4">
    <cfRule type="cellIs" dxfId="11401" priority="405" operator="equal">
      <formula>"Remplaçant"</formula>
    </cfRule>
    <cfRule type="cellIs" dxfId="11400" priority="406" operator="equal">
      <formula>"Titulaire"</formula>
    </cfRule>
  </conditionalFormatting>
  <conditionalFormatting sqref="CM48:CN48">
    <cfRule type="cellIs" dxfId="11399" priority="403" operator="equal">
      <formula>"Remplaçant"</formula>
    </cfRule>
    <cfRule type="cellIs" dxfId="11398" priority="404" operator="equal">
      <formula>"Titulaire"</formula>
    </cfRule>
  </conditionalFormatting>
  <conditionalFormatting sqref="CO1">
    <cfRule type="cellIs" dxfId="11397" priority="401" operator="equal">
      <formula>"Remplaçant"</formula>
    </cfRule>
    <cfRule type="cellIs" dxfId="11396" priority="402" operator="equal">
      <formula>"Titulaire"</formula>
    </cfRule>
  </conditionalFormatting>
  <conditionalFormatting sqref="CP5:CQ27 CP38:CQ47">
    <cfRule type="cellIs" dxfId="11395" priority="399" operator="equal">
      <formula>"Remplaçant"</formula>
    </cfRule>
    <cfRule type="cellIs" dxfId="11394" priority="400" operator="equal">
      <formula>"Titulaire"</formula>
    </cfRule>
  </conditionalFormatting>
  <conditionalFormatting sqref="CP4:CQ4">
    <cfRule type="cellIs" dxfId="11393" priority="397" operator="equal">
      <formula>"Remplaçant"</formula>
    </cfRule>
    <cfRule type="cellIs" dxfId="11392" priority="398" operator="equal">
      <formula>"Titulaire"</formula>
    </cfRule>
  </conditionalFormatting>
  <conditionalFormatting sqref="CP48:CQ48">
    <cfRule type="cellIs" dxfId="11391" priority="395" operator="equal">
      <formula>"Remplaçant"</formula>
    </cfRule>
    <cfRule type="cellIs" dxfId="11390" priority="396" operator="equal">
      <formula>"Titulaire"</formula>
    </cfRule>
  </conditionalFormatting>
  <conditionalFormatting sqref="CR1">
    <cfRule type="cellIs" dxfId="11389" priority="393" operator="equal">
      <formula>"Remplaçant"</formula>
    </cfRule>
    <cfRule type="cellIs" dxfId="11388" priority="394" operator="equal">
      <formula>"Titulaire"</formula>
    </cfRule>
  </conditionalFormatting>
  <conditionalFormatting sqref="CS5:CT27 CS38:CT47">
    <cfRule type="cellIs" dxfId="11387" priority="391" operator="equal">
      <formula>"Remplaçant"</formula>
    </cfRule>
    <cfRule type="cellIs" dxfId="11386" priority="392" operator="equal">
      <formula>"Titulaire"</formula>
    </cfRule>
  </conditionalFormatting>
  <conditionalFormatting sqref="CS4:CT4">
    <cfRule type="cellIs" dxfId="11385" priority="389" operator="equal">
      <formula>"Remplaçant"</formula>
    </cfRule>
    <cfRule type="cellIs" dxfId="11384" priority="390" operator="equal">
      <formula>"Titulaire"</formula>
    </cfRule>
  </conditionalFormatting>
  <conditionalFormatting sqref="CS48:CT48">
    <cfRule type="cellIs" dxfId="11383" priority="387" operator="equal">
      <formula>"Remplaçant"</formula>
    </cfRule>
    <cfRule type="cellIs" dxfId="11382" priority="388" operator="equal">
      <formula>"Titulaire"</formula>
    </cfRule>
  </conditionalFormatting>
  <conditionalFormatting sqref="CU1">
    <cfRule type="cellIs" dxfId="11381" priority="385" operator="equal">
      <formula>"Remplaçant"</formula>
    </cfRule>
    <cfRule type="cellIs" dxfId="11380" priority="386" operator="equal">
      <formula>"Titulaire"</formula>
    </cfRule>
  </conditionalFormatting>
  <conditionalFormatting sqref="CV5:CW27 CV38:CW47">
    <cfRule type="cellIs" dxfId="11379" priority="383" operator="equal">
      <formula>"Remplaçant"</formula>
    </cfRule>
    <cfRule type="cellIs" dxfId="11378" priority="384" operator="equal">
      <formula>"Titulaire"</formula>
    </cfRule>
  </conditionalFormatting>
  <conditionalFormatting sqref="CV4:CW4">
    <cfRule type="cellIs" dxfId="11377" priority="381" operator="equal">
      <formula>"Remplaçant"</formula>
    </cfRule>
    <cfRule type="cellIs" dxfId="11376" priority="382" operator="equal">
      <formula>"Titulaire"</formula>
    </cfRule>
  </conditionalFormatting>
  <conditionalFormatting sqref="CV48:CW48">
    <cfRule type="cellIs" dxfId="11375" priority="379" operator="equal">
      <formula>"Remplaçant"</formula>
    </cfRule>
    <cfRule type="cellIs" dxfId="11374" priority="380" operator="equal">
      <formula>"Titulaire"</formula>
    </cfRule>
  </conditionalFormatting>
  <conditionalFormatting sqref="CX1">
    <cfRule type="cellIs" dxfId="11373" priority="377" operator="equal">
      <formula>"Remplaçant"</formula>
    </cfRule>
    <cfRule type="cellIs" dxfId="11372" priority="378" operator="equal">
      <formula>"Titulaire"</formula>
    </cfRule>
  </conditionalFormatting>
  <conditionalFormatting sqref="CY5:CZ27 CY38:CZ47">
    <cfRule type="cellIs" dxfId="11371" priority="375" operator="equal">
      <formula>"Remplaçant"</formula>
    </cfRule>
    <cfRule type="cellIs" dxfId="11370" priority="376" operator="equal">
      <formula>"Titulaire"</formula>
    </cfRule>
  </conditionalFormatting>
  <conditionalFormatting sqref="CY4:CZ4">
    <cfRule type="cellIs" dxfId="11369" priority="373" operator="equal">
      <formula>"Remplaçant"</formula>
    </cfRule>
    <cfRule type="cellIs" dxfId="11368" priority="374" operator="equal">
      <formula>"Titulaire"</formula>
    </cfRule>
  </conditionalFormatting>
  <conditionalFormatting sqref="CY48:CZ48">
    <cfRule type="cellIs" dxfId="11367" priority="371" operator="equal">
      <formula>"Remplaçant"</formula>
    </cfRule>
    <cfRule type="cellIs" dxfId="11366" priority="372" operator="equal">
      <formula>"Titulaire"</formula>
    </cfRule>
  </conditionalFormatting>
  <conditionalFormatting sqref="DA1">
    <cfRule type="cellIs" dxfId="11365" priority="369" operator="equal">
      <formula>"Remplaçant"</formula>
    </cfRule>
    <cfRule type="cellIs" dxfId="11364" priority="370" operator="equal">
      <formula>"Titulaire"</formula>
    </cfRule>
  </conditionalFormatting>
  <conditionalFormatting sqref="DB5:DC27 DB38:DC47">
    <cfRule type="cellIs" dxfId="11363" priority="367" operator="equal">
      <formula>"Remplaçant"</formula>
    </cfRule>
    <cfRule type="cellIs" dxfId="11362" priority="368" operator="equal">
      <formula>"Titulaire"</formula>
    </cfRule>
  </conditionalFormatting>
  <conditionalFormatting sqref="DB4:DC4">
    <cfRule type="cellIs" dxfId="11361" priority="365" operator="equal">
      <formula>"Remplaçant"</formula>
    </cfRule>
    <cfRule type="cellIs" dxfId="11360" priority="366" operator="equal">
      <formula>"Titulaire"</formula>
    </cfRule>
  </conditionalFormatting>
  <conditionalFormatting sqref="DB48:DC48">
    <cfRule type="cellIs" dxfId="11359" priority="363" operator="equal">
      <formula>"Remplaçant"</formula>
    </cfRule>
    <cfRule type="cellIs" dxfId="11358" priority="364" operator="equal">
      <formula>"Titulaire"</formula>
    </cfRule>
  </conditionalFormatting>
  <conditionalFormatting sqref="DD1">
    <cfRule type="cellIs" dxfId="11357" priority="361" operator="equal">
      <formula>"Remplaçant"</formula>
    </cfRule>
    <cfRule type="cellIs" dxfId="11356" priority="362" operator="equal">
      <formula>"Titulaire"</formula>
    </cfRule>
  </conditionalFormatting>
  <conditionalFormatting sqref="DE5:DF27 DE38:DF47">
    <cfRule type="cellIs" dxfId="11355" priority="359" operator="equal">
      <formula>"Remplaçant"</formula>
    </cfRule>
    <cfRule type="cellIs" dxfId="11354" priority="360" operator="equal">
      <formula>"Titulaire"</formula>
    </cfRule>
  </conditionalFormatting>
  <conditionalFormatting sqref="DE4:DF4">
    <cfRule type="cellIs" dxfId="11353" priority="357" operator="equal">
      <formula>"Remplaçant"</formula>
    </cfRule>
    <cfRule type="cellIs" dxfId="11352" priority="358" operator="equal">
      <formula>"Titulaire"</formula>
    </cfRule>
  </conditionalFormatting>
  <conditionalFormatting sqref="DE48:DF48">
    <cfRule type="cellIs" dxfId="11351" priority="355" operator="equal">
      <formula>"Remplaçant"</formula>
    </cfRule>
    <cfRule type="cellIs" dxfId="11350" priority="356" operator="equal">
      <formula>"Titulaire"</formula>
    </cfRule>
  </conditionalFormatting>
  <conditionalFormatting sqref="DG1">
    <cfRule type="cellIs" dxfId="11349" priority="353" operator="equal">
      <formula>"Remplaçant"</formula>
    </cfRule>
    <cfRule type="cellIs" dxfId="11348" priority="354" operator="equal">
      <formula>"Titulaire"</formula>
    </cfRule>
  </conditionalFormatting>
  <conditionalFormatting sqref="DH5:DI27 DH38:DI47">
    <cfRule type="cellIs" dxfId="11347" priority="351" operator="equal">
      <formula>"Remplaçant"</formula>
    </cfRule>
    <cfRule type="cellIs" dxfId="11346" priority="352" operator="equal">
      <formula>"Titulaire"</formula>
    </cfRule>
  </conditionalFormatting>
  <conditionalFormatting sqref="DH4:DI4">
    <cfRule type="cellIs" dxfId="11345" priority="349" operator="equal">
      <formula>"Remplaçant"</formula>
    </cfRule>
    <cfRule type="cellIs" dxfId="11344" priority="350" operator="equal">
      <formula>"Titulaire"</formula>
    </cfRule>
  </conditionalFormatting>
  <conditionalFormatting sqref="DH48:DI48">
    <cfRule type="cellIs" dxfId="11343" priority="347" operator="equal">
      <formula>"Remplaçant"</formula>
    </cfRule>
    <cfRule type="cellIs" dxfId="11342" priority="348" operator="equal">
      <formula>"Titulaire"</formula>
    </cfRule>
  </conditionalFormatting>
  <conditionalFormatting sqref="DJ1">
    <cfRule type="cellIs" dxfId="11341" priority="345" operator="equal">
      <formula>"Remplaçant"</formula>
    </cfRule>
    <cfRule type="cellIs" dxfId="11340" priority="346" operator="equal">
      <formula>"Titulaire"</formula>
    </cfRule>
  </conditionalFormatting>
  <conditionalFormatting sqref="DK5:DL27 DK38:DL47">
    <cfRule type="cellIs" dxfId="11339" priority="343" operator="equal">
      <formula>"Remplaçant"</formula>
    </cfRule>
    <cfRule type="cellIs" dxfId="11338" priority="344" operator="equal">
      <formula>"Titulaire"</formula>
    </cfRule>
  </conditionalFormatting>
  <conditionalFormatting sqref="DK4:DL4">
    <cfRule type="cellIs" dxfId="11337" priority="341" operator="equal">
      <formula>"Remplaçant"</formula>
    </cfRule>
    <cfRule type="cellIs" dxfId="11336" priority="342" operator="equal">
      <formula>"Titulaire"</formula>
    </cfRule>
  </conditionalFormatting>
  <conditionalFormatting sqref="DK48:DL48">
    <cfRule type="cellIs" dxfId="11335" priority="339" operator="equal">
      <formula>"Remplaçant"</formula>
    </cfRule>
    <cfRule type="cellIs" dxfId="11334" priority="340" operator="equal">
      <formula>"Titulaire"</formula>
    </cfRule>
  </conditionalFormatting>
  <conditionalFormatting sqref="DM1">
    <cfRule type="cellIs" dxfId="11333" priority="337" operator="equal">
      <formula>"Remplaçant"</formula>
    </cfRule>
    <cfRule type="cellIs" dxfId="11332" priority="338" operator="equal">
      <formula>"Titulaire"</formula>
    </cfRule>
  </conditionalFormatting>
  <conditionalFormatting sqref="DN5:DO27 DN38:DO47">
    <cfRule type="cellIs" dxfId="11331" priority="335" operator="equal">
      <formula>"Remplaçant"</formula>
    </cfRule>
    <cfRule type="cellIs" dxfId="11330" priority="336" operator="equal">
      <formula>"Titulaire"</formula>
    </cfRule>
  </conditionalFormatting>
  <conditionalFormatting sqref="DN4:DO4">
    <cfRule type="cellIs" dxfId="11329" priority="333" operator="equal">
      <formula>"Remplaçant"</formula>
    </cfRule>
    <cfRule type="cellIs" dxfId="11328" priority="334" operator="equal">
      <formula>"Titulaire"</formula>
    </cfRule>
  </conditionalFormatting>
  <conditionalFormatting sqref="DN48:DO48">
    <cfRule type="cellIs" dxfId="11327" priority="331" operator="equal">
      <formula>"Remplaçant"</formula>
    </cfRule>
    <cfRule type="cellIs" dxfId="11326" priority="332" operator="equal">
      <formula>"Titulaire"</formula>
    </cfRule>
  </conditionalFormatting>
  <conditionalFormatting sqref="DP1">
    <cfRule type="cellIs" dxfId="11325" priority="329" operator="equal">
      <formula>"Remplaçant"</formula>
    </cfRule>
    <cfRule type="cellIs" dxfId="11324" priority="330" operator="equal">
      <formula>"Titulaire"</formula>
    </cfRule>
  </conditionalFormatting>
  <conditionalFormatting sqref="DQ5:DR27 DQ38:DR47">
    <cfRule type="cellIs" dxfId="11323" priority="327" operator="equal">
      <formula>"Remplaçant"</formula>
    </cfRule>
    <cfRule type="cellIs" dxfId="11322" priority="328" operator="equal">
      <formula>"Titulaire"</formula>
    </cfRule>
  </conditionalFormatting>
  <conditionalFormatting sqref="DQ4:DR4">
    <cfRule type="cellIs" dxfId="11321" priority="325" operator="equal">
      <formula>"Remplaçant"</formula>
    </cfRule>
    <cfRule type="cellIs" dxfId="11320" priority="326" operator="equal">
      <formula>"Titulaire"</formula>
    </cfRule>
  </conditionalFormatting>
  <conditionalFormatting sqref="DQ48:DR48">
    <cfRule type="cellIs" dxfId="11319" priority="323" operator="equal">
      <formula>"Remplaçant"</formula>
    </cfRule>
    <cfRule type="cellIs" dxfId="11318" priority="324" operator="equal">
      <formula>"Titulaire"</formula>
    </cfRule>
  </conditionalFormatting>
  <conditionalFormatting sqref="DS1">
    <cfRule type="cellIs" dxfId="11317" priority="321" operator="equal">
      <formula>"Remplaçant"</formula>
    </cfRule>
    <cfRule type="cellIs" dxfId="11316" priority="322" operator="equal">
      <formula>"Titulaire"</formula>
    </cfRule>
  </conditionalFormatting>
  <conditionalFormatting sqref="DT5:DU27 DT38:DU47">
    <cfRule type="cellIs" dxfId="11315" priority="319" operator="equal">
      <formula>"Remplaçant"</formula>
    </cfRule>
    <cfRule type="cellIs" dxfId="11314" priority="320" operator="equal">
      <formula>"Titulaire"</formula>
    </cfRule>
  </conditionalFormatting>
  <conditionalFormatting sqref="DT4:DU4">
    <cfRule type="cellIs" dxfId="11313" priority="317" operator="equal">
      <formula>"Remplaçant"</formula>
    </cfRule>
    <cfRule type="cellIs" dxfId="11312" priority="318" operator="equal">
      <formula>"Titulaire"</formula>
    </cfRule>
  </conditionalFormatting>
  <conditionalFormatting sqref="DT48:DU48">
    <cfRule type="cellIs" dxfId="11311" priority="315" operator="equal">
      <formula>"Remplaçant"</formula>
    </cfRule>
    <cfRule type="cellIs" dxfId="11310" priority="316" operator="equal">
      <formula>"Titulaire"</formula>
    </cfRule>
  </conditionalFormatting>
  <conditionalFormatting sqref="F108:F130 F341:F409 F140:F147">
    <cfRule type="colorScale" priority="312">
      <colorScale>
        <cfvo type="min"/>
        <cfvo type="percentile" val="50"/>
        <cfvo type="max"/>
        <color rgb="FFF8696B"/>
        <color rgb="FFFFEB84"/>
        <color rgb="FF63BE7B"/>
      </colorScale>
    </cfRule>
  </conditionalFormatting>
  <conditionalFormatting sqref="U49">
    <cfRule type="cellIs" dxfId="11309" priority="306" operator="equal">
      <formula>"Remplaçant"</formula>
    </cfRule>
    <cfRule type="cellIs" dxfId="11308" priority="307" operator="equal">
      <formula>"Titulaire"</formula>
    </cfRule>
  </conditionalFormatting>
  <conditionalFormatting sqref="U5 U11 U7:U8 U14:U15">
    <cfRule type="cellIs" dxfId="11307" priority="304" operator="equal">
      <formula>"Remplaçant"</formula>
    </cfRule>
    <cfRule type="cellIs" dxfId="11306" priority="305" operator="equal">
      <formula>"Titulaire"</formula>
    </cfRule>
  </conditionalFormatting>
  <conditionalFormatting sqref="AC123">
    <cfRule type="cellIs" dxfId="11305" priority="296" operator="equal">
      <formula>"Remplaçant"</formula>
    </cfRule>
    <cfRule type="cellIs" dxfId="11304" priority="297" operator="equal">
      <formula>"Titulaire"</formula>
    </cfRule>
  </conditionalFormatting>
  <conditionalFormatting sqref="AC115">
    <cfRule type="cellIs" dxfId="11303" priority="300" operator="equal">
      <formula>"Remplaçant"</formula>
    </cfRule>
    <cfRule type="cellIs" dxfId="11302" priority="301" operator="equal">
      <formula>"Titulaire"</formula>
    </cfRule>
  </conditionalFormatting>
  <conditionalFormatting sqref="AC119">
    <cfRule type="cellIs" dxfId="11301" priority="298" operator="equal">
      <formula>"Remplaçant"</formula>
    </cfRule>
    <cfRule type="cellIs" dxfId="11300" priority="299" operator="equal">
      <formula>"Titulaire"</formula>
    </cfRule>
  </conditionalFormatting>
  <conditionalFormatting sqref="B147 D147">
    <cfRule type="cellIs" dxfId="11299" priority="285" operator="equal">
      <formula>"Remplaçant"</formula>
    </cfRule>
    <cfRule type="cellIs" dxfId="11298" priority="286" operator="equal">
      <formula>"Titulaire"</formula>
    </cfRule>
  </conditionalFormatting>
  <conditionalFormatting sqref="E107">
    <cfRule type="cellIs" dxfId="11297" priority="282" operator="equal">
      <formula>"Remplaçant"</formula>
    </cfRule>
    <cfRule type="cellIs" dxfId="11296" priority="283" operator="equal">
      <formula>"Titulaire"</formula>
    </cfRule>
  </conditionalFormatting>
  <conditionalFormatting sqref="E107 A3:XFD4">
    <cfRule type="cellIs" dxfId="11295" priority="1015" operator="equal">
      <formula>$A$1</formula>
    </cfRule>
  </conditionalFormatting>
  <conditionalFormatting sqref="E38:F44 E5:F27">
    <cfRule type="cellIs" dxfId="11294" priority="280" operator="equal">
      <formula>0</formula>
    </cfRule>
  </conditionalFormatting>
  <conditionalFormatting sqref="G5:I27 G38:I44">
    <cfRule type="cellIs" dxfId="11293" priority="278" operator="equal">
      <formula>0</formula>
    </cfRule>
  </conditionalFormatting>
  <conditionalFormatting sqref="B107">
    <cfRule type="cellIs" dxfId="11292" priority="275" operator="equal">
      <formula>"Remplaçant"</formula>
    </cfRule>
    <cfRule type="cellIs" dxfId="11291" priority="276" operator="equal">
      <formula>"Titulaire"</formula>
    </cfRule>
  </conditionalFormatting>
  <conditionalFormatting sqref="B107">
    <cfRule type="cellIs" dxfId="11290" priority="277" operator="equal">
      <formula>$A$1</formula>
    </cfRule>
  </conditionalFormatting>
  <conditionalFormatting sqref="H108:H130 H140:H147">
    <cfRule type="cellIs" dxfId="11289" priority="273" operator="equal">
      <formula>"Remplaçant"</formula>
    </cfRule>
    <cfRule type="cellIs" dxfId="11288" priority="274" operator="equal">
      <formula>"Titulaire"</formula>
    </cfRule>
  </conditionalFormatting>
  <conditionalFormatting sqref="H108:H130 H140:H147">
    <cfRule type="colorScale" priority="272">
      <colorScale>
        <cfvo type="min"/>
        <cfvo type="percentile" val="50"/>
        <cfvo type="max"/>
        <color rgb="FFF8696B"/>
        <color rgb="FFFFEB84"/>
        <color rgb="FF63BE7B"/>
      </colorScale>
    </cfRule>
  </conditionalFormatting>
  <conditionalFormatting sqref="G108:G130 G140:G147">
    <cfRule type="cellIs" dxfId="11287" priority="270" operator="equal">
      <formula>"Remplaçant"</formula>
    </cfRule>
    <cfRule type="cellIs" dxfId="11286" priority="271" operator="equal">
      <formula>"Titulaire"</formula>
    </cfRule>
  </conditionalFormatting>
  <conditionalFormatting sqref="G108:G130 G140:G147">
    <cfRule type="colorScale" priority="269">
      <colorScale>
        <cfvo type="min"/>
        <cfvo type="percentile" val="50"/>
        <cfvo type="max"/>
        <color rgb="FFF8696B"/>
        <color rgb="FFFFEB84"/>
        <color rgb="FF63BE7B"/>
      </colorScale>
    </cfRule>
  </conditionalFormatting>
  <conditionalFormatting sqref="C107">
    <cfRule type="cellIs" dxfId="11285" priority="266" operator="equal">
      <formula>"Remplaçant"</formula>
    </cfRule>
    <cfRule type="cellIs" dxfId="11284" priority="267" operator="equal">
      <formula>"Titulaire"</formula>
    </cfRule>
  </conditionalFormatting>
  <conditionalFormatting sqref="C107">
    <cfRule type="cellIs" dxfId="11283" priority="268" operator="equal">
      <formula>$A$1</formula>
    </cfRule>
  </conditionalFormatting>
  <conditionalFormatting sqref="D107">
    <cfRule type="cellIs" dxfId="11282" priority="263" operator="equal">
      <formula>"Remplaçant"</formula>
    </cfRule>
    <cfRule type="cellIs" dxfId="11281" priority="264" operator="equal">
      <formula>"Titulaire"</formula>
    </cfRule>
  </conditionalFormatting>
  <conditionalFormatting sqref="D107">
    <cfRule type="cellIs" dxfId="11280" priority="265" operator="equal">
      <formula>$A$1</formula>
    </cfRule>
  </conditionalFormatting>
  <conditionalFormatting sqref="A341:A409">
    <cfRule type="cellIs" dxfId="11279" priority="262" operator="equal">
      <formula>11</formula>
    </cfRule>
  </conditionalFormatting>
  <conditionalFormatting sqref="B414">
    <cfRule type="cellIs" dxfId="11278" priority="258" operator="equal">
      <formula>"Remplaçant"</formula>
    </cfRule>
    <cfRule type="cellIs" dxfId="11277" priority="259" operator="equal">
      <formula>"Titulaire"</formula>
    </cfRule>
  </conditionalFormatting>
  <conditionalFormatting sqref="B415">
    <cfRule type="cellIs" dxfId="11276" priority="256" operator="equal">
      <formula>"Remplaçant"</formula>
    </cfRule>
    <cfRule type="cellIs" dxfId="11275" priority="257" operator="equal">
      <formula>"Titulaire"</formula>
    </cfRule>
  </conditionalFormatting>
  <conditionalFormatting sqref="A341">
    <cfRule type="cellIs" dxfId="11274" priority="255" operator="notEqual">
      <formula>11</formula>
    </cfRule>
  </conditionalFormatting>
  <conditionalFormatting sqref="C414:D416">
    <cfRule type="top10" priority="254" rank="1"/>
  </conditionalFormatting>
  <conditionalFormatting sqref="J28:O31 DS28:DS31 DP28:DP31 DM28:DM31 DJ28:DJ31 DG28:DG31 DD28:DD31 DA28:DA31 CX28:CX31 CU28:CU31 CR28:CR31 CO28:CO31 CL28:CL31 CI28:CI31 CF28:CF31 CC28:CC31 BZ28:BZ31 BW28:BW31 BT28:BT31 BQ28:BQ31 BN28:BN31 BK28:BK31 BH28:BH31 BE28:BE31 BB28:BB31 AY28:AY31 AV28:AV31 AS28:AS31 AP28:AP31 AM28:AM31 AJ28:AJ31 AG28:AG31 AD28:AD31 AA28:AA31 X28:X31 DV28:XFD31 R28:R31 R37 DV37:XFD37 X37 AA37 AD37 AG37 AJ37 AM37 AP37 AS37 AV37 AY37 BB37 BE37 BH37 BK37 BN37 BQ37 BT37 BW37 BZ37 CC37 CF37 CI37 CL37 CO37 CR37 CU37 CX37 DA37 DD37 DG37 DJ37 DM37 DP37 DS37 J37:O37">
    <cfRule type="cellIs" dxfId="11273" priority="223" operator="equal">
      <formula>"Remplaçant"</formula>
    </cfRule>
    <cfRule type="cellIs" dxfId="11272" priority="224" operator="equal">
      <formula>"Titulaire"</formula>
    </cfRule>
  </conditionalFormatting>
  <conditionalFormatting sqref="J28:K31 J37:K37">
    <cfRule type="cellIs" dxfId="11271" priority="222" operator="equal">
      <formula>0</formula>
    </cfRule>
  </conditionalFormatting>
  <conditionalFormatting sqref="P28:Q31 P37:Q37">
    <cfRule type="cellIs" dxfId="11270" priority="220" operator="equal">
      <formula>"Remplaçant"</formula>
    </cfRule>
    <cfRule type="cellIs" dxfId="11269" priority="221" operator="equal">
      <formula>"Titulaire"</formula>
    </cfRule>
  </conditionalFormatting>
  <conditionalFormatting sqref="S28:T31 S37:T37">
    <cfRule type="cellIs" dxfId="11268" priority="218" operator="equal">
      <formula>"Remplaçant"</formula>
    </cfRule>
    <cfRule type="cellIs" dxfId="11267" priority="219" operator="equal">
      <formula>"Titulaire"</formula>
    </cfRule>
  </conditionalFormatting>
  <conditionalFormatting sqref="J28:J31 J37">
    <cfRule type="top10" dxfId="11266" priority="225" rank="11"/>
  </conditionalFormatting>
  <conditionalFormatting sqref="U30:U31 U37">
    <cfRule type="cellIs" dxfId="11265" priority="216" operator="equal">
      <formula>"Remplaçant"</formula>
    </cfRule>
    <cfRule type="cellIs" dxfId="11264" priority="217" operator="equal">
      <formula>"Titulaire"</formula>
    </cfRule>
  </conditionalFormatting>
  <conditionalFormatting sqref="V28:W31 V37:W37">
    <cfRule type="cellIs" dxfId="11263" priority="214" operator="equal">
      <formula>"Remplaçant"</formula>
    </cfRule>
    <cfRule type="cellIs" dxfId="11262" priority="215" operator="equal">
      <formula>"Titulaire"</formula>
    </cfRule>
  </conditionalFormatting>
  <conditionalFormatting sqref="Y28:Z31 Y37:Z37">
    <cfRule type="cellIs" dxfId="11261" priority="212" operator="equal">
      <formula>"Remplaçant"</formula>
    </cfRule>
    <cfRule type="cellIs" dxfId="11260" priority="213" operator="equal">
      <formula>"Titulaire"</formula>
    </cfRule>
  </conditionalFormatting>
  <conditionalFormatting sqref="AB28:AC31 AB37:AC37">
    <cfRule type="cellIs" dxfId="11259" priority="210" operator="equal">
      <formula>"Remplaçant"</formula>
    </cfRule>
    <cfRule type="cellIs" dxfId="11258" priority="211" operator="equal">
      <formula>"Titulaire"</formula>
    </cfRule>
  </conditionalFormatting>
  <conditionalFormatting sqref="AE28:AF31 AE37:AF37">
    <cfRule type="cellIs" dxfId="11257" priority="208" operator="equal">
      <formula>"Remplaçant"</formula>
    </cfRule>
    <cfRule type="cellIs" dxfId="11256" priority="209" operator="equal">
      <formula>"Titulaire"</formula>
    </cfRule>
  </conditionalFormatting>
  <conditionalFormatting sqref="AH28:AI31 AH37:AI37">
    <cfRule type="cellIs" dxfId="11255" priority="206" operator="equal">
      <formula>"Remplaçant"</formula>
    </cfRule>
    <cfRule type="cellIs" dxfId="11254" priority="207" operator="equal">
      <formula>"Titulaire"</formula>
    </cfRule>
  </conditionalFormatting>
  <conditionalFormatting sqref="AK28:AL31 AK37:AL37">
    <cfRule type="cellIs" dxfId="11253" priority="204" operator="equal">
      <formula>"Remplaçant"</formula>
    </cfRule>
    <cfRule type="cellIs" dxfId="11252" priority="205" operator="equal">
      <formula>"Titulaire"</formula>
    </cfRule>
  </conditionalFormatting>
  <conditionalFormatting sqref="AN28:AO31 AN37:AO37">
    <cfRule type="cellIs" dxfId="11251" priority="202" operator="equal">
      <formula>"Remplaçant"</formula>
    </cfRule>
    <cfRule type="cellIs" dxfId="11250" priority="203" operator="equal">
      <formula>"Titulaire"</formula>
    </cfRule>
  </conditionalFormatting>
  <conditionalFormatting sqref="AQ28:AR31 AQ37:AR37">
    <cfRule type="cellIs" dxfId="11249" priority="200" operator="equal">
      <formula>"Remplaçant"</formula>
    </cfRule>
    <cfRule type="cellIs" dxfId="11248" priority="201" operator="equal">
      <formula>"Titulaire"</formula>
    </cfRule>
  </conditionalFormatting>
  <conditionalFormatting sqref="AT28:AU31 AT37:AU37">
    <cfRule type="cellIs" dxfId="11247" priority="198" operator="equal">
      <formula>"Remplaçant"</formula>
    </cfRule>
    <cfRule type="cellIs" dxfId="11246" priority="199" operator="equal">
      <formula>"Titulaire"</formula>
    </cfRule>
  </conditionalFormatting>
  <conditionalFormatting sqref="AW28:AX31 AW37:AX37">
    <cfRule type="cellIs" dxfId="11245" priority="196" operator="equal">
      <formula>"Remplaçant"</formula>
    </cfRule>
    <cfRule type="cellIs" dxfId="11244" priority="197" operator="equal">
      <formula>"Titulaire"</formula>
    </cfRule>
  </conditionalFormatting>
  <conditionalFormatting sqref="AZ28:BA31 AZ37:BA37">
    <cfRule type="cellIs" dxfId="11243" priority="194" operator="equal">
      <formula>"Remplaçant"</formula>
    </cfRule>
    <cfRule type="cellIs" dxfId="11242" priority="195" operator="equal">
      <formula>"Titulaire"</formula>
    </cfRule>
  </conditionalFormatting>
  <conditionalFormatting sqref="BC28:BD31 BC37:BD37">
    <cfRule type="cellIs" dxfId="11241" priority="192" operator="equal">
      <formula>"Remplaçant"</formula>
    </cfRule>
    <cfRule type="cellIs" dxfId="11240" priority="193" operator="equal">
      <formula>"Titulaire"</formula>
    </cfRule>
  </conditionalFormatting>
  <conditionalFormatting sqref="BF28:BG31 BF37:BG37">
    <cfRule type="cellIs" dxfId="11239" priority="190" operator="equal">
      <formula>"Remplaçant"</formula>
    </cfRule>
    <cfRule type="cellIs" dxfId="11238" priority="191" operator="equal">
      <formula>"Titulaire"</formula>
    </cfRule>
  </conditionalFormatting>
  <conditionalFormatting sqref="BI28:BJ31 BI37:BJ37">
    <cfRule type="cellIs" dxfId="11237" priority="188" operator="equal">
      <formula>"Remplaçant"</formula>
    </cfRule>
    <cfRule type="cellIs" dxfId="11236" priority="189" operator="equal">
      <formula>"Titulaire"</formula>
    </cfRule>
  </conditionalFormatting>
  <conditionalFormatting sqref="BL28:BM31 BL37:BM37">
    <cfRule type="cellIs" dxfId="11235" priority="186" operator="equal">
      <formula>"Remplaçant"</formula>
    </cfRule>
    <cfRule type="cellIs" dxfId="11234" priority="187" operator="equal">
      <formula>"Titulaire"</formula>
    </cfRule>
  </conditionalFormatting>
  <conditionalFormatting sqref="BO28:BP31 BO37:BP37">
    <cfRule type="cellIs" dxfId="11233" priority="184" operator="equal">
      <formula>"Remplaçant"</formula>
    </cfRule>
    <cfRule type="cellIs" dxfId="11232" priority="185" operator="equal">
      <formula>"Titulaire"</formula>
    </cfRule>
  </conditionalFormatting>
  <conditionalFormatting sqref="BR28:BS31 BR37:BS37">
    <cfRule type="cellIs" dxfId="11231" priority="182" operator="equal">
      <formula>"Remplaçant"</formula>
    </cfRule>
    <cfRule type="cellIs" dxfId="11230" priority="183" operator="equal">
      <formula>"Titulaire"</formula>
    </cfRule>
  </conditionalFormatting>
  <conditionalFormatting sqref="BU28:BV31 BU37:BV37">
    <cfRule type="cellIs" dxfId="11229" priority="180" operator="equal">
      <formula>"Remplaçant"</formula>
    </cfRule>
    <cfRule type="cellIs" dxfId="11228" priority="181" operator="equal">
      <formula>"Titulaire"</formula>
    </cfRule>
  </conditionalFormatting>
  <conditionalFormatting sqref="BX28:BY31 BX37:BY37">
    <cfRule type="cellIs" dxfId="11227" priority="178" operator="equal">
      <formula>"Remplaçant"</formula>
    </cfRule>
    <cfRule type="cellIs" dxfId="11226" priority="179" operator="equal">
      <formula>"Titulaire"</formula>
    </cfRule>
  </conditionalFormatting>
  <conditionalFormatting sqref="CA28:CB31 CA37:CB37">
    <cfRule type="cellIs" dxfId="11225" priority="176" operator="equal">
      <formula>"Remplaçant"</formula>
    </cfRule>
    <cfRule type="cellIs" dxfId="11224" priority="177" operator="equal">
      <formula>"Titulaire"</formula>
    </cfRule>
  </conditionalFormatting>
  <conditionalFormatting sqref="CD28:CE31 CD37:CE37">
    <cfRule type="cellIs" dxfId="11223" priority="174" operator="equal">
      <formula>"Remplaçant"</formula>
    </cfRule>
    <cfRule type="cellIs" dxfId="11222" priority="175" operator="equal">
      <formula>"Titulaire"</formula>
    </cfRule>
  </conditionalFormatting>
  <conditionalFormatting sqref="CG28:CH31 CG37:CH37">
    <cfRule type="cellIs" dxfId="11221" priority="172" operator="equal">
      <formula>"Remplaçant"</formula>
    </cfRule>
    <cfRule type="cellIs" dxfId="11220" priority="173" operator="equal">
      <formula>"Titulaire"</formula>
    </cfRule>
  </conditionalFormatting>
  <conditionalFormatting sqref="CJ28:CK31 CJ37:CK37">
    <cfRule type="cellIs" dxfId="11219" priority="170" operator="equal">
      <formula>"Remplaçant"</formula>
    </cfRule>
    <cfRule type="cellIs" dxfId="11218" priority="171" operator="equal">
      <formula>"Titulaire"</formula>
    </cfRule>
  </conditionalFormatting>
  <conditionalFormatting sqref="CM28:CN31 CM37:CN37">
    <cfRule type="cellIs" dxfId="11217" priority="168" operator="equal">
      <formula>"Remplaçant"</formula>
    </cfRule>
    <cfRule type="cellIs" dxfId="11216" priority="169" operator="equal">
      <formula>"Titulaire"</formula>
    </cfRule>
  </conditionalFormatting>
  <conditionalFormatting sqref="CP28:CQ31 CP37:CQ37">
    <cfRule type="cellIs" dxfId="11215" priority="166" operator="equal">
      <formula>"Remplaçant"</formula>
    </cfRule>
    <cfRule type="cellIs" dxfId="11214" priority="167" operator="equal">
      <formula>"Titulaire"</formula>
    </cfRule>
  </conditionalFormatting>
  <conditionalFormatting sqref="CS28:CT31 CS37:CT37">
    <cfRule type="cellIs" dxfId="11213" priority="164" operator="equal">
      <formula>"Remplaçant"</formula>
    </cfRule>
    <cfRule type="cellIs" dxfId="11212" priority="165" operator="equal">
      <formula>"Titulaire"</formula>
    </cfRule>
  </conditionalFormatting>
  <conditionalFormatting sqref="CV28:CW31 CV37:CW37">
    <cfRule type="cellIs" dxfId="11211" priority="162" operator="equal">
      <formula>"Remplaçant"</formula>
    </cfRule>
    <cfRule type="cellIs" dxfId="11210" priority="163" operator="equal">
      <formula>"Titulaire"</formula>
    </cfRule>
  </conditionalFormatting>
  <conditionalFormatting sqref="CY28:CZ31 CY37:CZ37">
    <cfRule type="cellIs" dxfId="11209" priority="160" operator="equal">
      <formula>"Remplaçant"</formula>
    </cfRule>
    <cfRule type="cellIs" dxfId="11208" priority="161" operator="equal">
      <formula>"Titulaire"</formula>
    </cfRule>
  </conditionalFormatting>
  <conditionalFormatting sqref="DB28:DC31 DB37:DC37">
    <cfRule type="cellIs" dxfId="11207" priority="158" operator="equal">
      <formula>"Remplaçant"</formula>
    </cfRule>
    <cfRule type="cellIs" dxfId="11206" priority="159" operator="equal">
      <formula>"Titulaire"</formula>
    </cfRule>
  </conditionalFormatting>
  <conditionalFormatting sqref="DE28:DF31 DE37:DF37">
    <cfRule type="cellIs" dxfId="11205" priority="156" operator="equal">
      <formula>"Remplaçant"</formula>
    </cfRule>
    <cfRule type="cellIs" dxfId="11204" priority="157" operator="equal">
      <formula>"Titulaire"</formula>
    </cfRule>
  </conditionalFormatting>
  <conditionalFormatting sqref="DH28:DI31 DH37:DI37">
    <cfRule type="cellIs" dxfId="11203" priority="154" operator="equal">
      <formula>"Remplaçant"</formula>
    </cfRule>
    <cfRule type="cellIs" dxfId="11202" priority="155" operator="equal">
      <formula>"Titulaire"</formula>
    </cfRule>
  </conditionalFormatting>
  <conditionalFormatting sqref="DK28:DL31 DK37:DL37">
    <cfRule type="cellIs" dxfId="11201" priority="152" operator="equal">
      <formula>"Remplaçant"</formula>
    </cfRule>
    <cfRule type="cellIs" dxfId="11200" priority="153" operator="equal">
      <formula>"Titulaire"</formula>
    </cfRule>
  </conditionalFormatting>
  <conditionalFormatting sqref="DN28:DO31 DN37:DO37">
    <cfRule type="cellIs" dxfId="11199" priority="150" operator="equal">
      <formula>"Remplaçant"</formula>
    </cfRule>
    <cfRule type="cellIs" dxfId="11198" priority="151" operator="equal">
      <formula>"Titulaire"</formula>
    </cfRule>
  </conditionalFormatting>
  <conditionalFormatting sqref="DQ28:DR31 DQ37:DR37">
    <cfRule type="cellIs" dxfId="11197" priority="148" operator="equal">
      <formula>"Remplaçant"</formula>
    </cfRule>
    <cfRule type="cellIs" dxfId="11196" priority="149" operator="equal">
      <formula>"Titulaire"</formula>
    </cfRule>
  </conditionalFormatting>
  <conditionalFormatting sqref="DT28:DU31 DT37:DU37">
    <cfRule type="cellIs" dxfId="11195" priority="146" operator="equal">
      <formula>"Remplaçant"</formula>
    </cfRule>
    <cfRule type="cellIs" dxfId="11194" priority="147" operator="equal">
      <formula>"Titulaire"</formula>
    </cfRule>
  </conditionalFormatting>
  <conditionalFormatting sqref="E28:F28 E30:F31 E29 E37:F37">
    <cfRule type="cellIs" dxfId="11193" priority="145" operator="equal">
      <formula>0</formula>
    </cfRule>
  </conditionalFormatting>
  <conditionalFormatting sqref="G28:I31 G37:I37">
    <cfRule type="cellIs" dxfId="11192" priority="144" operator="equal">
      <formula>0</formula>
    </cfRule>
  </conditionalFormatting>
  <conditionalFormatting sqref="F29">
    <cfRule type="cellIs" dxfId="11191" priority="143" operator="equal">
      <formula>0</formula>
    </cfRule>
  </conditionalFormatting>
  <conditionalFormatting sqref="I131:K134 F131:F134 M131:XFD134 M136:XFD139 F136:F139 I136:K139">
    <cfRule type="cellIs" dxfId="11190" priority="141" operator="equal">
      <formula>"Remplaçant"</formula>
    </cfRule>
    <cfRule type="cellIs" dxfId="11189" priority="142" operator="equal">
      <formula>"Titulaire"</formula>
    </cfRule>
  </conditionalFormatting>
  <conditionalFormatting sqref="F131:F134 F136:F139">
    <cfRule type="colorScale" priority="140">
      <colorScale>
        <cfvo type="min"/>
        <cfvo type="percentile" val="50"/>
        <cfvo type="max"/>
        <color rgb="FFF8696B"/>
        <color rgb="FFFFEB84"/>
        <color rgb="FF63BE7B"/>
      </colorScale>
    </cfRule>
  </conditionalFormatting>
  <conditionalFormatting sqref="B139 D139">
    <cfRule type="cellIs" dxfId="11188" priority="138" operator="equal">
      <formula>"Remplaçant"</formula>
    </cfRule>
    <cfRule type="cellIs" dxfId="11187" priority="139" operator="equal">
      <formula>"Titulaire"</formula>
    </cfRule>
  </conditionalFormatting>
  <conditionalFormatting sqref="H131:H134 H136:H139">
    <cfRule type="cellIs" dxfId="11186" priority="136" operator="equal">
      <formula>"Remplaçant"</formula>
    </cfRule>
    <cfRule type="cellIs" dxfId="11185" priority="137" operator="equal">
      <formula>"Titulaire"</formula>
    </cfRule>
  </conditionalFormatting>
  <conditionalFormatting sqref="H131:H134 H136:H139">
    <cfRule type="colorScale" priority="135">
      <colorScale>
        <cfvo type="min"/>
        <cfvo type="percentile" val="50"/>
        <cfvo type="max"/>
        <color rgb="FFF8696B"/>
        <color rgb="FFFFEB84"/>
        <color rgb="FF63BE7B"/>
      </colorScale>
    </cfRule>
  </conditionalFormatting>
  <conditionalFormatting sqref="G131:G134 G136:G139">
    <cfRule type="cellIs" dxfId="11184" priority="133" operator="equal">
      <formula>"Remplaçant"</formula>
    </cfRule>
    <cfRule type="cellIs" dxfId="11183" priority="134" operator="equal">
      <formula>"Titulaire"</formula>
    </cfRule>
  </conditionalFormatting>
  <conditionalFormatting sqref="G131:G134 G136:G139">
    <cfRule type="colorScale" priority="132">
      <colorScale>
        <cfvo type="min"/>
        <cfvo type="percentile" val="50"/>
        <cfvo type="max"/>
        <color rgb="FFF8696B"/>
        <color rgb="FFFFEB84"/>
        <color rgb="FF63BE7B"/>
      </colorScale>
    </cfRule>
  </conditionalFormatting>
  <conditionalFormatting sqref="M135:XFD135 F135 I135:K135">
    <cfRule type="cellIs" dxfId="11182" priority="130" operator="equal">
      <formula>"Remplaçant"</formula>
    </cfRule>
    <cfRule type="cellIs" dxfId="11181" priority="131" operator="equal">
      <formula>"Titulaire"</formula>
    </cfRule>
  </conditionalFormatting>
  <conditionalFormatting sqref="F135">
    <cfRule type="colorScale" priority="129">
      <colorScale>
        <cfvo type="min"/>
        <cfvo type="percentile" val="50"/>
        <cfvo type="max"/>
        <color rgb="FFF8696B"/>
        <color rgb="FFFFEB84"/>
        <color rgb="FF63BE7B"/>
      </colorScale>
    </cfRule>
  </conditionalFormatting>
  <conditionalFormatting sqref="H135">
    <cfRule type="cellIs" dxfId="11180" priority="127" operator="equal">
      <formula>"Remplaçant"</formula>
    </cfRule>
    <cfRule type="cellIs" dxfId="11179" priority="128" operator="equal">
      <formula>"Titulaire"</formula>
    </cfRule>
  </conditionalFormatting>
  <conditionalFormatting sqref="H135">
    <cfRule type="colorScale" priority="126">
      <colorScale>
        <cfvo type="min"/>
        <cfvo type="percentile" val="50"/>
        <cfvo type="max"/>
        <color rgb="FFF8696B"/>
        <color rgb="FFFFEB84"/>
        <color rgb="FF63BE7B"/>
      </colorScale>
    </cfRule>
  </conditionalFormatting>
  <conditionalFormatting sqref="G135">
    <cfRule type="cellIs" dxfId="11178" priority="124" operator="equal">
      <formula>"Remplaçant"</formula>
    </cfRule>
    <cfRule type="cellIs" dxfId="11177" priority="125" operator="equal">
      <formula>"Titulaire"</formula>
    </cfRule>
  </conditionalFormatting>
  <conditionalFormatting sqref="G135">
    <cfRule type="colorScale" priority="123">
      <colorScale>
        <cfvo type="min"/>
        <cfvo type="percentile" val="50"/>
        <cfvo type="max"/>
        <color rgb="FFF8696B"/>
        <color rgb="FFFFEB84"/>
        <color rgb="FF63BE7B"/>
      </colorScale>
    </cfRule>
  </conditionalFormatting>
  <conditionalFormatting sqref="J32:O36 DS32:DS36 DP32:DP36 DM32:DM36 DJ32:DJ36 DG32:DG36 DD32:DD36 DA32:DA36 CX32:CX36 CU32:CU36 CR32:CR36 CO32:CO36 CL32:CL36 CI32:CI36 CF32:CF36 CC32:CC36 BZ32:BZ36 BW32:BW36 BT32:BT36 BQ32:BQ36 BN32:BN36 BK32:BK36 BH32:BH36 BE32:BE36 BB32:BB36 AY32:AY36 AV32:AV36 AS32:AS36 AP32:AP36 AM32:AM36 AJ32:AJ36 AG32:AG36 AD32:AD36 AA32:AA36 X32:X36 DV32:XFD36 R32:R36">
    <cfRule type="cellIs" dxfId="11176" priority="120" operator="equal">
      <formula>"Remplaçant"</formula>
    </cfRule>
    <cfRule type="cellIs" dxfId="11175" priority="121" operator="equal">
      <formula>"Titulaire"</formula>
    </cfRule>
  </conditionalFormatting>
  <conditionalFormatting sqref="J32:K36">
    <cfRule type="cellIs" dxfId="11174" priority="119" operator="equal">
      <formula>0</formula>
    </cfRule>
  </conditionalFormatting>
  <conditionalFormatting sqref="P32:Q36">
    <cfRule type="cellIs" dxfId="11173" priority="117" operator="equal">
      <formula>"Remplaçant"</formula>
    </cfRule>
    <cfRule type="cellIs" dxfId="11172" priority="118" operator="equal">
      <formula>"Titulaire"</formula>
    </cfRule>
  </conditionalFormatting>
  <conditionalFormatting sqref="S32:T36">
    <cfRule type="cellIs" dxfId="11171" priority="115" operator="equal">
      <formula>"Remplaçant"</formula>
    </cfRule>
    <cfRule type="cellIs" dxfId="11170" priority="116" operator="equal">
      <formula>"Titulaire"</formula>
    </cfRule>
  </conditionalFormatting>
  <conditionalFormatting sqref="J32:J36">
    <cfRule type="top10" dxfId="11169" priority="122" rank="11"/>
  </conditionalFormatting>
  <conditionalFormatting sqref="U33:U36">
    <cfRule type="cellIs" dxfId="11168" priority="113" operator="equal">
      <formula>"Remplaçant"</formula>
    </cfRule>
    <cfRule type="cellIs" dxfId="11167" priority="114" operator="equal">
      <formula>"Titulaire"</formula>
    </cfRule>
  </conditionalFormatting>
  <conditionalFormatting sqref="V32:W36">
    <cfRule type="cellIs" dxfId="11166" priority="111" operator="equal">
      <formula>"Remplaçant"</formula>
    </cfRule>
    <cfRule type="cellIs" dxfId="11165" priority="112" operator="equal">
      <formula>"Titulaire"</formula>
    </cfRule>
  </conditionalFormatting>
  <conditionalFormatting sqref="Y32:Z36">
    <cfRule type="cellIs" dxfId="11164" priority="109" operator="equal">
      <formula>"Remplaçant"</formula>
    </cfRule>
    <cfRule type="cellIs" dxfId="11163" priority="110" operator="equal">
      <formula>"Titulaire"</formula>
    </cfRule>
  </conditionalFormatting>
  <conditionalFormatting sqref="AB32:AC36">
    <cfRule type="cellIs" dxfId="11162" priority="107" operator="equal">
      <formula>"Remplaçant"</formula>
    </cfRule>
    <cfRule type="cellIs" dxfId="11161" priority="108" operator="equal">
      <formula>"Titulaire"</formula>
    </cfRule>
  </conditionalFormatting>
  <conditionalFormatting sqref="AE32:AF36">
    <cfRule type="cellIs" dxfId="11160" priority="105" operator="equal">
      <formula>"Remplaçant"</formula>
    </cfRule>
    <cfRule type="cellIs" dxfId="11159" priority="106" operator="equal">
      <formula>"Titulaire"</formula>
    </cfRule>
  </conditionalFormatting>
  <conditionalFormatting sqref="AH32:AI36">
    <cfRule type="cellIs" dxfId="11158" priority="103" operator="equal">
      <formula>"Remplaçant"</formula>
    </cfRule>
    <cfRule type="cellIs" dxfId="11157" priority="104" operator="equal">
      <formula>"Titulaire"</formula>
    </cfRule>
  </conditionalFormatting>
  <conditionalFormatting sqref="AK32:AL36">
    <cfRule type="cellIs" dxfId="11156" priority="101" operator="equal">
      <formula>"Remplaçant"</formula>
    </cfRule>
    <cfRule type="cellIs" dxfId="11155" priority="102" operator="equal">
      <formula>"Titulaire"</formula>
    </cfRule>
  </conditionalFormatting>
  <conditionalFormatting sqref="AN32:AO36">
    <cfRule type="cellIs" dxfId="11154" priority="99" operator="equal">
      <formula>"Remplaçant"</formula>
    </cfRule>
    <cfRule type="cellIs" dxfId="11153" priority="100" operator="equal">
      <formula>"Titulaire"</formula>
    </cfRule>
  </conditionalFormatting>
  <conditionalFormatting sqref="AQ32:AR36">
    <cfRule type="cellIs" dxfId="11152" priority="97" operator="equal">
      <formula>"Remplaçant"</formula>
    </cfRule>
    <cfRule type="cellIs" dxfId="11151" priority="98" operator="equal">
      <formula>"Titulaire"</formula>
    </cfRule>
  </conditionalFormatting>
  <conditionalFormatting sqref="AT32:AU36">
    <cfRule type="cellIs" dxfId="11150" priority="95" operator="equal">
      <formula>"Remplaçant"</formula>
    </cfRule>
    <cfRule type="cellIs" dxfId="11149" priority="96" operator="equal">
      <formula>"Titulaire"</formula>
    </cfRule>
  </conditionalFormatting>
  <conditionalFormatting sqref="AW32:AX36">
    <cfRule type="cellIs" dxfId="11148" priority="93" operator="equal">
      <formula>"Remplaçant"</formula>
    </cfRule>
    <cfRule type="cellIs" dxfId="11147" priority="94" operator="equal">
      <formula>"Titulaire"</formula>
    </cfRule>
  </conditionalFormatting>
  <conditionalFormatting sqref="AZ32:BA36">
    <cfRule type="cellIs" dxfId="11146" priority="91" operator="equal">
      <formula>"Remplaçant"</formula>
    </cfRule>
    <cfRule type="cellIs" dxfId="11145" priority="92" operator="equal">
      <formula>"Titulaire"</formula>
    </cfRule>
  </conditionalFormatting>
  <conditionalFormatting sqref="BC32:BD36">
    <cfRule type="cellIs" dxfId="11144" priority="89" operator="equal">
      <formula>"Remplaçant"</formula>
    </cfRule>
    <cfRule type="cellIs" dxfId="11143" priority="90" operator="equal">
      <formula>"Titulaire"</formula>
    </cfRule>
  </conditionalFormatting>
  <conditionalFormatting sqref="BF32:BG36">
    <cfRule type="cellIs" dxfId="11142" priority="87" operator="equal">
      <formula>"Remplaçant"</formula>
    </cfRule>
    <cfRule type="cellIs" dxfId="11141" priority="88" operator="equal">
      <formula>"Titulaire"</formula>
    </cfRule>
  </conditionalFormatting>
  <conditionalFormatting sqref="BI32:BJ36">
    <cfRule type="cellIs" dxfId="11140" priority="85" operator="equal">
      <formula>"Remplaçant"</formula>
    </cfRule>
    <cfRule type="cellIs" dxfId="11139" priority="86" operator="equal">
      <formula>"Titulaire"</formula>
    </cfRule>
  </conditionalFormatting>
  <conditionalFormatting sqref="BL32:BM36">
    <cfRule type="cellIs" dxfId="11138" priority="83" operator="equal">
      <formula>"Remplaçant"</formula>
    </cfRule>
    <cfRule type="cellIs" dxfId="11137" priority="84" operator="equal">
      <formula>"Titulaire"</formula>
    </cfRule>
  </conditionalFormatting>
  <conditionalFormatting sqref="BO32:BP36">
    <cfRule type="cellIs" dxfId="11136" priority="81" operator="equal">
      <formula>"Remplaçant"</formula>
    </cfRule>
    <cfRule type="cellIs" dxfId="11135" priority="82" operator="equal">
      <formula>"Titulaire"</formula>
    </cfRule>
  </conditionalFormatting>
  <conditionalFormatting sqref="BR32:BS36">
    <cfRule type="cellIs" dxfId="11134" priority="79" operator="equal">
      <formula>"Remplaçant"</formula>
    </cfRule>
    <cfRule type="cellIs" dxfId="11133" priority="80" operator="equal">
      <formula>"Titulaire"</formula>
    </cfRule>
  </conditionalFormatting>
  <conditionalFormatting sqref="BU32:BV36">
    <cfRule type="cellIs" dxfId="11132" priority="77" operator="equal">
      <formula>"Remplaçant"</formula>
    </cfRule>
    <cfRule type="cellIs" dxfId="11131" priority="78" operator="equal">
      <formula>"Titulaire"</formula>
    </cfRule>
  </conditionalFormatting>
  <conditionalFormatting sqref="BX32:BY36">
    <cfRule type="cellIs" dxfId="11130" priority="75" operator="equal">
      <formula>"Remplaçant"</formula>
    </cfRule>
    <cfRule type="cellIs" dxfId="11129" priority="76" operator="equal">
      <formula>"Titulaire"</formula>
    </cfRule>
  </conditionalFormatting>
  <conditionalFormatting sqref="CA32:CB36">
    <cfRule type="cellIs" dxfId="11128" priority="73" operator="equal">
      <formula>"Remplaçant"</formula>
    </cfRule>
    <cfRule type="cellIs" dxfId="11127" priority="74" operator="equal">
      <formula>"Titulaire"</formula>
    </cfRule>
  </conditionalFormatting>
  <conditionalFormatting sqref="CD32:CE36">
    <cfRule type="cellIs" dxfId="11126" priority="71" operator="equal">
      <formula>"Remplaçant"</formula>
    </cfRule>
    <cfRule type="cellIs" dxfId="11125" priority="72" operator="equal">
      <formula>"Titulaire"</formula>
    </cfRule>
  </conditionalFormatting>
  <conditionalFormatting sqref="CG32:CH36">
    <cfRule type="cellIs" dxfId="11124" priority="69" operator="equal">
      <formula>"Remplaçant"</formula>
    </cfRule>
    <cfRule type="cellIs" dxfId="11123" priority="70" operator="equal">
      <formula>"Titulaire"</formula>
    </cfRule>
  </conditionalFormatting>
  <conditionalFormatting sqref="CJ32:CK36">
    <cfRule type="cellIs" dxfId="11122" priority="67" operator="equal">
      <formula>"Remplaçant"</formula>
    </cfRule>
    <cfRule type="cellIs" dxfId="11121" priority="68" operator="equal">
      <formula>"Titulaire"</formula>
    </cfRule>
  </conditionalFormatting>
  <conditionalFormatting sqref="CM32:CN36">
    <cfRule type="cellIs" dxfId="11120" priority="65" operator="equal">
      <formula>"Remplaçant"</formula>
    </cfRule>
    <cfRule type="cellIs" dxfId="11119" priority="66" operator="equal">
      <formula>"Titulaire"</formula>
    </cfRule>
  </conditionalFormatting>
  <conditionalFormatting sqref="CP32:CQ36">
    <cfRule type="cellIs" dxfId="11118" priority="63" operator="equal">
      <formula>"Remplaçant"</formula>
    </cfRule>
    <cfRule type="cellIs" dxfId="11117" priority="64" operator="equal">
      <formula>"Titulaire"</formula>
    </cfRule>
  </conditionalFormatting>
  <conditionalFormatting sqref="CS32:CT36">
    <cfRule type="cellIs" dxfId="11116" priority="61" operator="equal">
      <formula>"Remplaçant"</formula>
    </cfRule>
    <cfRule type="cellIs" dxfId="11115" priority="62" operator="equal">
      <formula>"Titulaire"</formula>
    </cfRule>
  </conditionalFormatting>
  <conditionalFormatting sqref="CV32:CW36">
    <cfRule type="cellIs" dxfId="11114" priority="59" operator="equal">
      <formula>"Remplaçant"</formula>
    </cfRule>
    <cfRule type="cellIs" dxfId="11113" priority="60" operator="equal">
      <formula>"Titulaire"</formula>
    </cfRule>
  </conditionalFormatting>
  <conditionalFormatting sqref="CY32:CZ36">
    <cfRule type="cellIs" dxfId="11112" priority="57" operator="equal">
      <formula>"Remplaçant"</formula>
    </cfRule>
    <cfRule type="cellIs" dxfId="11111" priority="58" operator="equal">
      <formula>"Titulaire"</formula>
    </cfRule>
  </conditionalFormatting>
  <conditionalFormatting sqref="DB32:DC36">
    <cfRule type="cellIs" dxfId="11110" priority="55" operator="equal">
      <formula>"Remplaçant"</formula>
    </cfRule>
    <cfRule type="cellIs" dxfId="11109" priority="56" operator="equal">
      <formula>"Titulaire"</formula>
    </cfRule>
  </conditionalFormatting>
  <conditionalFormatting sqref="DE32:DF36">
    <cfRule type="cellIs" dxfId="11108" priority="53" operator="equal">
      <formula>"Remplaçant"</formula>
    </cfRule>
    <cfRule type="cellIs" dxfId="11107" priority="54" operator="equal">
      <formula>"Titulaire"</formula>
    </cfRule>
  </conditionalFormatting>
  <conditionalFormatting sqref="DH32:DI36">
    <cfRule type="cellIs" dxfId="11106" priority="51" operator="equal">
      <formula>"Remplaçant"</formula>
    </cfRule>
    <cfRule type="cellIs" dxfId="11105" priority="52" operator="equal">
      <formula>"Titulaire"</formula>
    </cfRule>
  </conditionalFormatting>
  <conditionalFormatting sqref="DK32:DL36">
    <cfRule type="cellIs" dxfId="11104" priority="49" operator="equal">
      <formula>"Remplaçant"</formula>
    </cfRule>
    <cfRule type="cellIs" dxfId="11103" priority="50" operator="equal">
      <formula>"Titulaire"</formula>
    </cfRule>
  </conditionalFormatting>
  <conditionalFormatting sqref="DN32:DO36">
    <cfRule type="cellIs" dxfId="11102" priority="47" operator="equal">
      <formula>"Remplaçant"</formula>
    </cfRule>
    <cfRule type="cellIs" dxfId="11101" priority="48" operator="equal">
      <formula>"Titulaire"</formula>
    </cfRule>
  </conditionalFormatting>
  <conditionalFormatting sqref="DQ32:DR36">
    <cfRule type="cellIs" dxfId="11100" priority="45" operator="equal">
      <formula>"Remplaçant"</formula>
    </cfRule>
    <cfRule type="cellIs" dxfId="11099" priority="46" operator="equal">
      <formula>"Titulaire"</formula>
    </cfRule>
  </conditionalFormatting>
  <conditionalFormatting sqref="DT32:DU36">
    <cfRule type="cellIs" dxfId="11098" priority="43" operator="equal">
      <formula>"Remplaçant"</formula>
    </cfRule>
    <cfRule type="cellIs" dxfId="11097" priority="44" operator="equal">
      <formula>"Titulaire"</formula>
    </cfRule>
  </conditionalFormatting>
  <conditionalFormatting sqref="E32:F36">
    <cfRule type="cellIs" dxfId="11096" priority="42" operator="equal">
      <formula>0</formula>
    </cfRule>
  </conditionalFormatting>
  <conditionalFormatting sqref="G32:I36">
    <cfRule type="cellIs" dxfId="11095" priority="41" operator="equal">
      <formula>0</formula>
    </cfRule>
  </conditionalFormatting>
  <conditionalFormatting sqref="U1">
    <cfRule type="cellIs" dxfId="11094" priority="39" operator="equal">
      <formula>"Remplaçant"</formula>
    </cfRule>
    <cfRule type="cellIs" dxfId="11093" priority="40" operator="equal">
      <formula>"Titulaire"</formula>
    </cfRule>
  </conditionalFormatting>
  <conditionalFormatting sqref="U20">
    <cfRule type="cellIs" dxfId="11092" priority="37" operator="equal">
      <formula>"Remplaçant"</formula>
    </cfRule>
    <cfRule type="cellIs" dxfId="11091" priority="38" operator="equal">
      <formula>"Titulaire"</formula>
    </cfRule>
  </conditionalFormatting>
  <conditionalFormatting sqref="U28">
    <cfRule type="cellIs" dxfId="11090" priority="35" operator="equal">
      <formula>"Remplaçant"</formula>
    </cfRule>
    <cfRule type="cellIs" dxfId="11089" priority="36" operator="equal">
      <formula>"Titulaire"</formula>
    </cfRule>
  </conditionalFormatting>
  <conditionalFormatting sqref="U32">
    <cfRule type="cellIs" dxfId="11088" priority="33" operator="equal">
      <formula>"Remplaçant"</formula>
    </cfRule>
    <cfRule type="cellIs" dxfId="11087" priority="34" operator="equal">
      <formula>"Titulaire"</formula>
    </cfRule>
  </conditionalFormatting>
  <conditionalFormatting sqref="U9">
    <cfRule type="cellIs" dxfId="11086" priority="31" operator="equal">
      <formula>"Remplaçant"</formula>
    </cfRule>
    <cfRule type="cellIs" dxfId="11085" priority="32" operator="equal">
      <formula>"Titulaire"</formula>
    </cfRule>
  </conditionalFormatting>
  <conditionalFormatting sqref="U21">
    <cfRule type="cellIs" dxfId="11084" priority="29" operator="equal">
      <formula>"Remplaçant"</formula>
    </cfRule>
    <cfRule type="cellIs" dxfId="11083" priority="30" operator="equal">
      <formula>"Titulaire"</formula>
    </cfRule>
  </conditionalFormatting>
  <conditionalFormatting sqref="U19">
    <cfRule type="cellIs" dxfId="11082" priority="27" operator="equal">
      <formula>"Remplaçant"</formula>
    </cfRule>
    <cfRule type="cellIs" dxfId="11081" priority="28" operator="equal">
      <formula>"Titulaire"</formula>
    </cfRule>
  </conditionalFormatting>
  <conditionalFormatting sqref="U10">
    <cfRule type="cellIs" dxfId="11080" priority="25" operator="equal">
      <formula>"Remplaçant"</formula>
    </cfRule>
    <cfRule type="cellIs" dxfId="11079" priority="26" operator="equal">
      <formula>"Titulaire"</formula>
    </cfRule>
  </conditionalFormatting>
  <conditionalFormatting sqref="U22">
    <cfRule type="cellIs" dxfId="11078" priority="23" operator="equal">
      <formula>"Remplaçant"</formula>
    </cfRule>
    <cfRule type="cellIs" dxfId="11077" priority="24" operator="equal">
      <formula>"Titulaire"</formula>
    </cfRule>
  </conditionalFormatting>
  <conditionalFormatting sqref="U16">
    <cfRule type="cellIs" dxfId="11076" priority="21" operator="equal">
      <formula>"Remplaçant"</formula>
    </cfRule>
    <cfRule type="cellIs" dxfId="11075" priority="22" operator="equal">
      <formula>"Titulaire"</formula>
    </cfRule>
  </conditionalFormatting>
  <conditionalFormatting sqref="U26">
    <cfRule type="cellIs" dxfId="11074" priority="19" operator="equal">
      <formula>"Remplaçant"</formula>
    </cfRule>
    <cfRule type="cellIs" dxfId="11073" priority="20" operator="equal">
      <formula>"Titulaire"</formula>
    </cfRule>
  </conditionalFormatting>
  <conditionalFormatting sqref="U6">
    <cfRule type="cellIs" dxfId="11072" priority="17" operator="equal">
      <formula>"Remplaçant"</formula>
    </cfRule>
    <cfRule type="cellIs" dxfId="11071" priority="18" operator="equal">
      <formula>"Titulaire"</formula>
    </cfRule>
  </conditionalFormatting>
  <conditionalFormatting sqref="U18">
    <cfRule type="cellIs" dxfId="11070" priority="1" operator="equal">
      <formula>"Remplaçant"</formula>
    </cfRule>
    <cfRule type="cellIs" dxfId="11069" priority="2" operator="equal">
      <formula>"Titulaire"</formula>
    </cfRule>
  </conditionalFormatting>
  <conditionalFormatting sqref="U29">
    <cfRule type="cellIs" dxfId="11068" priority="13" operator="equal">
      <formula>"Remplaçant"</formula>
    </cfRule>
    <cfRule type="cellIs" dxfId="11067" priority="14" operator="equal">
      <formula>"Titulaire"</formula>
    </cfRule>
  </conditionalFormatting>
  <conditionalFormatting sqref="U27">
    <cfRule type="cellIs" dxfId="11066" priority="11" operator="equal">
      <formula>"Remplaçant"</formula>
    </cfRule>
    <cfRule type="cellIs" dxfId="11065" priority="12" operator="equal">
      <formula>"Titulaire"</formula>
    </cfRule>
  </conditionalFormatting>
  <conditionalFormatting sqref="U12">
    <cfRule type="cellIs" dxfId="11064" priority="9" operator="equal">
      <formula>"Remplaçant"</formula>
    </cfRule>
    <cfRule type="cellIs" dxfId="11063" priority="10" operator="equal">
      <formula>"Titulaire"</formula>
    </cfRule>
  </conditionalFormatting>
  <conditionalFormatting sqref="U13">
    <cfRule type="cellIs" dxfId="11062" priority="7" operator="equal">
      <formula>"Remplaçant"</formula>
    </cfRule>
    <cfRule type="cellIs" dxfId="11061" priority="8" operator="equal">
      <formula>"Titulaire"</formula>
    </cfRule>
  </conditionalFormatting>
  <conditionalFormatting sqref="U23">
    <cfRule type="cellIs" dxfId="11060" priority="5" operator="equal">
      <formula>"Remplaçant"</formula>
    </cfRule>
    <cfRule type="cellIs" dxfId="11059" priority="6" operator="equal">
      <formula>"Titulaire"</formula>
    </cfRule>
  </conditionalFormatting>
  <conditionalFormatting sqref="U25">
    <cfRule type="cellIs" dxfId="11058" priority="3" operator="equal">
      <formula>"Remplaçant"</formula>
    </cfRule>
    <cfRule type="cellIs" dxfId="11057" priority="4" operator="equal">
      <formula>"Titulaire"</formula>
    </cfRule>
  </conditionalFormatting>
  <hyperlinks>
    <hyperlink ref="B29" r:id="rId1" tooltip="Paul Charruau" display="http://www.lequipe.fr/Football/FootballFicheJoueur42678.html"/>
    <hyperlink ref="B20" r:id="rId2" tooltip="Jean-Louis Leca" display="http://www.lequipe.fr/Football/FootballFicheJoueur21014.html"/>
    <hyperlink ref="B5" r:id="rId3" tooltip="Thomas Vincensini" display="http://www.lequipe.fr/Football/FootballFicheJoueur38168.html"/>
    <hyperlink ref="B32" r:id="rId4" tooltip="Pierre Bengtsson" display="http://www.lequipe.fr/Football/FootballFicheJoueur40766.html"/>
    <hyperlink ref="B7" r:id="rId5" tooltip="Julien Benhaim" display="http://www.lequipe.fr/Football/FootballFicheJoueur55868.html"/>
    <hyperlink ref="B28" r:id="rId6" tooltip="Gilles Cioni" display="http://www.lequipe.fr/Football/FootballFicheJoueur24587.html"/>
    <hyperlink ref="B33" r:id="rId7" tooltip="Ismael Diallo" display="http://www.lequipe.fr/Football/FootballFicheJoueur58311.html"/>
    <hyperlink ref="B24" r:id="rId8" tooltip="Alexander Djiku" display="http://www.lequipe.fr/Football/FootballFicheJoueur47894.html"/>
    <hyperlink ref="B8" r:id="rId9" tooltip="Abdelhamid El Kaoutari" display="http://www.lequipe.fr/Football/FootballFicheJoueur29281.html"/>
    <hyperlink ref="B27" r:id="rId10" tooltip="Florian Marange" display="http://www.lequipe.fr/Football/FootballFicheJoueur22052.html"/>
    <hyperlink ref="B21" r:id="rId11" tooltip="Mathieu Peybernes" display="http://www.lequipe.fr/Football/FootballFicheJoueur30252.html"/>
    <hyperlink ref="B9" r:id="rId12" tooltip="Sébastien Squillaci" display="http://www.lequipe.fr/Football/FootballFicheJoueur5000000000000000000010658.html"/>
    <hyperlink ref="B30" r:id="rId13" tooltip="Edgar Alexandre" display="http://www.lequipe.fr/Football/FootballFicheJoueur58216.html"/>
    <hyperlink ref="B11" r:id="rId14" tooltip="Farid Boulaya" display="http://www.lequipe.fr/Football/FootballFicheJoueur45499.html"/>
    <hyperlink ref="B22" r:id="rId15" tooltip="Yannick Cahuzac" display="http://www.lequipe.fr/Football/FootballFicheJoueur10000000000000000000012238.html"/>
    <hyperlink ref="B13" r:id="rId16" tooltip="Gaël Danic" display="http://www.lequipe.fr/Football/FootballFicheJoueur10465.html"/>
    <hyperlink ref="B6" r:id="rId17" tooltip="Sadio Diallo" display="http://www.lequipe.fr/Football/FootballFicheJoueur35945.html"/>
    <hyperlink ref="B34" r:id="rId18" tooltip="Jean-Bapti Giabiconi" display="http://www.lequipe.fr/Football/FootballFicheJoueur60991.html"/>
    <hyperlink ref="B15" r:id="rId19" tooltip="Lyes Houri" display="http://www.lequipe.fr/Football/FootballFicheJoueur48801.html"/>
    <hyperlink ref="B17" r:id="rId20" tooltip="Abdoulaye Keita" display="http://www.lequipe.fr/Football/FootballFicheJoueur47946.html"/>
    <hyperlink ref="B19" r:id="rId21" tooltip="Mehdi Mostefa" display="http://www.lequipe.fr/Football/FootballFicheJoueur21050.html"/>
    <hyperlink ref="B23" r:id="rId22" tooltip="Axel Ngando" display="http://www.lequipe.fr/Football/FootballFicheJoueur40759.html"/>
    <hyperlink ref="B31" r:id="rId23" tooltip="Rashade Sido" display="http://www.lequipe.fr/Football/FootballFicheJoueur57662.html"/>
    <hyperlink ref="B18" r:id="rId24" tooltip="Thievy Bifouma" display="http://www.lequipe.fr/Football/FootballFicheJoueur40891.html"/>
    <hyperlink ref="B12" r:id="rId25" tooltip="Jerson Cabral" display="http://www.lequipe.fr/Football/FootballFicheJoueur38983.html"/>
    <hyperlink ref="B25" r:id="rId26" tooltip="Lassana Coulibaly" display="http://www.lequipe.fr/Football/FootballFicheJoueur57216.html"/>
    <hyperlink ref="B26" r:id="rId27" tooltip="Enzo Crivelli" display="http://www.lequipe.fr/Football/FootballFicheJoueur50597.html"/>
    <hyperlink ref="B16" r:id="rId28" tooltip="Lenny Nangis" display="http://www.lequipe.fr/Football/FootballFicheJoueur37431.html"/>
    <hyperlink ref="B14" r:id="rId29" tooltip="Florian Raspentino" display="http://www.lequipe.fr/Football/FootballFicheJoueur255000000000000000000025417.html"/>
    <hyperlink ref="B10" r:id="rId30" tooltip="Allan Saint-Maximin" display="http://www.lequipe.fr/Football/FootballFicheJoueur49841.html"/>
    <hyperlink ref="B132" r:id="rId31" tooltip="Paul Charruau" display="http://www.lequipe.fr/Football/FootballFicheJoueur42678.html"/>
    <hyperlink ref="B123" r:id="rId32" tooltip="Jean-Louis Leca" display="http://www.lequipe.fr/Football/FootballFicheJoueur21014.html"/>
    <hyperlink ref="B108" r:id="rId33" tooltip="Thomas Vincensini" display="http://www.lequipe.fr/Football/FootballFicheJoueur38168.html"/>
    <hyperlink ref="B135" r:id="rId34" tooltip="Pierre Bengtsson" display="http://www.lequipe.fr/Football/FootballFicheJoueur40766.html"/>
    <hyperlink ref="B110" r:id="rId35" tooltip="Julien Benhaim" display="http://www.lequipe.fr/Football/FootballFicheJoueur55868.html"/>
    <hyperlink ref="B131" r:id="rId36" tooltip="Gilles Cioni" display="http://www.lequipe.fr/Football/FootballFicheJoueur24587.html"/>
    <hyperlink ref="B136" r:id="rId37" tooltip="Ismael Diallo" display="http://www.lequipe.fr/Football/FootballFicheJoueur58311.html"/>
    <hyperlink ref="B127" r:id="rId38" tooltip="Alexander Djiku" display="http://www.lequipe.fr/Football/FootballFicheJoueur47894.html"/>
    <hyperlink ref="B111" r:id="rId39" tooltip="Abdelhamid El Kaoutari" display="http://www.lequipe.fr/Football/FootballFicheJoueur29281.html"/>
    <hyperlink ref="B130" r:id="rId40" tooltip="Florian Marange" display="http://www.lequipe.fr/Football/FootballFicheJoueur22052.html"/>
    <hyperlink ref="B124" r:id="rId41" tooltip="Mathieu Peybernes" display="http://www.lequipe.fr/Football/FootballFicheJoueur30252.html"/>
    <hyperlink ref="B112" r:id="rId42" tooltip="Sébastien Squillaci" display="http://www.lequipe.fr/Football/FootballFicheJoueur5000000000000000000010658.html"/>
    <hyperlink ref="B133" r:id="rId43" tooltip="Edgar Alexandre" display="http://www.lequipe.fr/Football/FootballFicheJoueur58216.html"/>
    <hyperlink ref="B114" r:id="rId44" tooltip="Farid Boulaya" display="http://www.lequipe.fr/Football/FootballFicheJoueur45499.html"/>
    <hyperlink ref="B125" r:id="rId45" tooltip="Yannick Cahuzac" display="http://www.lequipe.fr/Football/FootballFicheJoueur10000000000000000000012238.html"/>
    <hyperlink ref="B116" r:id="rId46" tooltip="Gaël Danic" display="http://www.lequipe.fr/Football/FootballFicheJoueur10465.html"/>
    <hyperlink ref="B109" r:id="rId47" tooltip="Sadio Diallo" display="http://www.lequipe.fr/Football/FootballFicheJoueur35945.html"/>
    <hyperlink ref="B137" r:id="rId48" tooltip="Jean-Bapti Giabiconi" display="http://www.lequipe.fr/Football/FootballFicheJoueur60991.html"/>
    <hyperlink ref="B118" r:id="rId49" tooltip="Lyes Houri" display="http://www.lequipe.fr/Football/FootballFicheJoueur48801.html"/>
    <hyperlink ref="B120" r:id="rId50" tooltip="Abdoulaye Keita" display="http://www.lequipe.fr/Football/FootballFicheJoueur47946.html"/>
    <hyperlink ref="B122" r:id="rId51" tooltip="Mehdi Mostefa" display="http://www.lequipe.fr/Football/FootballFicheJoueur21050.html"/>
    <hyperlink ref="B126" r:id="rId52" tooltip="Axel Ngando" display="http://www.lequipe.fr/Football/FootballFicheJoueur40759.html"/>
    <hyperlink ref="B134" r:id="rId53" tooltip="Rashade Sido" display="http://www.lequipe.fr/Football/FootballFicheJoueur57662.html"/>
    <hyperlink ref="B121" r:id="rId54" tooltip="Thievy Bifouma" display="http://www.lequipe.fr/Football/FootballFicheJoueur40891.html"/>
    <hyperlink ref="B115" r:id="rId55" tooltip="Jerson Cabral" display="http://www.lequipe.fr/Football/FootballFicheJoueur38983.html"/>
    <hyperlink ref="B128" r:id="rId56" tooltip="Lassana Coulibaly" display="http://www.lequipe.fr/Football/FootballFicheJoueur57216.html"/>
    <hyperlink ref="B129" r:id="rId57" tooltip="Enzo Crivelli" display="http://www.lequipe.fr/Football/FootballFicheJoueur50597.html"/>
    <hyperlink ref="B119" r:id="rId58" tooltip="Lenny Nangis" display="http://www.lequipe.fr/Football/FootballFicheJoueur37431.html"/>
    <hyperlink ref="B117" r:id="rId59" tooltip="Florian Raspentino" display="http://www.lequipe.fr/Football/FootballFicheJoueur255000000000000000000025417.html"/>
    <hyperlink ref="B113" r:id="rId60" tooltip="Allan Saint-Maximin" display="http://www.lequipe.fr/Football/FootballFicheJoueur49841.html"/>
  </hyperlinks>
  <pageMargins left="0.7" right="0.7" top="0.75" bottom="0.75" header="0.3" footer="0.3"/>
  <pageSetup paperSize="9" orientation="portrait" r:id="rId61"/>
  <drawing r:id="rId62"/>
  <legacyDrawing r:id="rId6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dimension ref="A1:DX427"/>
  <sheetViews>
    <sheetView showGridLines="0" zoomScale="85" zoomScaleNormal="85" workbookViewId="0">
      <selection activeCell="V20" sqref="V20"/>
    </sheetView>
  </sheetViews>
  <sheetFormatPr baseColWidth="10" defaultRowHeight="12.75" x14ac:dyDescent="0.2"/>
  <cols>
    <col min="1" max="1" width="11.42578125" style="94"/>
    <col min="2" max="2" width="24.7109375" style="92" customWidth="1"/>
    <col min="3" max="3" width="8" style="132" bestFit="1" customWidth="1"/>
    <col min="4" max="4" width="11.85546875" style="132" bestFit="1" customWidth="1"/>
    <col min="5" max="8" width="8.7109375" style="93" customWidth="1"/>
    <col min="9" max="10" width="10.28515625" style="93" bestFit="1" customWidth="1"/>
    <col min="11" max="11" width="10.5703125" style="93" bestFit="1" customWidth="1"/>
    <col min="12" max="12" width="10.28515625" style="93" bestFit="1" customWidth="1"/>
    <col min="13" max="14" width="3.7109375" style="93" customWidth="1"/>
    <col min="15" max="15" width="10.28515625" style="93" bestFit="1" customWidth="1"/>
    <col min="16" max="17" width="3.7109375" style="93" customWidth="1"/>
    <col min="18" max="18" width="10.28515625" style="93" bestFit="1" customWidth="1"/>
    <col min="19" max="20" width="3.7109375" style="93" customWidth="1"/>
    <col min="21" max="21" width="10.28515625" style="93" bestFit="1" customWidth="1"/>
    <col min="22" max="23" width="3.7109375" style="93" customWidth="1"/>
    <col min="24" max="24" width="10.28515625" style="93" bestFit="1" customWidth="1"/>
    <col min="25" max="26" width="3.7109375" style="93" customWidth="1"/>
    <col min="27" max="27" width="10.28515625" style="93" bestFit="1" customWidth="1"/>
    <col min="28" max="29" width="3.7109375" style="93" customWidth="1"/>
    <col min="30" max="30" width="10.28515625" style="93" bestFit="1" customWidth="1"/>
    <col min="31" max="32" width="3.7109375" style="93" customWidth="1"/>
    <col min="33" max="33" width="10.28515625" style="93" bestFit="1" customWidth="1"/>
    <col min="34" max="35" width="3.7109375" style="93" customWidth="1"/>
    <col min="36" max="36" width="10.28515625" style="93" bestFit="1" customWidth="1"/>
    <col min="37" max="38" width="3.7109375" style="93" customWidth="1"/>
    <col min="39" max="39" width="10.28515625" style="93" bestFit="1" customWidth="1"/>
    <col min="40" max="41" width="3.7109375" style="93" customWidth="1"/>
    <col min="42" max="42" width="10.28515625" style="93" bestFit="1" customWidth="1"/>
    <col min="43" max="44" width="3.7109375" style="93" customWidth="1"/>
    <col min="45" max="45" width="10.28515625" style="93" bestFit="1" customWidth="1"/>
    <col min="46" max="47" width="3.7109375" style="93" customWidth="1"/>
    <col min="48" max="48" width="10.28515625" style="93" bestFit="1" customWidth="1"/>
    <col min="49" max="50" width="3.7109375" style="93" customWidth="1"/>
    <col min="51" max="51" width="10.28515625" style="93" bestFit="1" customWidth="1"/>
    <col min="52" max="53" width="3.7109375" style="93" customWidth="1"/>
    <col min="54" max="54" width="10.28515625" style="93" bestFit="1" customWidth="1"/>
    <col min="55" max="56" width="3.7109375" style="93" customWidth="1"/>
    <col min="57" max="57" width="10.28515625" style="93" bestFit="1" customWidth="1"/>
    <col min="58" max="59" width="3.7109375" style="93" customWidth="1"/>
    <col min="60" max="60" width="10.28515625" style="93" bestFit="1" customWidth="1"/>
    <col min="61" max="62" width="3.7109375" style="93" customWidth="1"/>
    <col min="63" max="63" width="10.28515625" style="93" bestFit="1" customWidth="1"/>
    <col min="64" max="65" width="3.7109375" style="93" customWidth="1"/>
    <col min="66" max="66" width="10.28515625" style="93" bestFit="1" customWidth="1"/>
    <col min="67" max="68" width="3.7109375" style="93" customWidth="1"/>
    <col min="69" max="69" width="10.28515625" style="93" bestFit="1" customWidth="1"/>
    <col min="70" max="71" width="3.7109375" style="93" customWidth="1"/>
    <col min="72" max="72" width="10.28515625" style="93" bestFit="1" customWidth="1"/>
    <col min="73" max="74" width="3.7109375" style="93" customWidth="1"/>
    <col min="75" max="75" width="10.28515625" style="93" bestFit="1" customWidth="1"/>
    <col min="76" max="77" width="3.7109375" style="93" customWidth="1"/>
    <col min="78" max="78" width="10.28515625" style="93" bestFit="1" customWidth="1"/>
    <col min="79" max="80" width="3.7109375" style="93" customWidth="1"/>
    <col min="81" max="81" width="10.28515625" style="93" bestFit="1" customWidth="1"/>
    <col min="82" max="83" width="3.7109375" style="93" customWidth="1"/>
    <col min="84" max="84" width="10.28515625" style="93" bestFit="1" customWidth="1"/>
    <col min="85" max="86" width="3.7109375" style="93" customWidth="1"/>
    <col min="87" max="87" width="10.28515625" style="93" bestFit="1" customWidth="1"/>
    <col min="88" max="89" width="3.7109375" style="93" customWidth="1"/>
    <col min="90" max="90" width="10.28515625" style="93" bestFit="1" customWidth="1"/>
    <col min="91" max="92" width="3.7109375" style="93" customWidth="1"/>
    <col min="93" max="93" width="10.28515625" style="93" bestFit="1" customWidth="1"/>
    <col min="94" max="95" width="3.7109375" style="93" customWidth="1"/>
    <col min="96" max="96" width="10.28515625" style="93" bestFit="1" customWidth="1"/>
    <col min="97" max="98" width="3.7109375" style="93" customWidth="1"/>
    <col min="99" max="99" width="10.28515625" style="93" bestFit="1" customWidth="1"/>
    <col min="100" max="101" width="3.7109375" style="93" customWidth="1"/>
    <col min="102" max="102" width="10.28515625" style="93" bestFit="1" customWidth="1"/>
    <col min="103" max="104" width="3.7109375" style="93" customWidth="1"/>
    <col min="105" max="105" width="10.28515625" style="93" bestFit="1" customWidth="1"/>
    <col min="106" max="107" width="3.7109375" style="93" customWidth="1"/>
    <col min="108" max="108" width="10.28515625" style="93" bestFit="1" customWidth="1"/>
    <col min="109" max="110" width="3.7109375" style="93" customWidth="1"/>
    <col min="111" max="111" width="10.28515625" style="93" bestFit="1" customWidth="1"/>
    <col min="112" max="113" width="3.7109375" style="93" customWidth="1"/>
    <col min="114" max="114" width="10.28515625" style="93" customWidth="1"/>
    <col min="115" max="116" width="3.7109375" style="93" customWidth="1"/>
    <col min="117" max="117" width="10.28515625" style="93" customWidth="1"/>
    <col min="118" max="119" width="3.7109375" style="93" customWidth="1"/>
    <col min="120" max="120" width="10.28515625" style="93" customWidth="1"/>
    <col min="121" max="122" width="3.7109375" style="93" customWidth="1"/>
    <col min="123" max="123" width="10.28515625" style="94" customWidth="1"/>
    <col min="124" max="125" width="3.7109375" style="94" customWidth="1"/>
    <col min="126" max="16384" width="11.42578125" style="94"/>
  </cols>
  <sheetData>
    <row r="1" spans="1:128" x14ac:dyDescent="0.2">
      <c r="A1" s="136" t="s">
        <v>10</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93"/>
      <c r="DU1" s="93"/>
      <c r="DV1" s="93"/>
      <c r="DW1" s="93"/>
      <c r="DX1" s="93"/>
    </row>
    <row r="2" spans="1:128" ht="15.75" thickBot="1" x14ac:dyDescent="0.3">
      <c r="A2"/>
      <c r="J2" s="488">
        <f>COUNTIF('Détails match'!H:H,A1)+COUNTIF('Détails match'!Y:Y,A1)</f>
        <v>4</v>
      </c>
      <c r="L2" s="113">
        <v>42595</v>
      </c>
      <c r="O2" s="113">
        <v>42602</v>
      </c>
      <c r="R2" s="113">
        <v>42610</v>
      </c>
      <c r="U2" s="113">
        <v>42623</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93"/>
      <c r="DU2" s="93"/>
      <c r="DV2" s="93"/>
      <c r="DW2" s="93"/>
      <c r="DX2" s="93"/>
    </row>
    <row r="3" spans="1:128" ht="15" x14ac:dyDescent="0.25">
      <c r="A3" s="152"/>
      <c r="J3" s="489"/>
      <c r="K3" s="95"/>
      <c r="L3" s="115" t="s">
        <v>10</v>
      </c>
      <c r="O3" s="115" t="s">
        <v>25</v>
      </c>
      <c r="R3" s="115" t="s">
        <v>10</v>
      </c>
      <c r="U3" s="115" t="s">
        <v>23</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93"/>
      <c r="DU3" s="93"/>
      <c r="DV3" s="93"/>
      <c r="DW3" s="93"/>
      <c r="DX3" s="93"/>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18</v>
      </c>
      <c r="M4" s="112" t="s">
        <v>155</v>
      </c>
      <c r="N4" s="111" t="s">
        <v>156</v>
      </c>
      <c r="O4" s="114" t="s">
        <v>10</v>
      </c>
      <c r="P4" s="112" t="s">
        <v>155</v>
      </c>
      <c r="Q4" s="111" t="s">
        <v>156</v>
      </c>
      <c r="R4" s="114" t="s">
        <v>20</v>
      </c>
      <c r="S4" s="112" t="s">
        <v>155</v>
      </c>
      <c r="T4" s="108" t="s">
        <v>156</v>
      </c>
      <c r="U4" s="114" t="s">
        <v>10</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93"/>
      <c r="DW4" s="93"/>
      <c r="DX4" s="93"/>
    </row>
    <row r="5" spans="1:128" ht="15" x14ac:dyDescent="0.2">
      <c r="B5" s="174" t="s">
        <v>239</v>
      </c>
      <c r="C5" s="146">
        <v>1</v>
      </c>
      <c r="D5" s="177" t="s">
        <v>113</v>
      </c>
      <c r="E5" s="147">
        <f t="shared" ref="E5:E44" si="0">COUNTIF(L5:XFD5,"Titulaire")</f>
        <v>0</v>
      </c>
      <c r="F5" s="175">
        <f>SUM(L5:XFD5)*-1</f>
        <v>0</v>
      </c>
      <c r="G5" s="147">
        <f t="shared" ref="G5:G44" si="1">COUNTIFS($49:$49,"Victoire",5:5,"Titulaire")</f>
        <v>0</v>
      </c>
      <c r="H5" s="147">
        <f t="shared" ref="H5:H44" si="2">COUNTIFS($49:$49,"Nul",5:5,"Titulaire")</f>
        <v>0</v>
      </c>
      <c r="I5" s="147">
        <f t="shared" ref="I5:I44" si="3">COUNTIFS($49:$49,"Défaite",5:5,"Titulaire")</f>
        <v>0</v>
      </c>
      <c r="J5" s="106">
        <f t="shared" ref="J5:J44" si="4">COUNTIF($L5:$XFD5,"Titulaire")/$J$2</f>
        <v>0</v>
      </c>
      <c r="K5" s="106">
        <f t="shared" ref="K5:K44" si="5">COUNTIF($L5:$XFD5,"Remplaçant")/$J$2</f>
        <v>0</v>
      </c>
      <c r="L5" s="107"/>
      <c r="M5" s="110"/>
      <c r="N5" s="110"/>
      <c r="O5" s="107"/>
      <c r="P5" s="110"/>
      <c r="Q5" s="110"/>
      <c r="R5" s="107"/>
      <c r="S5" s="110"/>
      <c r="T5" s="110"/>
      <c r="U5" s="96"/>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93"/>
      <c r="DW5" s="93"/>
      <c r="DX5" s="93"/>
    </row>
    <row r="6" spans="1:128" ht="15" x14ac:dyDescent="0.2">
      <c r="B6" s="174" t="s">
        <v>240</v>
      </c>
      <c r="C6" s="146">
        <v>2</v>
      </c>
      <c r="D6" s="177" t="s">
        <v>114</v>
      </c>
      <c r="E6" s="147">
        <f t="shared" si="0"/>
        <v>0</v>
      </c>
      <c r="F6" s="145">
        <f t="shared" ref="F6:F19" si="6">SUM(L6:XFD6)</f>
        <v>0</v>
      </c>
      <c r="G6" s="147">
        <f t="shared" si="1"/>
        <v>0</v>
      </c>
      <c r="H6" s="147">
        <f t="shared" si="2"/>
        <v>0</v>
      </c>
      <c r="I6" s="147">
        <f t="shared" si="3"/>
        <v>0</v>
      </c>
      <c r="J6" s="106">
        <f t="shared" si="4"/>
        <v>0</v>
      </c>
      <c r="K6" s="106">
        <f t="shared" si="5"/>
        <v>0.25</v>
      </c>
      <c r="L6" s="96"/>
      <c r="M6" s="110"/>
      <c r="N6" s="110"/>
      <c r="O6" s="96"/>
      <c r="P6" s="110"/>
      <c r="Q6" s="110"/>
      <c r="R6" s="96"/>
      <c r="S6" s="110"/>
      <c r="T6" s="110"/>
      <c r="U6" s="96" t="s">
        <v>122</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93"/>
      <c r="DW6" s="93"/>
      <c r="DX6" s="93"/>
    </row>
    <row r="7" spans="1:128" ht="15" x14ac:dyDescent="0.2">
      <c r="B7" s="174" t="s">
        <v>241</v>
      </c>
      <c r="C7" s="146">
        <v>3</v>
      </c>
      <c r="D7" s="177" t="s">
        <v>114</v>
      </c>
      <c r="E7" s="147">
        <f t="shared" si="0"/>
        <v>1</v>
      </c>
      <c r="F7" s="145">
        <f t="shared" si="6"/>
        <v>0</v>
      </c>
      <c r="G7" s="147">
        <f t="shared" si="1"/>
        <v>1</v>
      </c>
      <c r="H7" s="147">
        <f t="shared" si="2"/>
        <v>0</v>
      </c>
      <c r="I7" s="147">
        <f t="shared" si="3"/>
        <v>0</v>
      </c>
      <c r="J7" s="106">
        <f t="shared" si="4"/>
        <v>0.25</v>
      </c>
      <c r="K7" s="106">
        <f t="shared" si="5"/>
        <v>0.75</v>
      </c>
      <c r="L7" s="96" t="s">
        <v>122</v>
      </c>
      <c r="M7" s="110"/>
      <c r="N7" s="110"/>
      <c r="O7" s="96" t="s">
        <v>122</v>
      </c>
      <c r="P7" s="110"/>
      <c r="Q7" s="110"/>
      <c r="R7" s="96" t="s">
        <v>122</v>
      </c>
      <c r="S7" s="110"/>
      <c r="T7" s="110"/>
      <c r="U7" s="96" t="s">
        <v>121</v>
      </c>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93"/>
      <c r="DW7" s="93"/>
      <c r="DX7" s="93"/>
    </row>
    <row r="8" spans="1:128" ht="15" x14ac:dyDescent="0.2">
      <c r="B8" s="174" t="s">
        <v>237</v>
      </c>
      <c r="C8" s="146">
        <v>4</v>
      </c>
      <c r="D8" s="177" t="s">
        <v>114</v>
      </c>
      <c r="E8" s="147">
        <f t="shared" si="0"/>
        <v>0</v>
      </c>
      <c r="F8" s="145">
        <f t="shared" si="6"/>
        <v>0</v>
      </c>
      <c r="G8" s="147">
        <f t="shared" si="1"/>
        <v>0</v>
      </c>
      <c r="H8" s="147">
        <f t="shared" si="2"/>
        <v>0</v>
      </c>
      <c r="I8" s="147">
        <f t="shared" si="3"/>
        <v>0</v>
      </c>
      <c r="J8" s="106">
        <f t="shared" si="4"/>
        <v>0</v>
      </c>
      <c r="K8" s="106">
        <f t="shared" si="5"/>
        <v>0</v>
      </c>
      <c r="L8" s="96"/>
      <c r="M8" s="110"/>
      <c r="N8" s="110"/>
      <c r="O8" s="96"/>
      <c r="P8" s="110"/>
      <c r="Q8" s="110"/>
      <c r="R8" s="96"/>
      <c r="S8" s="110"/>
      <c r="T8" s="110"/>
      <c r="U8" s="96"/>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93"/>
      <c r="DW8" s="93"/>
      <c r="DX8" s="93"/>
    </row>
    <row r="9" spans="1:128" ht="15" x14ac:dyDescent="0.2">
      <c r="B9" s="174" t="s">
        <v>242</v>
      </c>
      <c r="C9" s="146">
        <v>5</v>
      </c>
      <c r="D9" s="177" t="s">
        <v>114</v>
      </c>
      <c r="E9" s="147">
        <f t="shared" si="0"/>
        <v>3</v>
      </c>
      <c r="F9" s="145">
        <f t="shared" si="6"/>
        <v>0</v>
      </c>
      <c r="G9" s="147">
        <f t="shared" si="1"/>
        <v>2</v>
      </c>
      <c r="H9" s="147">
        <f t="shared" si="2"/>
        <v>0</v>
      </c>
      <c r="I9" s="147">
        <f t="shared" si="3"/>
        <v>1</v>
      </c>
      <c r="J9" s="106">
        <f t="shared" si="4"/>
        <v>0.75</v>
      </c>
      <c r="K9" s="106">
        <f t="shared" si="5"/>
        <v>0</v>
      </c>
      <c r="L9" s="96" t="s">
        <v>121</v>
      </c>
      <c r="M9" s="110"/>
      <c r="N9" s="110"/>
      <c r="O9" s="96" t="s">
        <v>121</v>
      </c>
      <c r="P9" s="110"/>
      <c r="Q9" s="110"/>
      <c r="R9" s="96"/>
      <c r="S9" s="110"/>
      <c r="T9" s="110"/>
      <c r="U9" s="96" t="s">
        <v>121</v>
      </c>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93"/>
      <c r="DW9" s="93"/>
      <c r="DX9" s="93"/>
    </row>
    <row r="10" spans="1:128" ht="15" x14ac:dyDescent="0.2">
      <c r="B10" s="174" t="s">
        <v>266</v>
      </c>
      <c r="C10" s="146">
        <v>6</v>
      </c>
      <c r="D10" s="177" t="s">
        <v>114</v>
      </c>
      <c r="E10" s="147">
        <f t="shared" si="0"/>
        <v>0</v>
      </c>
      <c r="F10" s="145">
        <f t="shared" si="6"/>
        <v>0</v>
      </c>
      <c r="G10" s="147">
        <f t="shared" si="1"/>
        <v>0</v>
      </c>
      <c r="H10" s="147">
        <f t="shared" si="2"/>
        <v>0</v>
      </c>
      <c r="I10" s="147">
        <f t="shared" si="3"/>
        <v>0</v>
      </c>
      <c r="J10" s="106">
        <f t="shared" si="4"/>
        <v>0</v>
      </c>
      <c r="K10" s="106">
        <f t="shared" si="5"/>
        <v>0.25</v>
      </c>
      <c r="L10" s="96"/>
      <c r="M10" s="110"/>
      <c r="N10" s="110"/>
      <c r="O10" s="96"/>
      <c r="P10" s="110"/>
      <c r="Q10" s="110"/>
      <c r="R10" s="96"/>
      <c r="S10" s="110"/>
      <c r="T10" s="110"/>
      <c r="U10" s="96" t="s">
        <v>122</v>
      </c>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93"/>
      <c r="DW10" s="93"/>
      <c r="DX10" s="93"/>
    </row>
    <row r="11" spans="1:128" ht="15" x14ac:dyDescent="0.2">
      <c r="B11" s="174" t="s">
        <v>243</v>
      </c>
      <c r="C11" s="146">
        <v>7</v>
      </c>
      <c r="D11" s="177" t="s">
        <v>117</v>
      </c>
      <c r="E11" s="147">
        <f t="shared" si="0"/>
        <v>3</v>
      </c>
      <c r="F11" s="145">
        <f t="shared" si="6"/>
        <v>1</v>
      </c>
      <c r="G11" s="147">
        <f t="shared" si="1"/>
        <v>2</v>
      </c>
      <c r="H11" s="147">
        <f t="shared" si="2"/>
        <v>0</v>
      </c>
      <c r="I11" s="147">
        <f t="shared" si="3"/>
        <v>1</v>
      </c>
      <c r="J11" s="106">
        <f t="shared" si="4"/>
        <v>0.75</v>
      </c>
      <c r="K11" s="106">
        <f t="shared" si="5"/>
        <v>0.25</v>
      </c>
      <c r="L11" s="96" t="s">
        <v>122</v>
      </c>
      <c r="M11" s="110"/>
      <c r="N11" s="110"/>
      <c r="O11" s="96" t="s">
        <v>121</v>
      </c>
      <c r="P11" s="110"/>
      <c r="Q11" s="110"/>
      <c r="R11" s="96" t="s">
        <v>121</v>
      </c>
      <c r="S11" s="110"/>
      <c r="T11" s="110"/>
      <c r="U11" s="96" t="s">
        <v>121</v>
      </c>
      <c r="V11" s="110">
        <v>1</v>
      </c>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93"/>
      <c r="DW11" s="93"/>
      <c r="DX11" s="93"/>
    </row>
    <row r="12" spans="1:128" ht="15" x14ac:dyDescent="0.2">
      <c r="B12" s="174" t="s">
        <v>244</v>
      </c>
      <c r="C12" s="146">
        <v>8</v>
      </c>
      <c r="D12" s="177" t="s">
        <v>116</v>
      </c>
      <c r="E12" s="147">
        <f t="shared" si="0"/>
        <v>0</v>
      </c>
      <c r="F12" s="145">
        <f t="shared" si="6"/>
        <v>0</v>
      </c>
      <c r="G12" s="147">
        <f t="shared" si="1"/>
        <v>0</v>
      </c>
      <c r="H12" s="147">
        <f t="shared" si="2"/>
        <v>0</v>
      </c>
      <c r="I12" s="147">
        <f t="shared" si="3"/>
        <v>0</v>
      </c>
      <c r="J12" s="106">
        <f t="shared" si="4"/>
        <v>0</v>
      </c>
      <c r="K12" s="106">
        <f t="shared" si="5"/>
        <v>0.25</v>
      </c>
      <c r="L12" s="96"/>
      <c r="M12" s="110"/>
      <c r="N12" s="110"/>
      <c r="O12" s="96"/>
      <c r="P12" s="110"/>
      <c r="Q12" s="110"/>
      <c r="R12" s="96" t="s">
        <v>122</v>
      </c>
      <c r="S12" s="110"/>
      <c r="T12" s="110"/>
      <c r="U12" s="96"/>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93"/>
      <c r="DW12" s="93"/>
      <c r="DX12" s="93"/>
    </row>
    <row r="13" spans="1:128" ht="15" x14ac:dyDescent="0.2">
      <c r="B13" s="174" t="s">
        <v>245</v>
      </c>
      <c r="C13" s="146">
        <v>9</v>
      </c>
      <c r="D13" s="177" t="s">
        <v>117</v>
      </c>
      <c r="E13" s="147">
        <f t="shared" si="0"/>
        <v>4</v>
      </c>
      <c r="F13" s="145">
        <f t="shared" si="6"/>
        <v>2</v>
      </c>
      <c r="G13" s="147">
        <f t="shared" si="1"/>
        <v>3</v>
      </c>
      <c r="H13" s="147">
        <f t="shared" si="2"/>
        <v>0</v>
      </c>
      <c r="I13" s="147">
        <f t="shared" si="3"/>
        <v>1</v>
      </c>
      <c r="J13" s="106">
        <f t="shared" si="4"/>
        <v>1</v>
      </c>
      <c r="K13" s="106">
        <f t="shared" si="5"/>
        <v>0</v>
      </c>
      <c r="L13" s="96" t="s">
        <v>121</v>
      </c>
      <c r="M13" s="110">
        <v>1</v>
      </c>
      <c r="N13" s="110"/>
      <c r="O13" s="96" t="s">
        <v>121</v>
      </c>
      <c r="P13" s="110"/>
      <c r="Q13" s="110"/>
      <c r="R13" s="96" t="s">
        <v>121</v>
      </c>
      <c r="S13" s="110">
        <v>1</v>
      </c>
      <c r="T13" s="110"/>
      <c r="U13" s="96" t="s">
        <v>121</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93"/>
      <c r="DW13" s="93"/>
      <c r="DX13" s="93"/>
    </row>
    <row r="14" spans="1:128" ht="15" x14ac:dyDescent="0.2">
      <c r="B14" s="174" t="s">
        <v>249</v>
      </c>
      <c r="C14" s="146">
        <v>10</v>
      </c>
      <c r="D14" s="177" t="s">
        <v>117</v>
      </c>
      <c r="E14" s="147">
        <f t="shared" si="0"/>
        <v>3</v>
      </c>
      <c r="F14" s="145">
        <f t="shared" si="6"/>
        <v>0</v>
      </c>
      <c r="G14" s="147">
        <f t="shared" si="1"/>
        <v>2</v>
      </c>
      <c r="H14" s="147">
        <f t="shared" si="2"/>
        <v>0</v>
      </c>
      <c r="I14" s="147">
        <f t="shared" si="3"/>
        <v>1</v>
      </c>
      <c r="J14" s="106">
        <f t="shared" si="4"/>
        <v>0.75</v>
      </c>
      <c r="K14" s="106">
        <f t="shared" si="5"/>
        <v>0.25</v>
      </c>
      <c r="L14" s="96" t="s">
        <v>121</v>
      </c>
      <c r="M14" s="110"/>
      <c r="N14" s="110"/>
      <c r="O14" s="96" t="s">
        <v>121</v>
      </c>
      <c r="P14" s="110"/>
      <c r="Q14" s="110"/>
      <c r="R14" s="96" t="s">
        <v>121</v>
      </c>
      <c r="S14" s="110"/>
      <c r="T14" s="110"/>
      <c r="U14" s="96" t="s">
        <v>122</v>
      </c>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93"/>
      <c r="DW14" s="93"/>
      <c r="DX14" s="93"/>
    </row>
    <row r="15" spans="1:128" ht="15" x14ac:dyDescent="0.2">
      <c r="B15" s="174" t="s">
        <v>246</v>
      </c>
      <c r="C15" s="146">
        <v>11</v>
      </c>
      <c r="D15" s="177" t="s">
        <v>117</v>
      </c>
      <c r="E15" s="147">
        <f t="shared" si="0"/>
        <v>0</v>
      </c>
      <c r="F15" s="145">
        <f t="shared" si="6"/>
        <v>0</v>
      </c>
      <c r="G15" s="147">
        <f t="shared" si="1"/>
        <v>0</v>
      </c>
      <c r="H15" s="147">
        <f t="shared" si="2"/>
        <v>0</v>
      </c>
      <c r="I15" s="147">
        <f t="shared" si="3"/>
        <v>0</v>
      </c>
      <c r="J15" s="106">
        <f t="shared" si="4"/>
        <v>0</v>
      </c>
      <c r="K15" s="106">
        <f t="shared" si="5"/>
        <v>1</v>
      </c>
      <c r="L15" s="96" t="s">
        <v>122</v>
      </c>
      <c r="M15" s="110"/>
      <c r="N15" s="110"/>
      <c r="O15" s="96" t="s">
        <v>122</v>
      </c>
      <c r="P15" s="110"/>
      <c r="Q15" s="110"/>
      <c r="R15" s="96" t="s">
        <v>122</v>
      </c>
      <c r="S15" s="110"/>
      <c r="T15" s="110"/>
      <c r="U15" s="96" t="s">
        <v>122</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93"/>
      <c r="DW15" s="93"/>
      <c r="DX15" s="93"/>
    </row>
    <row r="16" spans="1:128" ht="15" x14ac:dyDescent="0.2">
      <c r="B16" s="174" t="s">
        <v>247</v>
      </c>
      <c r="C16" s="146">
        <v>12</v>
      </c>
      <c r="D16" s="177" t="s">
        <v>117</v>
      </c>
      <c r="E16" s="147">
        <f t="shared" si="0"/>
        <v>0</v>
      </c>
      <c r="F16" s="145">
        <f t="shared" si="6"/>
        <v>1</v>
      </c>
      <c r="G16" s="147">
        <f t="shared" si="1"/>
        <v>0</v>
      </c>
      <c r="H16" s="147">
        <f t="shared" si="2"/>
        <v>0</v>
      </c>
      <c r="I16" s="147">
        <f t="shared" si="3"/>
        <v>0</v>
      </c>
      <c r="J16" s="106">
        <f t="shared" si="4"/>
        <v>0</v>
      </c>
      <c r="K16" s="106">
        <f t="shared" si="5"/>
        <v>0.5</v>
      </c>
      <c r="L16" s="96" t="s">
        <v>122</v>
      </c>
      <c r="M16" s="110"/>
      <c r="N16" s="110"/>
      <c r="O16" s="96" t="s">
        <v>122</v>
      </c>
      <c r="P16" s="110">
        <v>1</v>
      </c>
      <c r="Q16" s="110"/>
      <c r="R16" s="96"/>
      <c r="S16" s="110"/>
      <c r="T16" s="110"/>
      <c r="U16" s="96"/>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93"/>
      <c r="DW16" s="93"/>
      <c r="DX16" s="93"/>
    </row>
    <row r="17" spans="2:128" ht="15" x14ac:dyDescent="0.2">
      <c r="B17" s="174" t="s">
        <v>248</v>
      </c>
      <c r="C17" s="146">
        <v>13</v>
      </c>
      <c r="D17" s="177" t="s">
        <v>116</v>
      </c>
      <c r="E17" s="147">
        <f t="shared" si="0"/>
        <v>0</v>
      </c>
      <c r="F17" s="175">
        <f t="shared" si="6"/>
        <v>0</v>
      </c>
      <c r="G17" s="147">
        <f t="shared" si="1"/>
        <v>0</v>
      </c>
      <c r="H17" s="147">
        <f t="shared" si="2"/>
        <v>0</v>
      </c>
      <c r="I17" s="147">
        <f t="shared" si="3"/>
        <v>0</v>
      </c>
      <c r="J17" s="106">
        <f t="shared" si="4"/>
        <v>0</v>
      </c>
      <c r="K17" s="106">
        <f t="shared" si="5"/>
        <v>0</v>
      </c>
      <c r="L17" s="96"/>
      <c r="M17" s="110"/>
      <c r="N17" s="110"/>
      <c r="O17" s="96"/>
      <c r="P17" s="110"/>
      <c r="Q17" s="110"/>
      <c r="R17" s="96"/>
      <c r="S17" s="110"/>
      <c r="T17" s="110"/>
      <c r="U17" s="96"/>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93"/>
      <c r="DW17" s="93"/>
      <c r="DX17" s="93"/>
    </row>
    <row r="18" spans="2:128" ht="15" x14ac:dyDescent="0.2">
      <c r="B18" s="174" t="s">
        <v>250</v>
      </c>
      <c r="C18" s="146">
        <v>14</v>
      </c>
      <c r="D18" s="177" t="s">
        <v>116</v>
      </c>
      <c r="E18" s="147">
        <f t="shared" si="0"/>
        <v>2</v>
      </c>
      <c r="F18" s="145">
        <f t="shared" si="6"/>
        <v>0</v>
      </c>
      <c r="G18" s="147">
        <f t="shared" si="1"/>
        <v>1</v>
      </c>
      <c r="H18" s="147">
        <f t="shared" si="2"/>
        <v>0</v>
      </c>
      <c r="I18" s="147">
        <f t="shared" si="3"/>
        <v>1</v>
      </c>
      <c r="J18" s="106">
        <f t="shared" si="4"/>
        <v>0.5</v>
      </c>
      <c r="K18" s="106">
        <f t="shared" si="5"/>
        <v>0</v>
      </c>
      <c r="L18" s="96"/>
      <c r="M18" s="110"/>
      <c r="N18" s="110"/>
      <c r="O18" s="96" t="s">
        <v>121</v>
      </c>
      <c r="P18" s="110"/>
      <c r="Q18" s="110"/>
      <c r="R18" s="96" t="s">
        <v>121</v>
      </c>
      <c r="S18" s="110"/>
      <c r="T18" s="110"/>
      <c r="U18" s="96"/>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93"/>
      <c r="DW18" s="93"/>
      <c r="DX18" s="93"/>
    </row>
    <row r="19" spans="2:128" ht="15" x14ac:dyDescent="0.2">
      <c r="B19" s="174" t="s">
        <v>176</v>
      </c>
      <c r="C19" s="146">
        <v>15</v>
      </c>
      <c r="D19" s="177" t="s">
        <v>116</v>
      </c>
      <c r="E19" s="147">
        <f t="shared" si="0"/>
        <v>0</v>
      </c>
      <c r="F19" s="145">
        <f t="shared" si="6"/>
        <v>0</v>
      </c>
      <c r="G19" s="147">
        <f t="shared" si="1"/>
        <v>0</v>
      </c>
      <c r="H19" s="147">
        <f t="shared" si="2"/>
        <v>0</v>
      </c>
      <c r="I19" s="147">
        <f t="shared" si="3"/>
        <v>0</v>
      </c>
      <c r="J19" s="106">
        <f t="shared" si="4"/>
        <v>0</v>
      </c>
      <c r="K19" s="106">
        <f t="shared" si="5"/>
        <v>0.5</v>
      </c>
      <c r="L19" s="96" t="s">
        <v>122</v>
      </c>
      <c r="M19" s="110"/>
      <c r="N19" s="110"/>
      <c r="O19" s="96"/>
      <c r="P19" s="110"/>
      <c r="Q19" s="110"/>
      <c r="R19" s="96"/>
      <c r="S19" s="110"/>
      <c r="T19" s="110"/>
      <c r="U19" s="96" t="s">
        <v>122</v>
      </c>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93"/>
      <c r="DW19" s="93"/>
      <c r="DX19" s="93"/>
    </row>
    <row r="20" spans="2:128" ht="15" x14ac:dyDescent="0.2">
      <c r="B20" s="174" t="s">
        <v>251</v>
      </c>
      <c r="C20" s="146">
        <v>16</v>
      </c>
      <c r="D20" s="177" t="s">
        <v>113</v>
      </c>
      <c r="E20" s="147">
        <f t="shared" si="0"/>
        <v>2</v>
      </c>
      <c r="F20" s="175">
        <f>SUM(L20:XFD20)*-1</f>
        <v>-1</v>
      </c>
      <c r="G20" s="147">
        <f t="shared" si="1"/>
        <v>2</v>
      </c>
      <c r="H20" s="147">
        <f t="shared" si="2"/>
        <v>0</v>
      </c>
      <c r="I20" s="147">
        <f t="shared" si="3"/>
        <v>0</v>
      </c>
      <c r="J20" s="106">
        <f t="shared" si="4"/>
        <v>0.5</v>
      </c>
      <c r="K20" s="106">
        <f t="shared" si="5"/>
        <v>0.5</v>
      </c>
      <c r="L20" s="96" t="s">
        <v>122</v>
      </c>
      <c r="M20" s="110"/>
      <c r="N20" s="110"/>
      <c r="O20" s="96" t="s">
        <v>122</v>
      </c>
      <c r="P20" s="110"/>
      <c r="Q20" s="110"/>
      <c r="R20" s="96" t="s">
        <v>121</v>
      </c>
      <c r="S20" s="110"/>
      <c r="T20" s="110"/>
      <c r="U20" s="96" t="s">
        <v>121</v>
      </c>
      <c r="V20" s="110"/>
      <c r="W20" s="110">
        <v>1</v>
      </c>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93"/>
      <c r="DW20" s="93"/>
      <c r="DX20" s="93"/>
    </row>
    <row r="21" spans="2:128" ht="15" x14ac:dyDescent="0.2">
      <c r="B21" s="174" t="s">
        <v>252</v>
      </c>
      <c r="C21" s="146">
        <v>17</v>
      </c>
      <c r="D21" s="177" t="s">
        <v>116</v>
      </c>
      <c r="E21" s="147">
        <f t="shared" si="0"/>
        <v>1</v>
      </c>
      <c r="F21" s="145">
        <f t="shared" ref="F21:F32" si="7">SUM(L21:XFD21)</f>
        <v>0</v>
      </c>
      <c r="G21" s="147">
        <f t="shared" si="1"/>
        <v>1</v>
      </c>
      <c r="H21" s="147">
        <f t="shared" si="2"/>
        <v>0</v>
      </c>
      <c r="I21" s="147">
        <f t="shared" si="3"/>
        <v>0</v>
      </c>
      <c r="J21" s="106">
        <f t="shared" si="4"/>
        <v>0.25</v>
      </c>
      <c r="K21" s="106">
        <f t="shared" si="5"/>
        <v>0.75</v>
      </c>
      <c r="L21" s="96" t="s">
        <v>122</v>
      </c>
      <c r="M21" s="110"/>
      <c r="N21" s="110"/>
      <c r="O21" s="96" t="s">
        <v>122</v>
      </c>
      <c r="P21" s="110"/>
      <c r="Q21" s="110"/>
      <c r="R21" s="96" t="s">
        <v>122</v>
      </c>
      <c r="S21" s="110"/>
      <c r="T21" s="110"/>
      <c r="U21" s="96" t="s">
        <v>121</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93"/>
      <c r="DW21" s="93"/>
      <c r="DX21" s="93"/>
    </row>
    <row r="22" spans="2:128" ht="15" x14ac:dyDescent="0.2">
      <c r="B22" s="174" t="s">
        <v>253</v>
      </c>
      <c r="C22" s="146">
        <v>18</v>
      </c>
      <c r="D22" s="177" t="s">
        <v>116</v>
      </c>
      <c r="E22" s="147">
        <f t="shared" si="0"/>
        <v>4</v>
      </c>
      <c r="F22" s="145">
        <f t="shared" si="7"/>
        <v>0</v>
      </c>
      <c r="G22" s="147">
        <f t="shared" si="1"/>
        <v>3</v>
      </c>
      <c r="H22" s="147">
        <f t="shared" si="2"/>
        <v>0</v>
      </c>
      <c r="I22" s="147">
        <f t="shared" si="3"/>
        <v>1</v>
      </c>
      <c r="J22" s="106">
        <f t="shared" si="4"/>
        <v>1</v>
      </c>
      <c r="K22" s="106">
        <f t="shared" si="5"/>
        <v>0</v>
      </c>
      <c r="L22" s="96" t="s">
        <v>121</v>
      </c>
      <c r="M22" s="110"/>
      <c r="N22" s="110"/>
      <c r="O22" s="96" t="s">
        <v>121</v>
      </c>
      <c r="P22" s="110"/>
      <c r="Q22" s="110"/>
      <c r="R22" s="96" t="s">
        <v>121</v>
      </c>
      <c r="S22" s="110"/>
      <c r="T22" s="110"/>
      <c r="U22" s="96" t="s">
        <v>121</v>
      </c>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93"/>
      <c r="DW22" s="93"/>
      <c r="DX22" s="93"/>
    </row>
    <row r="23" spans="2:128" ht="15" x14ac:dyDescent="0.2">
      <c r="B23" s="174" t="s">
        <v>254</v>
      </c>
      <c r="C23" s="146">
        <v>19</v>
      </c>
      <c r="D23" s="177" t="s">
        <v>116</v>
      </c>
      <c r="E23" s="147">
        <f t="shared" si="0"/>
        <v>0</v>
      </c>
      <c r="F23" s="145">
        <f t="shared" si="7"/>
        <v>0</v>
      </c>
      <c r="G23" s="147">
        <f t="shared" si="1"/>
        <v>0</v>
      </c>
      <c r="H23" s="147">
        <f t="shared" si="2"/>
        <v>0</v>
      </c>
      <c r="I23" s="147">
        <f t="shared" si="3"/>
        <v>0</v>
      </c>
      <c r="J23" s="106">
        <f t="shared" si="4"/>
        <v>0</v>
      </c>
      <c r="K23" s="106">
        <f t="shared" si="5"/>
        <v>0</v>
      </c>
      <c r="L23" s="96"/>
      <c r="M23" s="110"/>
      <c r="N23" s="110"/>
      <c r="O23" s="96"/>
      <c r="P23" s="110"/>
      <c r="Q23" s="110"/>
      <c r="R23" s="96"/>
      <c r="S23" s="110"/>
      <c r="T23" s="110"/>
      <c r="U23" s="96"/>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93"/>
      <c r="DW23" s="93"/>
      <c r="DX23" s="93"/>
    </row>
    <row r="24" spans="2:128" ht="15" x14ac:dyDescent="0.2">
      <c r="B24" s="174" t="s">
        <v>255</v>
      </c>
      <c r="C24" s="146">
        <v>20</v>
      </c>
      <c r="D24" s="177" t="s">
        <v>114</v>
      </c>
      <c r="E24" s="147">
        <f t="shared" si="0"/>
        <v>4</v>
      </c>
      <c r="F24" s="145">
        <f t="shared" si="7"/>
        <v>0</v>
      </c>
      <c r="G24" s="147">
        <f t="shared" si="1"/>
        <v>3</v>
      </c>
      <c r="H24" s="147">
        <f t="shared" si="2"/>
        <v>0</v>
      </c>
      <c r="I24" s="147">
        <f t="shared" si="3"/>
        <v>1</v>
      </c>
      <c r="J24" s="106">
        <f t="shared" si="4"/>
        <v>1</v>
      </c>
      <c r="K24" s="106">
        <f t="shared" si="5"/>
        <v>0</v>
      </c>
      <c r="L24" s="96" t="s">
        <v>121</v>
      </c>
      <c r="M24" s="110"/>
      <c r="N24" s="110"/>
      <c r="O24" s="96" t="s">
        <v>121</v>
      </c>
      <c r="P24" s="110"/>
      <c r="Q24" s="110"/>
      <c r="R24" s="96" t="s">
        <v>121</v>
      </c>
      <c r="S24" s="110"/>
      <c r="T24" s="110"/>
      <c r="U24" s="96" t="s">
        <v>121</v>
      </c>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93"/>
      <c r="DW24" s="93"/>
      <c r="DX24" s="93"/>
    </row>
    <row r="25" spans="2:128" ht="15" x14ac:dyDescent="0.2">
      <c r="B25" s="174" t="s">
        <v>256</v>
      </c>
      <c r="C25" s="146">
        <v>21</v>
      </c>
      <c r="D25" s="177" t="s">
        <v>114</v>
      </c>
      <c r="E25" s="147">
        <f t="shared" si="0"/>
        <v>0</v>
      </c>
      <c r="F25" s="145">
        <f t="shared" si="7"/>
        <v>0</v>
      </c>
      <c r="G25" s="147">
        <f t="shared" si="1"/>
        <v>0</v>
      </c>
      <c r="H25" s="147">
        <f t="shared" si="2"/>
        <v>0</v>
      </c>
      <c r="I25" s="147">
        <f t="shared" si="3"/>
        <v>0</v>
      </c>
      <c r="J25" s="106">
        <f t="shared" si="4"/>
        <v>0</v>
      </c>
      <c r="K25" s="106">
        <f t="shared" si="5"/>
        <v>0</v>
      </c>
      <c r="L25" s="96"/>
      <c r="M25" s="110"/>
      <c r="N25" s="110"/>
      <c r="O25" s="96"/>
      <c r="P25" s="110"/>
      <c r="Q25" s="110"/>
      <c r="R25" s="96"/>
      <c r="S25" s="110"/>
      <c r="T25" s="110"/>
      <c r="U25" s="96"/>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93"/>
      <c r="DW25" s="93"/>
      <c r="DX25" s="93"/>
    </row>
    <row r="26" spans="2:128" ht="15" x14ac:dyDescent="0.2">
      <c r="B26" s="174" t="s">
        <v>257</v>
      </c>
      <c r="C26" s="146">
        <v>23</v>
      </c>
      <c r="D26" s="177" t="s">
        <v>116</v>
      </c>
      <c r="E26" s="147">
        <f t="shared" si="0"/>
        <v>3</v>
      </c>
      <c r="F26" s="145">
        <f t="shared" si="7"/>
        <v>0</v>
      </c>
      <c r="G26" s="147">
        <f t="shared" si="1"/>
        <v>3</v>
      </c>
      <c r="H26" s="147">
        <f t="shared" si="2"/>
        <v>0</v>
      </c>
      <c r="I26" s="147">
        <f t="shared" si="3"/>
        <v>0</v>
      </c>
      <c r="J26" s="106">
        <f t="shared" si="4"/>
        <v>0.75</v>
      </c>
      <c r="K26" s="106">
        <f t="shared" si="5"/>
        <v>0.25</v>
      </c>
      <c r="L26" s="96" t="s">
        <v>121</v>
      </c>
      <c r="M26" s="110"/>
      <c r="N26" s="110"/>
      <c r="O26" s="96" t="s">
        <v>122</v>
      </c>
      <c r="P26" s="110"/>
      <c r="Q26" s="110"/>
      <c r="R26" s="96" t="s">
        <v>121</v>
      </c>
      <c r="S26" s="110"/>
      <c r="T26" s="110"/>
      <c r="U26" s="96" t="s">
        <v>121</v>
      </c>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93"/>
      <c r="DW26" s="93"/>
      <c r="DX26" s="93"/>
    </row>
    <row r="27" spans="2:128" ht="15" x14ac:dyDescent="0.2">
      <c r="B27" s="174" t="s">
        <v>258</v>
      </c>
      <c r="C27" s="146">
        <v>24</v>
      </c>
      <c r="D27" s="177" t="s">
        <v>117</v>
      </c>
      <c r="E27" s="147">
        <f t="shared" si="0"/>
        <v>1</v>
      </c>
      <c r="F27" s="145">
        <f t="shared" si="7"/>
        <v>1</v>
      </c>
      <c r="G27" s="147">
        <f t="shared" si="1"/>
        <v>1</v>
      </c>
      <c r="H27" s="147">
        <f t="shared" si="2"/>
        <v>0</v>
      </c>
      <c r="I27" s="147">
        <f t="shared" si="3"/>
        <v>0</v>
      </c>
      <c r="J27" s="106">
        <f t="shared" si="4"/>
        <v>0.25</v>
      </c>
      <c r="K27" s="106">
        <f t="shared" si="5"/>
        <v>0.5</v>
      </c>
      <c r="L27" s="96" t="s">
        <v>121</v>
      </c>
      <c r="M27" s="110">
        <v>1</v>
      </c>
      <c r="N27" s="110"/>
      <c r="O27" s="96"/>
      <c r="P27" s="110"/>
      <c r="Q27" s="110"/>
      <c r="R27" s="96" t="s">
        <v>122</v>
      </c>
      <c r="S27" s="110"/>
      <c r="T27" s="110"/>
      <c r="U27" s="96" t="s">
        <v>122</v>
      </c>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93"/>
      <c r="DW27" s="93"/>
      <c r="DX27" s="93"/>
    </row>
    <row r="28" spans="2:128" ht="15" x14ac:dyDescent="0.2">
      <c r="B28" s="174" t="s">
        <v>238</v>
      </c>
      <c r="C28" s="146">
        <v>25</v>
      </c>
      <c r="D28" s="177" t="s">
        <v>116</v>
      </c>
      <c r="E28" s="147">
        <f t="shared" si="0"/>
        <v>4</v>
      </c>
      <c r="F28" s="145">
        <f t="shared" si="7"/>
        <v>2</v>
      </c>
      <c r="G28" s="147">
        <f t="shared" si="1"/>
        <v>3</v>
      </c>
      <c r="H28" s="147">
        <f t="shared" si="2"/>
        <v>0</v>
      </c>
      <c r="I28" s="147">
        <f t="shared" si="3"/>
        <v>1</v>
      </c>
      <c r="J28" s="106">
        <f t="shared" si="4"/>
        <v>1</v>
      </c>
      <c r="K28" s="106">
        <f t="shared" si="5"/>
        <v>0</v>
      </c>
      <c r="L28" s="96" t="s">
        <v>121</v>
      </c>
      <c r="M28" s="110">
        <v>1</v>
      </c>
      <c r="N28" s="110"/>
      <c r="O28" s="96" t="s">
        <v>121</v>
      </c>
      <c r="P28" s="110"/>
      <c r="Q28" s="110"/>
      <c r="R28" s="96" t="s">
        <v>121</v>
      </c>
      <c r="S28" s="110"/>
      <c r="T28" s="110"/>
      <c r="U28" s="96" t="s">
        <v>121</v>
      </c>
      <c r="V28" s="110">
        <v>1</v>
      </c>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93"/>
      <c r="DW28" s="93"/>
      <c r="DX28" s="93"/>
    </row>
    <row r="29" spans="2:128" ht="15" x14ac:dyDescent="0.2">
      <c r="B29" s="174" t="s">
        <v>259</v>
      </c>
      <c r="C29" s="146">
        <v>26</v>
      </c>
      <c r="D29" s="177" t="s">
        <v>114</v>
      </c>
      <c r="E29" s="147">
        <f t="shared" si="0"/>
        <v>2</v>
      </c>
      <c r="F29" s="145">
        <f t="shared" si="7"/>
        <v>0</v>
      </c>
      <c r="G29" s="147">
        <f t="shared" si="1"/>
        <v>1</v>
      </c>
      <c r="H29" s="147">
        <f t="shared" si="2"/>
        <v>0</v>
      </c>
      <c r="I29" s="147">
        <f t="shared" si="3"/>
        <v>1</v>
      </c>
      <c r="J29" s="106">
        <f t="shared" si="4"/>
        <v>0.5</v>
      </c>
      <c r="K29" s="106">
        <f t="shared" si="5"/>
        <v>0.25</v>
      </c>
      <c r="L29" s="96" t="s">
        <v>121</v>
      </c>
      <c r="M29" s="110"/>
      <c r="N29" s="110"/>
      <c r="O29" s="96" t="s">
        <v>121</v>
      </c>
      <c r="P29" s="110"/>
      <c r="Q29" s="110"/>
      <c r="R29" s="96" t="s">
        <v>122</v>
      </c>
      <c r="S29" s="110"/>
      <c r="T29" s="110"/>
      <c r="U29" s="96"/>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93"/>
      <c r="DW29" s="93"/>
      <c r="DX29" s="93"/>
    </row>
    <row r="30" spans="2:128" ht="15" x14ac:dyDescent="0.2">
      <c r="B30" s="174" t="s">
        <v>260</v>
      </c>
      <c r="C30" s="146">
        <v>27</v>
      </c>
      <c r="D30" s="177" t="s">
        <v>116</v>
      </c>
      <c r="E30" s="147">
        <f t="shared" si="0"/>
        <v>2</v>
      </c>
      <c r="F30" s="145">
        <f t="shared" si="7"/>
        <v>1</v>
      </c>
      <c r="G30" s="147">
        <f t="shared" si="1"/>
        <v>2</v>
      </c>
      <c r="H30" s="147">
        <f t="shared" si="2"/>
        <v>0</v>
      </c>
      <c r="I30" s="147">
        <f t="shared" si="3"/>
        <v>0</v>
      </c>
      <c r="J30" s="106">
        <f t="shared" si="4"/>
        <v>0.5</v>
      </c>
      <c r="K30" s="106">
        <f t="shared" si="5"/>
        <v>0.25</v>
      </c>
      <c r="L30" s="96"/>
      <c r="M30" s="110"/>
      <c r="N30" s="110"/>
      <c r="O30" s="96" t="s">
        <v>122</v>
      </c>
      <c r="P30" s="110"/>
      <c r="Q30" s="110"/>
      <c r="R30" s="96" t="s">
        <v>121</v>
      </c>
      <c r="S30" s="110"/>
      <c r="T30" s="110"/>
      <c r="U30" s="96" t="s">
        <v>121</v>
      </c>
      <c r="V30" s="110">
        <v>1</v>
      </c>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93"/>
      <c r="DW30" s="93"/>
      <c r="DX30" s="93"/>
    </row>
    <row r="31" spans="2:128" ht="15" x14ac:dyDescent="0.2">
      <c r="B31" s="174" t="s">
        <v>261</v>
      </c>
      <c r="C31" s="146">
        <v>28</v>
      </c>
      <c r="D31" s="177" t="s">
        <v>117</v>
      </c>
      <c r="E31" s="147">
        <f t="shared" si="0"/>
        <v>0</v>
      </c>
      <c r="F31" s="145">
        <f t="shared" si="7"/>
        <v>0</v>
      </c>
      <c r="G31" s="147">
        <f t="shared" si="1"/>
        <v>0</v>
      </c>
      <c r="H31" s="147">
        <f t="shared" si="2"/>
        <v>0</v>
      </c>
      <c r="I31" s="147">
        <f t="shared" si="3"/>
        <v>0</v>
      </c>
      <c r="J31" s="106">
        <f t="shared" si="4"/>
        <v>0</v>
      </c>
      <c r="K31" s="106">
        <f t="shared" si="5"/>
        <v>0</v>
      </c>
      <c r="L31" s="96"/>
      <c r="M31" s="110"/>
      <c r="N31" s="110"/>
      <c r="O31" s="96"/>
      <c r="P31" s="110"/>
      <c r="Q31" s="110"/>
      <c r="R31" s="96"/>
      <c r="S31" s="110"/>
      <c r="T31" s="110"/>
      <c r="U31" s="107"/>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93"/>
      <c r="DW31" s="93"/>
      <c r="DX31" s="93"/>
    </row>
    <row r="32" spans="2:128" ht="15" x14ac:dyDescent="0.2">
      <c r="B32" s="174" t="s">
        <v>262</v>
      </c>
      <c r="C32" s="146">
        <v>29</v>
      </c>
      <c r="D32" s="177" t="s">
        <v>114</v>
      </c>
      <c r="E32" s="147">
        <f t="shared" si="0"/>
        <v>3</v>
      </c>
      <c r="F32" s="145">
        <f t="shared" si="7"/>
        <v>0</v>
      </c>
      <c r="G32" s="147">
        <f t="shared" si="1"/>
        <v>2</v>
      </c>
      <c r="H32" s="147">
        <f t="shared" si="2"/>
        <v>0</v>
      </c>
      <c r="I32" s="147">
        <f t="shared" si="3"/>
        <v>1</v>
      </c>
      <c r="J32" s="106">
        <f t="shared" si="4"/>
        <v>0.75</v>
      </c>
      <c r="K32" s="106">
        <f t="shared" si="5"/>
        <v>0</v>
      </c>
      <c r="L32" s="96" t="s">
        <v>121</v>
      </c>
      <c r="M32" s="110"/>
      <c r="N32" s="110"/>
      <c r="O32" s="96" t="s">
        <v>121</v>
      </c>
      <c r="P32" s="110"/>
      <c r="Q32" s="110"/>
      <c r="R32" s="96" t="s">
        <v>121</v>
      </c>
      <c r="S32" s="110"/>
      <c r="T32" s="110"/>
      <c r="U32" s="96"/>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93"/>
      <c r="DW32" s="93"/>
      <c r="DX32" s="93"/>
    </row>
    <row r="33" spans="2:128" ht="15" x14ac:dyDescent="0.2">
      <c r="B33" s="174" t="s">
        <v>263</v>
      </c>
      <c r="C33" s="146">
        <v>30</v>
      </c>
      <c r="D33" s="177" t="s">
        <v>113</v>
      </c>
      <c r="E33" s="147">
        <f t="shared" si="0"/>
        <v>2</v>
      </c>
      <c r="F33" s="175">
        <f>SUM(L33:XFD33)*-1</f>
        <v>-6</v>
      </c>
      <c r="G33" s="147">
        <f t="shared" si="1"/>
        <v>1</v>
      </c>
      <c r="H33" s="147">
        <f t="shared" si="2"/>
        <v>0</v>
      </c>
      <c r="I33" s="147">
        <f t="shared" si="3"/>
        <v>1</v>
      </c>
      <c r="J33" s="106">
        <f t="shared" si="4"/>
        <v>0.5</v>
      </c>
      <c r="K33" s="106">
        <f t="shared" si="5"/>
        <v>0.5</v>
      </c>
      <c r="L33" s="96" t="s">
        <v>121</v>
      </c>
      <c r="M33" s="110"/>
      <c r="N33" s="110">
        <v>2</v>
      </c>
      <c r="O33" s="96" t="s">
        <v>121</v>
      </c>
      <c r="P33" s="110"/>
      <c r="Q33" s="110">
        <v>4</v>
      </c>
      <c r="R33" s="96" t="s">
        <v>122</v>
      </c>
      <c r="S33" s="110"/>
      <c r="T33" s="110"/>
      <c r="U33" s="107" t="s">
        <v>122</v>
      </c>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93"/>
      <c r="DW33" s="93"/>
      <c r="DX33" s="93"/>
    </row>
    <row r="34" spans="2:128" ht="15" x14ac:dyDescent="0.2">
      <c r="B34" s="174" t="s">
        <v>264</v>
      </c>
      <c r="C34" s="146">
        <v>33</v>
      </c>
      <c r="D34" s="177" t="s">
        <v>116</v>
      </c>
      <c r="E34" s="147">
        <f t="shared" si="0"/>
        <v>0</v>
      </c>
      <c r="F34" s="145">
        <f>SUM(L34:XFD34)</f>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93"/>
      <c r="DW34" s="93"/>
      <c r="DX34" s="93"/>
    </row>
    <row r="35" spans="2:128" ht="15" x14ac:dyDescent="0.2">
      <c r="B35" s="174" t="s">
        <v>265</v>
      </c>
      <c r="C35" s="146"/>
      <c r="D35" s="177" t="s">
        <v>113</v>
      </c>
      <c r="E35" s="147">
        <f t="shared" si="0"/>
        <v>0</v>
      </c>
      <c r="F35" s="175">
        <f>SUM(L35:XFD35)*-1</f>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93"/>
      <c r="DW35" s="93"/>
      <c r="DX35" s="93"/>
    </row>
    <row r="36" spans="2:128" ht="15" x14ac:dyDescent="0.2">
      <c r="B36" s="174" t="s">
        <v>268</v>
      </c>
      <c r="C36" s="146"/>
      <c r="D36" s="177" t="s">
        <v>117</v>
      </c>
      <c r="E36" s="147">
        <f t="shared" si="0"/>
        <v>0</v>
      </c>
      <c r="F36" s="145">
        <f t="shared" ref="F36:F44" si="8">SUM(L36:XFD36)</f>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93"/>
      <c r="DW36" s="93"/>
      <c r="DX36" s="93"/>
    </row>
    <row r="37" spans="2:128" ht="15" x14ac:dyDescent="0.2">
      <c r="B37" s="174" t="s">
        <v>267</v>
      </c>
      <c r="C37" s="146"/>
      <c r="D37" s="177" t="s">
        <v>114</v>
      </c>
      <c r="E37" s="147">
        <f t="shared" si="0"/>
        <v>0</v>
      </c>
      <c r="F37" s="145">
        <f t="shared" si="8"/>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93"/>
      <c r="DW37" s="93"/>
      <c r="DX37" s="93"/>
    </row>
    <row r="38" spans="2:128" ht="15" x14ac:dyDescent="0.2">
      <c r="B38" s="150"/>
      <c r="C38" s="146"/>
      <c r="D38" s="153"/>
      <c r="E38" s="147">
        <f t="shared" si="0"/>
        <v>0</v>
      </c>
      <c r="F38" s="145">
        <f t="shared" si="8"/>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93"/>
      <c r="DW38" s="93"/>
      <c r="DX38" s="93"/>
    </row>
    <row r="39" spans="2:128" ht="15" x14ac:dyDescent="0.2">
      <c r="B39" s="150"/>
      <c r="C39" s="146"/>
      <c r="D39" s="153"/>
      <c r="E39" s="147">
        <f t="shared" si="0"/>
        <v>0</v>
      </c>
      <c r="F39" s="145">
        <f t="shared" si="8"/>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93"/>
      <c r="DW39" s="93"/>
      <c r="DX39" s="93"/>
    </row>
    <row r="40" spans="2:128" ht="15" x14ac:dyDescent="0.2">
      <c r="B40" s="150"/>
      <c r="C40" s="146"/>
      <c r="D40" s="153"/>
      <c r="E40" s="147">
        <f t="shared" si="0"/>
        <v>0</v>
      </c>
      <c r="F40" s="145">
        <f t="shared" si="8"/>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93"/>
      <c r="DW40" s="93"/>
      <c r="DX40" s="93"/>
    </row>
    <row r="41" spans="2:128" ht="15" x14ac:dyDescent="0.2">
      <c r="B41" s="150"/>
      <c r="C41" s="146"/>
      <c r="D41" s="153"/>
      <c r="E41" s="147">
        <f t="shared" si="0"/>
        <v>0</v>
      </c>
      <c r="F41" s="145">
        <f t="shared" si="8"/>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93"/>
      <c r="DW41" s="93"/>
      <c r="DX41" s="93"/>
    </row>
    <row r="42" spans="2:128" ht="15" x14ac:dyDescent="0.2">
      <c r="B42" s="150"/>
      <c r="C42" s="146"/>
      <c r="D42" s="153"/>
      <c r="E42" s="147">
        <f t="shared" si="0"/>
        <v>0</v>
      </c>
      <c r="F42" s="145">
        <f t="shared" si="8"/>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93"/>
      <c r="DW42" s="93"/>
      <c r="DX42" s="93"/>
    </row>
    <row r="43" spans="2:128" ht="15" x14ac:dyDescent="0.2">
      <c r="B43" s="150"/>
      <c r="C43" s="146"/>
      <c r="D43" s="153"/>
      <c r="E43" s="147">
        <f t="shared" si="0"/>
        <v>0</v>
      </c>
      <c r="F43" s="145">
        <f t="shared" si="8"/>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93"/>
      <c r="DW43" s="93"/>
      <c r="DX43" s="93"/>
    </row>
    <row r="44" spans="2:128" ht="15" x14ac:dyDescent="0.2">
      <c r="B44" s="150"/>
      <c r="C44" s="146"/>
      <c r="D44" s="153"/>
      <c r="E44" s="147">
        <f t="shared" si="0"/>
        <v>0</v>
      </c>
      <c r="F44" s="145">
        <f t="shared" si="8"/>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93"/>
      <c r="DW44" s="93"/>
      <c r="DX44" s="93"/>
    </row>
    <row r="45" spans="2:128" ht="13.5" thickBot="1" x14ac:dyDescent="0.25">
      <c r="B45" s="149"/>
      <c r="C45" s="148"/>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93"/>
      <c r="DW45" s="93"/>
      <c r="DX45" s="93"/>
    </row>
    <row r="46" spans="2:128" ht="13.5" hidden="1" thickBot="1" x14ac:dyDescent="0.25">
      <c r="B46" s="149"/>
      <c r="C46" s="148"/>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93"/>
      <c r="DW46" s="93"/>
      <c r="DX46" s="93"/>
    </row>
    <row r="47" spans="2:128" ht="13.5" hidden="1" thickBot="1" x14ac:dyDescent="0.25">
      <c r="B47" s="149"/>
      <c r="C47" s="148"/>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93"/>
      <c r="DW47" s="93"/>
      <c r="DX47" s="93"/>
    </row>
    <row r="48" spans="2:128" ht="13.5" thickBot="1" x14ac:dyDescent="0.25">
      <c r="B48" s="149"/>
      <c r="C48" s="148"/>
      <c r="D48" s="148"/>
      <c r="E48" s="148"/>
      <c r="F48" s="148"/>
      <c r="G48" s="148"/>
      <c r="H48" s="148"/>
      <c r="I48" s="148"/>
      <c r="L48" s="116">
        <f>L47+L46</f>
        <v>18</v>
      </c>
      <c r="M48" s="119">
        <f>SUM(M5:M45)</f>
        <v>3</v>
      </c>
      <c r="N48" s="119">
        <f>SUM(N5:N45)</f>
        <v>2</v>
      </c>
      <c r="O48" s="117">
        <f>O47+O46</f>
        <v>18</v>
      </c>
      <c r="P48" s="119">
        <f>SUM(P5:P45)</f>
        <v>1</v>
      </c>
      <c r="Q48" s="119">
        <f>SUM(Q5:Q45)</f>
        <v>4</v>
      </c>
      <c r="R48" s="117">
        <f>R47+R46</f>
        <v>18</v>
      </c>
      <c r="S48" s="119">
        <f>SUM(S5:S45)</f>
        <v>1</v>
      </c>
      <c r="T48" s="119">
        <f>SUM(T5:T45)</f>
        <v>0</v>
      </c>
      <c r="U48" s="117">
        <f>U47+U46</f>
        <v>18</v>
      </c>
      <c r="V48" s="119">
        <f>SUM(V5:V45)</f>
        <v>3</v>
      </c>
      <c r="W48" s="119">
        <f>SUM(W5:W45)</f>
        <v>1</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93"/>
      <c r="DW48" s="93"/>
      <c r="DX48" s="93"/>
    </row>
    <row r="49" spans="11:128" ht="15" x14ac:dyDescent="0.25">
      <c r="K49" s="78"/>
      <c r="L49" s="110" t="str">
        <f>IF(L48&lt;18,"",IF(M48&lt;N48,"Défaite",IF(M48=N48,"Nul",IF(M48&gt;N48,"Victoire",""))))</f>
        <v>Victoire</v>
      </c>
      <c r="O49" s="110" t="str">
        <f>IF(O48&lt;18,"",IF(P48&lt;Q48,"Défaite",IF(P48=Q48,"Nul",IF(P48&gt;Q48,"Victoire",""))))</f>
        <v>Défaite</v>
      </c>
      <c r="R49" s="110" t="str">
        <f>IF(R48&lt;18,"",IF(S48&lt;T48,"Défaite",IF(S48=T48,"Nul",IF(S48&gt;T48,"Victoire",""))))</f>
        <v>Victoire</v>
      </c>
      <c r="U49" s="110" t="str">
        <f>IF(U48&lt;18,"",IF(V48&lt;W48,"Défaite",IF(V48=W48,"Nul",IF(V48&gt;W48,"Victoire",""))))</f>
        <v>Victoire</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93"/>
      <c r="DU49" s="93"/>
      <c r="DV49" s="93"/>
      <c r="DW49" s="93"/>
      <c r="DX49" s="93"/>
    </row>
    <row r="50" spans="11:128" x14ac:dyDescent="0.2">
      <c r="DT50" s="93"/>
      <c r="DU50" s="93"/>
    </row>
    <row r="51" spans="11:128" hidden="1" x14ac:dyDescent="0.2">
      <c r="DT51" s="93"/>
      <c r="DU51" s="93"/>
    </row>
    <row r="52" spans="11:128" hidden="1" x14ac:dyDescent="0.2">
      <c r="DT52" s="93"/>
      <c r="DU52" s="93"/>
    </row>
    <row r="53" spans="11:128" hidden="1" x14ac:dyDescent="0.2">
      <c r="DT53" s="93"/>
      <c r="DU53" s="93"/>
    </row>
    <row r="54" spans="11:128" hidden="1" x14ac:dyDescent="0.2">
      <c r="DT54" s="93"/>
      <c r="DU54" s="93"/>
    </row>
    <row r="55" spans="11:128" hidden="1" x14ac:dyDescent="0.2">
      <c r="DT55" s="93"/>
      <c r="DU55" s="93"/>
    </row>
    <row r="56" spans="11:128" hidden="1" x14ac:dyDescent="0.2">
      <c r="DT56" s="93"/>
      <c r="DU56" s="93"/>
    </row>
    <row r="57" spans="11:128" hidden="1" x14ac:dyDescent="0.2">
      <c r="DT57" s="93"/>
      <c r="DU57" s="93"/>
    </row>
    <row r="58" spans="11:128" hidden="1" x14ac:dyDescent="0.2">
      <c r="DT58" s="93"/>
      <c r="DU58" s="93"/>
    </row>
    <row r="59" spans="11:128" hidden="1" x14ac:dyDescent="0.2">
      <c r="DT59" s="93"/>
      <c r="DU59" s="93"/>
    </row>
    <row r="60" spans="11:128" hidden="1" x14ac:dyDescent="0.2">
      <c r="DT60" s="93"/>
      <c r="DU60" s="93"/>
    </row>
    <row r="61" spans="11:128" hidden="1" x14ac:dyDescent="0.2">
      <c r="DT61" s="93"/>
      <c r="DU61" s="93"/>
    </row>
    <row r="62" spans="11:128" hidden="1" x14ac:dyDescent="0.2">
      <c r="DT62" s="93"/>
      <c r="DU62" s="93"/>
    </row>
    <row r="63" spans="11:128" hidden="1" x14ac:dyDescent="0.2">
      <c r="DT63" s="93"/>
      <c r="DU63" s="93"/>
    </row>
    <row r="64" spans="11:128" hidden="1" x14ac:dyDescent="0.2">
      <c r="DT64" s="93"/>
      <c r="DU64" s="93"/>
    </row>
    <row r="65" spans="124:125" hidden="1" x14ac:dyDescent="0.2">
      <c r="DT65" s="93"/>
      <c r="DU65" s="93"/>
    </row>
    <row r="66" spans="124:125" hidden="1" x14ac:dyDescent="0.2">
      <c r="DT66" s="93"/>
      <c r="DU66" s="93"/>
    </row>
    <row r="67" spans="124:125" hidden="1" x14ac:dyDescent="0.2">
      <c r="DT67" s="93"/>
      <c r="DU67" s="93"/>
    </row>
    <row r="68" spans="124:125" hidden="1" x14ac:dyDescent="0.2">
      <c r="DT68" s="93"/>
      <c r="DU68" s="93"/>
    </row>
    <row r="69" spans="124:125" hidden="1" x14ac:dyDescent="0.2">
      <c r="DT69" s="93"/>
      <c r="DU69" s="93"/>
    </row>
    <row r="70" spans="124:125" hidden="1" x14ac:dyDescent="0.2">
      <c r="DT70" s="93"/>
      <c r="DU70" s="93"/>
    </row>
    <row r="71" spans="124:125" hidden="1" x14ac:dyDescent="0.2">
      <c r="DT71" s="93"/>
      <c r="DU71" s="93"/>
    </row>
    <row r="72" spans="124:125" hidden="1" x14ac:dyDescent="0.2">
      <c r="DT72" s="93"/>
      <c r="DU72" s="93"/>
    </row>
    <row r="73" spans="124:125" hidden="1" x14ac:dyDescent="0.2">
      <c r="DT73" s="93"/>
      <c r="DU73" s="93"/>
    </row>
    <row r="74" spans="124:125" hidden="1" x14ac:dyDescent="0.2">
      <c r="DT74" s="93"/>
      <c r="DU74" s="93"/>
    </row>
    <row r="75" spans="124:125" hidden="1" x14ac:dyDescent="0.2">
      <c r="DT75" s="93"/>
      <c r="DU75" s="93"/>
    </row>
    <row r="76" spans="124:125" hidden="1" x14ac:dyDescent="0.2">
      <c r="DT76" s="93"/>
      <c r="DU76" s="93"/>
    </row>
    <row r="77" spans="124:125" hidden="1" x14ac:dyDescent="0.2">
      <c r="DT77" s="93"/>
      <c r="DU77" s="93"/>
    </row>
    <row r="78" spans="124:125" hidden="1" x14ac:dyDescent="0.2">
      <c r="DT78" s="93"/>
      <c r="DU78" s="93"/>
    </row>
    <row r="79" spans="124:125" hidden="1" x14ac:dyDescent="0.2">
      <c r="DT79" s="93"/>
      <c r="DU79" s="93"/>
    </row>
    <row r="80" spans="124:125" hidden="1" x14ac:dyDescent="0.2">
      <c r="DT80" s="93"/>
      <c r="DU80" s="93"/>
    </row>
    <row r="81" spans="124:125" hidden="1" x14ac:dyDescent="0.2">
      <c r="DT81" s="93"/>
      <c r="DU81" s="93"/>
    </row>
    <row r="82" spans="124:125" hidden="1" x14ac:dyDescent="0.2">
      <c r="DT82" s="93"/>
      <c r="DU82" s="93"/>
    </row>
    <row r="83" spans="124:125" hidden="1" x14ac:dyDescent="0.2">
      <c r="DT83" s="93"/>
      <c r="DU83" s="93"/>
    </row>
    <row r="84" spans="124:125" hidden="1" x14ac:dyDescent="0.2">
      <c r="DT84" s="93"/>
      <c r="DU84" s="93"/>
    </row>
    <row r="85" spans="124:125" hidden="1" x14ac:dyDescent="0.2">
      <c r="DT85" s="93"/>
      <c r="DU85" s="93"/>
    </row>
    <row r="86" spans="124:125" hidden="1" x14ac:dyDescent="0.2">
      <c r="DT86" s="93"/>
      <c r="DU86" s="93"/>
    </row>
    <row r="87" spans="124:125" hidden="1" x14ac:dyDescent="0.2">
      <c r="DT87" s="93"/>
      <c r="DU87" s="93"/>
    </row>
    <row r="88" spans="124:125" hidden="1" x14ac:dyDescent="0.2">
      <c r="DT88" s="93"/>
      <c r="DU88" s="93"/>
    </row>
    <row r="89" spans="124:125" hidden="1" x14ac:dyDescent="0.2">
      <c r="DT89" s="93"/>
      <c r="DU89" s="93"/>
    </row>
    <row r="90" spans="124:125" hidden="1" x14ac:dyDescent="0.2">
      <c r="DT90" s="93"/>
      <c r="DU90" s="93"/>
    </row>
    <row r="91" spans="124:125" hidden="1" x14ac:dyDescent="0.2">
      <c r="DT91" s="93"/>
      <c r="DU91" s="93"/>
    </row>
    <row r="92" spans="124:125" hidden="1" x14ac:dyDescent="0.2">
      <c r="DT92" s="93"/>
      <c r="DU92" s="93"/>
    </row>
    <row r="93" spans="124:125" hidden="1" x14ac:dyDescent="0.2">
      <c r="DT93" s="93"/>
      <c r="DU93" s="93"/>
    </row>
    <row r="94" spans="124:125" hidden="1" x14ac:dyDescent="0.2">
      <c r="DT94" s="93"/>
      <c r="DU94" s="93"/>
    </row>
    <row r="95" spans="124:125" hidden="1" x14ac:dyDescent="0.2">
      <c r="DT95" s="93"/>
      <c r="DU95" s="93"/>
    </row>
    <row r="96" spans="124:125" hidden="1" x14ac:dyDescent="0.2">
      <c r="DT96" s="93"/>
      <c r="DU96" s="93"/>
    </row>
    <row r="97" spans="1:127" hidden="1" x14ac:dyDescent="0.2">
      <c r="DT97" s="93"/>
      <c r="DU97" s="93"/>
    </row>
    <row r="98" spans="1:127" hidden="1" x14ac:dyDescent="0.2">
      <c r="DT98" s="93"/>
      <c r="DU98" s="93"/>
    </row>
    <row r="99" spans="1:127" hidden="1" x14ac:dyDescent="0.2">
      <c r="DT99" s="93"/>
      <c r="DU99" s="93"/>
    </row>
    <row r="100" spans="1:127" hidden="1" x14ac:dyDescent="0.2">
      <c r="DT100" s="93"/>
      <c r="DU100" s="93"/>
    </row>
    <row r="101" spans="1:127" hidden="1" x14ac:dyDescent="0.2">
      <c r="DT101" s="93"/>
      <c r="DU101" s="93"/>
    </row>
    <row r="102" spans="1:127" hidden="1" x14ac:dyDescent="0.2"/>
    <row r="103" spans="1:127" hidden="1" x14ac:dyDescent="0.2"/>
    <row r="105" spans="1:127" ht="15" customHeight="1" x14ac:dyDescent="0.2">
      <c r="A105" s="92"/>
      <c r="B105" s="94"/>
      <c r="C105" s="97"/>
      <c r="D105" s="97"/>
      <c r="E105" s="97"/>
      <c r="F105" s="97"/>
      <c r="G105" s="97"/>
    </row>
    <row r="106" spans="1:127" ht="20.100000000000001" customHeight="1" x14ac:dyDescent="0.2">
      <c r="A106" s="92"/>
      <c r="B106" s="157"/>
      <c r="C106" s="178"/>
      <c r="D106" s="178"/>
      <c r="E106" s="97"/>
      <c r="F106" s="490" t="s">
        <v>160</v>
      </c>
      <c r="G106" s="491"/>
      <c r="H106" s="492"/>
      <c r="I106" s="126"/>
      <c r="J106" s="126"/>
      <c r="K106" s="126"/>
      <c r="L106" s="126"/>
      <c r="M106" s="126"/>
      <c r="N106" s="126"/>
      <c r="O106" s="126"/>
      <c r="DS106" s="93"/>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95"/>
      <c r="U107" s="95"/>
      <c r="V107" s="95"/>
      <c r="W107" s="95"/>
      <c r="X107" s="95"/>
      <c r="Y107" s="95"/>
      <c r="Z107" s="95"/>
      <c r="AA107" s="95"/>
      <c r="AB107" s="95"/>
      <c r="AC107" s="95"/>
      <c r="AD107" s="95"/>
      <c r="AE107" s="95"/>
      <c r="AF107" s="95"/>
      <c r="AG107" s="95"/>
      <c r="AH107" s="95"/>
      <c r="AI107" s="95"/>
      <c r="AJ107" s="95"/>
      <c r="DS107" s="93"/>
      <c r="DT107" s="93"/>
      <c r="DU107" s="93"/>
      <c r="DV107" s="93"/>
      <c r="DW107" s="93"/>
    </row>
    <row r="108" spans="1:127" ht="15" x14ac:dyDescent="0.2">
      <c r="A108" s="110"/>
      <c r="B108" s="174" t="s">
        <v>239</v>
      </c>
      <c r="C108" s="146">
        <v>1</v>
      </c>
      <c r="D108" s="177" t="s">
        <v>113</v>
      </c>
      <c r="E108" s="159"/>
      <c r="F108" s="120" t="str">
        <f t="shared" ref="F108:F140" si="9">IF((SUMIFS($E$5:$E$105,$B$5:$B$105,$B108))=0,"",(SUMIFS($G$5:$G$105,$B$5:$B$105,$B108))/(SUMIFS($E$5:$E$105,$B$5:$B$105,$B108)))</f>
        <v/>
      </c>
      <c r="G108" s="120" t="str">
        <f t="shared" ref="G108:G140" si="10">IF((SUMIFS($E$5:$E$105,$B$5:$B$105,$B108))=0,"",(SUMIFS($H$5:$H$105,$B$5:$B$105,$B108))/(SUMIFS($E$5:$E$105,$B$5:$B$105,$B108)))</f>
        <v/>
      </c>
      <c r="H108" s="120" t="str">
        <f t="shared" ref="H108:H140" si="11">IF((SUMIFS($E$5:$E$105,$B$5:$B$105,$B108))=0,"",(SUMIFS($I$5:$I$105,$B$5:$B$105,$B108))/(SUMIFS($E$5:$E$105,$B$5:$B$105,$B108)))</f>
        <v/>
      </c>
      <c r="I108" s="126"/>
      <c r="J108" s="126"/>
      <c r="K108" s="126"/>
      <c r="L108" s="94"/>
      <c r="M108" s="135"/>
      <c r="N108" s="134"/>
      <c r="O108" s="134"/>
      <c r="P108" s="134"/>
      <c r="Q108" s="134"/>
      <c r="R108" s="134"/>
      <c r="S108" s="134"/>
      <c r="T108" s="95"/>
      <c r="U108" s="95"/>
      <c r="V108" s="95"/>
      <c r="W108" s="95"/>
      <c r="X108" s="95"/>
      <c r="Y108" s="95"/>
      <c r="Z108" s="95"/>
      <c r="AA108" s="95"/>
      <c r="AB108" s="95"/>
      <c r="AC108" s="95"/>
      <c r="AD108" s="95"/>
      <c r="AE108" s="95"/>
      <c r="AF108" s="95"/>
      <c r="AG108" s="95"/>
      <c r="AH108" s="95"/>
      <c r="AI108" s="95"/>
      <c r="AJ108" s="95"/>
      <c r="DS108" s="93"/>
      <c r="DT108" s="93"/>
      <c r="DU108" s="93"/>
      <c r="DV108" s="93"/>
      <c r="DW108" s="93"/>
    </row>
    <row r="109" spans="1:127" ht="15" x14ac:dyDescent="0.2">
      <c r="A109" s="110"/>
      <c r="B109" s="174" t="s">
        <v>240</v>
      </c>
      <c r="C109" s="146">
        <v>2</v>
      </c>
      <c r="D109" s="177" t="s">
        <v>114</v>
      </c>
      <c r="E109" s="159"/>
      <c r="F109" s="120" t="str">
        <f t="shared" si="9"/>
        <v/>
      </c>
      <c r="G109" s="120" t="str">
        <f t="shared" si="10"/>
        <v/>
      </c>
      <c r="H109" s="120" t="str">
        <f t="shared" si="11"/>
        <v/>
      </c>
      <c r="I109" s="126"/>
      <c r="J109" s="126"/>
      <c r="K109" s="126"/>
      <c r="L109" s="94"/>
      <c r="M109" s="135"/>
      <c r="N109" s="134"/>
      <c r="O109" s="134"/>
      <c r="P109" s="134"/>
      <c r="Q109" s="134"/>
      <c r="R109" s="134"/>
      <c r="S109" s="134"/>
      <c r="T109" s="95"/>
      <c r="U109" s="125"/>
      <c r="V109" s="125"/>
      <c r="W109" s="125"/>
      <c r="X109" s="125"/>
      <c r="Y109" s="125"/>
      <c r="Z109" s="125"/>
      <c r="AA109" s="125"/>
      <c r="AB109" s="125"/>
      <c r="AC109" s="95"/>
      <c r="AD109" s="95"/>
      <c r="AE109" s="95"/>
      <c r="AF109" s="95"/>
      <c r="AG109" s="95"/>
      <c r="AH109" s="95"/>
      <c r="AI109" s="95"/>
      <c r="AJ109" s="95"/>
      <c r="DS109" s="93"/>
      <c r="DT109" s="93"/>
      <c r="DU109" s="93"/>
      <c r="DV109" s="93"/>
      <c r="DW109" s="93"/>
    </row>
    <row r="110" spans="1:127" ht="15" customHeight="1" x14ac:dyDescent="0.2">
      <c r="A110" s="110"/>
      <c r="B110" s="174" t="s">
        <v>241</v>
      </c>
      <c r="C110" s="146">
        <v>3</v>
      </c>
      <c r="D110" s="177" t="s">
        <v>114</v>
      </c>
      <c r="E110" s="159"/>
      <c r="F110" s="120">
        <f t="shared" si="9"/>
        <v>1</v>
      </c>
      <c r="G110" s="120">
        <f t="shared" si="10"/>
        <v>0</v>
      </c>
      <c r="H110" s="120">
        <f t="shared" si="11"/>
        <v>0</v>
      </c>
      <c r="I110" s="126"/>
      <c r="J110" s="126"/>
      <c r="K110" s="126"/>
      <c r="L110" s="94"/>
      <c r="M110" s="135"/>
      <c r="N110" s="134"/>
      <c r="O110" s="134"/>
      <c r="P110" s="134"/>
      <c r="Q110" s="134"/>
      <c r="R110" s="134"/>
      <c r="S110" s="134"/>
      <c r="T110" s="95"/>
      <c r="U110" s="125"/>
      <c r="V110" s="125"/>
      <c r="W110" s="125"/>
      <c r="X110" s="125"/>
      <c r="Y110" s="125"/>
      <c r="Z110" s="125"/>
      <c r="AA110" s="125"/>
      <c r="AB110" s="125"/>
      <c r="AC110" s="95"/>
      <c r="AD110" s="95"/>
      <c r="AE110" s="95"/>
      <c r="AF110" s="95"/>
      <c r="AG110" s="95"/>
      <c r="AH110" s="95"/>
      <c r="AI110" s="95"/>
      <c r="AJ110" s="95"/>
      <c r="DS110" s="93"/>
      <c r="DT110" s="93"/>
      <c r="DU110" s="93"/>
      <c r="DV110" s="93"/>
      <c r="DW110" s="93"/>
    </row>
    <row r="111" spans="1:127" ht="15" x14ac:dyDescent="0.2">
      <c r="A111" s="110"/>
      <c r="B111" s="174" t="s">
        <v>237</v>
      </c>
      <c r="C111" s="146">
        <v>4</v>
      </c>
      <c r="D111" s="177" t="s">
        <v>114</v>
      </c>
      <c r="E111" s="159"/>
      <c r="F111" s="120" t="str">
        <f t="shared" si="9"/>
        <v/>
      </c>
      <c r="G111" s="120" t="str">
        <f t="shared" si="10"/>
        <v/>
      </c>
      <c r="H111" s="120" t="str">
        <f t="shared" si="11"/>
        <v/>
      </c>
      <c r="I111" s="126"/>
      <c r="J111" s="126"/>
      <c r="K111" s="126"/>
      <c r="L111" s="94"/>
      <c r="M111" s="135"/>
      <c r="N111" s="134"/>
      <c r="O111" s="134"/>
      <c r="P111" s="134"/>
      <c r="Q111" s="134"/>
      <c r="R111" s="134"/>
      <c r="S111" s="134"/>
      <c r="T111" s="95"/>
      <c r="U111" s="125"/>
      <c r="V111" s="125"/>
      <c r="W111" s="125"/>
      <c r="X111" s="125"/>
      <c r="Y111" s="125"/>
      <c r="Z111" s="125"/>
      <c r="AA111" s="125"/>
      <c r="AB111" s="125"/>
      <c r="AC111" s="125"/>
      <c r="AD111" s="125"/>
      <c r="AE111" s="125"/>
      <c r="AF111" s="125"/>
      <c r="AG111" s="125"/>
      <c r="AH111" s="125"/>
      <c r="AI111" s="125"/>
      <c r="AJ111" s="125"/>
      <c r="DS111" s="93"/>
      <c r="DT111" s="93"/>
      <c r="DU111" s="93"/>
      <c r="DV111" s="93"/>
      <c r="DW111" s="93"/>
    </row>
    <row r="112" spans="1:127" ht="15" x14ac:dyDescent="0.2">
      <c r="A112" s="110"/>
      <c r="B112" s="174" t="s">
        <v>242</v>
      </c>
      <c r="C112" s="146">
        <v>5</v>
      </c>
      <c r="D112" s="177" t="s">
        <v>114</v>
      </c>
      <c r="E112" s="159"/>
      <c r="F112" s="120">
        <f t="shared" si="9"/>
        <v>0.66666666666666663</v>
      </c>
      <c r="G112" s="120">
        <f t="shared" si="10"/>
        <v>0</v>
      </c>
      <c r="H112" s="120">
        <f t="shared" si="11"/>
        <v>0.33333333333333331</v>
      </c>
      <c r="I112" s="126"/>
      <c r="J112" s="126"/>
      <c r="K112" s="126"/>
      <c r="L112" s="94"/>
      <c r="M112" s="135"/>
      <c r="N112" s="134"/>
      <c r="O112" s="134"/>
      <c r="P112" s="134"/>
      <c r="Q112" s="134"/>
      <c r="R112" s="134"/>
      <c r="S112" s="134"/>
      <c r="T112" s="95"/>
      <c r="U112" s="125"/>
      <c r="V112" s="125"/>
      <c r="W112" s="125"/>
      <c r="X112" s="125"/>
      <c r="Y112" s="125"/>
      <c r="Z112" s="125"/>
      <c r="AA112" s="125"/>
      <c r="AB112" s="125"/>
      <c r="AC112" s="125"/>
      <c r="AD112" s="125"/>
      <c r="AE112" s="125"/>
      <c r="AF112" s="125"/>
      <c r="AG112" s="125"/>
      <c r="AH112" s="125"/>
      <c r="AI112" s="125"/>
      <c r="AJ112" s="125"/>
      <c r="DS112" s="93"/>
      <c r="DT112" s="93"/>
      <c r="DU112" s="93"/>
      <c r="DV112" s="93"/>
      <c r="DW112" s="93"/>
    </row>
    <row r="113" spans="1:127" ht="15" x14ac:dyDescent="0.2">
      <c r="A113" s="110"/>
      <c r="B113" s="174" t="s">
        <v>243</v>
      </c>
      <c r="C113" s="146">
        <v>7</v>
      </c>
      <c r="D113" s="177" t="s">
        <v>117</v>
      </c>
      <c r="E113" s="159"/>
      <c r="F113" s="120">
        <f t="shared" si="9"/>
        <v>0.66666666666666663</v>
      </c>
      <c r="G113" s="120">
        <f t="shared" si="10"/>
        <v>0</v>
      </c>
      <c r="H113" s="120">
        <f t="shared" si="11"/>
        <v>0.33333333333333331</v>
      </c>
      <c r="I113" s="126"/>
      <c r="J113" s="126"/>
      <c r="K113" s="126"/>
      <c r="L113" s="94"/>
      <c r="M113" s="135"/>
      <c r="N113" s="134"/>
      <c r="O113" s="134"/>
      <c r="P113" s="134"/>
      <c r="Q113" s="134"/>
      <c r="R113" s="134"/>
      <c r="S113" s="134"/>
      <c r="T113" s="95"/>
      <c r="U113" s="125"/>
      <c r="V113" s="125"/>
      <c r="W113" s="125"/>
      <c r="X113" s="125"/>
      <c r="Y113" s="125"/>
      <c r="Z113" s="125"/>
      <c r="AA113" s="125"/>
      <c r="AB113" s="125"/>
      <c r="AC113" s="95"/>
      <c r="AD113" s="95"/>
      <c r="AE113" s="95"/>
      <c r="AF113" s="95"/>
      <c r="AG113" s="95"/>
      <c r="AH113" s="95"/>
      <c r="AI113" s="95"/>
      <c r="AJ113" s="95"/>
      <c r="DS113" s="93"/>
      <c r="DT113" s="93"/>
      <c r="DU113" s="93"/>
      <c r="DV113" s="93"/>
      <c r="DW113" s="93"/>
    </row>
    <row r="114" spans="1:127" ht="15" x14ac:dyDescent="0.2">
      <c r="A114" s="110"/>
      <c r="B114" s="174" t="s">
        <v>244</v>
      </c>
      <c r="C114" s="146">
        <v>8</v>
      </c>
      <c r="D114" s="177" t="s">
        <v>116</v>
      </c>
      <c r="E114" s="159"/>
      <c r="F114" s="120" t="str">
        <f t="shared" si="9"/>
        <v/>
      </c>
      <c r="G114" s="120" t="str">
        <f t="shared" si="10"/>
        <v/>
      </c>
      <c r="H114" s="120" t="str">
        <f t="shared" si="11"/>
        <v/>
      </c>
      <c r="I114" s="126"/>
      <c r="J114" s="126"/>
      <c r="K114" s="126"/>
      <c r="L114" s="94"/>
      <c r="M114" s="135"/>
      <c r="N114" s="134"/>
      <c r="O114" s="134"/>
      <c r="P114" s="134"/>
      <c r="Q114" s="134"/>
      <c r="R114" s="134"/>
      <c r="S114" s="134"/>
      <c r="T114" s="95"/>
      <c r="U114" s="125"/>
      <c r="V114" s="125"/>
      <c r="W114" s="125"/>
      <c r="X114" s="125"/>
      <c r="Y114" s="125"/>
      <c r="Z114" s="125"/>
      <c r="AA114" s="125"/>
      <c r="AB114" s="125"/>
      <c r="AC114" s="95"/>
      <c r="AD114" s="95"/>
      <c r="AE114" s="95"/>
      <c r="AF114" s="95"/>
      <c r="AG114" s="95"/>
      <c r="AH114" s="95"/>
      <c r="AI114" s="95"/>
      <c r="AJ114" s="95"/>
      <c r="DS114" s="93"/>
      <c r="DT114" s="93"/>
      <c r="DU114" s="93"/>
      <c r="DV114" s="93"/>
      <c r="DW114" s="93"/>
    </row>
    <row r="115" spans="1:127" ht="15" x14ac:dyDescent="0.2">
      <c r="A115" s="110"/>
      <c r="B115" s="174" t="s">
        <v>245</v>
      </c>
      <c r="C115" s="146">
        <v>9</v>
      </c>
      <c r="D115" s="177" t="s">
        <v>117</v>
      </c>
      <c r="E115" s="159"/>
      <c r="F115" s="120">
        <f t="shared" si="9"/>
        <v>0.75</v>
      </c>
      <c r="G115" s="120">
        <f t="shared" si="10"/>
        <v>0</v>
      </c>
      <c r="H115" s="120">
        <f t="shared" si="11"/>
        <v>0.25</v>
      </c>
      <c r="I115" s="126"/>
      <c r="J115" s="126"/>
      <c r="K115" s="126"/>
      <c r="L115" s="94"/>
      <c r="M115" s="135"/>
      <c r="N115" s="134"/>
      <c r="O115" s="134"/>
      <c r="P115" s="134"/>
      <c r="Q115" s="134"/>
      <c r="R115" s="134"/>
      <c r="S115" s="134"/>
      <c r="T115" s="95"/>
      <c r="U115" s="125"/>
      <c r="V115" s="125"/>
      <c r="W115" s="125"/>
      <c r="X115" s="125"/>
      <c r="Y115" s="125"/>
      <c r="Z115" s="125"/>
      <c r="AA115" s="125"/>
      <c r="AB115" s="125"/>
      <c r="AC115" s="133"/>
      <c r="AD115" s="133"/>
      <c r="AE115" s="133"/>
      <c r="AF115" s="133"/>
      <c r="AG115" s="133"/>
      <c r="AH115" s="133"/>
      <c r="AI115" s="133"/>
      <c r="AJ115" s="133"/>
      <c r="DS115" s="93"/>
      <c r="DT115" s="93"/>
      <c r="DU115" s="93"/>
      <c r="DV115" s="93"/>
      <c r="DW115" s="93"/>
    </row>
    <row r="116" spans="1:127" ht="15" x14ac:dyDescent="0.2">
      <c r="A116" s="110"/>
      <c r="B116" s="174" t="s">
        <v>246</v>
      </c>
      <c r="C116" s="146">
        <v>11</v>
      </c>
      <c r="D116" s="177" t="s">
        <v>117</v>
      </c>
      <c r="E116" s="159"/>
      <c r="F116" s="120" t="str">
        <f t="shared" si="9"/>
        <v/>
      </c>
      <c r="G116" s="120" t="str">
        <f t="shared" si="10"/>
        <v/>
      </c>
      <c r="H116" s="120" t="str">
        <f t="shared" si="11"/>
        <v/>
      </c>
      <c r="I116" s="126"/>
      <c r="J116" s="126"/>
      <c r="K116" s="126"/>
      <c r="L116" s="94"/>
      <c r="M116" s="135"/>
      <c r="N116" s="134"/>
      <c r="O116" s="134"/>
      <c r="P116" s="134"/>
      <c r="Q116" s="134"/>
      <c r="R116" s="126"/>
      <c r="S116" s="126"/>
      <c r="T116" s="132"/>
      <c r="U116" s="132"/>
      <c r="V116" s="132"/>
      <c r="W116" s="132"/>
      <c r="X116" s="132"/>
      <c r="Y116" s="132"/>
      <c r="Z116" s="132"/>
      <c r="AA116" s="132"/>
      <c r="AB116" s="132"/>
      <c r="AC116" s="132"/>
      <c r="AD116" s="132"/>
      <c r="AE116" s="132"/>
      <c r="AF116" s="132"/>
      <c r="AG116" s="132"/>
      <c r="AH116" s="132"/>
      <c r="AI116" s="132"/>
      <c r="AJ116" s="132"/>
      <c r="DS116" s="93"/>
      <c r="DT116" s="93"/>
      <c r="DU116" s="93"/>
      <c r="DV116" s="93"/>
      <c r="DW116" s="93"/>
    </row>
    <row r="117" spans="1:127" ht="15" x14ac:dyDescent="0.2">
      <c r="A117" s="110"/>
      <c r="B117" s="174" t="s">
        <v>247</v>
      </c>
      <c r="C117" s="146">
        <v>12</v>
      </c>
      <c r="D117" s="177" t="s">
        <v>117</v>
      </c>
      <c r="E117" s="159"/>
      <c r="F117" s="120" t="str">
        <f t="shared" si="9"/>
        <v/>
      </c>
      <c r="G117" s="120" t="str">
        <f t="shared" si="10"/>
        <v/>
      </c>
      <c r="H117" s="120" t="str">
        <f t="shared" si="11"/>
        <v/>
      </c>
      <c r="I117" s="126"/>
      <c r="J117" s="126"/>
      <c r="K117" s="126"/>
      <c r="L117" s="94"/>
      <c r="M117" s="135"/>
      <c r="N117" s="134"/>
      <c r="O117" s="134"/>
      <c r="P117" s="134"/>
      <c r="Q117" s="134"/>
      <c r="R117" s="134"/>
      <c r="S117" s="134"/>
      <c r="T117" s="95"/>
      <c r="U117" s="125"/>
      <c r="V117" s="125"/>
      <c r="W117" s="125"/>
      <c r="X117" s="125"/>
      <c r="Y117" s="125"/>
      <c r="Z117" s="125"/>
      <c r="AA117" s="125"/>
      <c r="AB117" s="125"/>
      <c r="AC117" s="133"/>
      <c r="AD117" s="133"/>
      <c r="AE117" s="133"/>
      <c r="AF117" s="133"/>
      <c r="AG117" s="133"/>
      <c r="AH117" s="133"/>
      <c r="AI117" s="133"/>
      <c r="AJ117" s="133"/>
      <c r="DS117" s="93"/>
      <c r="DT117" s="93"/>
      <c r="DU117" s="93"/>
      <c r="DV117" s="93"/>
      <c r="DW117" s="93"/>
    </row>
    <row r="118" spans="1:127" ht="15" x14ac:dyDescent="0.2">
      <c r="A118" s="110"/>
      <c r="B118" s="174" t="s">
        <v>248</v>
      </c>
      <c r="C118" s="146">
        <v>13</v>
      </c>
      <c r="D118" s="177" t="s">
        <v>116</v>
      </c>
      <c r="E118" s="159"/>
      <c r="F118" s="120" t="str">
        <f t="shared" si="9"/>
        <v/>
      </c>
      <c r="G118" s="120" t="str">
        <f t="shared" si="10"/>
        <v/>
      </c>
      <c r="H118" s="120" t="str">
        <f t="shared" si="11"/>
        <v/>
      </c>
      <c r="I118" s="126"/>
      <c r="J118" s="126"/>
      <c r="K118" s="126"/>
      <c r="L118" s="172"/>
      <c r="M118" s="135"/>
      <c r="N118" s="134"/>
      <c r="O118" s="134"/>
      <c r="P118" s="134"/>
      <c r="Q118" s="134"/>
      <c r="R118" s="134"/>
      <c r="S118" s="134"/>
      <c r="T118" s="95"/>
      <c r="U118" s="125"/>
      <c r="V118" s="125"/>
      <c r="W118" s="125"/>
      <c r="X118" s="125"/>
      <c r="Y118" s="125"/>
      <c r="Z118" s="125"/>
      <c r="AA118" s="125"/>
      <c r="AB118" s="125"/>
      <c r="AC118" s="95"/>
      <c r="AD118" s="95"/>
      <c r="AE118" s="95"/>
      <c r="AF118" s="95"/>
      <c r="AG118" s="95"/>
      <c r="AH118" s="95"/>
      <c r="AI118" s="95"/>
      <c r="AJ118" s="95"/>
      <c r="DS118" s="93"/>
      <c r="DT118" s="93"/>
      <c r="DU118" s="93"/>
      <c r="DV118" s="93"/>
      <c r="DW118" s="93"/>
    </row>
    <row r="119" spans="1:127" ht="15" x14ac:dyDescent="0.2">
      <c r="A119" s="110"/>
      <c r="B119" s="174" t="s">
        <v>249</v>
      </c>
      <c r="C119" s="146">
        <v>13</v>
      </c>
      <c r="D119" s="177" t="s">
        <v>117</v>
      </c>
      <c r="E119" s="159"/>
      <c r="F119" s="120">
        <f t="shared" si="9"/>
        <v>0.66666666666666663</v>
      </c>
      <c r="G119" s="120">
        <f t="shared" si="10"/>
        <v>0</v>
      </c>
      <c r="H119" s="120">
        <f t="shared" si="11"/>
        <v>0.33333333333333331</v>
      </c>
      <c r="I119" s="126"/>
      <c r="J119" s="126"/>
      <c r="K119" s="126"/>
      <c r="L119" s="94"/>
      <c r="M119" s="135"/>
      <c r="N119" s="134"/>
      <c r="O119" s="134"/>
      <c r="P119" s="134"/>
      <c r="Q119" s="134"/>
      <c r="R119" s="126"/>
      <c r="S119" s="126"/>
      <c r="T119" s="95"/>
      <c r="U119" s="133"/>
      <c r="V119" s="133"/>
      <c r="W119" s="133"/>
      <c r="X119" s="133"/>
      <c r="Y119" s="133"/>
      <c r="Z119" s="133"/>
      <c r="AA119" s="133"/>
      <c r="AB119" s="133"/>
      <c r="AC119" s="95"/>
      <c r="AD119" s="95"/>
      <c r="AE119" s="95"/>
      <c r="AF119" s="95"/>
      <c r="AG119" s="95"/>
      <c r="AH119" s="95"/>
      <c r="AI119" s="95"/>
      <c r="AJ119" s="95"/>
      <c r="DS119" s="93"/>
      <c r="DT119" s="93"/>
      <c r="DU119" s="93"/>
      <c r="DV119" s="93"/>
      <c r="DW119" s="93"/>
    </row>
    <row r="120" spans="1:127" ht="15" x14ac:dyDescent="0.2">
      <c r="A120" s="110"/>
      <c r="B120" s="174" t="s">
        <v>250</v>
      </c>
      <c r="C120" s="146">
        <v>14</v>
      </c>
      <c r="D120" s="177" t="s">
        <v>116</v>
      </c>
      <c r="E120" s="159"/>
      <c r="F120" s="120">
        <f t="shared" si="9"/>
        <v>0.5</v>
      </c>
      <c r="G120" s="120">
        <f t="shared" si="10"/>
        <v>0</v>
      </c>
      <c r="H120" s="120">
        <f t="shared" si="11"/>
        <v>0.5</v>
      </c>
      <c r="I120" s="126"/>
      <c r="J120" s="126"/>
      <c r="K120" s="126"/>
      <c r="L120" s="94"/>
      <c r="M120" s="135"/>
      <c r="N120" s="134"/>
      <c r="O120" s="134"/>
      <c r="P120" s="134"/>
      <c r="Q120" s="134"/>
      <c r="R120" s="134"/>
      <c r="S120" s="134"/>
      <c r="T120" s="95"/>
      <c r="U120" s="125"/>
      <c r="V120" s="125"/>
      <c r="W120" s="125"/>
      <c r="X120" s="125"/>
      <c r="Y120" s="125"/>
      <c r="Z120" s="125"/>
      <c r="AA120" s="125"/>
      <c r="AB120" s="125"/>
      <c r="AC120" s="133"/>
      <c r="AD120" s="133"/>
      <c r="AE120" s="133"/>
      <c r="AF120" s="133"/>
      <c r="AG120" s="133"/>
      <c r="AH120" s="133"/>
      <c r="AI120" s="133"/>
      <c r="AJ120" s="133"/>
      <c r="DS120" s="93"/>
      <c r="DT120" s="93"/>
      <c r="DU120" s="93"/>
      <c r="DV120" s="93"/>
      <c r="DW120" s="93"/>
    </row>
    <row r="121" spans="1:127" ht="15" x14ac:dyDescent="0.2">
      <c r="A121" s="110"/>
      <c r="B121" s="174" t="s">
        <v>176</v>
      </c>
      <c r="C121" s="146">
        <v>15</v>
      </c>
      <c r="D121" s="177" t="s">
        <v>116</v>
      </c>
      <c r="E121" s="159"/>
      <c r="F121" s="120" t="str">
        <f t="shared" si="9"/>
        <v/>
      </c>
      <c r="G121" s="120" t="str">
        <f t="shared" si="10"/>
        <v/>
      </c>
      <c r="H121" s="120" t="str">
        <f t="shared" si="11"/>
        <v/>
      </c>
      <c r="I121" s="126"/>
      <c r="J121" s="126"/>
      <c r="K121" s="126"/>
      <c r="L121" s="94"/>
      <c r="M121" s="135"/>
      <c r="N121" s="134"/>
      <c r="O121" s="134"/>
      <c r="P121" s="134"/>
      <c r="Q121" s="134"/>
      <c r="R121" s="134"/>
      <c r="S121" s="134"/>
      <c r="T121" s="95"/>
      <c r="U121" s="125"/>
      <c r="V121" s="125"/>
      <c r="W121" s="125"/>
      <c r="X121" s="125"/>
      <c r="Y121" s="125"/>
      <c r="Z121" s="125"/>
      <c r="AA121" s="125"/>
      <c r="AB121" s="125"/>
      <c r="AC121" s="133"/>
      <c r="AD121" s="133"/>
      <c r="AE121" s="133"/>
      <c r="AF121" s="133"/>
      <c r="AG121" s="133"/>
      <c r="AH121" s="133"/>
      <c r="AI121" s="133"/>
      <c r="AJ121" s="133"/>
      <c r="DS121" s="93"/>
      <c r="DT121" s="93"/>
      <c r="DU121" s="93"/>
      <c r="DV121" s="93"/>
      <c r="DW121" s="93"/>
    </row>
    <row r="122" spans="1:127" ht="15" customHeight="1" x14ac:dyDescent="0.25">
      <c r="A122" s="110"/>
      <c r="B122" s="174" t="s">
        <v>251</v>
      </c>
      <c r="C122" s="146">
        <v>16</v>
      </c>
      <c r="D122" s="177" t="s">
        <v>113</v>
      </c>
      <c r="E122" s="159"/>
      <c r="F122" s="120">
        <f t="shared" si="9"/>
        <v>1</v>
      </c>
      <c r="G122" s="120">
        <f t="shared" si="10"/>
        <v>0</v>
      </c>
      <c r="H122" s="120">
        <f t="shared" si="11"/>
        <v>0</v>
      </c>
      <c r="I122" s="126"/>
      <c r="J122" s="126"/>
      <c r="K122" s="126"/>
      <c r="L122" s="94"/>
      <c r="M122" s="41"/>
      <c r="N122" s="134"/>
      <c r="O122" s="134"/>
      <c r="P122" s="134"/>
      <c r="Q122" s="134"/>
      <c r="R122" s="134"/>
      <c r="S122" s="134"/>
      <c r="T122" s="95"/>
      <c r="U122" s="133"/>
      <c r="V122" s="133"/>
      <c r="W122" s="133"/>
      <c r="X122" s="133"/>
      <c r="Y122" s="133"/>
      <c r="Z122" s="133"/>
      <c r="AA122" s="133"/>
      <c r="AB122" s="133"/>
      <c r="AC122" s="95"/>
      <c r="AD122" s="95"/>
      <c r="AE122" s="95"/>
      <c r="AF122" s="95"/>
      <c r="AG122" s="95"/>
      <c r="AH122" s="95"/>
      <c r="AI122" s="95"/>
      <c r="AJ122" s="95"/>
      <c r="DS122" s="93"/>
      <c r="DT122" s="93"/>
      <c r="DU122" s="93"/>
      <c r="DV122" s="93"/>
      <c r="DW122" s="93"/>
    </row>
    <row r="123" spans="1:127" ht="15" x14ac:dyDescent="0.2">
      <c r="A123" s="110"/>
      <c r="B123" s="174" t="s">
        <v>252</v>
      </c>
      <c r="C123" s="146">
        <v>17</v>
      </c>
      <c r="D123" s="177" t="s">
        <v>116</v>
      </c>
      <c r="E123" s="159"/>
      <c r="F123" s="120">
        <f t="shared" si="9"/>
        <v>1</v>
      </c>
      <c r="G123" s="120">
        <f t="shared" si="10"/>
        <v>0</v>
      </c>
      <c r="H123" s="120">
        <f t="shared" si="11"/>
        <v>0</v>
      </c>
      <c r="I123" s="126"/>
      <c r="J123" s="126"/>
      <c r="K123" s="126"/>
      <c r="L123" s="94"/>
      <c r="M123" s="135"/>
      <c r="N123" s="134"/>
      <c r="O123" s="134"/>
      <c r="P123" s="134"/>
      <c r="Q123" s="134"/>
      <c r="R123" s="134"/>
      <c r="S123" s="134"/>
      <c r="T123" s="95"/>
      <c r="U123" s="125"/>
      <c r="V123" s="125"/>
      <c r="W123" s="125"/>
      <c r="X123" s="125"/>
      <c r="Y123" s="125"/>
      <c r="Z123" s="125"/>
      <c r="AA123" s="125"/>
      <c r="AB123" s="125"/>
      <c r="AC123" s="95"/>
      <c r="AD123" s="95"/>
      <c r="AE123" s="95"/>
      <c r="AF123" s="95"/>
      <c r="AG123" s="95"/>
      <c r="AH123" s="95"/>
      <c r="AI123" s="95"/>
      <c r="AJ123" s="95"/>
      <c r="DS123" s="93"/>
      <c r="DT123" s="93"/>
      <c r="DU123" s="93"/>
      <c r="DV123" s="93"/>
      <c r="DW123" s="93"/>
    </row>
    <row r="124" spans="1:127" ht="15" x14ac:dyDescent="0.2">
      <c r="A124" s="110"/>
      <c r="B124" s="174" t="s">
        <v>253</v>
      </c>
      <c r="C124" s="146">
        <v>18</v>
      </c>
      <c r="D124" s="177" t="s">
        <v>116</v>
      </c>
      <c r="E124" s="159"/>
      <c r="F124" s="120">
        <f t="shared" si="9"/>
        <v>0.75</v>
      </c>
      <c r="G124" s="120">
        <f t="shared" si="10"/>
        <v>0</v>
      </c>
      <c r="H124" s="120">
        <f t="shared" si="11"/>
        <v>0.25</v>
      </c>
      <c r="I124" s="126"/>
      <c r="J124" s="126"/>
      <c r="K124" s="126"/>
      <c r="L124" s="173"/>
      <c r="M124" s="135"/>
      <c r="N124" s="134"/>
      <c r="O124" s="134"/>
      <c r="P124" s="134"/>
      <c r="Q124" s="134"/>
      <c r="R124" s="134"/>
      <c r="S124" s="134"/>
      <c r="T124" s="95"/>
      <c r="U124" s="125"/>
      <c r="V124" s="125"/>
      <c r="W124" s="125"/>
      <c r="X124" s="125"/>
      <c r="Y124" s="125"/>
      <c r="Z124" s="125"/>
      <c r="AA124" s="125"/>
      <c r="AB124" s="125"/>
      <c r="AC124" s="125"/>
      <c r="AD124" s="125"/>
      <c r="AE124" s="125"/>
      <c r="AF124" s="125"/>
      <c r="AG124" s="125"/>
      <c r="AH124" s="125"/>
      <c r="AI124" s="125"/>
      <c r="AJ124" s="125"/>
      <c r="DS124" s="93"/>
      <c r="DT124" s="93"/>
      <c r="DU124" s="93"/>
      <c r="DV124" s="93"/>
      <c r="DW124" s="93"/>
    </row>
    <row r="125" spans="1:127" ht="15" x14ac:dyDescent="0.2">
      <c r="A125" s="110"/>
      <c r="B125" s="174" t="s">
        <v>254</v>
      </c>
      <c r="C125" s="146">
        <v>19</v>
      </c>
      <c r="D125" s="177" t="s">
        <v>116</v>
      </c>
      <c r="E125" s="159"/>
      <c r="F125" s="120" t="str">
        <f t="shared" si="9"/>
        <v/>
      </c>
      <c r="G125" s="120" t="str">
        <f t="shared" si="10"/>
        <v/>
      </c>
      <c r="H125" s="120" t="str">
        <f t="shared" si="11"/>
        <v/>
      </c>
      <c r="I125" s="126"/>
      <c r="J125" s="126"/>
      <c r="K125" s="126"/>
      <c r="L125" s="173"/>
      <c r="M125" s="135"/>
      <c r="N125" s="134"/>
      <c r="O125" s="134"/>
      <c r="P125" s="134"/>
      <c r="Q125" s="134"/>
      <c r="R125" s="134"/>
      <c r="S125" s="134"/>
      <c r="T125" s="95"/>
      <c r="U125" s="125"/>
      <c r="V125" s="125"/>
      <c r="W125" s="125"/>
      <c r="X125" s="125"/>
      <c r="Y125" s="125"/>
      <c r="Z125" s="125"/>
      <c r="AA125" s="125"/>
      <c r="AB125" s="125"/>
      <c r="AC125" s="133"/>
      <c r="AD125" s="133"/>
      <c r="AE125" s="133"/>
      <c r="AF125" s="133"/>
      <c r="AG125" s="133"/>
      <c r="AH125" s="133"/>
      <c r="AI125" s="133"/>
      <c r="AJ125" s="133"/>
      <c r="DS125" s="93"/>
      <c r="DT125" s="93"/>
      <c r="DU125" s="93"/>
      <c r="DV125" s="93"/>
      <c r="DW125" s="93"/>
    </row>
    <row r="126" spans="1:127" ht="15" x14ac:dyDescent="0.2">
      <c r="A126" s="110"/>
      <c r="B126" s="174" t="s">
        <v>255</v>
      </c>
      <c r="C126" s="146">
        <v>20</v>
      </c>
      <c r="D126" s="177" t="s">
        <v>114</v>
      </c>
      <c r="E126" s="159"/>
      <c r="F126" s="120">
        <f t="shared" si="9"/>
        <v>0.75</v>
      </c>
      <c r="G126" s="120">
        <f t="shared" si="10"/>
        <v>0</v>
      </c>
      <c r="H126" s="120">
        <f t="shared" si="11"/>
        <v>0.25</v>
      </c>
      <c r="I126" s="126"/>
      <c r="J126" s="126"/>
      <c r="K126" s="126"/>
      <c r="L126" s="173"/>
      <c r="M126" s="135"/>
      <c r="N126" s="134"/>
      <c r="O126" s="134"/>
      <c r="P126" s="134"/>
      <c r="Q126" s="134"/>
      <c r="R126" s="134"/>
      <c r="S126" s="134"/>
      <c r="T126" s="95"/>
      <c r="U126" s="125"/>
      <c r="V126" s="125"/>
      <c r="W126" s="125"/>
      <c r="X126" s="125"/>
      <c r="Y126" s="125"/>
      <c r="Z126" s="125"/>
      <c r="AA126" s="125"/>
      <c r="AB126" s="125"/>
      <c r="AC126" s="125"/>
      <c r="AD126" s="125"/>
      <c r="AE126" s="125"/>
      <c r="AF126" s="125"/>
      <c r="AG126" s="125"/>
      <c r="AH126" s="125"/>
      <c r="AI126" s="125"/>
      <c r="AJ126" s="125"/>
      <c r="DS126" s="93"/>
      <c r="DT126" s="93"/>
      <c r="DU126" s="93"/>
      <c r="DV126" s="93"/>
      <c r="DW126" s="93"/>
    </row>
    <row r="127" spans="1:127" ht="15" x14ac:dyDescent="0.2">
      <c r="A127" s="110"/>
      <c r="B127" s="174" t="s">
        <v>256</v>
      </c>
      <c r="C127" s="146">
        <v>21</v>
      </c>
      <c r="D127" s="177" t="s">
        <v>114</v>
      </c>
      <c r="E127" s="159"/>
      <c r="F127" s="120" t="str">
        <f t="shared" si="9"/>
        <v/>
      </c>
      <c r="G127" s="120" t="str">
        <f t="shared" si="10"/>
        <v/>
      </c>
      <c r="H127" s="120" t="str">
        <f t="shared" si="11"/>
        <v/>
      </c>
      <c r="I127" s="126"/>
      <c r="J127" s="126"/>
      <c r="K127" s="126"/>
      <c r="L127" s="173"/>
      <c r="M127" s="135"/>
      <c r="N127" s="134"/>
      <c r="O127" s="134"/>
      <c r="P127" s="134"/>
      <c r="Q127" s="134"/>
      <c r="R127" s="134"/>
      <c r="S127" s="134"/>
      <c r="T127" s="95"/>
      <c r="U127" s="125"/>
      <c r="V127" s="125"/>
      <c r="W127" s="125"/>
      <c r="X127" s="125"/>
      <c r="Y127" s="125"/>
      <c r="Z127" s="125"/>
      <c r="AA127" s="125"/>
      <c r="AB127" s="125"/>
      <c r="AC127" s="95"/>
      <c r="AD127" s="95"/>
      <c r="AE127" s="95"/>
      <c r="AF127" s="95"/>
      <c r="AG127" s="95"/>
      <c r="AH127" s="95"/>
      <c r="AI127" s="95"/>
      <c r="AJ127" s="95"/>
      <c r="DS127" s="93"/>
      <c r="DT127" s="93"/>
      <c r="DU127" s="93"/>
      <c r="DV127" s="93"/>
      <c r="DW127" s="93"/>
    </row>
    <row r="128" spans="1:127" ht="15" x14ac:dyDescent="0.2">
      <c r="A128" s="110"/>
      <c r="B128" s="174" t="s">
        <v>257</v>
      </c>
      <c r="C128" s="146">
        <v>23</v>
      </c>
      <c r="D128" s="177" t="s">
        <v>116</v>
      </c>
      <c r="E128" s="159"/>
      <c r="F128" s="120">
        <f t="shared" si="9"/>
        <v>1</v>
      </c>
      <c r="G128" s="120">
        <f t="shared" si="10"/>
        <v>0</v>
      </c>
      <c r="H128" s="120">
        <f t="shared" si="11"/>
        <v>0</v>
      </c>
      <c r="I128" s="126"/>
      <c r="J128" s="126"/>
      <c r="K128" s="126"/>
      <c r="L128" s="94"/>
      <c r="M128" s="135"/>
      <c r="N128" s="134"/>
      <c r="O128" s="134"/>
      <c r="P128" s="134"/>
      <c r="Q128" s="134"/>
      <c r="R128" s="126"/>
      <c r="S128" s="126"/>
      <c r="T128" s="95"/>
      <c r="U128" s="133"/>
      <c r="V128" s="133"/>
      <c r="W128" s="133"/>
      <c r="X128" s="133"/>
      <c r="Y128" s="133"/>
      <c r="Z128" s="133"/>
      <c r="AA128" s="133"/>
      <c r="AB128" s="133"/>
      <c r="AC128" s="133"/>
      <c r="AD128" s="133"/>
      <c r="AE128" s="133"/>
      <c r="AF128" s="133"/>
      <c r="AG128" s="133"/>
      <c r="AH128" s="133"/>
      <c r="AI128" s="133"/>
      <c r="AJ128" s="133"/>
      <c r="DS128" s="93"/>
      <c r="DT128" s="93"/>
      <c r="DU128" s="93"/>
      <c r="DV128" s="93"/>
      <c r="DW128" s="93"/>
    </row>
    <row r="129" spans="1:127" ht="15" x14ac:dyDescent="0.2">
      <c r="A129" s="110"/>
      <c r="B129" s="174" t="s">
        <v>258</v>
      </c>
      <c r="C129" s="146">
        <v>24</v>
      </c>
      <c r="D129" s="177" t="s">
        <v>117</v>
      </c>
      <c r="E129" s="159"/>
      <c r="F129" s="120">
        <f t="shared" si="9"/>
        <v>1</v>
      </c>
      <c r="G129" s="120">
        <f t="shared" si="10"/>
        <v>0</v>
      </c>
      <c r="H129" s="120">
        <f t="shared" si="11"/>
        <v>0</v>
      </c>
      <c r="I129" s="126"/>
      <c r="J129" s="126"/>
      <c r="K129" s="126"/>
      <c r="L129" s="94"/>
      <c r="M129" s="135"/>
      <c r="N129" s="134"/>
      <c r="O129" s="134"/>
      <c r="P129" s="134"/>
      <c r="Q129" s="134"/>
      <c r="R129" s="134"/>
      <c r="S129" s="134"/>
      <c r="T129" s="95"/>
      <c r="U129" s="125"/>
      <c r="V129" s="125"/>
      <c r="W129" s="125"/>
      <c r="X129" s="125"/>
      <c r="Y129" s="125"/>
      <c r="Z129" s="125"/>
      <c r="AA129" s="125"/>
      <c r="AB129" s="125"/>
      <c r="AC129" s="133"/>
      <c r="AD129" s="133"/>
      <c r="AE129" s="133"/>
      <c r="AF129" s="133"/>
      <c r="AG129" s="133"/>
      <c r="AH129" s="133"/>
      <c r="AI129" s="133"/>
      <c r="AJ129" s="133"/>
      <c r="DS129" s="93"/>
      <c r="DT129" s="93"/>
      <c r="DU129" s="93"/>
      <c r="DV129" s="93"/>
      <c r="DW129" s="93"/>
    </row>
    <row r="130" spans="1:127" ht="15" x14ac:dyDescent="0.2">
      <c r="A130" s="110"/>
      <c r="B130" s="174" t="s">
        <v>238</v>
      </c>
      <c r="C130" s="146">
        <v>25</v>
      </c>
      <c r="D130" s="177" t="s">
        <v>116</v>
      </c>
      <c r="E130" s="159"/>
      <c r="F130" s="120">
        <f t="shared" si="9"/>
        <v>0.75</v>
      </c>
      <c r="G130" s="120">
        <f t="shared" si="10"/>
        <v>0</v>
      </c>
      <c r="H130" s="120">
        <f t="shared" si="11"/>
        <v>0.25</v>
      </c>
      <c r="I130" s="126"/>
      <c r="J130" s="126"/>
      <c r="K130" s="126"/>
      <c r="L130" s="94"/>
      <c r="M130" s="135"/>
      <c r="N130" s="134"/>
      <c r="O130" s="134"/>
      <c r="P130" s="134"/>
      <c r="Q130" s="134"/>
      <c r="R130" s="134"/>
      <c r="S130" s="134"/>
      <c r="T130" s="95"/>
      <c r="U130" s="125"/>
      <c r="V130" s="125"/>
      <c r="W130" s="125"/>
      <c r="X130" s="125"/>
      <c r="Y130" s="125"/>
      <c r="Z130" s="125"/>
      <c r="AA130" s="125"/>
      <c r="AB130" s="125"/>
      <c r="AC130" s="125"/>
      <c r="AD130" s="125"/>
      <c r="AE130" s="125"/>
      <c r="AF130" s="125"/>
      <c r="AG130" s="125"/>
      <c r="AH130" s="125"/>
      <c r="AI130" s="125"/>
      <c r="AJ130" s="125"/>
      <c r="DS130" s="93"/>
      <c r="DT130" s="93"/>
      <c r="DU130" s="93"/>
      <c r="DV130" s="93"/>
      <c r="DW130" s="93"/>
    </row>
    <row r="131" spans="1:127" ht="15" x14ac:dyDescent="0.2">
      <c r="A131" s="110"/>
      <c r="B131" s="174" t="s">
        <v>259</v>
      </c>
      <c r="C131" s="146">
        <v>26</v>
      </c>
      <c r="D131" s="177" t="s">
        <v>114</v>
      </c>
      <c r="E131" s="159"/>
      <c r="F131" s="120">
        <f t="shared" si="9"/>
        <v>0.5</v>
      </c>
      <c r="G131" s="120">
        <f t="shared" si="10"/>
        <v>0</v>
      </c>
      <c r="H131" s="120">
        <f t="shared" si="11"/>
        <v>0.5</v>
      </c>
      <c r="I131" s="126"/>
      <c r="J131" s="126"/>
      <c r="K131" s="126"/>
      <c r="L131" s="94"/>
      <c r="M131" s="135"/>
      <c r="N131" s="134"/>
      <c r="O131" s="134"/>
      <c r="P131" s="134"/>
      <c r="Q131" s="134"/>
      <c r="R131" s="134"/>
      <c r="S131" s="134"/>
      <c r="T131" s="95"/>
      <c r="U131" s="125"/>
      <c r="V131" s="125"/>
      <c r="W131" s="125"/>
      <c r="X131" s="125"/>
      <c r="Y131" s="125"/>
      <c r="Z131" s="125"/>
      <c r="AA131" s="125"/>
      <c r="AB131" s="125"/>
      <c r="AC131" s="95"/>
      <c r="AD131" s="95"/>
      <c r="AE131" s="95"/>
      <c r="AF131" s="95"/>
      <c r="AG131" s="95"/>
      <c r="AH131" s="95"/>
      <c r="AI131" s="95"/>
      <c r="AJ131" s="95"/>
      <c r="DS131" s="93"/>
      <c r="DT131" s="93"/>
      <c r="DU131" s="93"/>
      <c r="DV131" s="93"/>
      <c r="DW131" s="93"/>
    </row>
    <row r="132" spans="1:127" ht="15" x14ac:dyDescent="0.2">
      <c r="A132" s="110"/>
      <c r="B132" s="174" t="s">
        <v>260</v>
      </c>
      <c r="C132" s="146">
        <v>27</v>
      </c>
      <c r="D132" s="177" t="s">
        <v>116</v>
      </c>
      <c r="E132" s="159"/>
      <c r="F132" s="120">
        <f t="shared" si="9"/>
        <v>1</v>
      </c>
      <c r="G132" s="120">
        <f t="shared" si="10"/>
        <v>0</v>
      </c>
      <c r="H132" s="120">
        <f t="shared" si="11"/>
        <v>0</v>
      </c>
      <c r="I132" s="126"/>
      <c r="J132" s="126"/>
      <c r="K132" s="126"/>
      <c r="L132" s="94"/>
      <c r="M132" s="135"/>
      <c r="N132" s="134"/>
      <c r="O132" s="134"/>
      <c r="P132" s="134"/>
      <c r="Q132" s="134"/>
      <c r="R132" s="134"/>
      <c r="S132" s="134"/>
      <c r="T132" s="95"/>
      <c r="U132" s="125"/>
      <c r="V132" s="125"/>
      <c r="W132" s="125"/>
      <c r="X132" s="125"/>
      <c r="Y132" s="125"/>
      <c r="Z132" s="125"/>
      <c r="AA132" s="125"/>
      <c r="AB132" s="125"/>
      <c r="AC132" s="125"/>
      <c r="AD132" s="125"/>
      <c r="AE132" s="125"/>
      <c r="AF132" s="125"/>
      <c r="AG132" s="125"/>
      <c r="AH132" s="125"/>
      <c r="AI132" s="125"/>
      <c r="AJ132" s="125"/>
      <c r="DS132" s="93"/>
      <c r="DT132" s="93"/>
      <c r="DU132" s="93"/>
      <c r="DV132" s="93"/>
      <c r="DW132" s="93"/>
    </row>
    <row r="133" spans="1:127" ht="15" x14ac:dyDescent="0.2">
      <c r="A133" s="110"/>
      <c r="B133" s="174" t="s">
        <v>261</v>
      </c>
      <c r="C133" s="146">
        <v>28</v>
      </c>
      <c r="D133" s="177" t="s">
        <v>117</v>
      </c>
      <c r="E133" s="159"/>
      <c r="F133" s="120" t="str">
        <f t="shared" si="9"/>
        <v/>
      </c>
      <c r="G133" s="120" t="str">
        <f t="shared" si="10"/>
        <v/>
      </c>
      <c r="H133" s="120" t="str">
        <f t="shared" si="11"/>
        <v/>
      </c>
      <c r="I133" s="126"/>
      <c r="J133" s="126"/>
      <c r="K133" s="126"/>
      <c r="L133" s="94"/>
      <c r="M133" s="135"/>
      <c r="N133" s="134"/>
      <c r="O133" s="134"/>
      <c r="P133" s="134"/>
      <c r="Q133" s="134"/>
      <c r="R133" s="126"/>
      <c r="S133" s="126"/>
      <c r="T133" s="95"/>
      <c r="U133" s="95"/>
      <c r="V133" s="95"/>
      <c r="W133" s="95"/>
      <c r="X133" s="95"/>
      <c r="Y133" s="95"/>
      <c r="Z133" s="95"/>
      <c r="AA133" s="95"/>
      <c r="AB133" s="95"/>
      <c r="AC133" s="95"/>
      <c r="AD133" s="95"/>
      <c r="AE133" s="95"/>
      <c r="AF133" s="95"/>
      <c r="AG133" s="95"/>
      <c r="AH133" s="95"/>
      <c r="AI133" s="95"/>
      <c r="AJ133" s="95"/>
      <c r="DS133" s="93"/>
      <c r="DT133" s="93"/>
      <c r="DU133" s="93"/>
      <c r="DV133" s="93"/>
      <c r="DW133" s="93"/>
    </row>
    <row r="134" spans="1:127" ht="15" x14ac:dyDescent="0.2">
      <c r="A134" s="110"/>
      <c r="B134" s="174" t="s">
        <v>262</v>
      </c>
      <c r="C134" s="146">
        <v>29</v>
      </c>
      <c r="D134" s="177" t="s">
        <v>114</v>
      </c>
      <c r="E134" s="159"/>
      <c r="F134" s="120">
        <f t="shared" si="9"/>
        <v>0.66666666666666663</v>
      </c>
      <c r="G134" s="120">
        <f t="shared" si="10"/>
        <v>0</v>
      </c>
      <c r="H134" s="120">
        <f t="shared" si="11"/>
        <v>0.33333333333333331</v>
      </c>
      <c r="I134" s="126"/>
      <c r="J134" s="126"/>
      <c r="K134" s="126"/>
      <c r="L134" s="94"/>
      <c r="M134" s="135"/>
      <c r="N134" s="134"/>
      <c r="O134" s="134"/>
      <c r="P134" s="134"/>
      <c r="Q134" s="134"/>
      <c r="R134" s="134"/>
      <c r="S134" s="134"/>
      <c r="T134" s="133"/>
      <c r="U134" s="125"/>
      <c r="V134" s="125"/>
      <c r="W134" s="125"/>
      <c r="X134" s="125"/>
      <c r="Y134" s="125"/>
      <c r="Z134" s="125"/>
      <c r="AA134" s="125"/>
      <c r="AB134" s="125"/>
      <c r="AC134" s="133"/>
      <c r="AD134" s="133"/>
      <c r="AE134" s="133"/>
      <c r="AF134" s="133"/>
      <c r="AG134" s="133"/>
      <c r="AH134" s="133"/>
      <c r="AI134" s="133"/>
      <c r="AJ134" s="133"/>
      <c r="DS134" s="93"/>
      <c r="DT134" s="93"/>
      <c r="DU134" s="93"/>
      <c r="DV134" s="93"/>
      <c r="DW134" s="93"/>
    </row>
    <row r="135" spans="1:127" ht="15" x14ac:dyDescent="0.2">
      <c r="A135" s="110"/>
      <c r="B135" s="174" t="s">
        <v>263</v>
      </c>
      <c r="C135" s="146">
        <v>30</v>
      </c>
      <c r="D135" s="177" t="s">
        <v>113</v>
      </c>
      <c r="E135" s="159"/>
      <c r="F135" s="120">
        <f t="shared" si="9"/>
        <v>0.5</v>
      </c>
      <c r="G135" s="120">
        <f t="shared" si="10"/>
        <v>0</v>
      </c>
      <c r="H135" s="120">
        <f t="shared" si="11"/>
        <v>0.5</v>
      </c>
      <c r="I135" s="126"/>
      <c r="J135" s="126"/>
      <c r="K135" s="126"/>
      <c r="L135" s="94"/>
      <c r="M135" s="135"/>
      <c r="N135" s="134"/>
      <c r="O135" s="134"/>
      <c r="P135" s="134"/>
      <c r="Q135" s="134"/>
      <c r="R135" s="134"/>
      <c r="S135" s="134"/>
      <c r="T135" s="95"/>
      <c r="U135" s="125"/>
      <c r="V135" s="125"/>
      <c r="W135" s="125"/>
      <c r="X135" s="125"/>
      <c r="Y135" s="125"/>
      <c r="Z135" s="125"/>
      <c r="AA135" s="125"/>
      <c r="AB135" s="125"/>
      <c r="AC135" s="95"/>
      <c r="AD135" s="95"/>
      <c r="AE135" s="95"/>
      <c r="AF135" s="95"/>
      <c r="AG135" s="95"/>
      <c r="AH135" s="95"/>
      <c r="AI135" s="95"/>
      <c r="AJ135" s="95"/>
      <c r="DS135" s="93"/>
      <c r="DT135" s="93"/>
      <c r="DU135" s="93"/>
      <c r="DV135" s="93"/>
      <c r="DW135" s="93"/>
    </row>
    <row r="136" spans="1:127" ht="15" x14ac:dyDescent="0.2">
      <c r="A136" s="110"/>
      <c r="B136" s="174" t="s">
        <v>264</v>
      </c>
      <c r="C136" s="146">
        <v>33</v>
      </c>
      <c r="D136" s="177" t="s">
        <v>116</v>
      </c>
      <c r="E136" s="159"/>
      <c r="F136" s="120" t="str">
        <f t="shared" si="9"/>
        <v/>
      </c>
      <c r="G136" s="120" t="str">
        <f t="shared" si="10"/>
        <v/>
      </c>
      <c r="H136" s="120" t="str">
        <f t="shared" si="11"/>
        <v/>
      </c>
      <c r="I136" s="126"/>
      <c r="J136" s="126"/>
      <c r="K136" s="126"/>
      <c r="L136" s="94"/>
      <c r="M136" s="135"/>
      <c r="N136" s="134"/>
      <c r="O136" s="134"/>
      <c r="P136" s="134"/>
      <c r="Q136" s="134"/>
      <c r="R136" s="134"/>
      <c r="S136" s="134"/>
      <c r="T136" s="95"/>
      <c r="U136" s="125"/>
      <c r="V136" s="125"/>
      <c r="W136" s="125"/>
      <c r="X136" s="125"/>
      <c r="Y136" s="125"/>
      <c r="Z136" s="125"/>
      <c r="AA136" s="125"/>
      <c r="AB136" s="125"/>
      <c r="AC136" s="125"/>
      <c r="AD136" s="125"/>
      <c r="AE136" s="125"/>
      <c r="AF136" s="125"/>
      <c r="AG136" s="125"/>
      <c r="AH136" s="125"/>
      <c r="AI136" s="125"/>
      <c r="AJ136" s="125"/>
      <c r="DS136" s="93"/>
      <c r="DT136" s="93"/>
      <c r="DU136" s="93"/>
      <c r="DV136" s="93"/>
      <c r="DW136" s="93"/>
    </row>
    <row r="137" spans="1:127" ht="15" x14ac:dyDescent="0.2">
      <c r="A137" s="110"/>
      <c r="B137" s="174" t="s">
        <v>265</v>
      </c>
      <c r="C137" s="146"/>
      <c r="D137" s="177" t="s">
        <v>113</v>
      </c>
      <c r="E137" s="159"/>
      <c r="F137" s="120" t="str">
        <f t="shared" si="9"/>
        <v/>
      </c>
      <c r="G137" s="120" t="str">
        <f t="shared" si="10"/>
        <v/>
      </c>
      <c r="H137" s="120" t="str">
        <f t="shared" si="11"/>
        <v/>
      </c>
      <c r="I137" s="126"/>
      <c r="J137" s="126"/>
      <c r="K137" s="126"/>
      <c r="L137" s="94"/>
      <c r="M137" s="135"/>
      <c r="N137" s="134"/>
      <c r="O137" s="134"/>
      <c r="P137" s="134"/>
      <c r="Q137" s="134"/>
      <c r="R137" s="134"/>
      <c r="S137" s="134"/>
      <c r="T137" s="95"/>
      <c r="U137" s="133"/>
      <c r="V137" s="133"/>
      <c r="W137" s="133"/>
      <c r="X137" s="133"/>
      <c r="Y137" s="133"/>
      <c r="Z137" s="133"/>
      <c r="AA137" s="133"/>
      <c r="AB137" s="133"/>
      <c r="AC137" s="95"/>
      <c r="AD137" s="95"/>
      <c r="AE137" s="95"/>
      <c r="AF137" s="95"/>
      <c r="AG137" s="95"/>
      <c r="AH137" s="95"/>
      <c r="AI137" s="95"/>
      <c r="AJ137" s="95"/>
      <c r="DS137" s="93"/>
      <c r="DT137" s="93"/>
      <c r="DU137" s="93"/>
      <c r="DV137" s="93"/>
      <c r="DW137" s="93"/>
    </row>
    <row r="138" spans="1:127" ht="15" x14ac:dyDescent="0.2">
      <c r="A138" s="110"/>
      <c r="B138" s="174" t="s">
        <v>266</v>
      </c>
      <c r="C138" s="146"/>
      <c r="D138" s="177" t="s">
        <v>114</v>
      </c>
      <c r="E138" s="159"/>
      <c r="F138" s="120" t="str">
        <f t="shared" si="9"/>
        <v/>
      </c>
      <c r="G138" s="120" t="str">
        <f t="shared" si="10"/>
        <v/>
      </c>
      <c r="H138" s="120" t="str">
        <f t="shared" si="11"/>
        <v/>
      </c>
      <c r="I138" s="126"/>
      <c r="J138" s="126"/>
      <c r="K138" s="126"/>
      <c r="L138" s="94"/>
      <c r="M138" s="135"/>
      <c r="N138" s="134"/>
      <c r="O138" s="134"/>
      <c r="P138" s="134"/>
      <c r="Q138" s="134"/>
      <c r="R138" s="134"/>
      <c r="S138" s="134"/>
      <c r="T138" s="95"/>
      <c r="U138" s="125"/>
      <c r="V138" s="125"/>
      <c r="W138" s="125"/>
      <c r="X138" s="125"/>
      <c r="Y138" s="125"/>
      <c r="Z138" s="125"/>
      <c r="AA138" s="125"/>
      <c r="AB138" s="125"/>
      <c r="AC138" s="125"/>
      <c r="AD138" s="125"/>
      <c r="AE138" s="125"/>
      <c r="AF138" s="125"/>
      <c r="AG138" s="125"/>
      <c r="AH138" s="125"/>
      <c r="AI138" s="125"/>
      <c r="AJ138" s="125"/>
      <c r="DS138" s="93"/>
      <c r="DT138" s="93"/>
      <c r="DU138" s="93"/>
      <c r="DV138" s="93"/>
      <c r="DW138" s="93"/>
    </row>
    <row r="139" spans="1:127" ht="15" x14ac:dyDescent="0.2">
      <c r="A139" s="110"/>
      <c r="B139" s="174" t="s">
        <v>267</v>
      </c>
      <c r="C139" s="146"/>
      <c r="D139" s="177" t="s">
        <v>114</v>
      </c>
      <c r="E139" s="159"/>
      <c r="F139" s="120" t="str">
        <f t="shared" si="9"/>
        <v/>
      </c>
      <c r="G139" s="120" t="str">
        <f t="shared" si="10"/>
        <v/>
      </c>
      <c r="H139" s="120" t="str">
        <f t="shared" si="11"/>
        <v/>
      </c>
      <c r="I139" s="126"/>
      <c r="J139" s="126"/>
      <c r="K139" s="126"/>
      <c r="L139" s="94"/>
      <c r="M139" s="135"/>
      <c r="N139" s="134"/>
      <c r="O139" s="134"/>
      <c r="P139" s="134"/>
      <c r="Q139" s="134"/>
      <c r="R139" s="134"/>
      <c r="S139" s="134"/>
      <c r="T139" s="95"/>
      <c r="U139" s="125"/>
      <c r="V139" s="125"/>
      <c r="W139" s="125"/>
      <c r="X139" s="125"/>
      <c r="Y139" s="125"/>
      <c r="Z139" s="125"/>
      <c r="AA139" s="125"/>
      <c r="AB139" s="125"/>
      <c r="AC139" s="125"/>
      <c r="AD139" s="125"/>
      <c r="AE139" s="125"/>
      <c r="AF139" s="125"/>
      <c r="AG139" s="125"/>
      <c r="AH139" s="125"/>
      <c r="AI139" s="125"/>
      <c r="AJ139" s="125"/>
      <c r="DS139" s="93"/>
      <c r="DT139" s="93"/>
      <c r="DU139" s="93"/>
      <c r="DV139" s="93"/>
      <c r="DW139" s="93"/>
    </row>
    <row r="140" spans="1:127" ht="15" x14ac:dyDescent="0.2">
      <c r="A140" s="110"/>
      <c r="B140" s="174" t="s">
        <v>268</v>
      </c>
      <c r="C140" s="146"/>
      <c r="D140" s="177" t="s">
        <v>117</v>
      </c>
      <c r="E140" s="159"/>
      <c r="F140" s="120" t="str">
        <f t="shared" si="9"/>
        <v/>
      </c>
      <c r="G140" s="120" t="str">
        <f t="shared" si="10"/>
        <v/>
      </c>
      <c r="H140" s="120" t="str">
        <f t="shared" si="11"/>
        <v/>
      </c>
      <c r="I140" s="126"/>
      <c r="J140" s="126"/>
      <c r="K140" s="126"/>
      <c r="L140" s="94"/>
      <c r="M140" s="135"/>
      <c r="N140" s="134"/>
      <c r="O140" s="134"/>
      <c r="P140" s="134"/>
      <c r="Q140" s="134"/>
      <c r="R140" s="126"/>
      <c r="S140" s="126"/>
      <c r="T140" s="95"/>
      <c r="U140" s="95"/>
      <c r="V140" s="95"/>
      <c r="W140" s="95"/>
      <c r="X140" s="95"/>
      <c r="Y140" s="95"/>
      <c r="Z140" s="95"/>
      <c r="AA140" s="95"/>
      <c r="AB140" s="95"/>
      <c r="AC140" s="95"/>
      <c r="AD140" s="95"/>
      <c r="AE140" s="95"/>
      <c r="AF140" s="95"/>
      <c r="AG140" s="95"/>
      <c r="AH140" s="95"/>
      <c r="AI140" s="95"/>
      <c r="AJ140" s="95"/>
      <c r="DS140" s="93"/>
      <c r="DT140" s="93"/>
      <c r="DU140" s="93"/>
      <c r="DV140" s="93"/>
      <c r="DW140" s="93"/>
    </row>
    <row r="141" spans="1:127" ht="15" x14ac:dyDescent="0.2">
      <c r="A141" s="110"/>
      <c r="B141" s="150"/>
      <c r="C141" s="146"/>
      <c r="D141" s="153"/>
      <c r="E141" s="159"/>
      <c r="F141" s="120" t="str">
        <f t="shared" ref="F141:F148" si="12">IF((SUMIFS($E$5:$E$105,$B$5:$B$105,$B141))=0,"",(SUMIFS($G$5:$G$105,$B$5:$B$105,$B141))/(SUMIFS($E$5:$E$105,$B$5:$B$105,$B141)))</f>
        <v/>
      </c>
      <c r="G141" s="120" t="str">
        <f t="shared" ref="G141:G148" si="13">IF((SUMIFS($E$5:$E$105,$B$5:$B$105,$B141))=0,"",(SUMIFS($H$5:$H$105,$B$5:$B$105,$B141))/(SUMIFS($E$5:$E$105,$B$5:$B$105,$B141)))</f>
        <v/>
      </c>
      <c r="H141" s="120" t="str">
        <f t="shared" ref="H141:H148" si="14">IF((SUMIFS($E$5:$E$105,$B$5:$B$105,$B141))=0,"",(SUMIFS($I$5:$I$105,$B$5:$B$105,$B141))/(SUMIFS($E$5:$E$105,$B$5:$B$105,$B141)))</f>
        <v/>
      </c>
      <c r="I141" s="126"/>
      <c r="J141" s="126"/>
      <c r="K141" s="126"/>
      <c r="L141" s="94"/>
      <c r="M141" s="135"/>
      <c r="N141" s="134"/>
      <c r="O141" s="134"/>
      <c r="P141" s="134"/>
      <c r="Q141" s="134"/>
      <c r="R141" s="126"/>
      <c r="S141" s="126"/>
      <c r="DS141" s="93"/>
      <c r="DT141" s="93"/>
      <c r="DU141" s="93"/>
      <c r="DV141" s="93"/>
      <c r="DW141" s="93"/>
    </row>
    <row r="142" spans="1:127" ht="15" x14ac:dyDescent="0.2">
      <c r="A142" s="110"/>
      <c r="B142" s="150"/>
      <c r="C142" s="146"/>
      <c r="D142" s="153"/>
      <c r="E142" s="159"/>
      <c r="F142" s="120" t="str">
        <f t="shared" si="12"/>
        <v/>
      </c>
      <c r="G142" s="120" t="str">
        <f t="shared" si="13"/>
        <v/>
      </c>
      <c r="H142" s="120" t="str">
        <f t="shared" si="14"/>
        <v/>
      </c>
      <c r="I142" s="126"/>
      <c r="J142" s="126"/>
      <c r="K142" s="126"/>
      <c r="L142" s="94"/>
      <c r="M142" s="135"/>
      <c r="N142" s="134"/>
      <c r="O142" s="134"/>
      <c r="P142" s="134"/>
      <c r="Q142" s="134"/>
      <c r="R142" s="126"/>
      <c r="S142" s="126"/>
      <c r="DS142" s="93"/>
      <c r="DT142" s="93"/>
      <c r="DU142" s="93"/>
      <c r="DV142" s="93"/>
      <c r="DW142" s="93"/>
    </row>
    <row r="143" spans="1:127" ht="15" x14ac:dyDescent="0.2">
      <c r="A143" s="110"/>
      <c r="B143" s="150"/>
      <c r="C143" s="146"/>
      <c r="D143" s="153"/>
      <c r="E143" s="159"/>
      <c r="F143" s="120" t="str">
        <f t="shared" si="12"/>
        <v/>
      </c>
      <c r="G143" s="120" t="str">
        <f t="shared" si="13"/>
        <v/>
      </c>
      <c r="H143" s="120" t="str">
        <f t="shared" si="14"/>
        <v/>
      </c>
      <c r="I143" s="126"/>
      <c r="J143" s="126"/>
      <c r="K143" s="126"/>
      <c r="L143" s="94"/>
      <c r="M143" s="135"/>
      <c r="N143" s="134"/>
      <c r="O143" s="134"/>
      <c r="P143" s="134"/>
      <c r="Q143" s="134"/>
      <c r="R143" s="126"/>
      <c r="S143" s="126"/>
      <c r="DS143" s="93"/>
      <c r="DT143" s="93"/>
      <c r="DU143" s="93"/>
      <c r="DV143" s="93"/>
      <c r="DW143" s="93"/>
    </row>
    <row r="144" spans="1:127" ht="15" x14ac:dyDescent="0.2">
      <c r="A144" s="110"/>
      <c r="B144" s="150"/>
      <c r="C144" s="146"/>
      <c r="D144" s="153"/>
      <c r="E144" s="159"/>
      <c r="F144" s="120" t="str">
        <f t="shared" si="12"/>
        <v/>
      </c>
      <c r="G144" s="120" t="str">
        <f t="shared" si="13"/>
        <v/>
      </c>
      <c r="H144" s="120" t="str">
        <f t="shared" si="14"/>
        <v/>
      </c>
      <c r="I144" s="126"/>
      <c r="J144" s="126"/>
      <c r="K144" s="126"/>
      <c r="L144" s="94"/>
      <c r="M144" s="135"/>
      <c r="N144" s="134"/>
      <c r="O144" s="134"/>
      <c r="P144" s="134"/>
      <c r="Q144" s="134"/>
      <c r="R144" s="126"/>
      <c r="S144" s="126"/>
      <c r="DS144" s="93"/>
      <c r="DT144" s="93"/>
      <c r="DU144" s="93"/>
      <c r="DV144" s="93"/>
      <c r="DW144" s="93"/>
    </row>
    <row r="145" spans="1:127" ht="15" x14ac:dyDescent="0.2">
      <c r="A145" s="110"/>
      <c r="B145" s="150"/>
      <c r="C145" s="146"/>
      <c r="D145" s="153"/>
      <c r="E145" s="159"/>
      <c r="F145" s="120" t="str">
        <f t="shared" si="12"/>
        <v/>
      </c>
      <c r="G145" s="120" t="str">
        <f t="shared" si="13"/>
        <v/>
      </c>
      <c r="H145" s="120" t="str">
        <f t="shared" si="14"/>
        <v/>
      </c>
      <c r="I145" s="126"/>
      <c r="J145" s="126"/>
      <c r="K145" s="126"/>
      <c r="L145" s="94"/>
      <c r="M145" s="135"/>
      <c r="N145" s="134"/>
      <c r="O145" s="134"/>
      <c r="P145" s="134"/>
      <c r="Q145" s="134"/>
      <c r="R145" s="126"/>
      <c r="S145" s="126"/>
      <c r="DS145" s="93"/>
      <c r="DT145" s="93"/>
      <c r="DU145" s="93"/>
      <c r="DV145" s="93"/>
      <c r="DW145" s="93"/>
    </row>
    <row r="146" spans="1:127" ht="15" x14ac:dyDescent="0.2">
      <c r="A146" s="110"/>
      <c r="B146" s="150"/>
      <c r="C146" s="146"/>
      <c r="D146" s="153"/>
      <c r="E146" s="159"/>
      <c r="F146" s="120" t="str">
        <f t="shared" si="12"/>
        <v/>
      </c>
      <c r="G146" s="120" t="str">
        <f t="shared" si="13"/>
        <v/>
      </c>
      <c r="H146" s="120" t="str">
        <f t="shared" si="14"/>
        <v/>
      </c>
      <c r="I146" s="126"/>
      <c r="J146" s="126"/>
      <c r="K146" s="126"/>
      <c r="L146" s="94"/>
      <c r="M146" s="135"/>
      <c r="N146" s="134"/>
      <c r="O146" s="134"/>
      <c r="P146" s="134"/>
      <c r="Q146" s="134"/>
      <c r="R146" s="126"/>
      <c r="S146" s="126"/>
      <c r="DS146" s="93"/>
      <c r="DT146" s="93"/>
      <c r="DU146" s="93"/>
      <c r="DV146" s="93"/>
      <c r="DW146" s="93"/>
    </row>
    <row r="147" spans="1:127" ht="15" x14ac:dyDescent="0.2">
      <c r="A147" s="110"/>
      <c r="B147" s="150"/>
      <c r="C147" s="146"/>
      <c r="D147" s="153"/>
      <c r="E147" s="159"/>
      <c r="F147" s="120" t="str">
        <f t="shared" si="12"/>
        <v/>
      </c>
      <c r="G147" s="120" t="str">
        <f t="shared" si="13"/>
        <v/>
      </c>
      <c r="H147" s="120" t="str">
        <f t="shared" si="14"/>
        <v/>
      </c>
      <c r="I147" s="126"/>
      <c r="J147" s="126"/>
      <c r="K147" s="126"/>
      <c r="L147" s="94"/>
      <c r="M147" s="135"/>
      <c r="N147" s="134"/>
      <c r="O147" s="134"/>
      <c r="P147" s="134"/>
      <c r="Q147" s="134"/>
      <c r="R147" s="126"/>
      <c r="S147" s="126"/>
      <c r="DS147" s="93"/>
      <c r="DT147" s="93"/>
      <c r="DU147" s="93"/>
      <c r="DV147" s="93"/>
      <c r="DW147" s="93"/>
    </row>
    <row r="148" spans="1:127" ht="15" x14ac:dyDescent="0.2">
      <c r="A148" s="110"/>
      <c r="B148" s="151"/>
      <c r="C148" s="144"/>
      <c r="D148" s="179"/>
      <c r="E148" s="160"/>
      <c r="F148" s="120" t="str">
        <f t="shared" si="12"/>
        <v/>
      </c>
      <c r="G148" s="120" t="str">
        <f t="shared" si="13"/>
        <v/>
      </c>
      <c r="H148" s="120" t="str">
        <f t="shared" si="14"/>
        <v/>
      </c>
      <c r="I148" s="126"/>
      <c r="J148" s="126"/>
      <c r="K148" s="126"/>
      <c r="L148" s="94"/>
      <c r="M148" s="135"/>
      <c r="N148" s="134"/>
      <c r="O148" s="134"/>
      <c r="P148" s="134"/>
      <c r="Q148" s="134"/>
      <c r="R148" s="126"/>
      <c r="S148" s="126"/>
      <c r="DS148" s="93"/>
      <c r="DT148" s="93"/>
      <c r="DU148" s="93"/>
      <c r="DV148" s="93"/>
      <c r="DW148" s="93"/>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93"/>
      <c r="DT149" s="93"/>
      <c r="DU149" s="93"/>
      <c r="DV149" s="93"/>
      <c r="DW149" s="93"/>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93"/>
      <c r="DT150" s="93"/>
      <c r="DU150" s="93"/>
      <c r="DV150" s="93"/>
      <c r="DW150" s="93"/>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93"/>
      <c r="DT151" s="93"/>
      <c r="DU151" s="93"/>
      <c r="DV151" s="93"/>
      <c r="DW151" s="93"/>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93"/>
      <c r="DT152" s="93"/>
      <c r="DU152" s="93"/>
      <c r="DV152" s="93"/>
      <c r="DW152" s="93"/>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93"/>
      <c r="DT153" s="93"/>
      <c r="DU153" s="93"/>
      <c r="DV153" s="93"/>
      <c r="DW153" s="93"/>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93"/>
      <c r="DT154" s="93"/>
      <c r="DU154" s="93"/>
      <c r="DV154" s="93"/>
      <c r="DW154" s="93"/>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93"/>
      <c r="DT155" s="93"/>
      <c r="DU155" s="93"/>
      <c r="DV155" s="93"/>
      <c r="DW155" s="93"/>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93"/>
      <c r="DT156" s="93"/>
      <c r="DU156" s="93"/>
      <c r="DV156" s="93"/>
      <c r="DW156" s="93"/>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93"/>
      <c r="DT157" s="93"/>
      <c r="DU157" s="93"/>
      <c r="DV157" s="93"/>
      <c r="DW157" s="93"/>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93"/>
      <c r="DT158" s="93"/>
      <c r="DU158" s="93"/>
      <c r="DV158" s="93"/>
      <c r="DW158" s="93"/>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93"/>
      <c r="DT159" s="93"/>
      <c r="DU159" s="93"/>
      <c r="DV159" s="93"/>
      <c r="DW159" s="93"/>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93"/>
      <c r="DT160" s="93"/>
      <c r="DU160" s="93"/>
      <c r="DV160" s="93"/>
      <c r="DW160" s="93"/>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93"/>
      <c r="DT161" s="93"/>
      <c r="DU161" s="93"/>
      <c r="DV161" s="93"/>
      <c r="DW161" s="93"/>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93"/>
      <c r="DT162" s="93"/>
      <c r="DU162" s="93"/>
      <c r="DV162" s="93"/>
      <c r="DW162" s="93"/>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93"/>
      <c r="DT163" s="93"/>
      <c r="DU163" s="93"/>
      <c r="DV163" s="93"/>
      <c r="DW163" s="93"/>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93"/>
      <c r="DT164" s="93"/>
      <c r="DU164" s="93"/>
      <c r="DV164" s="93"/>
      <c r="DW164" s="93"/>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93"/>
      <c r="DT165" s="93"/>
      <c r="DU165" s="93"/>
      <c r="DV165" s="93"/>
      <c r="DW165" s="93"/>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93"/>
      <c r="DT166" s="93"/>
      <c r="DU166" s="93"/>
      <c r="DV166" s="93"/>
      <c r="DW166" s="93"/>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93"/>
      <c r="DT167" s="93"/>
      <c r="DU167" s="93"/>
      <c r="DV167" s="93"/>
      <c r="DW167" s="93"/>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93"/>
      <c r="DT168" s="93"/>
      <c r="DU168" s="93"/>
      <c r="DV168" s="93"/>
      <c r="DW168" s="93"/>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93"/>
      <c r="DT169" s="93"/>
      <c r="DU169" s="93"/>
      <c r="DV169" s="93"/>
      <c r="DW169" s="93"/>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93"/>
      <c r="DT170" s="93"/>
      <c r="DU170" s="93"/>
      <c r="DV170" s="93"/>
      <c r="DW170" s="93"/>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93"/>
      <c r="DT171" s="93"/>
      <c r="DU171" s="93"/>
      <c r="DV171" s="93"/>
      <c r="DW171" s="93"/>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93"/>
      <c r="DT172" s="93"/>
      <c r="DU172" s="93"/>
      <c r="DV172" s="93"/>
      <c r="DW172" s="93"/>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93"/>
      <c r="DT173" s="93"/>
      <c r="DU173" s="93"/>
      <c r="DV173" s="93"/>
      <c r="DW173" s="93"/>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93"/>
      <c r="DT174" s="93"/>
      <c r="DU174" s="93"/>
      <c r="DV174" s="93"/>
      <c r="DW174" s="93"/>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93"/>
      <c r="DT175" s="93"/>
      <c r="DU175" s="93"/>
      <c r="DV175" s="93"/>
      <c r="DW175" s="93"/>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93"/>
      <c r="DT176" s="93"/>
      <c r="DU176" s="93"/>
      <c r="DV176" s="93"/>
      <c r="DW176" s="93"/>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93"/>
      <c r="DT177" s="93"/>
      <c r="DU177" s="93"/>
      <c r="DV177" s="93"/>
      <c r="DW177" s="93"/>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93"/>
      <c r="DT178" s="93"/>
      <c r="DU178" s="93"/>
      <c r="DV178" s="93"/>
      <c r="DW178" s="93"/>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93"/>
      <c r="DT179" s="93"/>
      <c r="DU179" s="93"/>
      <c r="DV179" s="93"/>
      <c r="DW179" s="93"/>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93"/>
      <c r="DT180" s="93"/>
      <c r="DU180" s="93"/>
      <c r="DV180" s="93"/>
      <c r="DW180" s="93"/>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93"/>
      <c r="DT181" s="93"/>
      <c r="DU181" s="93"/>
      <c r="DV181" s="93"/>
      <c r="DW181" s="93"/>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93"/>
      <c r="DT182" s="93"/>
      <c r="DU182" s="93"/>
      <c r="DV182" s="93"/>
      <c r="DW182" s="93"/>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93"/>
      <c r="DT183" s="93"/>
      <c r="DU183" s="93"/>
      <c r="DV183" s="93"/>
      <c r="DW183" s="93"/>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93"/>
      <c r="DT184" s="93"/>
      <c r="DU184" s="93"/>
      <c r="DV184" s="93"/>
      <c r="DW184" s="93"/>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93"/>
      <c r="DT185" s="93"/>
      <c r="DU185" s="93"/>
      <c r="DV185" s="93"/>
      <c r="DW185" s="93"/>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93"/>
      <c r="DT186" s="93"/>
      <c r="DU186" s="93"/>
      <c r="DV186" s="93"/>
      <c r="DW186" s="93"/>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93"/>
      <c r="DT187" s="93"/>
      <c r="DU187" s="93"/>
      <c r="DV187" s="93"/>
      <c r="DW187" s="93"/>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93"/>
      <c r="DT188" s="93"/>
      <c r="DU188" s="93"/>
      <c r="DV188" s="93"/>
      <c r="DW188" s="93"/>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93"/>
      <c r="DT189" s="93"/>
      <c r="DU189" s="93"/>
      <c r="DV189" s="93"/>
      <c r="DW189" s="93"/>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93"/>
      <c r="DT190" s="93"/>
      <c r="DU190" s="93"/>
      <c r="DV190" s="93"/>
      <c r="DW190" s="93"/>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93"/>
      <c r="DT191" s="93"/>
      <c r="DU191" s="93"/>
      <c r="DV191" s="93"/>
      <c r="DW191" s="93"/>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93"/>
      <c r="DT192" s="93"/>
      <c r="DU192" s="93"/>
      <c r="DV192" s="93"/>
      <c r="DW192" s="93"/>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93"/>
      <c r="DT193" s="93"/>
      <c r="DU193" s="93"/>
      <c r="DV193" s="93"/>
      <c r="DW193" s="93"/>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93"/>
      <c r="DT194" s="93"/>
      <c r="DU194" s="93"/>
      <c r="DV194" s="93"/>
      <c r="DW194" s="93"/>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93"/>
      <c r="DT195" s="93"/>
      <c r="DU195" s="93"/>
      <c r="DV195" s="93"/>
      <c r="DW195" s="93"/>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93"/>
      <c r="DT196" s="93"/>
      <c r="DU196" s="93"/>
      <c r="DV196" s="93"/>
      <c r="DW196" s="93"/>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93"/>
      <c r="DT197" s="93"/>
      <c r="DU197" s="93"/>
      <c r="DV197" s="93"/>
      <c r="DW197" s="93"/>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93"/>
      <c r="DT198" s="93"/>
      <c r="DU198" s="93"/>
      <c r="DV198" s="93"/>
      <c r="DW198" s="93"/>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93"/>
      <c r="DT199" s="93"/>
      <c r="DU199" s="93"/>
      <c r="DV199" s="93"/>
      <c r="DW199" s="93"/>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93"/>
      <c r="DT200" s="93"/>
      <c r="DU200" s="93"/>
      <c r="DV200" s="93"/>
      <c r="DW200" s="93"/>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93"/>
      <c r="DT201" s="93"/>
      <c r="DU201" s="93"/>
      <c r="DV201" s="93"/>
      <c r="DW201" s="93"/>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93"/>
      <c r="DT202" s="93"/>
      <c r="DU202" s="93"/>
      <c r="DV202" s="93"/>
      <c r="DW202" s="93"/>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93"/>
      <c r="DT203" s="93"/>
      <c r="DU203" s="93"/>
      <c r="DV203" s="93"/>
      <c r="DW203" s="93"/>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93"/>
      <c r="DT204" s="93"/>
      <c r="DU204" s="93"/>
      <c r="DV204" s="93"/>
      <c r="DW204" s="93"/>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93"/>
      <c r="DT205" s="93"/>
      <c r="DU205" s="93"/>
      <c r="DV205" s="93"/>
      <c r="DW205" s="93"/>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93"/>
      <c r="DT206" s="93"/>
      <c r="DU206" s="93"/>
      <c r="DV206" s="93"/>
      <c r="DW206" s="93"/>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93"/>
      <c r="DT207" s="93"/>
      <c r="DU207" s="93"/>
      <c r="DV207" s="93"/>
      <c r="DW207" s="93"/>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93"/>
      <c r="DT208" s="93"/>
      <c r="DU208" s="93"/>
      <c r="DV208" s="93"/>
      <c r="DW208" s="93"/>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93"/>
      <c r="DT209" s="93"/>
      <c r="DU209" s="93"/>
      <c r="DV209" s="93"/>
      <c r="DW209" s="93"/>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93"/>
      <c r="DT210" s="93"/>
      <c r="DU210" s="93"/>
      <c r="DV210" s="93"/>
      <c r="DW210" s="93"/>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93"/>
      <c r="DT211" s="93"/>
      <c r="DU211" s="93"/>
      <c r="DV211" s="93"/>
      <c r="DW211" s="93"/>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93"/>
      <c r="DT212" s="93"/>
      <c r="DU212" s="93"/>
      <c r="DV212" s="93"/>
      <c r="DW212" s="93"/>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93"/>
      <c r="DT213" s="93"/>
      <c r="DU213" s="93"/>
      <c r="DV213" s="93"/>
      <c r="DW213" s="93"/>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93"/>
      <c r="DT214" s="93"/>
      <c r="DU214" s="93"/>
      <c r="DV214" s="93"/>
      <c r="DW214" s="93"/>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93"/>
      <c r="DT215" s="93"/>
      <c r="DU215" s="93"/>
      <c r="DV215" s="93"/>
      <c r="DW215" s="93"/>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93"/>
      <c r="DT216" s="93"/>
      <c r="DU216" s="93"/>
      <c r="DV216" s="93"/>
      <c r="DW216" s="93"/>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93"/>
      <c r="DT217" s="93"/>
      <c r="DU217" s="93"/>
      <c r="DV217" s="93"/>
      <c r="DW217" s="93"/>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93"/>
      <c r="DT218" s="93"/>
      <c r="DU218" s="93"/>
      <c r="DV218" s="93"/>
      <c r="DW218" s="93"/>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93"/>
      <c r="DT219" s="93"/>
      <c r="DU219" s="93"/>
      <c r="DV219" s="93"/>
      <c r="DW219" s="93"/>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93"/>
      <c r="DT220" s="93"/>
      <c r="DU220" s="93"/>
      <c r="DV220" s="93"/>
      <c r="DW220" s="93"/>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93"/>
      <c r="DT221" s="93"/>
      <c r="DU221" s="93"/>
      <c r="DV221" s="93"/>
      <c r="DW221" s="93"/>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93"/>
      <c r="DT222" s="93"/>
      <c r="DU222" s="93"/>
      <c r="DV222" s="93"/>
      <c r="DW222" s="93"/>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93"/>
      <c r="DT223" s="93"/>
      <c r="DU223" s="93"/>
      <c r="DV223" s="93"/>
      <c r="DW223" s="93"/>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93"/>
      <c r="DT224" s="93"/>
      <c r="DU224" s="93"/>
      <c r="DV224" s="93"/>
      <c r="DW224" s="93"/>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93"/>
      <c r="DT225" s="93"/>
      <c r="DU225" s="93"/>
      <c r="DV225" s="93"/>
      <c r="DW225" s="93"/>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93"/>
      <c r="DT226" s="93"/>
      <c r="DU226" s="93"/>
      <c r="DV226" s="93"/>
      <c r="DW226" s="93"/>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93"/>
      <c r="DT227" s="93"/>
      <c r="DU227" s="93"/>
      <c r="DV227" s="93"/>
      <c r="DW227" s="93"/>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93"/>
      <c r="DT228" s="93"/>
      <c r="DU228" s="93"/>
      <c r="DV228" s="93"/>
      <c r="DW228" s="93"/>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93"/>
      <c r="DT229" s="93"/>
      <c r="DU229" s="93"/>
      <c r="DV229" s="93"/>
      <c r="DW229" s="93"/>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93"/>
      <c r="DT230" s="93"/>
      <c r="DU230" s="93"/>
      <c r="DV230" s="93"/>
      <c r="DW230" s="93"/>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93"/>
      <c r="DT231" s="93"/>
      <c r="DU231" s="93"/>
      <c r="DV231" s="93"/>
      <c r="DW231" s="93"/>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93"/>
      <c r="DT232" s="93"/>
      <c r="DU232" s="93"/>
      <c r="DV232" s="93"/>
      <c r="DW232" s="93"/>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93"/>
      <c r="DT233" s="93"/>
      <c r="DU233" s="93"/>
      <c r="DV233" s="93"/>
      <c r="DW233" s="93"/>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93"/>
      <c r="DT234" s="93"/>
      <c r="DU234" s="93"/>
      <c r="DV234" s="93"/>
      <c r="DW234" s="93"/>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93"/>
      <c r="DT235" s="93"/>
      <c r="DU235" s="93"/>
      <c r="DV235" s="93"/>
      <c r="DW235" s="93"/>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93"/>
      <c r="DT236" s="93"/>
      <c r="DU236" s="93"/>
      <c r="DV236" s="93"/>
      <c r="DW236" s="93"/>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93"/>
      <c r="DT237" s="93"/>
      <c r="DU237" s="93"/>
      <c r="DV237" s="93"/>
      <c r="DW237" s="93"/>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93"/>
      <c r="DT238" s="93"/>
      <c r="DU238" s="93"/>
      <c r="DV238" s="93"/>
      <c r="DW238" s="93"/>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93"/>
      <c r="DT239" s="93"/>
      <c r="DU239" s="93"/>
      <c r="DV239" s="93"/>
      <c r="DW239" s="93"/>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93"/>
      <c r="DT240" s="93"/>
      <c r="DU240" s="93"/>
      <c r="DV240" s="93"/>
      <c r="DW240" s="93"/>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93"/>
      <c r="DT241" s="93"/>
      <c r="DU241" s="93"/>
      <c r="DV241" s="93"/>
      <c r="DW241" s="93"/>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93"/>
      <c r="DT242" s="93"/>
      <c r="DU242" s="93"/>
      <c r="DV242" s="93"/>
      <c r="DW242" s="93"/>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93"/>
      <c r="DT243" s="93"/>
      <c r="DU243" s="93"/>
      <c r="DV243" s="93"/>
      <c r="DW243" s="93"/>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93"/>
      <c r="DT244" s="93"/>
      <c r="DU244" s="93"/>
      <c r="DV244" s="93"/>
      <c r="DW244" s="93"/>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93"/>
      <c r="DT245" s="93"/>
      <c r="DU245" s="93"/>
      <c r="DV245" s="93"/>
      <c r="DW245" s="93"/>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93"/>
      <c r="DT246" s="93"/>
      <c r="DU246" s="93"/>
      <c r="DV246" s="93"/>
      <c r="DW246" s="93"/>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93"/>
      <c r="DT247" s="93"/>
      <c r="DU247" s="93"/>
      <c r="DV247" s="93"/>
      <c r="DW247" s="93"/>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93"/>
      <c r="DT248" s="93"/>
      <c r="DU248" s="93"/>
      <c r="DV248" s="93"/>
      <c r="DW248" s="93"/>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93"/>
      <c r="DT249" s="93"/>
      <c r="DU249" s="93"/>
      <c r="DV249" s="93"/>
      <c r="DW249" s="93"/>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93"/>
      <c r="DT250" s="93"/>
      <c r="DU250" s="93"/>
      <c r="DV250" s="93"/>
      <c r="DW250" s="93"/>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93"/>
      <c r="DT251" s="93"/>
      <c r="DU251" s="93"/>
      <c r="DV251" s="93"/>
      <c r="DW251" s="93"/>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93"/>
      <c r="DT252" s="93"/>
      <c r="DU252" s="93"/>
      <c r="DV252" s="93"/>
      <c r="DW252" s="93"/>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93"/>
      <c r="DT253" s="93"/>
      <c r="DU253" s="93"/>
      <c r="DV253" s="93"/>
      <c r="DW253" s="93"/>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93"/>
      <c r="DT254" s="93"/>
      <c r="DU254" s="93"/>
      <c r="DV254" s="93"/>
      <c r="DW254" s="93"/>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93"/>
      <c r="DT255" s="93"/>
      <c r="DU255" s="93"/>
      <c r="DV255" s="93"/>
      <c r="DW255" s="93"/>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93"/>
      <c r="DT256" s="93"/>
      <c r="DU256" s="93"/>
      <c r="DV256" s="93"/>
      <c r="DW256" s="93"/>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93"/>
      <c r="DT257" s="93"/>
      <c r="DU257" s="93"/>
      <c r="DV257" s="93"/>
      <c r="DW257" s="93"/>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93"/>
      <c r="DT258" s="93"/>
      <c r="DU258" s="93"/>
      <c r="DV258" s="93"/>
      <c r="DW258" s="93"/>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93"/>
      <c r="DT259" s="93"/>
      <c r="DU259" s="93"/>
      <c r="DV259" s="93"/>
      <c r="DW259" s="93"/>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93"/>
      <c r="DT260" s="93"/>
      <c r="DU260" s="93"/>
      <c r="DV260" s="93"/>
      <c r="DW260" s="93"/>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93"/>
      <c r="DT261" s="93"/>
      <c r="DU261" s="93"/>
      <c r="DV261" s="93"/>
      <c r="DW261" s="93"/>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93"/>
      <c r="DT262" s="93"/>
      <c r="DU262" s="93"/>
      <c r="DV262" s="93"/>
      <c r="DW262" s="93"/>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93"/>
      <c r="DT263" s="93"/>
      <c r="DU263" s="93"/>
      <c r="DV263" s="93"/>
      <c r="DW263" s="93"/>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93"/>
      <c r="DT264" s="93"/>
      <c r="DU264" s="93"/>
      <c r="DV264" s="93"/>
      <c r="DW264" s="93"/>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93"/>
      <c r="DT265" s="93"/>
      <c r="DU265" s="93"/>
      <c r="DV265" s="93"/>
      <c r="DW265" s="93"/>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93"/>
      <c r="DT266" s="93"/>
      <c r="DU266" s="93"/>
      <c r="DV266" s="93"/>
      <c r="DW266" s="93"/>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93"/>
      <c r="DT267" s="93"/>
      <c r="DU267" s="93"/>
      <c r="DV267" s="93"/>
      <c r="DW267" s="93"/>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93"/>
      <c r="DT268" s="93"/>
      <c r="DU268" s="93"/>
      <c r="DV268" s="93"/>
      <c r="DW268" s="93"/>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93"/>
      <c r="DT269" s="93"/>
      <c r="DU269" s="93"/>
      <c r="DV269" s="93"/>
      <c r="DW269" s="93"/>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93"/>
      <c r="DT270" s="93"/>
      <c r="DU270" s="93"/>
      <c r="DV270" s="93"/>
      <c r="DW270" s="93"/>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93"/>
      <c r="DT271" s="93"/>
      <c r="DU271" s="93"/>
      <c r="DV271" s="93"/>
      <c r="DW271" s="93"/>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93"/>
      <c r="DT272" s="93"/>
      <c r="DU272" s="93"/>
      <c r="DV272" s="93"/>
      <c r="DW272" s="93"/>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93"/>
      <c r="DT273" s="93"/>
      <c r="DU273" s="93"/>
      <c r="DV273" s="93"/>
      <c r="DW273" s="93"/>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93"/>
      <c r="DT274" s="93"/>
      <c r="DU274" s="93"/>
      <c r="DV274" s="93"/>
      <c r="DW274" s="93"/>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93"/>
      <c r="DT275" s="93"/>
      <c r="DU275" s="93"/>
      <c r="DV275" s="93"/>
      <c r="DW275" s="93"/>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93"/>
      <c r="DT276" s="93"/>
      <c r="DU276" s="93"/>
      <c r="DV276" s="93"/>
      <c r="DW276" s="93"/>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93"/>
      <c r="DT277" s="93"/>
      <c r="DU277" s="93"/>
      <c r="DV277" s="93"/>
      <c r="DW277" s="93"/>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93"/>
      <c r="DT278" s="93"/>
      <c r="DU278" s="93"/>
      <c r="DV278" s="93"/>
      <c r="DW278" s="93"/>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93"/>
      <c r="DT279" s="93"/>
      <c r="DU279" s="93"/>
      <c r="DV279" s="93"/>
      <c r="DW279" s="93"/>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93"/>
      <c r="DT280" s="93"/>
      <c r="DU280" s="93"/>
      <c r="DV280" s="93"/>
      <c r="DW280" s="93"/>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93"/>
      <c r="DT281" s="93"/>
      <c r="DU281" s="93"/>
      <c r="DV281" s="93"/>
      <c r="DW281" s="93"/>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93"/>
      <c r="DT282" s="93"/>
      <c r="DU282" s="93"/>
      <c r="DV282" s="93"/>
      <c r="DW282" s="93"/>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93"/>
      <c r="DT283" s="93"/>
      <c r="DU283" s="93"/>
      <c r="DV283" s="93"/>
      <c r="DW283" s="93"/>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93"/>
      <c r="DT284" s="93"/>
      <c r="DU284" s="93"/>
      <c r="DV284" s="93"/>
      <c r="DW284" s="93"/>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93"/>
      <c r="DT285" s="93"/>
      <c r="DU285" s="93"/>
      <c r="DV285" s="93"/>
      <c r="DW285" s="93"/>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93"/>
      <c r="DT286" s="93"/>
      <c r="DU286" s="93"/>
      <c r="DV286" s="93"/>
      <c r="DW286" s="93"/>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93"/>
      <c r="DT287" s="93"/>
      <c r="DU287" s="93"/>
      <c r="DV287" s="93"/>
      <c r="DW287" s="93"/>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93"/>
      <c r="DT288" s="93"/>
      <c r="DU288" s="93"/>
      <c r="DV288" s="93"/>
      <c r="DW288" s="93"/>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93"/>
      <c r="DT289" s="93"/>
      <c r="DU289" s="93"/>
      <c r="DV289" s="93"/>
      <c r="DW289" s="93"/>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93"/>
      <c r="DT290" s="93"/>
      <c r="DU290" s="93"/>
      <c r="DV290" s="93"/>
      <c r="DW290" s="93"/>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93"/>
      <c r="DT291" s="93"/>
      <c r="DU291" s="93"/>
      <c r="DV291" s="93"/>
      <c r="DW291" s="93"/>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93"/>
      <c r="DT292" s="93"/>
      <c r="DU292" s="93"/>
      <c r="DV292" s="93"/>
      <c r="DW292" s="93"/>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93"/>
      <c r="DT293" s="93"/>
      <c r="DU293" s="93"/>
      <c r="DV293" s="93"/>
      <c r="DW293" s="93"/>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93"/>
      <c r="DT294" s="93"/>
      <c r="DU294" s="93"/>
      <c r="DV294" s="93"/>
      <c r="DW294" s="93"/>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93"/>
      <c r="DT295" s="93"/>
      <c r="DU295" s="93"/>
      <c r="DV295" s="93"/>
      <c r="DW295" s="93"/>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93"/>
      <c r="DT296" s="93"/>
      <c r="DU296" s="93"/>
      <c r="DV296" s="93"/>
      <c r="DW296" s="93"/>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93"/>
      <c r="DT297" s="93"/>
      <c r="DU297" s="93"/>
      <c r="DV297" s="93"/>
      <c r="DW297" s="93"/>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93"/>
      <c r="DT298" s="93"/>
      <c r="DU298" s="93"/>
      <c r="DV298" s="93"/>
      <c r="DW298" s="93"/>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93"/>
      <c r="DT299" s="93"/>
      <c r="DU299" s="93"/>
      <c r="DV299" s="93"/>
      <c r="DW299" s="93"/>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93"/>
      <c r="DT300" s="93"/>
      <c r="DU300" s="93"/>
      <c r="DV300" s="93"/>
      <c r="DW300" s="93"/>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93"/>
      <c r="DT301" s="93"/>
      <c r="DU301" s="93"/>
      <c r="DV301" s="93"/>
      <c r="DW301" s="93"/>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93"/>
      <c r="DT302" s="93"/>
      <c r="DU302" s="93"/>
      <c r="DV302" s="93"/>
      <c r="DW302" s="93"/>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93"/>
      <c r="DT303" s="93"/>
      <c r="DU303" s="93"/>
      <c r="DV303" s="93"/>
      <c r="DW303" s="93"/>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93"/>
      <c r="DT304" s="93"/>
      <c r="DU304" s="93"/>
      <c r="DV304" s="93"/>
      <c r="DW304" s="93"/>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93"/>
      <c r="DT305" s="93"/>
      <c r="DU305" s="93"/>
      <c r="DV305" s="93"/>
      <c r="DW305" s="93"/>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93"/>
      <c r="DT306" s="93"/>
      <c r="DU306" s="93"/>
      <c r="DV306" s="93"/>
      <c r="DW306" s="93"/>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93"/>
      <c r="DT307" s="93"/>
      <c r="DU307" s="93"/>
      <c r="DV307" s="93"/>
      <c r="DW307" s="93"/>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93"/>
      <c r="DT308" s="93"/>
      <c r="DU308" s="93"/>
      <c r="DV308" s="93"/>
      <c r="DW308" s="93"/>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93"/>
      <c r="DT309" s="93"/>
      <c r="DU309" s="93"/>
      <c r="DV309" s="93"/>
      <c r="DW309" s="93"/>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93"/>
      <c r="DT310" s="93"/>
      <c r="DU310" s="93"/>
      <c r="DV310" s="93"/>
      <c r="DW310" s="93"/>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93"/>
      <c r="DT311" s="93"/>
      <c r="DU311" s="93"/>
      <c r="DV311" s="93"/>
      <c r="DW311" s="93"/>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93"/>
      <c r="DT312" s="93"/>
      <c r="DU312" s="93"/>
      <c r="DV312" s="93"/>
      <c r="DW312" s="93"/>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93"/>
      <c r="DT313" s="93"/>
      <c r="DU313" s="93"/>
      <c r="DV313" s="93"/>
      <c r="DW313" s="93"/>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93"/>
      <c r="DT314" s="93"/>
      <c r="DU314" s="93"/>
      <c r="DV314" s="93"/>
      <c r="DW314" s="93"/>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93"/>
      <c r="DT315" s="93"/>
      <c r="DU315" s="93"/>
      <c r="DV315" s="93"/>
      <c r="DW315" s="93"/>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93"/>
      <c r="DT316" s="93"/>
      <c r="DU316" s="93"/>
      <c r="DV316" s="93"/>
      <c r="DW316" s="93"/>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93"/>
      <c r="DT317" s="93"/>
      <c r="DU317" s="93"/>
      <c r="DV317" s="93"/>
      <c r="DW317" s="93"/>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93"/>
      <c r="DT318" s="93"/>
      <c r="DU318" s="93"/>
      <c r="DV318" s="93"/>
      <c r="DW318" s="93"/>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93"/>
      <c r="DT319" s="93"/>
      <c r="DU319" s="93"/>
      <c r="DV319" s="93"/>
      <c r="DW319" s="93"/>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93"/>
      <c r="DT320" s="93"/>
      <c r="DU320" s="93"/>
      <c r="DV320" s="93"/>
      <c r="DW320" s="93"/>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93"/>
      <c r="DT321" s="93"/>
      <c r="DU321" s="93"/>
      <c r="DV321" s="93"/>
      <c r="DW321" s="93"/>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93"/>
      <c r="DT322" s="93"/>
      <c r="DU322" s="93"/>
      <c r="DV322" s="93"/>
      <c r="DW322" s="93"/>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93"/>
      <c r="DT323" s="93"/>
      <c r="DU323" s="93"/>
      <c r="DV323" s="93"/>
      <c r="DW323" s="93"/>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93"/>
      <c r="DT324" s="93"/>
      <c r="DU324" s="93"/>
      <c r="DV324" s="93"/>
      <c r="DW324" s="93"/>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93"/>
      <c r="DT325" s="93"/>
      <c r="DU325" s="93"/>
      <c r="DV325" s="93"/>
      <c r="DW325" s="93"/>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93"/>
      <c r="DT326" s="93"/>
      <c r="DU326" s="93"/>
      <c r="DV326" s="93"/>
      <c r="DW326" s="93"/>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93"/>
      <c r="DT327" s="93"/>
      <c r="DU327" s="93"/>
      <c r="DV327" s="93"/>
      <c r="DW327" s="93"/>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93"/>
      <c r="DT328" s="93"/>
      <c r="DU328" s="93"/>
      <c r="DV328" s="93"/>
      <c r="DW328" s="93"/>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93"/>
      <c r="DT329" s="93"/>
      <c r="DU329" s="93"/>
      <c r="DV329" s="93"/>
      <c r="DW329" s="93"/>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93"/>
      <c r="DT330" s="93"/>
      <c r="DU330" s="93"/>
      <c r="DV330" s="93"/>
      <c r="DW330" s="93"/>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93"/>
      <c r="DT331" s="93"/>
      <c r="DU331" s="93"/>
      <c r="DV331" s="93"/>
      <c r="DW331" s="93"/>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93"/>
      <c r="DT332" s="93"/>
      <c r="DU332" s="93"/>
      <c r="DV332" s="93"/>
      <c r="DW332" s="93"/>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93"/>
      <c r="DT333" s="93"/>
      <c r="DU333" s="93"/>
      <c r="DV333" s="93"/>
      <c r="DW333" s="93"/>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93"/>
      <c r="DT334" s="93"/>
      <c r="DU334" s="93"/>
      <c r="DV334" s="93"/>
      <c r="DW334" s="93"/>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93"/>
      <c r="DT335" s="93"/>
      <c r="DU335" s="93"/>
      <c r="DV335" s="93"/>
      <c r="DW335" s="93"/>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93"/>
      <c r="DT336" s="93"/>
      <c r="DU336" s="93"/>
      <c r="DV336" s="93"/>
      <c r="DW336" s="93"/>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93"/>
      <c r="DT337" s="93"/>
      <c r="DU337" s="93"/>
      <c r="DV337" s="93"/>
      <c r="DW337" s="93"/>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93"/>
      <c r="DT338" s="93"/>
      <c r="DU338" s="93"/>
      <c r="DV338" s="93"/>
      <c r="DW338" s="93"/>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93"/>
      <c r="DT339" s="93"/>
      <c r="DU339" s="93"/>
      <c r="DV339" s="93"/>
      <c r="DW339" s="93"/>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93"/>
      <c r="DT340" s="93"/>
      <c r="DU340" s="93"/>
      <c r="DV340" s="93"/>
      <c r="DW340" s="93"/>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93"/>
      <c r="DT341" s="93"/>
      <c r="DU341" s="93"/>
      <c r="DV341" s="93"/>
      <c r="DW341" s="93"/>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80"/>
      <c r="E411" s="92"/>
      <c r="L411" s="126"/>
      <c r="M411" s="126"/>
      <c r="N411" s="126"/>
      <c r="O411" s="126"/>
      <c r="P411" s="126"/>
      <c r="DS411" s="93"/>
    </row>
    <row r="412" spans="1:123" x14ac:dyDescent="0.2">
      <c r="E412" s="92"/>
      <c r="K412" s="126"/>
      <c r="L412" s="126"/>
      <c r="M412" s="126"/>
      <c r="N412" s="126"/>
      <c r="O412" s="126"/>
    </row>
    <row r="413" spans="1:123" ht="30" customHeight="1" x14ac:dyDescent="0.2">
      <c r="B413" s="164"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1:123"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1:123" ht="30" customHeight="1" x14ac:dyDescent="0.2">
      <c r="B418" s="139" t="s">
        <v>233</v>
      </c>
      <c r="C418" s="493">
        <v>0.33</v>
      </c>
      <c r="D418" s="494"/>
      <c r="E418" s="125"/>
      <c r="F418" s="125"/>
      <c r="G418" s="125"/>
      <c r="H418" s="125"/>
      <c r="I418" s="126"/>
      <c r="J418" s="127"/>
      <c r="K418" s="126"/>
    </row>
    <row r="419" spans="1:123" ht="12.75" customHeight="1" x14ac:dyDescent="0.2">
      <c r="B419" s="125"/>
      <c r="C419" s="133"/>
      <c r="D419" s="133"/>
      <c r="E419" s="125"/>
      <c r="F419" s="125"/>
      <c r="G419" s="125"/>
      <c r="H419" s="125"/>
      <c r="I419" s="126"/>
      <c r="J419" s="127"/>
      <c r="K419" s="126"/>
    </row>
    <row r="420" spans="1:123" ht="12.75" customHeight="1" x14ac:dyDescent="0.2">
      <c r="B420" s="125"/>
      <c r="C420" s="133"/>
      <c r="D420" s="133"/>
      <c r="E420" s="125"/>
      <c r="F420" s="125"/>
      <c r="G420" s="125"/>
      <c r="H420" s="125"/>
      <c r="I420" s="126"/>
      <c r="J420" s="126"/>
      <c r="K420" s="126"/>
    </row>
    <row r="426" spans="1:123" ht="15" x14ac:dyDescent="0.2">
      <c r="C426" s="142"/>
      <c r="D426" s="142"/>
      <c r="E426" s="141"/>
      <c r="DS426" s="93"/>
    </row>
    <row r="427" spans="1:123" ht="15" x14ac:dyDescent="0.25">
      <c r="A427" s="137"/>
      <c r="C427" s="141"/>
      <c r="D427" s="141"/>
      <c r="E427" s="142"/>
      <c r="F427" s="142"/>
      <c r="G427" s="141"/>
      <c r="H427" s="156"/>
      <c r="I427" s="141"/>
      <c r="K427" s="78"/>
      <c r="DS427" s="93"/>
    </row>
  </sheetData>
  <autoFilter ref="A4:DX4">
    <sortState ref="A5:DX44">
      <sortCondition ref="C4"/>
    </sortState>
  </autoFilter>
  <mergeCells count="8">
    <mergeCell ref="C418:D418"/>
    <mergeCell ref="J2:J3"/>
    <mergeCell ref="F106:H106"/>
    <mergeCell ref="C413:D413"/>
    <mergeCell ref="C414:D414"/>
    <mergeCell ref="C415:D415"/>
    <mergeCell ref="C416:D416"/>
    <mergeCell ref="C417:D417"/>
  </mergeCells>
  <conditionalFormatting sqref="B414 L427:XFD427 B428:XFD1048576">
    <cfRule type="cellIs" dxfId="11056" priority="298" operator="equal">
      <formula>"Remplaçant"</formula>
    </cfRule>
    <cfRule type="cellIs" dxfId="11055" priority="299"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H105:XFD105 B421:XFD425 F426:XFD426 B50:XFD104 I106:XFD106 B417:B420 I415:XFD420 A149:H341 I107:K116 B342:XFD410 K412:XFD414 F412:J413 B411 D411:XFD411 B412:D412 E412:E416 B426:B427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I122:K129 F122:F129 M122:T129 O135:T138 M135:N341 F135:F148 I135:K341 J33:O48 J31:K32 J9:K9 M9:N9 J12:K12 M12:N12 J16:K16 M16:N16 J11:O11 M31:N32 J17:N17 J10:N10 J4:O8 J18:O20 J13:O15 R18 R2:R9 R11 R20 R13:R15 R32:R48">
    <cfRule type="cellIs" dxfId="11054" priority="640" operator="equal">
      <formula>"Remplaçant"</formula>
    </cfRule>
    <cfRule type="cellIs" dxfId="11053" priority="641" operator="equal">
      <formula>"Titulaire"</formula>
    </cfRule>
  </conditionalFormatting>
  <conditionalFormatting sqref="J5:K20 J31:K44">
    <cfRule type="cellIs" dxfId="11052" priority="639" operator="equal">
      <formula>0</formula>
    </cfRule>
  </conditionalFormatting>
  <conditionalFormatting sqref="L1">
    <cfRule type="cellIs" dxfId="11051" priority="637" operator="equal">
      <formula>"Remplaçant"</formula>
    </cfRule>
    <cfRule type="cellIs" dxfId="11050" priority="638" operator="equal">
      <formula>"Titulaire"</formula>
    </cfRule>
  </conditionalFormatting>
  <conditionalFormatting sqref="O1">
    <cfRule type="cellIs" dxfId="11049" priority="635" operator="equal">
      <formula>"Remplaçant"</formula>
    </cfRule>
    <cfRule type="cellIs" dxfId="11048" priority="636" operator="equal">
      <formula>"Titulaire"</formula>
    </cfRule>
  </conditionalFormatting>
  <conditionalFormatting sqref="R1">
    <cfRule type="cellIs" dxfId="11047" priority="633" operator="equal">
      <formula>"Remplaçant"</formula>
    </cfRule>
    <cfRule type="cellIs" dxfId="11046" priority="634" operator="equal">
      <formula>"Titulaire"</formula>
    </cfRule>
  </conditionalFormatting>
  <conditionalFormatting sqref="P5:Q20 P31:Q47">
    <cfRule type="cellIs" dxfId="11045" priority="631" operator="equal">
      <formula>"Remplaçant"</formula>
    </cfRule>
    <cfRule type="cellIs" dxfId="11044" priority="632" operator="equal">
      <formula>"Titulaire"</formula>
    </cfRule>
  </conditionalFormatting>
  <conditionalFormatting sqref="S5:T20 S31:T47">
    <cfRule type="cellIs" dxfId="11043" priority="629" operator="equal">
      <formula>"Remplaçant"</formula>
    </cfRule>
    <cfRule type="cellIs" dxfId="11042" priority="630" operator="equal">
      <formula>"Titulaire"</formula>
    </cfRule>
  </conditionalFormatting>
  <conditionalFormatting sqref="P4:Q4">
    <cfRule type="cellIs" dxfId="11041" priority="627" operator="equal">
      <formula>"Remplaçant"</formula>
    </cfRule>
    <cfRule type="cellIs" dxfId="11040" priority="628" operator="equal">
      <formula>"Titulaire"</formula>
    </cfRule>
  </conditionalFormatting>
  <conditionalFormatting sqref="S4:T4">
    <cfRule type="cellIs" dxfId="11039" priority="625" operator="equal">
      <formula>"Remplaçant"</formula>
    </cfRule>
    <cfRule type="cellIs" dxfId="11038" priority="626" operator="equal">
      <formula>"Titulaire"</formula>
    </cfRule>
  </conditionalFormatting>
  <conditionalFormatting sqref="J5:J20 J31:J44">
    <cfRule type="top10" dxfId="11037" priority="642" rank="11"/>
  </conditionalFormatting>
  <conditionalFormatting sqref="P48:Q48">
    <cfRule type="cellIs" dxfId="11036" priority="623" operator="equal">
      <formula>"Remplaçant"</formula>
    </cfRule>
    <cfRule type="cellIs" dxfId="11035" priority="624" operator="equal">
      <formula>"Titulaire"</formula>
    </cfRule>
  </conditionalFormatting>
  <conditionalFormatting sqref="S48:T48">
    <cfRule type="cellIs" dxfId="11034" priority="621" operator="equal">
      <formula>"Remplaçant"</formula>
    </cfRule>
    <cfRule type="cellIs" dxfId="11033" priority="622" operator="equal">
      <formula>"Titulaire"</formula>
    </cfRule>
  </conditionalFormatting>
  <conditionalFormatting sqref="U2:U4 U17 U31 U33:U34 U36:U48">
    <cfRule type="cellIs" dxfId="11032" priority="619" operator="equal">
      <formula>"Remplaçant"</formula>
    </cfRule>
    <cfRule type="cellIs" dxfId="11031" priority="620" operator="equal">
      <formula>"Titulaire"</formula>
    </cfRule>
  </conditionalFormatting>
  <conditionalFormatting sqref="AG1">
    <cfRule type="cellIs" dxfId="11030" priority="579" operator="equal">
      <formula>"Remplaçant"</formula>
    </cfRule>
    <cfRule type="cellIs" dxfId="11029" priority="580" operator="equal">
      <formula>"Titulaire"</formula>
    </cfRule>
  </conditionalFormatting>
  <conditionalFormatting sqref="V5:W20 V31:W47">
    <cfRule type="cellIs" dxfId="11028" priority="615" operator="equal">
      <formula>"Remplaçant"</formula>
    </cfRule>
    <cfRule type="cellIs" dxfId="11027" priority="616" operator="equal">
      <formula>"Titulaire"</formula>
    </cfRule>
  </conditionalFormatting>
  <conditionalFormatting sqref="V4:W4">
    <cfRule type="cellIs" dxfId="11026" priority="613" operator="equal">
      <formula>"Remplaçant"</formula>
    </cfRule>
    <cfRule type="cellIs" dxfId="11025" priority="614" operator="equal">
      <formula>"Titulaire"</formula>
    </cfRule>
  </conditionalFormatting>
  <conditionalFormatting sqref="V48:W48">
    <cfRule type="cellIs" dxfId="11024" priority="611" operator="equal">
      <formula>"Remplaçant"</formula>
    </cfRule>
    <cfRule type="cellIs" dxfId="11023" priority="612" operator="equal">
      <formula>"Titulaire"</formula>
    </cfRule>
  </conditionalFormatting>
  <conditionalFormatting sqref="R49">
    <cfRule type="cellIs" dxfId="11022" priority="609" operator="equal">
      <formula>"Remplaçant"</formula>
    </cfRule>
    <cfRule type="cellIs" dxfId="11021" priority="610" operator="equal">
      <formula>"Titulaire"</formula>
    </cfRule>
  </conditionalFormatting>
  <conditionalFormatting sqref="O49">
    <cfRule type="cellIs" dxfId="11020" priority="607" operator="equal">
      <formula>"Remplaçant"</formula>
    </cfRule>
    <cfRule type="cellIs" dxfId="11019" priority="608" operator="equal">
      <formula>"Titulaire"</formula>
    </cfRule>
  </conditionalFormatting>
  <conditionalFormatting sqref="L49">
    <cfRule type="cellIs" dxfId="11018" priority="605" operator="equal">
      <formula>"Remplaçant"</formula>
    </cfRule>
    <cfRule type="cellIs" dxfId="11017" priority="606" operator="equal">
      <formula>"Titulaire"</formula>
    </cfRule>
  </conditionalFormatting>
  <conditionalFormatting sqref="X1">
    <cfRule type="cellIs" dxfId="11016" priority="603" operator="equal">
      <formula>"Remplaçant"</formula>
    </cfRule>
    <cfRule type="cellIs" dxfId="11015" priority="604" operator="equal">
      <formula>"Titulaire"</formula>
    </cfRule>
  </conditionalFormatting>
  <conditionalFormatting sqref="Y5:Z20 Y31:Z47">
    <cfRule type="cellIs" dxfId="11014" priority="601" operator="equal">
      <formula>"Remplaçant"</formula>
    </cfRule>
    <cfRule type="cellIs" dxfId="11013" priority="602" operator="equal">
      <formula>"Titulaire"</formula>
    </cfRule>
  </conditionalFormatting>
  <conditionalFormatting sqref="Y4:Z4">
    <cfRule type="cellIs" dxfId="11012" priority="599" operator="equal">
      <formula>"Remplaçant"</formula>
    </cfRule>
    <cfRule type="cellIs" dxfId="11011" priority="600" operator="equal">
      <formula>"Titulaire"</formula>
    </cfRule>
  </conditionalFormatting>
  <conditionalFormatting sqref="Y48:Z48">
    <cfRule type="cellIs" dxfId="11010" priority="597" operator="equal">
      <formula>"Remplaçant"</formula>
    </cfRule>
    <cfRule type="cellIs" dxfId="11009" priority="598" operator="equal">
      <formula>"Titulaire"</formula>
    </cfRule>
  </conditionalFormatting>
  <conditionalFormatting sqref="AA1">
    <cfRule type="cellIs" dxfId="11008" priority="595" operator="equal">
      <formula>"Remplaçant"</formula>
    </cfRule>
    <cfRule type="cellIs" dxfId="11007" priority="596" operator="equal">
      <formula>"Titulaire"</formula>
    </cfRule>
  </conditionalFormatting>
  <conditionalFormatting sqref="AB5:AC20 AB31:AC47">
    <cfRule type="cellIs" dxfId="11006" priority="593" operator="equal">
      <formula>"Remplaçant"</formula>
    </cfRule>
    <cfRule type="cellIs" dxfId="11005" priority="594" operator="equal">
      <formula>"Titulaire"</formula>
    </cfRule>
  </conditionalFormatting>
  <conditionalFormatting sqref="AB4:AC4">
    <cfRule type="cellIs" dxfId="11004" priority="591" operator="equal">
      <formula>"Remplaçant"</formula>
    </cfRule>
    <cfRule type="cellIs" dxfId="11003" priority="592" operator="equal">
      <formula>"Titulaire"</formula>
    </cfRule>
  </conditionalFormatting>
  <conditionalFormatting sqref="AB48:AC48">
    <cfRule type="cellIs" dxfId="11002" priority="589" operator="equal">
      <formula>"Remplaçant"</formula>
    </cfRule>
    <cfRule type="cellIs" dxfId="11001" priority="590" operator="equal">
      <formula>"Titulaire"</formula>
    </cfRule>
  </conditionalFormatting>
  <conditionalFormatting sqref="AD1">
    <cfRule type="cellIs" dxfId="11000" priority="587" operator="equal">
      <formula>"Remplaçant"</formula>
    </cfRule>
    <cfRule type="cellIs" dxfId="10999" priority="588" operator="equal">
      <formula>"Titulaire"</formula>
    </cfRule>
  </conditionalFormatting>
  <conditionalFormatting sqref="AE5:AF20 AE31:AF47">
    <cfRule type="cellIs" dxfId="10998" priority="585" operator="equal">
      <formula>"Remplaçant"</formula>
    </cfRule>
    <cfRule type="cellIs" dxfId="10997" priority="586" operator="equal">
      <formula>"Titulaire"</formula>
    </cfRule>
  </conditionalFormatting>
  <conditionalFormatting sqref="AE4:AF4">
    <cfRule type="cellIs" dxfId="10996" priority="583" operator="equal">
      <formula>"Remplaçant"</formula>
    </cfRule>
    <cfRule type="cellIs" dxfId="10995" priority="584" operator="equal">
      <formula>"Titulaire"</formula>
    </cfRule>
  </conditionalFormatting>
  <conditionalFormatting sqref="AE48:AF48">
    <cfRule type="cellIs" dxfId="10994" priority="581" operator="equal">
      <formula>"Remplaçant"</formula>
    </cfRule>
    <cfRule type="cellIs" dxfId="10993" priority="582" operator="equal">
      <formula>"Titulaire"</formula>
    </cfRule>
  </conditionalFormatting>
  <conditionalFormatting sqref="AH5:AI20 AH31:AI47">
    <cfRule type="cellIs" dxfId="10992" priority="577" operator="equal">
      <formula>"Remplaçant"</formula>
    </cfRule>
    <cfRule type="cellIs" dxfId="10991" priority="578" operator="equal">
      <formula>"Titulaire"</formula>
    </cfRule>
  </conditionalFormatting>
  <conditionalFormatting sqref="AH4:AI4">
    <cfRule type="cellIs" dxfId="10990" priority="575" operator="equal">
      <formula>"Remplaçant"</formula>
    </cfRule>
    <cfRule type="cellIs" dxfId="10989" priority="576" operator="equal">
      <formula>"Titulaire"</formula>
    </cfRule>
  </conditionalFormatting>
  <conditionalFormatting sqref="AH48:AI48">
    <cfRule type="cellIs" dxfId="10988" priority="573" operator="equal">
      <formula>"Remplaçant"</formula>
    </cfRule>
    <cfRule type="cellIs" dxfId="10987" priority="574" operator="equal">
      <formula>"Titulaire"</formula>
    </cfRule>
  </conditionalFormatting>
  <conditionalFormatting sqref="AJ1">
    <cfRule type="cellIs" dxfId="10986" priority="571" operator="equal">
      <formula>"Remplaçant"</formula>
    </cfRule>
    <cfRule type="cellIs" dxfId="10985" priority="572" operator="equal">
      <formula>"Titulaire"</formula>
    </cfRule>
  </conditionalFormatting>
  <conditionalFormatting sqref="AK5:AL20 AK31:AL47">
    <cfRule type="cellIs" dxfId="10984" priority="569" operator="equal">
      <formula>"Remplaçant"</formula>
    </cfRule>
    <cfRule type="cellIs" dxfId="10983" priority="570" operator="equal">
      <formula>"Titulaire"</formula>
    </cfRule>
  </conditionalFormatting>
  <conditionalFormatting sqref="AK4:AL4">
    <cfRule type="cellIs" dxfId="10982" priority="567" operator="equal">
      <formula>"Remplaçant"</formula>
    </cfRule>
    <cfRule type="cellIs" dxfId="10981" priority="568" operator="equal">
      <formula>"Titulaire"</formula>
    </cfRule>
  </conditionalFormatting>
  <conditionalFormatting sqref="AK48:AL48">
    <cfRule type="cellIs" dxfId="10980" priority="565" operator="equal">
      <formula>"Remplaçant"</formula>
    </cfRule>
    <cfRule type="cellIs" dxfId="10979" priority="566" operator="equal">
      <formula>"Titulaire"</formula>
    </cfRule>
  </conditionalFormatting>
  <conditionalFormatting sqref="AM1">
    <cfRule type="cellIs" dxfId="10978" priority="563" operator="equal">
      <formula>"Remplaçant"</formula>
    </cfRule>
    <cfRule type="cellIs" dxfId="10977" priority="564" operator="equal">
      <formula>"Titulaire"</formula>
    </cfRule>
  </conditionalFormatting>
  <conditionalFormatting sqref="AN5:AO20 AN31:AO47">
    <cfRule type="cellIs" dxfId="10976" priority="561" operator="equal">
      <formula>"Remplaçant"</formula>
    </cfRule>
    <cfRule type="cellIs" dxfId="10975" priority="562" operator="equal">
      <formula>"Titulaire"</formula>
    </cfRule>
  </conditionalFormatting>
  <conditionalFormatting sqref="AN4:AO4">
    <cfRule type="cellIs" dxfId="10974" priority="559" operator="equal">
      <formula>"Remplaçant"</formula>
    </cfRule>
    <cfRule type="cellIs" dxfId="10973" priority="560" operator="equal">
      <formula>"Titulaire"</formula>
    </cfRule>
  </conditionalFormatting>
  <conditionalFormatting sqref="AN48:AO48">
    <cfRule type="cellIs" dxfId="10972" priority="557" operator="equal">
      <formula>"Remplaçant"</formula>
    </cfRule>
    <cfRule type="cellIs" dxfId="10971" priority="558" operator="equal">
      <formula>"Titulaire"</formula>
    </cfRule>
  </conditionalFormatting>
  <conditionalFormatting sqref="AP1">
    <cfRule type="cellIs" dxfId="10970" priority="555" operator="equal">
      <formula>"Remplaçant"</formula>
    </cfRule>
    <cfRule type="cellIs" dxfId="10969" priority="556" operator="equal">
      <formula>"Titulaire"</formula>
    </cfRule>
  </conditionalFormatting>
  <conditionalFormatting sqref="AQ5:AR20 AQ31:AR47">
    <cfRule type="cellIs" dxfId="10968" priority="553" operator="equal">
      <formula>"Remplaçant"</formula>
    </cfRule>
    <cfRule type="cellIs" dxfId="10967" priority="554" operator="equal">
      <formula>"Titulaire"</formula>
    </cfRule>
  </conditionalFormatting>
  <conditionalFormatting sqref="AQ4:AR4">
    <cfRule type="cellIs" dxfId="10966" priority="551" operator="equal">
      <formula>"Remplaçant"</formula>
    </cfRule>
    <cfRule type="cellIs" dxfId="10965" priority="552" operator="equal">
      <formula>"Titulaire"</formula>
    </cfRule>
  </conditionalFormatting>
  <conditionalFormatting sqref="AQ48:AR48">
    <cfRule type="cellIs" dxfId="10964" priority="549" operator="equal">
      <formula>"Remplaçant"</formula>
    </cfRule>
    <cfRule type="cellIs" dxfId="10963" priority="550" operator="equal">
      <formula>"Titulaire"</formula>
    </cfRule>
  </conditionalFormatting>
  <conditionalFormatting sqref="AS1">
    <cfRule type="cellIs" dxfId="10962" priority="547" operator="equal">
      <formula>"Remplaçant"</formula>
    </cfRule>
    <cfRule type="cellIs" dxfId="10961" priority="548" operator="equal">
      <formula>"Titulaire"</formula>
    </cfRule>
  </conditionalFormatting>
  <conditionalFormatting sqref="AT5:AU20 AT31:AU47">
    <cfRule type="cellIs" dxfId="10960" priority="545" operator="equal">
      <formula>"Remplaçant"</formula>
    </cfRule>
    <cfRule type="cellIs" dxfId="10959" priority="546" operator="equal">
      <formula>"Titulaire"</formula>
    </cfRule>
  </conditionalFormatting>
  <conditionalFormatting sqref="AT4:AU4">
    <cfRule type="cellIs" dxfId="10958" priority="543" operator="equal">
      <formula>"Remplaçant"</formula>
    </cfRule>
    <cfRule type="cellIs" dxfId="10957" priority="544" operator="equal">
      <formula>"Titulaire"</formula>
    </cfRule>
  </conditionalFormatting>
  <conditionalFormatting sqref="AT48:AU48">
    <cfRule type="cellIs" dxfId="10956" priority="541" operator="equal">
      <formula>"Remplaçant"</formula>
    </cfRule>
    <cfRule type="cellIs" dxfId="10955" priority="542" operator="equal">
      <formula>"Titulaire"</formula>
    </cfRule>
  </conditionalFormatting>
  <conditionalFormatting sqref="AV1">
    <cfRule type="cellIs" dxfId="10954" priority="539" operator="equal">
      <formula>"Remplaçant"</formula>
    </cfRule>
    <cfRule type="cellIs" dxfId="10953" priority="540" operator="equal">
      <formula>"Titulaire"</formula>
    </cfRule>
  </conditionalFormatting>
  <conditionalFormatting sqref="AW5:AX20 AW31:AX47">
    <cfRule type="cellIs" dxfId="10952" priority="537" operator="equal">
      <formula>"Remplaçant"</formula>
    </cfRule>
    <cfRule type="cellIs" dxfId="10951" priority="538" operator="equal">
      <formula>"Titulaire"</formula>
    </cfRule>
  </conditionalFormatting>
  <conditionalFormatting sqref="AW4:AX4">
    <cfRule type="cellIs" dxfId="10950" priority="535" operator="equal">
      <formula>"Remplaçant"</formula>
    </cfRule>
    <cfRule type="cellIs" dxfId="10949" priority="536" operator="equal">
      <formula>"Titulaire"</formula>
    </cfRule>
  </conditionalFormatting>
  <conditionalFormatting sqref="AW48:AX48">
    <cfRule type="cellIs" dxfId="10948" priority="533" operator="equal">
      <formula>"Remplaçant"</formula>
    </cfRule>
    <cfRule type="cellIs" dxfId="10947" priority="534" operator="equal">
      <formula>"Titulaire"</formula>
    </cfRule>
  </conditionalFormatting>
  <conditionalFormatting sqref="AY1">
    <cfRule type="cellIs" dxfId="10946" priority="531" operator="equal">
      <formula>"Remplaçant"</formula>
    </cfRule>
    <cfRule type="cellIs" dxfId="10945" priority="532" operator="equal">
      <formula>"Titulaire"</formula>
    </cfRule>
  </conditionalFormatting>
  <conditionalFormatting sqref="AZ5:BA20 AZ31:BA47">
    <cfRule type="cellIs" dxfId="10944" priority="529" operator="equal">
      <formula>"Remplaçant"</formula>
    </cfRule>
    <cfRule type="cellIs" dxfId="10943" priority="530" operator="equal">
      <formula>"Titulaire"</formula>
    </cfRule>
  </conditionalFormatting>
  <conditionalFormatting sqref="AZ4:BA4">
    <cfRule type="cellIs" dxfId="10942" priority="527" operator="equal">
      <formula>"Remplaçant"</formula>
    </cfRule>
    <cfRule type="cellIs" dxfId="10941" priority="528" operator="equal">
      <formula>"Titulaire"</formula>
    </cfRule>
  </conditionalFormatting>
  <conditionalFormatting sqref="AZ48:BA48">
    <cfRule type="cellIs" dxfId="10940" priority="525" operator="equal">
      <formula>"Remplaçant"</formula>
    </cfRule>
    <cfRule type="cellIs" dxfId="10939" priority="526" operator="equal">
      <formula>"Titulaire"</formula>
    </cfRule>
  </conditionalFormatting>
  <conditionalFormatting sqref="BB1">
    <cfRule type="cellIs" dxfId="10938" priority="523" operator="equal">
      <formula>"Remplaçant"</formula>
    </cfRule>
    <cfRule type="cellIs" dxfId="10937" priority="524" operator="equal">
      <formula>"Titulaire"</formula>
    </cfRule>
  </conditionalFormatting>
  <conditionalFormatting sqref="BC5:BD20 BC31:BD47">
    <cfRule type="cellIs" dxfId="10936" priority="521" operator="equal">
      <formula>"Remplaçant"</formula>
    </cfRule>
    <cfRule type="cellIs" dxfId="10935" priority="522" operator="equal">
      <formula>"Titulaire"</formula>
    </cfRule>
  </conditionalFormatting>
  <conditionalFormatting sqref="BC4:BD4">
    <cfRule type="cellIs" dxfId="10934" priority="519" operator="equal">
      <formula>"Remplaçant"</formula>
    </cfRule>
    <cfRule type="cellIs" dxfId="10933" priority="520" operator="equal">
      <formula>"Titulaire"</formula>
    </cfRule>
  </conditionalFormatting>
  <conditionalFormatting sqref="BC48:BD48">
    <cfRule type="cellIs" dxfId="10932" priority="517" operator="equal">
      <formula>"Remplaçant"</formula>
    </cfRule>
    <cfRule type="cellIs" dxfId="10931" priority="518" operator="equal">
      <formula>"Titulaire"</formula>
    </cfRule>
  </conditionalFormatting>
  <conditionalFormatting sqref="BE1">
    <cfRule type="cellIs" dxfId="10930" priority="515" operator="equal">
      <formula>"Remplaçant"</formula>
    </cfRule>
    <cfRule type="cellIs" dxfId="10929" priority="516" operator="equal">
      <formula>"Titulaire"</formula>
    </cfRule>
  </conditionalFormatting>
  <conditionalFormatting sqref="BF5:BG20 BF31:BG47">
    <cfRule type="cellIs" dxfId="10928" priority="513" operator="equal">
      <formula>"Remplaçant"</formula>
    </cfRule>
    <cfRule type="cellIs" dxfId="10927" priority="514" operator="equal">
      <formula>"Titulaire"</formula>
    </cfRule>
  </conditionalFormatting>
  <conditionalFormatting sqref="BF4:BG4">
    <cfRule type="cellIs" dxfId="10926" priority="511" operator="equal">
      <formula>"Remplaçant"</formula>
    </cfRule>
    <cfRule type="cellIs" dxfId="10925" priority="512" operator="equal">
      <formula>"Titulaire"</formula>
    </cfRule>
  </conditionalFormatting>
  <conditionalFormatting sqref="BF48:BG48">
    <cfRule type="cellIs" dxfId="10924" priority="509" operator="equal">
      <formula>"Remplaçant"</formula>
    </cfRule>
    <cfRule type="cellIs" dxfId="10923" priority="510" operator="equal">
      <formula>"Titulaire"</formula>
    </cfRule>
  </conditionalFormatting>
  <conditionalFormatting sqref="BH1">
    <cfRule type="cellIs" dxfId="10922" priority="507" operator="equal">
      <formula>"Remplaçant"</formula>
    </cfRule>
    <cfRule type="cellIs" dxfId="10921" priority="508" operator="equal">
      <formula>"Titulaire"</formula>
    </cfRule>
  </conditionalFormatting>
  <conditionalFormatting sqref="BI5:BJ20 BI31:BJ47">
    <cfRule type="cellIs" dxfId="10920" priority="505" operator="equal">
      <formula>"Remplaçant"</formula>
    </cfRule>
    <cfRule type="cellIs" dxfId="10919" priority="506" operator="equal">
      <formula>"Titulaire"</formula>
    </cfRule>
  </conditionalFormatting>
  <conditionalFormatting sqref="BI4:BJ4">
    <cfRule type="cellIs" dxfId="10918" priority="503" operator="equal">
      <formula>"Remplaçant"</formula>
    </cfRule>
    <cfRule type="cellIs" dxfId="10917" priority="504" operator="equal">
      <formula>"Titulaire"</formula>
    </cfRule>
  </conditionalFormatting>
  <conditionalFormatting sqref="BI48:BJ48">
    <cfRule type="cellIs" dxfId="10916" priority="501" operator="equal">
      <formula>"Remplaçant"</formula>
    </cfRule>
    <cfRule type="cellIs" dxfId="10915" priority="502" operator="equal">
      <formula>"Titulaire"</formula>
    </cfRule>
  </conditionalFormatting>
  <conditionalFormatting sqref="BK1">
    <cfRule type="cellIs" dxfId="10914" priority="499" operator="equal">
      <formula>"Remplaçant"</formula>
    </cfRule>
    <cfRule type="cellIs" dxfId="10913" priority="500" operator="equal">
      <formula>"Titulaire"</formula>
    </cfRule>
  </conditionalFormatting>
  <conditionalFormatting sqref="BL5:BM20 BL31:BM47">
    <cfRule type="cellIs" dxfId="10912" priority="497" operator="equal">
      <formula>"Remplaçant"</formula>
    </cfRule>
    <cfRule type="cellIs" dxfId="10911" priority="498" operator="equal">
      <formula>"Titulaire"</formula>
    </cfRule>
  </conditionalFormatting>
  <conditionalFormatting sqref="BL4:BM4">
    <cfRule type="cellIs" dxfId="10910" priority="495" operator="equal">
      <formula>"Remplaçant"</formula>
    </cfRule>
    <cfRule type="cellIs" dxfId="10909" priority="496" operator="equal">
      <formula>"Titulaire"</formula>
    </cfRule>
  </conditionalFormatting>
  <conditionalFormatting sqref="BL48:BM48">
    <cfRule type="cellIs" dxfId="10908" priority="493" operator="equal">
      <formula>"Remplaçant"</formula>
    </cfRule>
    <cfRule type="cellIs" dxfId="10907" priority="494" operator="equal">
      <formula>"Titulaire"</formula>
    </cfRule>
  </conditionalFormatting>
  <conditionalFormatting sqref="BN1">
    <cfRule type="cellIs" dxfId="10906" priority="491" operator="equal">
      <formula>"Remplaçant"</formula>
    </cfRule>
    <cfRule type="cellIs" dxfId="10905" priority="492" operator="equal">
      <formula>"Titulaire"</formula>
    </cfRule>
  </conditionalFormatting>
  <conditionalFormatting sqref="BO5:BP20 BO31:BP47">
    <cfRule type="cellIs" dxfId="10904" priority="489" operator="equal">
      <formula>"Remplaçant"</formula>
    </cfRule>
    <cfRule type="cellIs" dxfId="10903" priority="490" operator="equal">
      <formula>"Titulaire"</formula>
    </cfRule>
  </conditionalFormatting>
  <conditionalFormatting sqref="BO4:BP4">
    <cfRule type="cellIs" dxfId="10902" priority="487" operator="equal">
      <formula>"Remplaçant"</formula>
    </cfRule>
    <cfRule type="cellIs" dxfId="10901" priority="488" operator="equal">
      <formula>"Titulaire"</formula>
    </cfRule>
  </conditionalFormatting>
  <conditionalFormatting sqref="BO48:BP48">
    <cfRule type="cellIs" dxfId="10900" priority="485" operator="equal">
      <formula>"Remplaçant"</formula>
    </cfRule>
    <cfRule type="cellIs" dxfId="10899" priority="486" operator="equal">
      <formula>"Titulaire"</formula>
    </cfRule>
  </conditionalFormatting>
  <conditionalFormatting sqref="BQ1">
    <cfRule type="cellIs" dxfId="10898" priority="483" operator="equal">
      <formula>"Remplaçant"</formula>
    </cfRule>
    <cfRule type="cellIs" dxfId="10897" priority="484" operator="equal">
      <formula>"Titulaire"</formula>
    </cfRule>
  </conditionalFormatting>
  <conditionalFormatting sqref="BR5:BS20 BR31:BS47">
    <cfRule type="cellIs" dxfId="10896" priority="481" operator="equal">
      <formula>"Remplaçant"</formula>
    </cfRule>
    <cfRule type="cellIs" dxfId="10895" priority="482" operator="equal">
      <formula>"Titulaire"</formula>
    </cfRule>
  </conditionalFormatting>
  <conditionalFormatting sqref="BR4:BS4">
    <cfRule type="cellIs" dxfId="10894" priority="479" operator="equal">
      <formula>"Remplaçant"</formula>
    </cfRule>
    <cfRule type="cellIs" dxfId="10893" priority="480" operator="equal">
      <formula>"Titulaire"</formula>
    </cfRule>
  </conditionalFormatting>
  <conditionalFormatting sqref="BR48:BS48">
    <cfRule type="cellIs" dxfId="10892" priority="477" operator="equal">
      <formula>"Remplaçant"</formula>
    </cfRule>
    <cfRule type="cellIs" dxfId="10891" priority="478" operator="equal">
      <formula>"Titulaire"</formula>
    </cfRule>
  </conditionalFormatting>
  <conditionalFormatting sqref="BT1">
    <cfRule type="cellIs" dxfId="10890" priority="475" operator="equal">
      <formula>"Remplaçant"</formula>
    </cfRule>
    <cfRule type="cellIs" dxfId="10889" priority="476" operator="equal">
      <formula>"Titulaire"</formula>
    </cfRule>
  </conditionalFormatting>
  <conditionalFormatting sqref="BU5:BV20 BU31:BV47">
    <cfRule type="cellIs" dxfId="10888" priority="473" operator="equal">
      <formula>"Remplaçant"</formula>
    </cfRule>
    <cfRule type="cellIs" dxfId="10887" priority="474" operator="equal">
      <formula>"Titulaire"</formula>
    </cfRule>
  </conditionalFormatting>
  <conditionalFormatting sqref="BU4:BV4">
    <cfRule type="cellIs" dxfId="10886" priority="471" operator="equal">
      <formula>"Remplaçant"</formula>
    </cfRule>
    <cfRule type="cellIs" dxfId="10885" priority="472" operator="equal">
      <formula>"Titulaire"</formula>
    </cfRule>
  </conditionalFormatting>
  <conditionalFormatting sqref="BU48:BV48">
    <cfRule type="cellIs" dxfId="10884" priority="469" operator="equal">
      <formula>"Remplaçant"</formula>
    </cfRule>
    <cfRule type="cellIs" dxfId="10883" priority="470" operator="equal">
      <formula>"Titulaire"</formula>
    </cfRule>
  </conditionalFormatting>
  <conditionalFormatting sqref="BW1">
    <cfRule type="cellIs" dxfId="10882" priority="467" operator="equal">
      <formula>"Remplaçant"</formula>
    </cfRule>
    <cfRule type="cellIs" dxfId="10881" priority="468" operator="equal">
      <formula>"Titulaire"</formula>
    </cfRule>
  </conditionalFormatting>
  <conditionalFormatting sqref="BX5:BY20 BX31:BY47">
    <cfRule type="cellIs" dxfId="10880" priority="465" operator="equal">
      <formula>"Remplaçant"</formula>
    </cfRule>
    <cfRule type="cellIs" dxfId="10879" priority="466" operator="equal">
      <formula>"Titulaire"</formula>
    </cfRule>
  </conditionalFormatting>
  <conditionalFormatting sqref="BX4:BY4">
    <cfRule type="cellIs" dxfId="10878" priority="463" operator="equal">
      <formula>"Remplaçant"</formula>
    </cfRule>
    <cfRule type="cellIs" dxfId="10877" priority="464" operator="equal">
      <formula>"Titulaire"</formula>
    </cfRule>
  </conditionalFormatting>
  <conditionalFormatting sqref="BX48:BY48">
    <cfRule type="cellIs" dxfId="10876" priority="461" operator="equal">
      <formula>"Remplaçant"</formula>
    </cfRule>
    <cfRule type="cellIs" dxfId="10875" priority="462" operator="equal">
      <formula>"Titulaire"</formula>
    </cfRule>
  </conditionalFormatting>
  <conditionalFormatting sqref="BZ1">
    <cfRule type="cellIs" dxfId="10874" priority="459" operator="equal">
      <formula>"Remplaçant"</formula>
    </cfRule>
    <cfRule type="cellIs" dxfId="10873" priority="460" operator="equal">
      <formula>"Titulaire"</formula>
    </cfRule>
  </conditionalFormatting>
  <conditionalFormatting sqref="CA5:CB20 CA31:CB47">
    <cfRule type="cellIs" dxfId="10872" priority="457" operator="equal">
      <formula>"Remplaçant"</formula>
    </cfRule>
    <cfRule type="cellIs" dxfId="10871" priority="458" operator="equal">
      <formula>"Titulaire"</formula>
    </cfRule>
  </conditionalFormatting>
  <conditionalFormatting sqref="CA4:CB4">
    <cfRule type="cellIs" dxfId="10870" priority="455" operator="equal">
      <formula>"Remplaçant"</formula>
    </cfRule>
    <cfRule type="cellIs" dxfId="10869" priority="456" operator="equal">
      <formula>"Titulaire"</formula>
    </cfRule>
  </conditionalFormatting>
  <conditionalFormatting sqref="CA48:CB48">
    <cfRule type="cellIs" dxfId="10868" priority="453" operator="equal">
      <formula>"Remplaçant"</formula>
    </cfRule>
    <cfRule type="cellIs" dxfId="10867" priority="454" operator="equal">
      <formula>"Titulaire"</formula>
    </cfRule>
  </conditionalFormatting>
  <conditionalFormatting sqref="CC1">
    <cfRule type="cellIs" dxfId="10866" priority="451" operator="equal">
      <formula>"Remplaçant"</formula>
    </cfRule>
    <cfRule type="cellIs" dxfId="10865" priority="452" operator="equal">
      <formula>"Titulaire"</formula>
    </cfRule>
  </conditionalFormatting>
  <conditionalFormatting sqref="CD5:CE20 CD31:CE47">
    <cfRule type="cellIs" dxfId="10864" priority="449" operator="equal">
      <formula>"Remplaçant"</formula>
    </cfRule>
    <cfRule type="cellIs" dxfId="10863" priority="450" operator="equal">
      <formula>"Titulaire"</formula>
    </cfRule>
  </conditionalFormatting>
  <conditionalFormatting sqref="CD4:CE4">
    <cfRule type="cellIs" dxfId="10862" priority="447" operator="equal">
      <formula>"Remplaçant"</formula>
    </cfRule>
    <cfRule type="cellIs" dxfId="10861" priority="448" operator="equal">
      <formula>"Titulaire"</formula>
    </cfRule>
  </conditionalFormatting>
  <conditionalFormatting sqref="CD48:CE48">
    <cfRule type="cellIs" dxfId="10860" priority="445" operator="equal">
      <formula>"Remplaçant"</formula>
    </cfRule>
    <cfRule type="cellIs" dxfId="10859" priority="446" operator="equal">
      <formula>"Titulaire"</formula>
    </cfRule>
  </conditionalFormatting>
  <conditionalFormatting sqref="CF1">
    <cfRule type="cellIs" dxfId="10858" priority="443" operator="equal">
      <formula>"Remplaçant"</formula>
    </cfRule>
    <cfRule type="cellIs" dxfId="10857" priority="444" operator="equal">
      <formula>"Titulaire"</formula>
    </cfRule>
  </conditionalFormatting>
  <conditionalFormatting sqref="CG5:CH20 CG31:CH47">
    <cfRule type="cellIs" dxfId="10856" priority="441" operator="equal">
      <formula>"Remplaçant"</formula>
    </cfRule>
    <cfRule type="cellIs" dxfId="10855" priority="442" operator="equal">
      <formula>"Titulaire"</formula>
    </cfRule>
  </conditionalFormatting>
  <conditionalFormatting sqref="CG4:CH4">
    <cfRule type="cellIs" dxfId="10854" priority="439" operator="equal">
      <formula>"Remplaçant"</formula>
    </cfRule>
    <cfRule type="cellIs" dxfId="10853" priority="440" operator="equal">
      <formula>"Titulaire"</formula>
    </cfRule>
  </conditionalFormatting>
  <conditionalFormatting sqref="CG48:CH48">
    <cfRule type="cellIs" dxfId="10852" priority="437" operator="equal">
      <formula>"Remplaçant"</formula>
    </cfRule>
    <cfRule type="cellIs" dxfId="10851" priority="438" operator="equal">
      <formula>"Titulaire"</formula>
    </cfRule>
  </conditionalFormatting>
  <conditionalFormatting sqref="CI1">
    <cfRule type="cellIs" dxfId="10850" priority="435" operator="equal">
      <formula>"Remplaçant"</formula>
    </cfRule>
    <cfRule type="cellIs" dxfId="10849" priority="436" operator="equal">
      <formula>"Titulaire"</formula>
    </cfRule>
  </conditionalFormatting>
  <conditionalFormatting sqref="CJ5:CK20 CJ31:CK47">
    <cfRule type="cellIs" dxfId="10848" priority="433" operator="equal">
      <formula>"Remplaçant"</formula>
    </cfRule>
    <cfRule type="cellIs" dxfId="10847" priority="434" operator="equal">
      <formula>"Titulaire"</formula>
    </cfRule>
  </conditionalFormatting>
  <conditionalFormatting sqref="CJ4:CK4">
    <cfRule type="cellIs" dxfId="10846" priority="431" operator="equal">
      <formula>"Remplaçant"</formula>
    </cfRule>
    <cfRule type="cellIs" dxfId="10845" priority="432" operator="equal">
      <formula>"Titulaire"</formula>
    </cfRule>
  </conditionalFormatting>
  <conditionalFormatting sqref="CJ48:CK48">
    <cfRule type="cellIs" dxfId="10844" priority="429" operator="equal">
      <formula>"Remplaçant"</formula>
    </cfRule>
    <cfRule type="cellIs" dxfId="10843" priority="430" operator="equal">
      <formula>"Titulaire"</formula>
    </cfRule>
  </conditionalFormatting>
  <conditionalFormatting sqref="CL1">
    <cfRule type="cellIs" dxfId="10842" priority="427" operator="equal">
      <formula>"Remplaçant"</formula>
    </cfRule>
    <cfRule type="cellIs" dxfId="10841" priority="428" operator="equal">
      <formula>"Titulaire"</formula>
    </cfRule>
  </conditionalFormatting>
  <conditionalFormatting sqref="CM5:CN20 CM31:CN47">
    <cfRule type="cellIs" dxfId="10840" priority="425" operator="equal">
      <formula>"Remplaçant"</formula>
    </cfRule>
    <cfRule type="cellIs" dxfId="10839" priority="426" operator="equal">
      <formula>"Titulaire"</formula>
    </cfRule>
  </conditionalFormatting>
  <conditionalFormatting sqref="CM4:CN4">
    <cfRule type="cellIs" dxfId="10838" priority="423" operator="equal">
      <formula>"Remplaçant"</formula>
    </cfRule>
    <cfRule type="cellIs" dxfId="10837" priority="424" operator="equal">
      <formula>"Titulaire"</formula>
    </cfRule>
  </conditionalFormatting>
  <conditionalFormatting sqref="CM48:CN48">
    <cfRule type="cellIs" dxfId="10836" priority="421" operator="equal">
      <formula>"Remplaçant"</formula>
    </cfRule>
    <cfRule type="cellIs" dxfId="10835" priority="422" operator="equal">
      <formula>"Titulaire"</formula>
    </cfRule>
  </conditionalFormatting>
  <conditionalFormatting sqref="CO1">
    <cfRule type="cellIs" dxfId="10834" priority="419" operator="equal">
      <formula>"Remplaçant"</formula>
    </cfRule>
    <cfRule type="cellIs" dxfId="10833" priority="420" operator="equal">
      <formula>"Titulaire"</formula>
    </cfRule>
  </conditionalFormatting>
  <conditionalFormatting sqref="CP5:CQ20 CP31:CQ47">
    <cfRule type="cellIs" dxfId="10832" priority="417" operator="equal">
      <formula>"Remplaçant"</formula>
    </cfRule>
    <cfRule type="cellIs" dxfId="10831" priority="418" operator="equal">
      <formula>"Titulaire"</formula>
    </cfRule>
  </conditionalFormatting>
  <conditionalFormatting sqref="CP4:CQ4">
    <cfRule type="cellIs" dxfId="10830" priority="415" operator="equal">
      <formula>"Remplaçant"</formula>
    </cfRule>
    <cfRule type="cellIs" dxfId="10829" priority="416" operator="equal">
      <formula>"Titulaire"</formula>
    </cfRule>
  </conditionalFormatting>
  <conditionalFormatting sqref="CP48:CQ48">
    <cfRule type="cellIs" dxfId="10828" priority="413" operator="equal">
      <formula>"Remplaçant"</formula>
    </cfRule>
    <cfRule type="cellIs" dxfId="10827" priority="414" operator="equal">
      <formula>"Titulaire"</formula>
    </cfRule>
  </conditionalFormatting>
  <conditionalFormatting sqref="CR1">
    <cfRule type="cellIs" dxfId="10826" priority="411" operator="equal">
      <formula>"Remplaçant"</formula>
    </cfRule>
    <cfRule type="cellIs" dxfId="10825" priority="412" operator="equal">
      <formula>"Titulaire"</formula>
    </cfRule>
  </conditionalFormatting>
  <conditionalFormatting sqref="CS5:CT20 CS31:CT47">
    <cfRule type="cellIs" dxfId="10824" priority="409" operator="equal">
      <formula>"Remplaçant"</formula>
    </cfRule>
    <cfRule type="cellIs" dxfId="10823" priority="410" operator="equal">
      <formula>"Titulaire"</formula>
    </cfRule>
  </conditionalFormatting>
  <conditionalFormatting sqref="CS4:CT4">
    <cfRule type="cellIs" dxfId="10822" priority="407" operator="equal">
      <formula>"Remplaçant"</formula>
    </cfRule>
    <cfRule type="cellIs" dxfId="10821" priority="408" operator="equal">
      <formula>"Titulaire"</formula>
    </cfRule>
  </conditionalFormatting>
  <conditionalFormatting sqref="CS48:CT48">
    <cfRule type="cellIs" dxfId="10820" priority="405" operator="equal">
      <formula>"Remplaçant"</formula>
    </cfRule>
    <cfRule type="cellIs" dxfId="10819" priority="406" operator="equal">
      <formula>"Titulaire"</formula>
    </cfRule>
  </conditionalFormatting>
  <conditionalFormatting sqref="CU1">
    <cfRule type="cellIs" dxfId="10818" priority="403" operator="equal">
      <formula>"Remplaçant"</formula>
    </cfRule>
    <cfRule type="cellIs" dxfId="10817" priority="404" operator="equal">
      <formula>"Titulaire"</formula>
    </cfRule>
  </conditionalFormatting>
  <conditionalFormatting sqref="CV5:CW20 CV31:CW47">
    <cfRule type="cellIs" dxfId="10816" priority="401" operator="equal">
      <formula>"Remplaçant"</formula>
    </cfRule>
    <cfRule type="cellIs" dxfId="10815" priority="402" operator="equal">
      <formula>"Titulaire"</formula>
    </cfRule>
  </conditionalFormatting>
  <conditionalFormatting sqref="CV4:CW4">
    <cfRule type="cellIs" dxfId="10814" priority="399" operator="equal">
      <formula>"Remplaçant"</formula>
    </cfRule>
    <cfRule type="cellIs" dxfId="10813" priority="400" operator="equal">
      <formula>"Titulaire"</formula>
    </cfRule>
  </conditionalFormatting>
  <conditionalFormatting sqref="CV48:CW48">
    <cfRule type="cellIs" dxfId="10812" priority="397" operator="equal">
      <formula>"Remplaçant"</formula>
    </cfRule>
    <cfRule type="cellIs" dxfId="10811" priority="398" operator="equal">
      <formula>"Titulaire"</formula>
    </cfRule>
  </conditionalFormatting>
  <conditionalFormatting sqref="CX1">
    <cfRule type="cellIs" dxfId="10810" priority="395" operator="equal">
      <formula>"Remplaçant"</formula>
    </cfRule>
    <cfRule type="cellIs" dxfId="10809" priority="396" operator="equal">
      <formula>"Titulaire"</formula>
    </cfRule>
  </conditionalFormatting>
  <conditionalFormatting sqref="CY5:CZ20 CY31:CZ47">
    <cfRule type="cellIs" dxfId="10808" priority="393" operator="equal">
      <formula>"Remplaçant"</formula>
    </cfRule>
    <cfRule type="cellIs" dxfId="10807" priority="394" operator="equal">
      <formula>"Titulaire"</formula>
    </cfRule>
  </conditionalFormatting>
  <conditionalFormatting sqref="CY4:CZ4">
    <cfRule type="cellIs" dxfId="10806" priority="391" operator="equal">
      <formula>"Remplaçant"</formula>
    </cfRule>
    <cfRule type="cellIs" dxfId="10805" priority="392" operator="equal">
      <formula>"Titulaire"</formula>
    </cfRule>
  </conditionalFormatting>
  <conditionalFormatting sqref="CY48:CZ48">
    <cfRule type="cellIs" dxfId="10804" priority="389" operator="equal">
      <formula>"Remplaçant"</formula>
    </cfRule>
    <cfRule type="cellIs" dxfId="10803" priority="390" operator="equal">
      <formula>"Titulaire"</formula>
    </cfRule>
  </conditionalFormatting>
  <conditionalFormatting sqref="DA1">
    <cfRule type="cellIs" dxfId="10802" priority="387" operator="equal">
      <formula>"Remplaçant"</formula>
    </cfRule>
    <cfRule type="cellIs" dxfId="10801" priority="388" operator="equal">
      <formula>"Titulaire"</formula>
    </cfRule>
  </conditionalFormatting>
  <conditionalFormatting sqref="DB5:DC20 DB31:DC47">
    <cfRule type="cellIs" dxfId="10800" priority="385" operator="equal">
      <formula>"Remplaçant"</formula>
    </cfRule>
    <cfRule type="cellIs" dxfId="10799" priority="386" operator="equal">
      <formula>"Titulaire"</formula>
    </cfRule>
  </conditionalFormatting>
  <conditionalFormatting sqref="DB4:DC4">
    <cfRule type="cellIs" dxfId="10798" priority="383" operator="equal">
      <formula>"Remplaçant"</formula>
    </cfRule>
    <cfRule type="cellIs" dxfId="10797" priority="384" operator="equal">
      <formula>"Titulaire"</formula>
    </cfRule>
  </conditionalFormatting>
  <conditionalFormatting sqref="DB48:DC48">
    <cfRule type="cellIs" dxfId="10796" priority="381" operator="equal">
      <formula>"Remplaçant"</formula>
    </cfRule>
    <cfRule type="cellIs" dxfId="10795" priority="382" operator="equal">
      <formula>"Titulaire"</formula>
    </cfRule>
  </conditionalFormatting>
  <conditionalFormatting sqref="DD1">
    <cfRule type="cellIs" dxfId="10794" priority="379" operator="equal">
      <formula>"Remplaçant"</formula>
    </cfRule>
    <cfRule type="cellIs" dxfId="10793" priority="380" operator="equal">
      <formula>"Titulaire"</formula>
    </cfRule>
  </conditionalFormatting>
  <conditionalFormatting sqref="DE5:DF20 DE31:DF47">
    <cfRule type="cellIs" dxfId="10792" priority="377" operator="equal">
      <formula>"Remplaçant"</formula>
    </cfRule>
    <cfRule type="cellIs" dxfId="10791" priority="378" operator="equal">
      <formula>"Titulaire"</formula>
    </cfRule>
  </conditionalFormatting>
  <conditionalFormatting sqref="DE4:DF4">
    <cfRule type="cellIs" dxfId="10790" priority="375" operator="equal">
      <formula>"Remplaçant"</formula>
    </cfRule>
    <cfRule type="cellIs" dxfId="10789" priority="376" operator="equal">
      <formula>"Titulaire"</formula>
    </cfRule>
  </conditionalFormatting>
  <conditionalFormatting sqref="DE48:DF48">
    <cfRule type="cellIs" dxfId="10788" priority="373" operator="equal">
      <formula>"Remplaçant"</formula>
    </cfRule>
    <cfRule type="cellIs" dxfId="10787" priority="374" operator="equal">
      <formula>"Titulaire"</formula>
    </cfRule>
  </conditionalFormatting>
  <conditionalFormatting sqref="DG1">
    <cfRule type="cellIs" dxfId="10786" priority="371" operator="equal">
      <formula>"Remplaçant"</formula>
    </cfRule>
    <cfRule type="cellIs" dxfId="10785" priority="372" operator="equal">
      <formula>"Titulaire"</formula>
    </cfRule>
  </conditionalFormatting>
  <conditionalFormatting sqref="DH5:DI20 DH31:DI47">
    <cfRule type="cellIs" dxfId="10784" priority="369" operator="equal">
      <formula>"Remplaçant"</formula>
    </cfRule>
    <cfRule type="cellIs" dxfId="10783" priority="370" operator="equal">
      <formula>"Titulaire"</formula>
    </cfRule>
  </conditionalFormatting>
  <conditionalFormatting sqref="DH4:DI4">
    <cfRule type="cellIs" dxfId="10782" priority="367" operator="equal">
      <formula>"Remplaçant"</formula>
    </cfRule>
    <cfRule type="cellIs" dxfId="10781" priority="368" operator="equal">
      <formula>"Titulaire"</formula>
    </cfRule>
  </conditionalFormatting>
  <conditionalFormatting sqref="DH48:DI48">
    <cfRule type="cellIs" dxfId="10780" priority="365" operator="equal">
      <formula>"Remplaçant"</formula>
    </cfRule>
    <cfRule type="cellIs" dxfId="10779" priority="366" operator="equal">
      <formula>"Titulaire"</formula>
    </cfRule>
  </conditionalFormatting>
  <conditionalFormatting sqref="DJ1">
    <cfRule type="cellIs" dxfId="10778" priority="363" operator="equal">
      <formula>"Remplaçant"</formula>
    </cfRule>
    <cfRule type="cellIs" dxfId="10777" priority="364" operator="equal">
      <formula>"Titulaire"</formula>
    </cfRule>
  </conditionalFormatting>
  <conditionalFormatting sqref="DK5:DL20 DK31:DL47">
    <cfRule type="cellIs" dxfId="10776" priority="361" operator="equal">
      <formula>"Remplaçant"</formula>
    </cfRule>
    <cfRule type="cellIs" dxfId="10775" priority="362" operator="equal">
      <formula>"Titulaire"</formula>
    </cfRule>
  </conditionalFormatting>
  <conditionalFormatting sqref="DK4:DL4">
    <cfRule type="cellIs" dxfId="10774" priority="359" operator="equal">
      <formula>"Remplaçant"</formula>
    </cfRule>
    <cfRule type="cellIs" dxfId="10773" priority="360" operator="equal">
      <formula>"Titulaire"</formula>
    </cfRule>
  </conditionalFormatting>
  <conditionalFormatting sqref="DK48:DL48">
    <cfRule type="cellIs" dxfId="10772" priority="357" operator="equal">
      <formula>"Remplaçant"</formula>
    </cfRule>
    <cfRule type="cellIs" dxfId="10771" priority="358" operator="equal">
      <formula>"Titulaire"</formula>
    </cfRule>
  </conditionalFormatting>
  <conditionalFormatting sqref="DM1">
    <cfRule type="cellIs" dxfId="10770" priority="355" operator="equal">
      <formula>"Remplaçant"</formula>
    </cfRule>
    <cfRule type="cellIs" dxfId="10769" priority="356" operator="equal">
      <formula>"Titulaire"</formula>
    </cfRule>
  </conditionalFormatting>
  <conditionalFormatting sqref="DN5:DO20 DN31:DO47">
    <cfRule type="cellIs" dxfId="10768" priority="353" operator="equal">
      <formula>"Remplaçant"</formula>
    </cfRule>
    <cfRule type="cellIs" dxfId="10767" priority="354" operator="equal">
      <formula>"Titulaire"</formula>
    </cfRule>
  </conditionalFormatting>
  <conditionalFormatting sqref="DN4:DO4">
    <cfRule type="cellIs" dxfId="10766" priority="351" operator="equal">
      <formula>"Remplaçant"</formula>
    </cfRule>
    <cfRule type="cellIs" dxfId="10765" priority="352" operator="equal">
      <formula>"Titulaire"</formula>
    </cfRule>
  </conditionalFormatting>
  <conditionalFormatting sqref="DN48:DO48">
    <cfRule type="cellIs" dxfId="10764" priority="349" operator="equal">
      <formula>"Remplaçant"</formula>
    </cfRule>
    <cfRule type="cellIs" dxfId="10763" priority="350" operator="equal">
      <formula>"Titulaire"</formula>
    </cfRule>
  </conditionalFormatting>
  <conditionalFormatting sqref="DP1">
    <cfRule type="cellIs" dxfId="10762" priority="347" operator="equal">
      <formula>"Remplaçant"</formula>
    </cfRule>
    <cfRule type="cellIs" dxfId="10761" priority="348" operator="equal">
      <formula>"Titulaire"</formula>
    </cfRule>
  </conditionalFormatting>
  <conditionalFormatting sqref="DQ5:DR20 DQ31:DR47">
    <cfRule type="cellIs" dxfId="10760" priority="345" operator="equal">
      <formula>"Remplaçant"</formula>
    </cfRule>
    <cfRule type="cellIs" dxfId="10759" priority="346" operator="equal">
      <formula>"Titulaire"</formula>
    </cfRule>
  </conditionalFormatting>
  <conditionalFormatting sqref="DQ4:DR4">
    <cfRule type="cellIs" dxfId="10758" priority="343" operator="equal">
      <formula>"Remplaçant"</formula>
    </cfRule>
    <cfRule type="cellIs" dxfId="10757" priority="344" operator="equal">
      <formula>"Titulaire"</formula>
    </cfRule>
  </conditionalFormatting>
  <conditionalFormatting sqref="DQ48:DR48">
    <cfRule type="cellIs" dxfId="10756" priority="341" operator="equal">
      <formula>"Remplaçant"</formula>
    </cfRule>
    <cfRule type="cellIs" dxfId="10755" priority="342" operator="equal">
      <formula>"Titulaire"</formula>
    </cfRule>
  </conditionalFormatting>
  <conditionalFormatting sqref="DS1">
    <cfRule type="cellIs" dxfId="10754" priority="339" operator="equal">
      <formula>"Remplaçant"</formula>
    </cfRule>
    <cfRule type="cellIs" dxfId="10753" priority="340" operator="equal">
      <formula>"Titulaire"</formula>
    </cfRule>
  </conditionalFormatting>
  <conditionalFormatting sqref="DT5:DU20 DT31:DU47">
    <cfRule type="cellIs" dxfId="10752" priority="337" operator="equal">
      <formula>"Remplaçant"</formula>
    </cfRule>
    <cfRule type="cellIs" dxfId="10751" priority="338" operator="equal">
      <formula>"Titulaire"</formula>
    </cfRule>
  </conditionalFormatting>
  <conditionalFormatting sqref="DT4:DU4">
    <cfRule type="cellIs" dxfId="10750" priority="335" operator="equal">
      <formula>"Remplaçant"</formula>
    </cfRule>
    <cfRule type="cellIs" dxfId="10749" priority="336" operator="equal">
      <formula>"Titulaire"</formula>
    </cfRule>
  </conditionalFormatting>
  <conditionalFormatting sqref="DT48:DU48">
    <cfRule type="cellIs" dxfId="10748" priority="333" operator="equal">
      <formula>"Remplaçant"</formula>
    </cfRule>
    <cfRule type="cellIs" dxfId="10747" priority="334" operator="equal">
      <formula>"Titulaire"</formula>
    </cfRule>
  </conditionalFormatting>
  <conditionalFormatting sqref="F108:F116 F342:F410 F122:F129 F135:F148">
    <cfRule type="colorScale" priority="332">
      <colorScale>
        <cfvo type="min"/>
        <cfvo type="percentile" val="50"/>
        <cfvo type="max"/>
        <color rgb="FFF8696B"/>
        <color rgb="FFFFEB84"/>
        <color rgb="FF63BE7B"/>
      </colorScale>
    </cfRule>
  </conditionalFormatting>
  <conditionalFormatting sqref="U49">
    <cfRule type="cellIs" dxfId="10746" priority="330" operator="equal">
      <formula>"Remplaçant"</formula>
    </cfRule>
    <cfRule type="cellIs" dxfId="10745" priority="331" operator="equal">
      <formula>"Titulaire"</formula>
    </cfRule>
  </conditionalFormatting>
  <conditionalFormatting sqref="U5 U8 U11 U14:U15">
    <cfRule type="cellIs" dxfId="10744" priority="328" operator="equal">
      <formula>"Remplaçant"</formula>
    </cfRule>
    <cfRule type="cellIs" dxfId="10743" priority="329" operator="equal">
      <formula>"Titulaire"</formula>
    </cfRule>
  </conditionalFormatting>
  <conditionalFormatting sqref="AC128">
    <cfRule type="cellIs" dxfId="10742" priority="322" operator="equal">
      <formula>"Remplaçant"</formula>
    </cfRule>
    <cfRule type="cellIs" dxfId="10741" priority="323" operator="equal">
      <formula>"Titulaire"</formula>
    </cfRule>
  </conditionalFormatting>
  <conditionalFormatting sqref="AC115">
    <cfRule type="cellIs" dxfId="10740" priority="326" operator="equal">
      <formula>"Remplaçant"</formula>
    </cfRule>
    <cfRule type="cellIs" dxfId="10739" priority="327" operator="equal">
      <formula>"Titulaire"</formula>
    </cfRule>
  </conditionalFormatting>
  <conditionalFormatting sqref="AC124">
    <cfRule type="cellIs" dxfId="10738" priority="324" operator="equal">
      <formula>"Remplaçant"</formula>
    </cfRule>
    <cfRule type="cellIs" dxfId="10737" priority="325" operator="equal">
      <formula>"Titulaire"</formula>
    </cfRule>
  </conditionalFormatting>
  <conditionalFormatting sqref="B148 D148">
    <cfRule type="cellIs" dxfId="10736" priority="320" operator="equal">
      <formula>"Remplaçant"</formula>
    </cfRule>
    <cfRule type="cellIs" dxfId="10735" priority="321" operator="equal">
      <formula>"Titulaire"</formula>
    </cfRule>
  </conditionalFormatting>
  <conditionalFormatting sqref="E107">
    <cfRule type="cellIs" dxfId="10734" priority="318" operator="equal">
      <formula>"Remplaçant"</formula>
    </cfRule>
    <cfRule type="cellIs" dxfId="10733" priority="319" operator="equal">
      <formula>"Titulaire"</formula>
    </cfRule>
  </conditionalFormatting>
  <conditionalFormatting sqref="E107 A3:XFD4">
    <cfRule type="cellIs" dxfId="10732" priority="643" operator="equal">
      <formula>$A$1</formula>
    </cfRule>
  </conditionalFormatting>
  <conditionalFormatting sqref="E5:F20 E31:F44">
    <cfRule type="cellIs" dxfId="10731" priority="317" operator="equal">
      <formula>0</formula>
    </cfRule>
  </conditionalFormatting>
  <conditionalFormatting sqref="G5:I20 G31:I44">
    <cfRule type="cellIs" dxfId="10730" priority="316" operator="equal">
      <formula>0</formula>
    </cfRule>
  </conditionalFormatting>
  <conditionalFormatting sqref="H108:H116 H122:H129 H135:H148">
    <cfRule type="cellIs" dxfId="10729" priority="311" operator="equal">
      <formula>"Remplaçant"</formula>
    </cfRule>
    <cfRule type="cellIs" dxfId="10728" priority="312" operator="equal">
      <formula>"Titulaire"</formula>
    </cfRule>
  </conditionalFormatting>
  <conditionalFormatting sqref="H108:H116 H122:H129 H135:H148">
    <cfRule type="colorScale" priority="310">
      <colorScale>
        <cfvo type="min"/>
        <cfvo type="percentile" val="50"/>
        <cfvo type="max"/>
        <color rgb="FFF8696B"/>
        <color rgb="FFFFEB84"/>
        <color rgb="FF63BE7B"/>
      </colorScale>
    </cfRule>
  </conditionalFormatting>
  <conditionalFormatting sqref="G108:G116 G122:G129 G135:G148">
    <cfRule type="cellIs" dxfId="10727" priority="308" operator="equal">
      <formula>"Remplaçant"</formula>
    </cfRule>
    <cfRule type="cellIs" dxfId="10726" priority="309" operator="equal">
      <formula>"Titulaire"</formula>
    </cfRule>
  </conditionalFormatting>
  <conditionalFormatting sqref="G108:G116 G122:G129 G135:G148">
    <cfRule type="colorScale" priority="307">
      <colorScale>
        <cfvo type="min"/>
        <cfvo type="percentile" val="50"/>
        <cfvo type="max"/>
        <color rgb="FFF8696B"/>
        <color rgb="FFFFEB84"/>
        <color rgb="FF63BE7B"/>
      </colorScale>
    </cfRule>
  </conditionalFormatting>
  <conditionalFormatting sqref="C107">
    <cfRule type="cellIs" dxfId="10725" priority="304" operator="equal">
      <formula>"Remplaçant"</formula>
    </cfRule>
    <cfRule type="cellIs" dxfId="10724" priority="305" operator="equal">
      <formula>"Titulaire"</formula>
    </cfRule>
  </conditionalFormatting>
  <conditionalFormatting sqref="C107">
    <cfRule type="cellIs" dxfId="10723" priority="306" operator="equal">
      <formula>$A$1</formula>
    </cfRule>
  </conditionalFormatting>
  <conditionalFormatting sqref="D107">
    <cfRule type="cellIs" dxfId="10722" priority="301" operator="equal">
      <formula>"Remplaçant"</formula>
    </cfRule>
    <cfRule type="cellIs" dxfId="10721" priority="302" operator="equal">
      <formula>"Titulaire"</formula>
    </cfRule>
  </conditionalFormatting>
  <conditionalFormatting sqref="D107">
    <cfRule type="cellIs" dxfId="10720" priority="303" operator="equal">
      <formula>$A$1</formula>
    </cfRule>
  </conditionalFormatting>
  <conditionalFormatting sqref="A342:A410">
    <cfRule type="cellIs" dxfId="10719" priority="300" operator="equal">
      <formula>11</formula>
    </cfRule>
  </conditionalFormatting>
  <conditionalFormatting sqref="B415">
    <cfRule type="cellIs" dxfId="10718" priority="296" operator="equal">
      <formula>"Remplaçant"</formula>
    </cfRule>
    <cfRule type="cellIs" dxfId="10717" priority="297" operator="equal">
      <formula>"Titulaire"</formula>
    </cfRule>
  </conditionalFormatting>
  <conditionalFormatting sqref="A342">
    <cfRule type="cellIs" dxfId="10716" priority="295" operator="notEqual">
      <formula>11</formula>
    </cfRule>
  </conditionalFormatting>
  <conditionalFormatting sqref="C414:D416">
    <cfRule type="top10" priority="294" rank="1"/>
  </conditionalFormatting>
  <conditionalFormatting sqref="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R22 J22:O22 J24:O24 J23:N23 J21:N21 J25:N25 R24">
    <cfRule type="cellIs" dxfId="10715" priority="291" operator="equal">
      <formula>"Remplaçant"</formula>
    </cfRule>
    <cfRule type="cellIs" dxfId="10714" priority="292" operator="equal">
      <formula>"Titulaire"</formula>
    </cfRule>
  </conditionalFormatting>
  <conditionalFormatting sqref="J21:K25">
    <cfRule type="cellIs" dxfId="10713" priority="290" operator="equal">
      <formula>0</formula>
    </cfRule>
  </conditionalFormatting>
  <conditionalFormatting sqref="P21:Q25">
    <cfRule type="cellIs" dxfId="10712" priority="288" operator="equal">
      <formula>"Remplaçant"</formula>
    </cfRule>
    <cfRule type="cellIs" dxfId="10711" priority="289" operator="equal">
      <formula>"Titulaire"</formula>
    </cfRule>
  </conditionalFormatting>
  <conditionalFormatting sqref="S21:T25">
    <cfRule type="cellIs" dxfId="10710" priority="286" operator="equal">
      <formula>"Remplaçant"</formula>
    </cfRule>
    <cfRule type="cellIs" dxfId="10709" priority="287" operator="equal">
      <formula>"Titulaire"</formula>
    </cfRule>
  </conditionalFormatting>
  <conditionalFormatting sqref="J21:J25">
    <cfRule type="top10" dxfId="10708" priority="293" rank="11"/>
  </conditionalFormatting>
  <conditionalFormatting sqref="U22 U24">
    <cfRule type="cellIs" dxfId="10707" priority="284" operator="equal">
      <formula>"Remplaçant"</formula>
    </cfRule>
    <cfRule type="cellIs" dxfId="10706" priority="285" operator="equal">
      <formula>"Titulaire"</formula>
    </cfRule>
  </conditionalFormatting>
  <conditionalFormatting sqref="V21:W25">
    <cfRule type="cellIs" dxfId="10705" priority="282" operator="equal">
      <formula>"Remplaçant"</formula>
    </cfRule>
    <cfRule type="cellIs" dxfId="10704" priority="283" operator="equal">
      <formula>"Titulaire"</formula>
    </cfRule>
  </conditionalFormatting>
  <conditionalFormatting sqref="Y21:Z25">
    <cfRule type="cellIs" dxfId="10703" priority="280" operator="equal">
      <formula>"Remplaçant"</formula>
    </cfRule>
    <cfRule type="cellIs" dxfId="10702" priority="281" operator="equal">
      <formula>"Titulaire"</formula>
    </cfRule>
  </conditionalFormatting>
  <conditionalFormatting sqref="AB21:AC25">
    <cfRule type="cellIs" dxfId="10701" priority="278" operator="equal">
      <formula>"Remplaçant"</formula>
    </cfRule>
    <cfRule type="cellIs" dxfId="10700" priority="279" operator="equal">
      <formula>"Titulaire"</formula>
    </cfRule>
  </conditionalFormatting>
  <conditionalFormatting sqref="AE21:AF25">
    <cfRule type="cellIs" dxfId="10699" priority="276" operator="equal">
      <formula>"Remplaçant"</formula>
    </cfRule>
    <cfRule type="cellIs" dxfId="10698" priority="277" operator="equal">
      <formula>"Titulaire"</formula>
    </cfRule>
  </conditionalFormatting>
  <conditionalFormatting sqref="AH21:AI25">
    <cfRule type="cellIs" dxfId="10697" priority="274" operator="equal">
      <formula>"Remplaçant"</formula>
    </cfRule>
    <cfRule type="cellIs" dxfId="10696" priority="275" operator="equal">
      <formula>"Titulaire"</formula>
    </cfRule>
  </conditionalFormatting>
  <conditionalFormatting sqref="AK21:AL25">
    <cfRule type="cellIs" dxfId="10695" priority="272" operator="equal">
      <formula>"Remplaçant"</formula>
    </cfRule>
    <cfRule type="cellIs" dxfId="10694" priority="273" operator="equal">
      <formula>"Titulaire"</formula>
    </cfRule>
  </conditionalFormatting>
  <conditionalFormatting sqref="AN21:AO25">
    <cfRule type="cellIs" dxfId="10693" priority="270" operator="equal">
      <formula>"Remplaçant"</formula>
    </cfRule>
    <cfRule type="cellIs" dxfId="10692" priority="271" operator="equal">
      <formula>"Titulaire"</formula>
    </cfRule>
  </conditionalFormatting>
  <conditionalFormatting sqref="AQ21:AR25">
    <cfRule type="cellIs" dxfId="10691" priority="268" operator="equal">
      <formula>"Remplaçant"</formula>
    </cfRule>
    <cfRule type="cellIs" dxfId="10690" priority="269" operator="equal">
      <formula>"Titulaire"</formula>
    </cfRule>
  </conditionalFormatting>
  <conditionalFormatting sqref="AT21:AU25">
    <cfRule type="cellIs" dxfId="10689" priority="266" operator="equal">
      <formula>"Remplaçant"</formula>
    </cfRule>
    <cfRule type="cellIs" dxfId="10688" priority="267" operator="equal">
      <formula>"Titulaire"</formula>
    </cfRule>
  </conditionalFormatting>
  <conditionalFormatting sqref="AW21:AX25">
    <cfRule type="cellIs" dxfId="10687" priority="264" operator="equal">
      <formula>"Remplaçant"</formula>
    </cfRule>
    <cfRule type="cellIs" dxfId="10686" priority="265" operator="equal">
      <formula>"Titulaire"</formula>
    </cfRule>
  </conditionalFormatting>
  <conditionalFormatting sqref="AZ21:BA25">
    <cfRule type="cellIs" dxfId="10685" priority="262" operator="equal">
      <formula>"Remplaçant"</formula>
    </cfRule>
    <cfRule type="cellIs" dxfId="10684" priority="263" operator="equal">
      <formula>"Titulaire"</formula>
    </cfRule>
  </conditionalFormatting>
  <conditionalFormatting sqref="BC21:BD25">
    <cfRule type="cellIs" dxfId="10683" priority="260" operator="equal">
      <formula>"Remplaçant"</formula>
    </cfRule>
    <cfRule type="cellIs" dxfId="10682" priority="261" operator="equal">
      <formula>"Titulaire"</formula>
    </cfRule>
  </conditionalFormatting>
  <conditionalFormatting sqref="BF21:BG25">
    <cfRule type="cellIs" dxfId="10681" priority="258" operator="equal">
      <formula>"Remplaçant"</formula>
    </cfRule>
    <cfRule type="cellIs" dxfId="10680" priority="259" operator="equal">
      <formula>"Titulaire"</formula>
    </cfRule>
  </conditionalFormatting>
  <conditionalFormatting sqref="BI21:BJ25">
    <cfRule type="cellIs" dxfId="10679" priority="256" operator="equal">
      <formula>"Remplaçant"</formula>
    </cfRule>
    <cfRule type="cellIs" dxfId="10678" priority="257" operator="equal">
      <formula>"Titulaire"</formula>
    </cfRule>
  </conditionalFormatting>
  <conditionalFormatting sqref="BL21:BM25">
    <cfRule type="cellIs" dxfId="10677" priority="254" operator="equal">
      <formula>"Remplaçant"</formula>
    </cfRule>
    <cfRule type="cellIs" dxfId="10676" priority="255" operator="equal">
      <formula>"Titulaire"</formula>
    </cfRule>
  </conditionalFormatting>
  <conditionalFormatting sqref="BO21:BP25">
    <cfRule type="cellIs" dxfId="10675" priority="252" operator="equal">
      <formula>"Remplaçant"</formula>
    </cfRule>
    <cfRule type="cellIs" dxfId="10674" priority="253" operator="equal">
      <formula>"Titulaire"</formula>
    </cfRule>
  </conditionalFormatting>
  <conditionalFormatting sqref="BR21:BS25">
    <cfRule type="cellIs" dxfId="10673" priority="250" operator="equal">
      <formula>"Remplaçant"</formula>
    </cfRule>
    <cfRule type="cellIs" dxfId="10672" priority="251" operator="equal">
      <formula>"Titulaire"</formula>
    </cfRule>
  </conditionalFormatting>
  <conditionalFormatting sqref="BU21:BV25">
    <cfRule type="cellIs" dxfId="10671" priority="248" operator="equal">
      <formula>"Remplaçant"</formula>
    </cfRule>
    <cfRule type="cellIs" dxfId="10670" priority="249" operator="equal">
      <formula>"Titulaire"</formula>
    </cfRule>
  </conditionalFormatting>
  <conditionalFormatting sqref="BX21:BY25">
    <cfRule type="cellIs" dxfId="10669" priority="246" operator="equal">
      <formula>"Remplaçant"</formula>
    </cfRule>
    <cfRule type="cellIs" dxfId="10668" priority="247" operator="equal">
      <formula>"Titulaire"</formula>
    </cfRule>
  </conditionalFormatting>
  <conditionalFormatting sqref="CA21:CB25">
    <cfRule type="cellIs" dxfId="10667" priority="244" operator="equal">
      <formula>"Remplaçant"</formula>
    </cfRule>
    <cfRule type="cellIs" dxfId="10666" priority="245" operator="equal">
      <formula>"Titulaire"</formula>
    </cfRule>
  </conditionalFormatting>
  <conditionalFormatting sqref="CD21:CE25">
    <cfRule type="cellIs" dxfId="10665" priority="242" operator="equal">
      <formula>"Remplaçant"</formula>
    </cfRule>
    <cfRule type="cellIs" dxfId="10664" priority="243" operator="equal">
      <formula>"Titulaire"</formula>
    </cfRule>
  </conditionalFormatting>
  <conditionalFormatting sqref="CG21:CH25">
    <cfRule type="cellIs" dxfId="10663" priority="240" operator="equal">
      <formula>"Remplaçant"</formula>
    </cfRule>
    <cfRule type="cellIs" dxfId="10662" priority="241" operator="equal">
      <formula>"Titulaire"</formula>
    </cfRule>
  </conditionalFormatting>
  <conditionalFormatting sqref="CJ21:CK25">
    <cfRule type="cellIs" dxfId="10661" priority="238" operator="equal">
      <formula>"Remplaçant"</formula>
    </cfRule>
    <cfRule type="cellIs" dxfId="10660" priority="239" operator="equal">
      <formula>"Titulaire"</formula>
    </cfRule>
  </conditionalFormatting>
  <conditionalFormatting sqref="CM21:CN25">
    <cfRule type="cellIs" dxfId="10659" priority="236" operator="equal">
      <formula>"Remplaçant"</formula>
    </cfRule>
    <cfRule type="cellIs" dxfId="10658" priority="237" operator="equal">
      <formula>"Titulaire"</formula>
    </cfRule>
  </conditionalFormatting>
  <conditionalFormatting sqref="CP21:CQ25">
    <cfRule type="cellIs" dxfId="10657" priority="234" operator="equal">
      <formula>"Remplaçant"</formula>
    </cfRule>
    <cfRule type="cellIs" dxfId="10656" priority="235" operator="equal">
      <formula>"Titulaire"</formula>
    </cfRule>
  </conditionalFormatting>
  <conditionalFormatting sqref="CS21:CT25">
    <cfRule type="cellIs" dxfId="10655" priority="232" operator="equal">
      <formula>"Remplaçant"</formula>
    </cfRule>
    <cfRule type="cellIs" dxfId="10654" priority="233" operator="equal">
      <formula>"Titulaire"</formula>
    </cfRule>
  </conditionalFormatting>
  <conditionalFormatting sqref="CV21:CW25">
    <cfRule type="cellIs" dxfId="10653" priority="230" operator="equal">
      <formula>"Remplaçant"</formula>
    </cfRule>
    <cfRule type="cellIs" dxfId="10652" priority="231" operator="equal">
      <formula>"Titulaire"</formula>
    </cfRule>
  </conditionalFormatting>
  <conditionalFormatting sqref="CY21:CZ25">
    <cfRule type="cellIs" dxfId="10651" priority="228" operator="equal">
      <formula>"Remplaçant"</formula>
    </cfRule>
    <cfRule type="cellIs" dxfId="10650" priority="229" operator="equal">
      <formula>"Titulaire"</formula>
    </cfRule>
  </conditionalFormatting>
  <conditionalFormatting sqref="DB21:DC25">
    <cfRule type="cellIs" dxfId="10649" priority="226" operator="equal">
      <formula>"Remplaçant"</formula>
    </cfRule>
    <cfRule type="cellIs" dxfId="10648" priority="227" operator="equal">
      <formula>"Titulaire"</formula>
    </cfRule>
  </conditionalFormatting>
  <conditionalFormatting sqref="DE21:DF25">
    <cfRule type="cellIs" dxfId="10647" priority="224" operator="equal">
      <formula>"Remplaçant"</formula>
    </cfRule>
    <cfRule type="cellIs" dxfId="10646" priority="225" operator="equal">
      <formula>"Titulaire"</formula>
    </cfRule>
  </conditionalFormatting>
  <conditionalFormatting sqref="DH21:DI25">
    <cfRule type="cellIs" dxfId="10645" priority="222" operator="equal">
      <formula>"Remplaçant"</formula>
    </cfRule>
    <cfRule type="cellIs" dxfId="10644" priority="223" operator="equal">
      <formula>"Titulaire"</formula>
    </cfRule>
  </conditionalFormatting>
  <conditionalFormatting sqref="DK21:DL25">
    <cfRule type="cellIs" dxfId="10643" priority="220" operator="equal">
      <formula>"Remplaçant"</formula>
    </cfRule>
    <cfRule type="cellIs" dxfId="10642" priority="221" operator="equal">
      <formula>"Titulaire"</formula>
    </cfRule>
  </conditionalFormatting>
  <conditionalFormatting sqref="DN21:DO25">
    <cfRule type="cellIs" dxfId="10641" priority="218" operator="equal">
      <formula>"Remplaçant"</formula>
    </cfRule>
    <cfRule type="cellIs" dxfId="10640" priority="219" operator="equal">
      <formula>"Titulaire"</formula>
    </cfRule>
  </conditionalFormatting>
  <conditionalFormatting sqref="DQ21:DR25">
    <cfRule type="cellIs" dxfId="10639" priority="216" operator="equal">
      <formula>"Remplaçant"</formula>
    </cfRule>
    <cfRule type="cellIs" dxfId="10638" priority="217" operator="equal">
      <formula>"Titulaire"</formula>
    </cfRule>
  </conditionalFormatting>
  <conditionalFormatting sqref="DT21:DU25">
    <cfRule type="cellIs" dxfId="10637" priority="214" operator="equal">
      <formula>"Remplaçant"</formula>
    </cfRule>
    <cfRule type="cellIs" dxfId="10636" priority="215" operator="equal">
      <formula>"Titulaire"</formula>
    </cfRule>
  </conditionalFormatting>
  <conditionalFormatting sqref="E21:F25">
    <cfRule type="cellIs" dxfId="10635" priority="213" operator="equal">
      <formula>0</formula>
    </cfRule>
  </conditionalFormatting>
  <conditionalFormatting sqref="G21:I25">
    <cfRule type="cellIs" dxfId="10634" priority="212" operator="equal">
      <formula>0</formula>
    </cfRule>
  </conditionalFormatting>
  <conditionalFormatting sqref="U118 U120 AC118:XFD119 AK117:XFD117 AK120:XFD121 I117:K121 F117:F121 M117:T121">
    <cfRule type="cellIs" dxfId="10633" priority="210" operator="equal">
      <formula>"Remplaçant"</formula>
    </cfRule>
    <cfRule type="cellIs" dxfId="10632" priority="211" operator="equal">
      <formula>"Titulaire"</formula>
    </cfRule>
  </conditionalFormatting>
  <conditionalFormatting sqref="F117:F121">
    <cfRule type="colorScale" priority="209">
      <colorScale>
        <cfvo type="min"/>
        <cfvo type="percentile" val="50"/>
        <cfvo type="max"/>
        <color rgb="FFF8696B"/>
        <color rgb="FFFFEB84"/>
        <color rgb="FF63BE7B"/>
      </colorScale>
    </cfRule>
  </conditionalFormatting>
  <conditionalFormatting sqref="AC120">
    <cfRule type="cellIs" dxfId="10631" priority="207" operator="equal">
      <formula>"Remplaçant"</formula>
    </cfRule>
    <cfRule type="cellIs" dxfId="10630" priority="208" operator="equal">
      <formula>"Titulaire"</formula>
    </cfRule>
  </conditionalFormatting>
  <conditionalFormatting sqref="H117:H121">
    <cfRule type="cellIs" dxfId="10629" priority="205" operator="equal">
      <formula>"Remplaçant"</formula>
    </cfRule>
    <cfRule type="cellIs" dxfId="10628" priority="206" operator="equal">
      <formula>"Titulaire"</formula>
    </cfRule>
  </conditionalFormatting>
  <conditionalFormatting sqref="H117:H121">
    <cfRule type="colorScale" priority="204">
      <colorScale>
        <cfvo type="min"/>
        <cfvo type="percentile" val="50"/>
        <cfvo type="max"/>
        <color rgb="FFF8696B"/>
        <color rgb="FFFFEB84"/>
        <color rgb="FF63BE7B"/>
      </colorScale>
    </cfRule>
  </conditionalFormatting>
  <conditionalFormatting sqref="G117:G121">
    <cfRule type="cellIs" dxfId="10627" priority="202" operator="equal">
      <formula>"Remplaçant"</formula>
    </cfRule>
    <cfRule type="cellIs" dxfId="10626" priority="203" operator="equal">
      <formula>"Titulaire"</formula>
    </cfRule>
  </conditionalFormatting>
  <conditionalFormatting sqref="G117:G121">
    <cfRule type="colorScale" priority="201">
      <colorScale>
        <cfvo type="min"/>
        <cfvo type="percentile" val="50"/>
        <cfvo type="max"/>
        <color rgb="FFF8696B"/>
        <color rgb="FFFFEB84"/>
        <color rgb="FF63BE7B"/>
      </colorScale>
    </cfRule>
  </conditionalFormatting>
  <conditionalFormatting sqref="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J30:O30 J26:K28 M26:O26 M27:N28 J29:N29 R30">
    <cfRule type="cellIs" dxfId="10625" priority="198" operator="equal">
      <formula>"Remplaçant"</formula>
    </cfRule>
    <cfRule type="cellIs" dxfId="10624" priority="199" operator="equal">
      <formula>"Titulaire"</formula>
    </cfRule>
  </conditionalFormatting>
  <conditionalFormatting sqref="J26:K30">
    <cfRule type="cellIs" dxfId="10623" priority="197" operator="equal">
      <formula>0</formula>
    </cfRule>
  </conditionalFormatting>
  <conditionalFormatting sqref="P26:Q30">
    <cfRule type="cellIs" dxfId="10622" priority="195" operator="equal">
      <formula>"Remplaçant"</formula>
    </cfRule>
    <cfRule type="cellIs" dxfId="10621" priority="196" operator="equal">
      <formula>"Titulaire"</formula>
    </cfRule>
  </conditionalFormatting>
  <conditionalFormatting sqref="S26:T30">
    <cfRule type="cellIs" dxfId="10620" priority="193" operator="equal">
      <formula>"Remplaçant"</formula>
    </cfRule>
    <cfRule type="cellIs" dxfId="10619" priority="194" operator="equal">
      <formula>"Titulaire"</formula>
    </cfRule>
  </conditionalFormatting>
  <conditionalFormatting sqref="J26:J30">
    <cfRule type="top10" dxfId="10618" priority="200" rank="11"/>
  </conditionalFormatting>
  <conditionalFormatting sqref="U30 U28">
    <cfRule type="cellIs" dxfId="10617" priority="191" operator="equal">
      <formula>"Remplaçant"</formula>
    </cfRule>
    <cfRule type="cellIs" dxfId="10616" priority="192" operator="equal">
      <formula>"Titulaire"</formula>
    </cfRule>
  </conditionalFormatting>
  <conditionalFormatting sqref="V26:W30">
    <cfRule type="cellIs" dxfId="10615" priority="189" operator="equal">
      <formula>"Remplaçant"</formula>
    </cfRule>
    <cfRule type="cellIs" dxfId="10614" priority="190" operator="equal">
      <formula>"Titulaire"</formula>
    </cfRule>
  </conditionalFormatting>
  <conditionalFormatting sqref="Y26:Z30">
    <cfRule type="cellIs" dxfId="10613" priority="187" operator="equal">
      <formula>"Remplaçant"</formula>
    </cfRule>
    <cfRule type="cellIs" dxfId="10612" priority="188" operator="equal">
      <formula>"Titulaire"</formula>
    </cfRule>
  </conditionalFormatting>
  <conditionalFormatting sqref="AB26:AC30">
    <cfRule type="cellIs" dxfId="10611" priority="185" operator="equal">
      <formula>"Remplaçant"</formula>
    </cfRule>
    <cfRule type="cellIs" dxfId="10610" priority="186" operator="equal">
      <formula>"Titulaire"</formula>
    </cfRule>
  </conditionalFormatting>
  <conditionalFormatting sqref="AE26:AF30">
    <cfRule type="cellIs" dxfId="10609" priority="183" operator="equal">
      <formula>"Remplaçant"</formula>
    </cfRule>
    <cfRule type="cellIs" dxfId="10608" priority="184" operator="equal">
      <formula>"Titulaire"</formula>
    </cfRule>
  </conditionalFormatting>
  <conditionalFormatting sqref="AH26:AI30">
    <cfRule type="cellIs" dxfId="10607" priority="181" operator="equal">
      <formula>"Remplaçant"</formula>
    </cfRule>
    <cfRule type="cellIs" dxfId="10606" priority="182" operator="equal">
      <formula>"Titulaire"</formula>
    </cfRule>
  </conditionalFormatting>
  <conditionalFormatting sqref="AK26:AL30">
    <cfRule type="cellIs" dxfId="10605" priority="179" operator="equal">
      <formula>"Remplaçant"</formula>
    </cfRule>
    <cfRule type="cellIs" dxfId="10604" priority="180" operator="equal">
      <formula>"Titulaire"</formula>
    </cfRule>
  </conditionalFormatting>
  <conditionalFormatting sqref="AN26:AO30">
    <cfRule type="cellIs" dxfId="10603" priority="177" operator="equal">
      <formula>"Remplaçant"</formula>
    </cfRule>
    <cfRule type="cellIs" dxfId="10602" priority="178" operator="equal">
      <formula>"Titulaire"</formula>
    </cfRule>
  </conditionalFormatting>
  <conditionalFormatting sqref="AQ26:AR30">
    <cfRule type="cellIs" dxfId="10601" priority="175" operator="equal">
      <formula>"Remplaçant"</formula>
    </cfRule>
    <cfRule type="cellIs" dxfId="10600" priority="176" operator="equal">
      <formula>"Titulaire"</formula>
    </cfRule>
  </conditionalFormatting>
  <conditionalFormatting sqref="AT26:AU30">
    <cfRule type="cellIs" dxfId="10599" priority="173" operator="equal">
      <formula>"Remplaçant"</formula>
    </cfRule>
    <cfRule type="cellIs" dxfId="10598" priority="174" operator="equal">
      <formula>"Titulaire"</formula>
    </cfRule>
  </conditionalFormatting>
  <conditionalFormatting sqref="AW26:AX30">
    <cfRule type="cellIs" dxfId="10597" priority="171" operator="equal">
      <formula>"Remplaçant"</formula>
    </cfRule>
    <cfRule type="cellIs" dxfId="10596" priority="172" operator="equal">
      <formula>"Titulaire"</formula>
    </cfRule>
  </conditionalFormatting>
  <conditionalFormatting sqref="AZ26:BA30">
    <cfRule type="cellIs" dxfId="10595" priority="169" operator="equal">
      <formula>"Remplaçant"</formula>
    </cfRule>
    <cfRule type="cellIs" dxfId="10594" priority="170" operator="equal">
      <formula>"Titulaire"</formula>
    </cfRule>
  </conditionalFormatting>
  <conditionalFormatting sqref="BC26:BD30">
    <cfRule type="cellIs" dxfId="10593" priority="167" operator="equal">
      <formula>"Remplaçant"</formula>
    </cfRule>
    <cfRule type="cellIs" dxfId="10592" priority="168" operator="equal">
      <formula>"Titulaire"</formula>
    </cfRule>
  </conditionalFormatting>
  <conditionalFormatting sqref="BF26:BG30">
    <cfRule type="cellIs" dxfId="10591" priority="165" operator="equal">
      <formula>"Remplaçant"</formula>
    </cfRule>
    <cfRule type="cellIs" dxfId="10590" priority="166" operator="equal">
      <formula>"Titulaire"</formula>
    </cfRule>
  </conditionalFormatting>
  <conditionalFormatting sqref="BI26:BJ30">
    <cfRule type="cellIs" dxfId="10589" priority="163" operator="equal">
      <formula>"Remplaçant"</formula>
    </cfRule>
    <cfRule type="cellIs" dxfId="10588" priority="164" operator="equal">
      <formula>"Titulaire"</formula>
    </cfRule>
  </conditionalFormatting>
  <conditionalFormatting sqref="BL26:BM30">
    <cfRule type="cellIs" dxfId="10587" priority="161" operator="equal">
      <formula>"Remplaçant"</formula>
    </cfRule>
    <cfRule type="cellIs" dxfId="10586" priority="162" operator="equal">
      <formula>"Titulaire"</formula>
    </cfRule>
  </conditionalFormatting>
  <conditionalFormatting sqref="BO26:BP30">
    <cfRule type="cellIs" dxfId="10585" priority="159" operator="equal">
      <formula>"Remplaçant"</formula>
    </cfRule>
    <cfRule type="cellIs" dxfId="10584" priority="160" operator="equal">
      <formula>"Titulaire"</formula>
    </cfRule>
  </conditionalFormatting>
  <conditionalFormatting sqref="BR26:BS30">
    <cfRule type="cellIs" dxfId="10583" priority="157" operator="equal">
      <formula>"Remplaçant"</formula>
    </cfRule>
    <cfRule type="cellIs" dxfId="10582" priority="158" operator="equal">
      <formula>"Titulaire"</formula>
    </cfRule>
  </conditionalFormatting>
  <conditionalFormatting sqref="BU26:BV30">
    <cfRule type="cellIs" dxfId="10581" priority="155" operator="equal">
      <formula>"Remplaçant"</formula>
    </cfRule>
    <cfRule type="cellIs" dxfId="10580" priority="156" operator="equal">
      <formula>"Titulaire"</formula>
    </cfRule>
  </conditionalFormatting>
  <conditionalFormatting sqref="BX26:BY30">
    <cfRule type="cellIs" dxfId="10579" priority="153" operator="equal">
      <formula>"Remplaçant"</formula>
    </cfRule>
    <cfRule type="cellIs" dxfId="10578" priority="154" operator="equal">
      <formula>"Titulaire"</formula>
    </cfRule>
  </conditionalFormatting>
  <conditionalFormatting sqref="CA26:CB30">
    <cfRule type="cellIs" dxfId="10577" priority="151" operator="equal">
      <formula>"Remplaçant"</formula>
    </cfRule>
    <cfRule type="cellIs" dxfId="10576" priority="152" operator="equal">
      <formula>"Titulaire"</formula>
    </cfRule>
  </conditionalFormatting>
  <conditionalFormatting sqref="CD26:CE30">
    <cfRule type="cellIs" dxfId="10575" priority="149" operator="equal">
      <formula>"Remplaçant"</formula>
    </cfRule>
    <cfRule type="cellIs" dxfId="10574" priority="150" operator="equal">
      <formula>"Titulaire"</formula>
    </cfRule>
  </conditionalFormatting>
  <conditionalFormatting sqref="CG26:CH30">
    <cfRule type="cellIs" dxfId="10573" priority="147" operator="equal">
      <formula>"Remplaçant"</formula>
    </cfRule>
    <cfRule type="cellIs" dxfId="10572" priority="148" operator="equal">
      <formula>"Titulaire"</formula>
    </cfRule>
  </conditionalFormatting>
  <conditionalFormatting sqref="CJ26:CK30">
    <cfRule type="cellIs" dxfId="10571" priority="145" operator="equal">
      <formula>"Remplaçant"</formula>
    </cfRule>
    <cfRule type="cellIs" dxfId="10570" priority="146" operator="equal">
      <formula>"Titulaire"</formula>
    </cfRule>
  </conditionalFormatting>
  <conditionalFormatting sqref="CM26:CN30">
    <cfRule type="cellIs" dxfId="10569" priority="143" operator="equal">
      <formula>"Remplaçant"</formula>
    </cfRule>
    <cfRule type="cellIs" dxfId="10568" priority="144" operator="equal">
      <formula>"Titulaire"</formula>
    </cfRule>
  </conditionalFormatting>
  <conditionalFormatting sqref="CP26:CQ30">
    <cfRule type="cellIs" dxfId="10567" priority="141" operator="equal">
      <formula>"Remplaçant"</formula>
    </cfRule>
    <cfRule type="cellIs" dxfId="10566" priority="142" operator="equal">
      <formula>"Titulaire"</formula>
    </cfRule>
  </conditionalFormatting>
  <conditionalFormatting sqref="CS26:CT30">
    <cfRule type="cellIs" dxfId="10565" priority="139" operator="equal">
      <formula>"Remplaçant"</formula>
    </cfRule>
    <cfRule type="cellIs" dxfId="10564" priority="140" operator="equal">
      <formula>"Titulaire"</formula>
    </cfRule>
  </conditionalFormatting>
  <conditionalFormatting sqref="CV26:CW30">
    <cfRule type="cellIs" dxfId="10563" priority="137" operator="equal">
      <formula>"Remplaçant"</formula>
    </cfRule>
    <cfRule type="cellIs" dxfId="10562" priority="138" operator="equal">
      <formula>"Titulaire"</formula>
    </cfRule>
  </conditionalFormatting>
  <conditionalFormatting sqref="CY26:CZ30">
    <cfRule type="cellIs" dxfId="10561" priority="135" operator="equal">
      <formula>"Remplaçant"</formula>
    </cfRule>
    <cfRule type="cellIs" dxfId="10560" priority="136" operator="equal">
      <formula>"Titulaire"</formula>
    </cfRule>
  </conditionalFormatting>
  <conditionalFormatting sqref="DB26:DC30">
    <cfRule type="cellIs" dxfId="10559" priority="133" operator="equal">
      <formula>"Remplaçant"</formula>
    </cfRule>
    <cfRule type="cellIs" dxfId="10558" priority="134" operator="equal">
      <formula>"Titulaire"</formula>
    </cfRule>
  </conditionalFormatting>
  <conditionalFormatting sqref="DE26:DF30">
    <cfRule type="cellIs" dxfId="10557" priority="131" operator="equal">
      <formula>"Remplaçant"</formula>
    </cfRule>
    <cfRule type="cellIs" dxfId="10556" priority="132" operator="equal">
      <formula>"Titulaire"</formula>
    </cfRule>
  </conditionalFormatting>
  <conditionalFormatting sqref="DH26:DI30">
    <cfRule type="cellIs" dxfId="10555" priority="129" operator="equal">
      <formula>"Remplaçant"</formula>
    </cfRule>
    <cfRule type="cellIs" dxfId="10554" priority="130" operator="equal">
      <formula>"Titulaire"</formula>
    </cfRule>
  </conditionalFormatting>
  <conditionalFormatting sqref="DK26:DL30">
    <cfRule type="cellIs" dxfId="10553" priority="127" operator="equal">
      <formula>"Remplaçant"</formula>
    </cfRule>
    <cfRule type="cellIs" dxfId="10552" priority="128" operator="equal">
      <formula>"Titulaire"</formula>
    </cfRule>
  </conditionalFormatting>
  <conditionalFormatting sqref="DN26:DO30">
    <cfRule type="cellIs" dxfId="10551" priority="125" operator="equal">
      <formula>"Remplaçant"</formula>
    </cfRule>
    <cfRule type="cellIs" dxfId="10550" priority="126" operator="equal">
      <formula>"Titulaire"</formula>
    </cfRule>
  </conditionalFormatting>
  <conditionalFormatting sqref="DQ26:DR30">
    <cfRule type="cellIs" dxfId="10549" priority="123" operator="equal">
      <formula>"Remplaçant"</formula>
    </cfRule>
    <cfRule type="cellIs" dxfId="10548" priority="124" operator="equal">
      <formula>"Titulaire"</formula>
    </cfRule>
  </conditionalFormatting>
  <conditionalFormatting sqref="DT26:DU30">
    <cfRule type="cellIs" dxfId="10547" priority="121" operator="equal">
      <formula>"Remplaçant"</formula>
    </cfRule>
    <cfRule type="cellIs" dxfId="10546" priority="122" operator="equal">
      <formula>"Titulaire"</formula>
    </cfRule>
  </conditionalFormatting>
  <conditionalFormatting sqref="E26:F30">
    <cfRule type="cellIs" dxfId="10545" priority="120" operator="equal">
      <formula>0</formula>
    </cfRule>
  </conditionalFormatting>
  <conditionalFormatting sqref="G26:I30">
    <cfRule type="cellIs" dxfId="10544" priority="119" operator="equal">
      <formula>0</formula>
    </cfRule>
  </conditionalFormatting>
  <conditionalFormatting sqref="O132:XFD134 U130 AC130:XFD131 O130:T131 M130:N134 F130:F134 I130:K134">
    <cfRule type="cellIs" dxfId="10543" priority="117" operator="equal">
      <formula>"Remplaçant"</formula>
    </cfRule>
    <cfRule type="cellIs" dxfId="10542" priority="118" operator="equal">
      <formula>"Titulaire"</formula>
    </cfRule>
  </conditionalFormatting>
  <conditionalFormatting sqref="F130:F134">
    <cfRule type="colorScale" priority="116">
      <colorScale>
        <cfvo type="min"/>
        <cfvo type="percentile" val="50"/>
        <cfvo type="max"/>
        <color rgb="FFF8696B"/>
        <color rgb="FFFFEB84"/>
        <color rgb="FF63BE7B"/>
      </colorScale>
    </cfRule>
  </conditionalFormatting>
  <conditionalFormatting sqref="H130:H134">
    <cfRule type="cellIs" dxfId="10541" priority="114" operator="equal">
      <formula>"Remplaçant"</formula>
    </cfRule>
    <cfRule type="cellIs" dxfId="10540" priority="115" operator="equal">
      <formula>"Titulaire"</formula>
    </cfRule>
  </conditionalFormatting>
  <conditionalFormatting sqref="H130:H134">
    <cfRule type="colorScale" priority="113">
      <colorScale>
        <cfvo type="min"/>
        <cfvo type="percentile" val="50"/>
        <cfvo type="max"/>
        <color rgb="FFF8696B"/>
        <color rgb="FFFFEB84"/>
        <color rgb="FF63BE7B"/>
      </colorScale>
    </cfRule>
  </conditionalFormatting>
  <conditionalFormatting sqref="G130:G134">
    <cfRule type="cellIs" dxfId="10539" priority="111" operator="equal">
      <formula>"Remplaçant"</formula>
    </cfRule>
    <cfRule type="cellIs" dxfId="10538" priority="112" operator="equal">
      <formula>"Titulaire"</formula>
    </cfRule>
  </conditionalFormatting>
  <conditionalFormatting sqref="G130:G134">
    <cfRule type="colorScale" priority="110">
      <colorScale>
        <cfvo type="min"/>
        <cfvo type="percentile" val="50"/>
        <cfvo type="max"/>
        <color rgb="FFF8696B"/>
        <color rgb="FFFFEB84"/>
        <color rgb="FF63BE7B"/>
      </colorScale>
    </cfRule>
  </conditionalFormatting>
  <conditionalFormatting sqref="L32">
    <cfRule type="cellIs" dxfId="10537" priority="108" operator="equal">
      <formula>"Remplaçant"</formula>
    </cfRule>
    <cfRule type="cellIs" dxfId="10536" priority="109" operator="equal">
      <formula>"Titulaire"</formula>
    </cfRule>
  </conditionalFormatting>
  <conditionalFormatting sqref="L31">
    <cfRule type="cellIs" dxfId="10535" priority="106" operator="equal">
      <formula>"Remplaçant"</formula>
    </cfRule>
    <cfRule type="cellIs" dxfId="10534" priority="107" operator="equal">
      <formula>"Titulaire"</formula>
    </cfRule>
  </conditionalFormatting>
  <conditionalFormatting sqref="L28">
    <cfRule type="cellIs" dxfId="10533" priority="104" operator="equal">
      <formula>"Remplaçant"</formula>
    </cfRule>
    <cfRule type="cellIs" dxfId="10532" priority="105" operator="equal">
      <formula>"Titulaire"</formula>
    </cfRule>
  </conditionalFormatting>
  <conditionalFormatting sqref="L9">
    <cfRule type="cellIs" dxfId="10531" priority="102" operator="equal">
      <formula>"Remplaçant"</formula>
    </cfRule>
    <cfRule type="cellIs" dxfId="10530" priority="103" operator="equal">
      <formula>"Titulaire"</formula>
    </cfRule>
  </conditionalFormatting>
  <conditionalFormatting sqref="L12">
    <cfRule type="cellIs" dxfId="10529" priority="100" operator="equal">
      <formula>"Remplaçant"</formula>
    </cfRule>
    <cfRule type="cellIs" dxfId="10528" priority="101" operator="equal">
      <formula>"Titulaire"</formula>
    </cfRule>
  </conditionalFormatting>
  <conditionalFormatting sqref="L16">
    <cfRule type="cellIs" dxfId="10527" priority="98" operator="equal">
      <formula>"Remplaçant"</formula>
    </cfRule>
    <cfRule type="cellIs" dxfId="10526" priority="99" operator="equal">
      <formula>"Titulaire"</formula>
    </cfRule>
  </conditionalFormatting>
  <conditionalFormatting sqref="L26">
    <cfRule type="cellIs" dxfId="10525" priority="96" operator="equal">
      <formula>"Remplaçant"</formula>
    </cfRule>
    <cfRule type="cellIs" dxfId="10524" priority="97" operator="equal">
      <formula>"Titulaire"</formula>
    </cfRule>
  </conditionalFormatting>
  <conditionalFormatting sqref="L27">
    <cfRule type="cellIs" dxfId="10523" priority="94" operator="equal">
      <formula>"Remplaçant"</formula>
    </cfRule>
    <cfRule type="cellIs" dxfId="10522" priority="95" operator="equal">
      <formula>"Titulaire"</formula>
    </cfRule>
  </conditionalFormatting>
  <conditionalFormatting sqref="O32">
    <cfRule type="cellIs" dxfId="10521" priority="92" operator="equal">
      <formula>"Remplaçant"</formula>
    </cfRule>
    <cfRule type="cellIs" dxfId="10520" priority="93" operator="equal">
      <formula>"Titulaire"</formula>
    </cfRule>
  </conditionalFormatting>
  <conditionalFormatting sqref="O23">
    <cfRule type="cellIs" dxfId="10519" priority="90" operator="equal">
      <formula>"Remplaçant"</formula>
    </cfRule>
    <cfRule type="cellIs" dxfId="10518" priority="91" operator="equal">
      <formula>"Titulaire"</formula>
    </cfRule>
  </conditionalFormatting>
  <conditionalFormatting sqref="O31">
    <cfRule type="cellIs" dxfId="10517" priority="88" operator="equal">
      <formula>"Remplaçant"</formula>
    </cfRule>
    <cfRule type="cellIs" dxfId="10516" priority="89" operator="equal">
      <formula>"Titulaire"</formula>
    </cfRule>
  </conditionalFormatting>
  <conditionalFormatting sqref="O28">
    <cfRule type="cellIs" dxfId="10515" priority="86" operator="equal">
      <formula>"Remplaçant"</formula>
    </cfRule>
    <cfRule type="cellIs" dxfId="10514" priority="87" operator="equal">
      <formula>"Titulaire"</formula>
    </cfRule>
  </conditionalFormatting>
  <conditionalFormatting sqref="O9">
    <cfRule type="cellIs" dxfId="10513" priority="84" operator="equal">
      <formula>"Remplaçant"</formula>
    </cfRule>
    <cfRule type="cellIs" dxfId="10512" priority="85" operator="equal">
      <formula>"Titulaire"</formula>
    </cfRule>
  </conditionalFormatting>
  <conditionalFormatting sqref="O17">
    <cfRule type="cellIs" dxfId="10511" priority="82" operator="equal">
      <formula>"Remplaçant"</formula>
    </cfRule>
    <cfRule type="cellIs" dxfId="10510" priority="83" operator="equal">
      <formula>"Titulaire"</formula>
    </cfRule>
  </conditionalFormatting>
  <conditionalFormatting sqref="O21">
    <cfRule type="cellIs" dxfId="10509" priority="80" operator="equal">
      <formula>"Remplaçant"</formula>
    </cfRule>
    <cfRule type="cellIs" dxfId="10508" priority="81" operator="equal">
      <formula>"Titulaire"</formula>
    </cfRule>
  </conditionalFormatting>
  <conditionalFormatting sqref="O27">
    <cfRule type="cellIs" dxfId="10507" priority="78" operator="equal">
      <formula>"Remplaçant"</formula>
    </cfRule>
    <cfRule type="cellIs" dxfId="10506" priority="79" operator="equal">
      <formula>"Titulaire"</formula>
    </cfRule>
  </conditionalFormatting>
  <conditionalFormatting sqref="O12">
    <cfRule type="cellIs" dxfId="10505" priority="76" operator="equal">
      <formula>"Remplaçant"</formula>
    </cfRule>
    <cfRule type="cellIs" dxfId="10504" priority="77" operator="equal">
      <formula>"Titulaire"</formula>
    </cfRule>
  </conditionalFormatting>
  <conditionalFormatting sqref="O10">
    <cfRule type="cellIs" dxfId="10503" priority="74" operator="equal">
      <formula>"Remplaçant"</formula>
    </cfRule>
    <cfRule type="cellIs" dxfId="10502" priority="75" operator="equal">
      <formula>"Titulaire"</formula>
    </cfRule>
  </conditionalFormatting>
  <conditionalFormatting sqref="O16">
    <cfRule type="cellIs" dxfId="10501" priority="72" operator="equal">
      <formula>"Remplaçant"</formula>
    </cfRule>
    <cfRule type="cellIs" dxfId="10500" priority="73" operator="equal">
      <formula>"Titulaire"</formula>
    </cfRule>
  </conditionalFormatting>
  <conditionalFormatting sqref="O29">
    <cfRule type="cellIs" dxfId="10499" priority="70" operator="equal">
      <formula>"Remplaçant"</formula>
    </cfRule>
    <cfRule type="cellIs" dxfId="10498" priority="71" operator="equal">
      <formula>"Titulaire"</formula>
    </cfRule>
  </conditionalFormatting>
  <conditionalFormatting sqref="O25">
    <cfRule type="cellIs" dxfId="10497" priority="68" operator="equal">
      <formula>"Remplaçant"</formula>
    </cfRule>
    <cfRule type="cellIs" dxfId="10496" priority="69" operator="equal">
      <formula>"Titulaire"</formula>
    </cfRule>
  </conditionalFormatting>
  <conditionalFormatting sqref="R19">
    <cfRule type="cellIs" dxfId="10495" priority="66" operator="equal">
      <formula>"Remplaçant"</formula>
    </cfRule>
    <cfRule type="cellIs" dxfId="10494" priority="67" operator="equal">
      <formula>"Titulaire"</formula>
    </cfRule>
  </conditionalFormatting>
  <conditionalFormatting sqref="R23">
    <cfRule type="cellIs" dxfId="10493" priority="64" operator="equal">
      <formula>"Remplaçant"</formula>
    </cfRule>
    <cfRule type="cellIs" dxfId="10492" priority="65" operator="equal">
      <formula>"Titulaire"</formula>
    </cfRule>
  </conditionalFormatting>
  <conditionalFormatting sqref="R31">
    <cfRule type="cellIs" dxfId="10491" priority="62" operator="equal">
      <formula>"Remplaçant"</formula>
    </cfRule>
    <cfRule type="cellIs" dxfId="10490" priority="63" operator="equal">
      <formula>"Titulaire"</formula>
    </cfRule>
  </conditionalFormatting>
  <conditionalFormatting sqref="R29">
    <cfRule type="cellIs" dxfId="10489" priority="60" operator="equal">
      <formula>"Remplaçant"</formula>
    </cfRule>
    <cfRule type="cellIs" dxfId="10488" priority="61" operator="equal">
      <formula>"Titulaire"</formula>
    </cfRule>
  </conditionalFormatting>
  <conditionalFormatting sqref="R21">
    <cfRule type="cellIs" dxfId="10487" priority="58" operator="equal">
      <formula>"Remplaçant"</formula>
    </cfRule>
    <cfRule type="cellIs" dxfId="10486" priority="59" operator="equal">
      <formula>"Titulaire"</formula>
    </cfRule>
  </conditionalFormatting>
  <conditionalFormatting sqref="R17">
    <cfRule type="cellIs" dxfId="10485" priority="56" operator="equal">
      <formula>"Remplaçant"</formula>
    </cfRule>
    <cfRule type="cellIs" dxfId="10484" priority="57" operator="equal">
      <formula>"Titulaire"</formula>
    </cfRule>
  </conditionalFormatting>
  <conditionalFormatting sqref="R25">
    <cfRule type="cellIs" dxfId="10483" priority="54" operator="equal">
      <formula>"Remplaçant"</formula>
    </cfRule>
    <cfRule type="cellIs" dxfId="10482" priority="55" operator="equal">
      <formula>"Titulaire"</formula>
    </cfRule>
  </conditionalFormatting>
  <conditionalFormatting sqref="R27">
    <cfRule type="cellIs" dxfId="10481" priority="52" operator="equal">
      <formula>"Remplaçant"</formula>
    </cfRule>
    <cfRule type="cellIs" dxfId="10480" priority="53" operator="equal">
      <formula>"Titulaire"</formula>
    </cfRule>
  </conditionalFormatting>
  <conditionalFormatting sqref="R10">
    <cfRule type="cellIs" dxfId="10479" priority="50" operator="equal">
      <formula>"Remplaçant"</formula>
    </cfRule>
    <cfRule type="cellIs" dxfId="10478" priority="51" operator="equal">
      <formula>"Titulaire"</formula>
    </cfRule>
  </conditionalFormatting>
  <conditionalFormatting sqref="R12">
    <cfRule type="cellIs" dxfId="10477" priority="48" operator="equal">
      <formula>"Remplaçant"</formula>
    </cfRule>
    <cfRule type="cellIs" dxfId="10476" priority="49" operator="equal">
      <formula>"Titulaire"</formula>
    </cfRule>
  </conditionalFormatting>
  <conditionalFormatting sqref="R16">
    <cfRule type="cellIs" dxfId="10475" priority="46" operator="equal">
      <formula>"Remplaçant"</formula>
    </cfRule>
    <cfRule type="cellIs" dxfId="10474" priority="47" operator="equal">
      <formula>"Titulaire"</formula>
    </cfRule>
  </conditionalFormatting>
  <conditionalFormatting sqref="R28">
    <cfRule type="cellIs" dxfId="10473" priority="44" operator="equal">
      <formula>"Remplaçant"</formula>
    </cfRule>
    <cfRule type="cellIs" dxfId="10472" priority="45" operator="equal">
      <formula>"Titulaire"</formula>
    </cfRule>
  </conditionalFormatting>
  <conditionalFormatting sqref="R26">
    <cfRule type="cellIs" dxfId="10471" priority="42" operator="equal">
      <formula>"Remplaçant"</formula>
    </cfRule>
    <cfRule type="cellIs" dxfId="10470" priority="43" operator="equal">
      <formula>"Titulaire"</formula>
    </cfRule>
  </conditionalFormatting>
  <conditionalFormatting sqref="B107">
    <cfRule type="cellIs" dxfId="10469" priority="39" operator="equal">
      <formula>"Remplaçant"</formula>
    </cfRule>
    <cfRule type="cellIs" dxfId="10468" priority="40" operator="equal">
      <formula>"Titulaire"</formula>
    </cfRule>
  </conditionalFormatting>
  <conditionalFormatting sqref="B107">
    <cfRule type="cellIs" dxfId="10467" priority="41" operator="equal">
      <formula>$A$1</formula>
    </cfRule>
  </conditionalFormatting>
  <conditionalFormatting sqref="U1">
    <cfRule type="cellIs" dxfId="10466" priority="37" operator="equal">
      <formula>"Remplaçant"</formula>
    </cfRule>
    <cfRule type="cellIs" dxfId="10465" priority="38" operator="equal">
      <formula>"Titulaire"</formula>
    </cfRule>
  </conditionalFormatting>
  <conditionalFormatting sqref="U19">
    <cfRule type="cellIs" dxfId="10464" priority="35" operator="equal">
      <formula>"Remplaçant"</formula>
    </cfRule>
    <cfRule type="cellIs" dxfId="10463" priority="36" operator="equal">
      <formula>"Titulaire"</formula>
    </cfRule>
  </conditionalFormatting>
  <conditionalFormatting sqref="U23">
    <cfRule type="cellIs" dxfId="10462" priority="33" operator="equal">
      <formula>"Remplaçant"</formula>
    </cfRule>
    <cfRule type="cellIs" dxfId="10461" priority="34" operator="equal">
      <formula>"Titulaire"</formula>
    </cfRule>
  </conditionalFormatting>
  <conditionalFormatting sqref="U7">
    <cfRule type="cellIs" dxfId="10460" priority="31" operator="equal">
      <formula>"Remplaçant"</formula>
    </cfRule>
    <cfRule type="cellIs" dxfId="10459" priority="32" operator="equal">
      <formula>"Titulaire"</formula>
    </cfRule>
  </conditionalFormatting>
  <conditionalFormatting sqref="U29">
    <cfRule type="cellIs" dxfId="10458" priority="29" operator="equal">
      <formula>"Remplaçant"</formula>
    </cfRule>
    <cfRule type="cellIs" dxfId="10457" priority="30" operator="equal">
      <formula>"Titulaire"</formula>
    </cfRule>
  </conditionalFormatting>
  <conditionalFormatting sqref="U9">
    <cfRule type="cellIs" dxfId="10456" priority="27" operator="equal">
      <formula>"Remplaçant"</formula>
    </cfRule>
    <cfRule type="cellIs" dxfId="10455" priority="28" operator="equal">
      <formula>"Titulaire"</formula>
    </cfRule>
  </conditionalFormatting>
  <conditionalFormatting sqref="U25">
    <cfRule type="cellIs" dxfId="10454" priority="25" operator="equal">
      <formula>"Remplaçant"</formula>
    </cfRule>
    <cfRule type="cellIs" dxfId="10453" priority="26" operator="equal">
      <formula>"Titulaire"</formula>
    </cfRule>
  </conditionalFormatting>
  <conditionalFormatting sqref="U20">
    <cfRule type="cellIs" dxfId="10452" priority="23" operator="equal">
      <formula>"Remplaçant"</formula>
    </cfRule>
    <cfRule type="cellIs" dxfId="10451" priority="24" operator="equal">
      <formula>"Titulaire"</formula>
    </cfRule>
  </conditionalFormatting>
  <conditionalFormatting sqref="U21">
    <cfRule type="cellIs" dxfId="10450" priority="21" operator="equal">
      <formula>"Remplaçant"</formula>
    </cfRule>
    <cfRule type="cellIs" dxfId="10449" priority="22" operator="equal">
      <formula>"Titulaire"</formula>
    </cfRule>
  </conditionalFormatting>
  <conditionalFormatting sqref="U12">
    <cfRule type="cellIs" dxfId="10448" priority="19" operator="equal">
      <formula>"Remplaçant"</formula>
    </cfRule>
    <cfRule type="cellIs" dxfId="10447" priority="20" operator="equal">
      <formula>"Titulaire"</formula>
    </cfRule>
  </conditionalFormatting>
  <conditionalFormatting sqref="U27">
    <cfRule type="cellIs" dxfId="10446" priority="17" operator="equal">
      <formula>"Remplaçant"</formula>
    </cfRule>
    <cfRule type="cellIs" dxfId="10445" priority="18" operator="equal">
      <formula>"Titulaire"</formula>
    </cfRule>
  </conditionalFormatting>
  <conditionalFormatting sqref="U10">
    <cfRule type="cellIs" dxfId="10444" priority="15" operator="equal">
      <formula>"Remplaçant"</formula>
    </cfRule>
    <cfRule type="cellIs" dxfId="10443" priority="16" operator="equal">
      <formula>"Titulaire"</formula>
    </cfRule>
  </conditionalFormatting>
  <conditionalFormatting sqref="U32">
    <cfRule type="cellIs" dxfId="10442" priority="13" operator="equal">
      <formula>"Remplaçant"</formula>
    </cfRule>
    <cfRule type="cellIs" dxfId="10441" priority="14" operator="equal">
      <formula>"Titulaire"</formula>
    </cfRule>
  </conditionalFormatting>
  <conditionalFormatting sqref="U35">
    <cfRule type="cellIs" dxfId="10440" priority="11" operator="equal">
      <formula>"Remplaçant"</formula>
    </cfRule>
    <cfRule type="cellIs" dxfId="10439" priority="12" operator="equal">
      <formula>"Titulaire"</formula>
    </cfRule>
  </conditionalFormatting>
  <conditionalFormatting sqref="U6">
    <cfRule type="cellIs" dxfId="10438" priority="9" operator="equal">
      <formula>"Remplaçant"</formula>
    </cfRule>
    <cfRule type="cellIs" dxfId="10437" priority="10" operator="equal">
      <formula>"Titulaire"</formula>
    </cfRule>
  </conditionalFormatting>
  <conditionalFormatting sqref="U18">
    <cfRule type="cellIs" dxfId="10436" priority="7" operator="equal">
      <formula>"Remplaçant"</formula>
    </cfRule>
    <cfRule type="cellIs" dxfId="10435" priority="8" operator="equal">
      <formula>"Titulaire"</formula>
    </cfRule>
  </conditionalFormatting>
  <conditionalFormatting sqref="U16">
    <cfRule type="cellIs" dxfId="10434" priority="5" operator="equal">
      <formula>"Remplaçant"</formula>
    </cfRule>
    <cfRule type="cellIs" dxfId="10433" priority="6" operator="equal">
      <formula>"Titulaire"</formula>
    </cfRule>
  </conditionalFormatting>
  <conditionalFormatting sqref="U13">
    <cfRule type="cellIs" dxfId="10432" priority="3" operator="equal">
      <formula>"Remplaçant"</formula>
    </cfRule>
    <cfRule type="cellIs" dxfId="10431" priority="4" operator="equal">
      <formula>"Titulaire"</formula>
    </cfRule>
  </conditionalFormatting>
  <conditionalFormatting sqref="U26">
    <cfRule type="cellIs" dxfId="10430" priority="1" operator="equal">
      <formula>"Remplaçant"</formula>
    </cfRule>
    <cfRule type="cellIs" dxfId="10429" priority="2" operator="equal">
      <formula>"Titulaire"</formula>
    </cfRule>
  </conditionalFormatting>
  <hyperlinks>
    <hyperlink ref="B5" r:id="rId1" tooltip="Paul Bernardoni" display="http://www.lequipe.fr/Football/FootballFicheJoueur53623.html"/>
    <hyperlink ref="B35" r:id="rId2" tooltip="Lucas Bobe" display="http://www.lequipe.fr/Football/FootballFicheJoueur50205.html"/>
    <hyperlink ref="B20" r:id="rId3" tooltip="Cédric Carrasso" display="http://www.lequipe.fr/Football/FootballFicheJoueur9806.html"/>
    <hyperlink ref="B33" r:id="rId4" tooltip="Jérôme Prior" display="http://www.lequipe.fr/Football/FootballFicheJoueur46297.html"/>
    <hyperlink ref="B7" r:id="rId5" tooltip="Diego Contento" display="http://www.lequipe.fr/Football/FootballFicheJoueur34766.html"/>
    <hyperlink ref="B6" r:id="rId6" tooltip="Milan Gajic" display="http://www.lequipe.fr/Football/FootballFicheJoueur56941.html"/>
    <hyperlink ref="B29" r:id="rId7" tooltip="Frederic Guilbert" display="http://www.lequipe.fr/Football/FootballFicheJoueur45756.html"/>
    <hyperlink ref="B10" r:id="rId8" tooltip="Igor Lewczuk" display="http://www.lequipe.fr/Football/FootballFicheJoueur52386.html"/>
    <hyperlink ref="B8" r:id="rId9" tooltip="Pablo" display="http://www.lequipe.fr/Football/FootballFicheJoueur57813.html"/>
    <hyperlink ref="B9" r:id="rId10" tooltip="Nicolas Pallois" display="http://www.lequipe.fr/Football/FootballFicheJoueur255000000000000000000025391.html"/>
    <hyperlink ref="B25" r:id="rId11" tooltip="Théo Pellenard" display="http://www.lequipe.fr/Football/FootballFicheJoueur44971.html"/>
    <hyperlink ref="B32" r:id="rId12" tooltip="Maxime Poundjé" display="http://www.lequipe.fr/Football/FootballFicheJoueur42251.html"/>
    <hyperlink ref="B24" r:id="rId13" tooltip="Youssouf Sabaly" display="http://www.lequipe.fr/Football/FootballFicheJoueur40979.html"/>
    <hyperlink ref="B37" r:id="rId14" tooltip="David Sambissa" display="http://www.lequipe.fr/Football/FootballFicheJoueur49238.html"/>
    <hyperlink ref="B12" r:id="rId15" tooltip="Mauro Arambarri" display="http://www.lequipe.fr/Football/FootballFicheJoueur58937.html"/>
    <hyperlink ref="B17" r:id="rId16" tooltip="Younes Kaabouni" display="http://www.lequipe.fr/Football/FootballFicheJoueur51498.html"/>
    <hyperlink ref="B34" r:id="rId17" tooltip="Robin Maulun" display="http://www.lequipe.fr/Football/FootballFicheJoueur55824.html"/>
    <hyperlink ref="B23" r:id="rId18" tooltip="Nicolas Maurice-Belay" display="http://www.lequipe.fr/Football/FootballFicheJoueur19810.html"/>
    <hyperlink ref="B21" r:id="rId19" tooltip="Adam Ounas" display="http://www.lequipe.fr/Football/FootballFicheJoueur52668.html"/>
    <hyperlink ref="B22" r:id="rId20" tooltip="Jaroslav Plasil" display="http://www.lequipe.fr/Football/FootballFicheJoueur70000000000000000000020936.html"/>
    <hyperlink ref="B30" r:id="rId21" tooltip="Grégory Sertic" display="http://www.lequipe.fr/Football/FootballFicheJoueur30130.html"/>
    <hyperlink ref="B18" r:id="rId22" tooltip="Jérémy Toulalan" display="http://www.lequipe.fr/Football/FootballFicheJoueur16133.html"/>
    <hyperlink ref="B19" r:id="rId23" tooltip="Abdou Traoré" display="http://www.lequipe.fr/Football/FootballFicheJoueur28596.html"/>
    <hyperlink ref="B26" r:id="rId24" tooltip="Valentin Vada" display="http://www.lequipe.fr/Football/FootballFicheJoueur50595.html"/>
    <hyperlink ref="B36" r:id="rId25" tooltip="Hazem Haj Hassen" display="http://www.lequipe.fr/Football/FootballFicheJoueur54744.html"/>
    <hyperlink ref="B15" r:id="rId26" tooltip="François Kamano" display="http://www.lequipe.fr/Football/FootballFicheJoueur53884.html"/>
    <hyperlink ref="B16" r:id="rId27" tooltip="Isaac Kiese Thelin" display="http://www.lequipe.fr/Football/FootballFicheJoueur54416.html"/>
    <hyperlink ref="B27" r:id="rId28" tooltip="Gaëtan Laborde" display="http://www.lequipe.fr/Football/FootballFicheJoueur42261.html"/>
    <hyperlink ref="B11" r:id="rId29" tooltip="Jérémy Ménez" display="http://www.lequipe.fr/Football/FootballFicheJoueur20434.html"/>
    <hyperlink ref="B13" r:id="rId30" tooltip="Diego Rolan" display="http://www.lequipe.fr/Football/FootballFicheJoueur48586.html"/>
    <hyperlink ref="B31" r:id="rId31" tooltip="Kevin Soni" display="http://www.lequipe.fr/Football/FootballFicheJoueur55867.html"/>
    <hyperlink ref="B14" r:id="rId32" tooltip="Thomas Touré" display="http://www.lequipe.fr/Football/FootballFicheJoueur42264.html"/>
    <hyperlink ref="B28" r:id="rId33" tooltip="Malcom" display="http://www.lequipe.fr/Football/FootballFicheJoueur58936.html"/>
    <hyperlink ref="B108" r:id="rId34" tooltip="Paul Bernardoni" display="http://www.lequipe.fr/Football/FootballFicheJoueur53623.html"/>
    <hyperlink ref="B137" r:id="rId35" tooltip="Lucas Bobe" display="http://www.lequipe.fr/Football/FootballFicheJoueur50205.html"/>
    <hyperlink ref="B122" r:id="rId36" tooltip="Cédric Carrasso" display="http://www.lequipe.fr/Football/FootballFicheJoueur9806.html"/>
    <hyperlink ref="B135" r:id="rId37" tooltip="Jérôme Prior" display="http://www.lequipe.fr/Football/FootballFicheJoueur46297.html"/>
    <hyperlink ref="B110" r:id="rId38" tooltip="Diego Contento" display="http://www.lequipe.fr/Football/FootballFicheJoueur34766.html"/>
    <hyperlink ref="B109" r:id="rId39" tooltip="Milan Gajic" display="http://www.lequipe.fr/Football/FootballFicheJoueur56941.html"/>
    <hyperlink ref="B131" r:id="rId40" tooltip="Frederic Guilbert" display="http://www.lequipe.fr/Football/FootballFicheJoueur45756.html"/>
    <hyperlink ref="B138" r:id="rId41" tooltip="Igor Lewczuk" display="http://www.lequipe.fr/Football/FootballFicheJoueur52386.html"/>
    <hyperlink ref="B111" r:id="rId42" tooltip="Pablo" display="http://www.lequipe.fr/Football/FootballFicheJoueur57813.html"/>
    <hyperlink ref="B112" r:id="rId43" tooltip="Nicolas Pallois" display="http://www.lequipe.fr/Football/FootballFicheJoueur255000000000000000000025391.html"/>
    <hyperlink ref="B127" r:id="rId44" tooltip="Théo Pellenard" display="http://www.lequipe.fr/Football/FootballFicheJoueur44971.html"/>
    <hyperlink ref="B134" r:id="rId45" tooltip="Maxime Poundjé" display="http://www.lequipe.fr/Football/FootballFicheJoueur42251.html"/>
    <hyperlink ref="B126" r:id="rId46" tooltip="Youssouf Sabaly" display="http://www.lequipe.fr/Football/FootballFicheJoueur40979.html"/>
    <hyperlink ref="B139" r:id="rId47" tooltip="David Sambissa" display="http://www.lequipe.fr/Football/FootballFicheJoueur49238.html"/>
    <hyperlink ref="B114" r:id="rId48" tooltip="Mauro Arambarri" display="http://www.lequipe.fr/Football/FootballFicheJoueur58937.html"/>
    <hyperlink ref="B118" r:id="rId49" tooltip="Younes Kaabouni" display="http://www.lequipe.fr/Football/FootballFicheJoueur51498.html"/>
    <hyperlink ref="B136" r:id="rId50" tooltip="Robin Maulun" display="http://www.lequipe.fr/Football/FootballFicheJoueur55824.html"/>
    <hyperlink ref="B125" r:id="rId51" tooltip="Nicolas Maurice-Belay" display="http://www.lequipe.fr/Football/FootballFicheJoueur19810.html"/>
    <hyperlink ref="B123" r:id="rId52" tooltip="Adam Ounas" display="http://www.lequipe.fr/Football/FootballFicheJoueur52668.html"/>
    <hyperlink ref="B124" r:id="rId53" tooltip="Jaroslav Plasil" display="http://www.lequipe.fr/Football/FootballFicheJoueur70000000000000000000020936.html"/>
    <hyperlink ref="B132" r:id="rId54" tooltip="Grégory Sertic" display="http://www.lequipe.fr/Football/FootballFicheJoueur30130.html"/>
    <hyperlink ref="B120" r:id="rId55" tooltip="Jérémy Toulalan" display="http://www.lequipe.fr/Football/FootballFicheJoueur16133.html"/>
    <hyperlink ref="B121" r:id="rId56" tooltip="Abdou Traoré" display="http://www.lequipe.fr/Football/FootballFicheJoueur28596.html"/>
    <hyperlink ref="B128" r:id="rId57" tooltip="Valentin Vada" display="http://www.lequipe.fr/Football/FootballFicheJoueur50595.html"/>
    <hyperlink ref="B140" r:id="rId58" tooltip="Hazem Haj Hassen" display="http://www.lequipe.fr/Football/FootballFicheJoueur54744.html"/>
    <hyperlink ref="B116" r:id="rId59" tooltip="François Kamano" display="http://www.lequipe.fr/Football/FootballFicheJoueur53884.html"/>
    <hyperlink ref="B117" r:id="rId60" tooltip="Isaac Kiese Thelin" display="http://www.lequipe.fr/Football/FootballFicheJoueur54416.html"/>
    <hyperlink ref="B129" r:id="rId61" tooltip="Gaëtan Laborde" display="http://www.lequipe.fr/Football/FootballFicheJoueur42261.html"/>
    <hyperlink ref="B113" r:id="rId62" tooltip="Jérémy Ménez" display="http://www.lequipe.fr/Football/FootballFicheJoueur20434.html"/>
    <hyperlink ref="B115" r:id="rId63" tooltip="Diego Rolan" display="http://www.lequipe.fr/Football/FootballFicheJoueur48586.html"/>
    <hyperlink ref="B133" r:id="rId64" tooltip="Kevin Soni" display="http://www.lequipe.fr/Football/FootballFicheJoueur55867.html"/>
    <hyperlink ref="B119" r:id="rId65" tooltip="Thomas Touré" display="http://www.lequipe.fr/Football/FootballFicheJoueur42264.html"/>
    <hyperlink ref="B130" r:id="rId66" tooltip="Malcom" display="http://www.lequipe.fr/Football/FootballFicheJoueur58936.html"/>
  </hyperlinks>
  <pageMargins left="0.7" right="0.7" top="0.75" bottom="0.75" header="0.3" footer="0.3"/>
  <pageSetup paperSize="9" orientation="portrait" r:id="rId67"/>
  <drawing r:id="rId68"/>
  <legacyDrawing r:id="rId6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dimension ref="A1:DX458"/>
  <sheetViews>
    <sheetView showGridLines="0" zoomScale="85" zoomScaleNormal="85" workbookViewId="0">
      <selection activeCell="U23" sqref="U23"/>
    </sheetView>
  </sheetViews>
  <sheetFormatPr baseColWidth="10" defaultRowHeight="12.75" x14ac:dyDescent="0.2"/>
  <cols>
    <col min="1" max="1" width="11.42578125" style="94"/>
    <col min="2" max="2" width="24.7109375" style="92" customWidth="1"/>
    <col min="3" max="3" width="8" style="92" bestFit="1" customWidth="1"/>
    <col min="4" max="4" width="11.85546875" style="132" bestFit="1" customWidth="1"/>
    <col min="5" max="8" width="8.7109375" style="132" customWidth="1"/>
    <col min="9" max="10" width="10.28515625" style="132" bestFit="1" customWidth="1"/>
    <col min="11" max="11" width="10.5703125" style="132" bestFit="1" customWidth="1"/>
    <col min="12" max="12" width="10.28515625" style="132" bestFit="1" customWidth="1"/>
    <col min="13" max="14" width="3.7109375" style="132" customWidth="1"/>
    <col min="15" max="15" width="10.28515625" style="132" bestFit="1" customWidth="1"/>
    <col min="16" max="17" width="3.7109375" style="132" customWidth="1"/>
    <col min="18" max="18" width="10.28515625" style="132" bestFit="1" customWidth="1"/>
    <col min="19" max="20" width="3.7109375" style="132" customWidth="1"/>
    <col min="21" max="21" width="10.28515625" style="132" bestFit="1" customWidth="1"/>
    <col min="22" max="23" width="3.7109375" style="132" customWidth="1"/>
    <col min="24" max="24" width="10.28515625" style="132" bestFit="1" customWidth="1"/>
    <col min="25" max="26" width="3.7109375" style="132" customWidth="1"/>
    <col min="27" max="27" width="10.28515625" style="132" bestFit="1" customWidth="1"/>
    <col min="28" max="29" width="3.7109375" style="132" customWidth="1"/>
    <col min="30" max="30" width="10.28515625" style="132" bestFit="1" customWidth="1"/>
    <col min="31" max="32" width="3.7109375" style="132" customWidth="1"/>
    <col min="33" max="33" width="10.28515625" style="132" bestFit="1" customWidth="1"/>
    <col min="34" max="35" width="3.7109375" style="132" customWidth="1"/>
    <col min="36" max="36" width="10.28515625" style="132" bestFit="1" customWidth="1"/>
    <col min="37" max="38" width="3.7109375" style="132" customWidth="1"/>
    <col min="39" max="39" width="10.28515625" style="132" bestFit="1" customWidth="1"/>
    <col min="40" max="41" width="3.7109375" style="132" customWidth="1"/>
    <col min="42" max="42" width="10.28515625" style="132" bestFit="1" customWidth="1"/>
    <col min="43" max="44" width="3.7109375" style="132" customWidth="1"/>
    <col min="45" max="45" width="10.28515625" style="132" bestFit="1" customWidth="1"/>
    <col min="46" max="47" width="3.7109375" style="132" customWidth="1"/>
    <col min="48" max="48" width="10.28515625" style="132" bestFit="1" customWidth="1"/>
    <col min="49" max="50" width="3.7109375" style="132" customWidth="1"/>
    <col min="51" max="51" width="10.28515625" style="132" bestFit="1" customWidth="1"/>
    <col min="52" max="53" width="3.7109375" style="132" customWidth="1"/>
    <col min="54" max="54" width="10.28515625" style="132" bestFit="1" customWidth="1"/>
    <col min="55" max="56" width="3.7109375" style="132" customWidth="1"/>
    <col min="57" max="57" width="10.28515625" style="132" bestFit="1" customWidth="1"/>
    <col min="58" max="59" width="3.7109375" style="132" customWidth="1"/>
    <col min="60" max="60" width="10.28515625" style="132" bestFit="1" customWidth="1"/>
    <col min="61" max="62" width="3.7109375" style="132" customWidth="1"/>
    <col min="63" max="63" width="10.28515625" style="132" bestFit="1" customWidth="1"/>
    <col min="64" max="65" width="3.7109375" style="132" customWidth="1"/>
    <col min="66" max="66" width="10.28515625" style="132" bestFit="1" customWidth="1"/>
    <col min="67" max="68" width="3.7109375" style="132" customWidth="1"/>
    <col min="69" max="69" width="10.28515625" style="132" bestFit="1" customWidth="1"/>
    <col min="70" max="71" width="3.7109375" style="132" customWidth="1"/>
    <col min="72" max="72" width="10.28515625" style="132" bestFit="1" customWidth="1"/>
    <col min="73" max="74" width="3.7109375" style="132" customWidth="1"/>
    <col min="75" max="75" width="10.28515625" style="132" bestFit="1" customWidth="1"/>
    <col min="76" max="77" width="3.7109375" style="132" customWidth="1"/>
    <col min="78" max="78" width="10.28515625" style="132" bestFit="1" customWidth="1"/>
    <col min="79" max="80" width="3.7109375" style="132" customWidth="1"/>
    <col min="81" max="81" width="10.28515625" style="132" bestFit="1" customWidth="1"/>
    <col min="82" max="83" width="3.7109375" style="132" customWidth="1"/>
    <col min="84" max="84" width="10.28515625" style="132" bestFit="1" customWidth="1"/>
    <col min="85" max="86" width="3.7109375" style="132" customWidth="1"/>
    <col min="87" max="87" width="10.28515625" style="132" bestFit="1" customWidth="1"/>
    <col min="88" max="89" width="3.7109375" style="132" customWidth="1"/>
    <col min="90" max="90" width="10.28515625" style="132" bestFit="1" customWidth="1"/>
    <col min="91" max="92" width="3.7109375" style="132" customWidth="1"/>
    <col min="93" max="93" width="10.28515625" style="132" bestFit="1" customWidth="1"/>
    <col min="94" max="95" width="3.7109375" style="132" customWidth="1"/>
    <col min="96" max="96" width="10.28515625" style="132" bestFit="1" customWidth="1"/>
    <col min="97" max="98" width="3.7109375" style="132" customWidth="1"/>
    <col min="99" max="99" width="10.28515625" style="132" bestFit="1" customWidth="1"/>
    <col min="100" max="101" width="3.7109375" style="132" customWidth="1"/>
    <col min="102" max="102" width="10.28515625" style="132" bestFit="1" customWidth="1"/>
    <col min="103" max="104" width="3.7109375" style="132" customWidth="1"/>
    <col min="105" max="105" width="10.28515625" style="132" bestFit="1" customWidth="1"/>
    <col min="106" max="107" width="3.7109375" style="132" customWidth="1"/>
    <col min="108" max="108" width="10.28515625" style="132" bestFit="1" customWidth="1"/>
    <col min="109" max="110" width="3.7109375" style="132" customWidth="1"/>
    <col min="111" max="111" width="10.28515625" style="132" bestFit="1" customWidth="1"/>
    <col min="112" max="113" width="3.7109375" style="132" customWidth="1"/>
    <col min="114" max="114" width="10.28515625" style="132" customWidth="1"/>
    <col min="115" max="116" width="3.7109375" style="132" customWidth="1"/>
    <col min="117" max="117" width="10.28515625" style="132" customWidth="1"/>
    <col min="118" max="119" width="3.7109375" style="132" customWidth="1"/>
    <col min="120" max="120" width="10.28515625" style="132" customWidth="1"/>
    <col min="121" max="122" width="3.7109375" style="132" customWidth="1"/>
    <col min="123" max="123" width="10.28515625" style="94" customWidth="1"/>
    <col min="124" max="125" width="3.7109375" style="94" customWidth="1"/>
    <col min="126" max="16384" width="11.42578125" style="94"/>
  </cols>
  <sheetData>
    <row r="1" spans="1:128" x14ac:dyDescent="0.2">
      <c r="A1" s="136" t="s">
        <v>11</v>
      </c>
      <c r="L1" s="96" t="s">
        <v>5</v>
      </c>
      <c r="O1" s="96" t="s">
        <v>5</v>
      </c>
      <c r="R1" s="96" t="s">
        <v>5</v>
      </c>
      <c r="U1" s="96" t="s">
        <v>5</v>
      </c>
      <c r="X1" s="96"/>
      <c r="AA1" s="96"/>
      <c r="AD1" s="96"/>
      <c r="AG1" s="96"/>
      <c r="AJ1" s="96"/>
      <c r="AM1" s="96"/>
      <c r="AP1" s="96"/>
      <c r="AS1" s="96"/>
      <c r="AV1" s="96"/>
      <c r="AY1" s="96"/>
      <c r="BB1" s="96"/>
      <c r="BE1" s="96"/>
      <c r="BH1" s="96"/>
      <c r="BK1" s="96"/>
      <c r="BN1" s="96"/>
      <c r="BQ1" s="96"/>
      <c r="BT1" s="96"/>
      <c r="BW1" s="96"/>
      <c r="BZ1" s="96"/>
      <c r="CC1" s="96"/>
      <c r="CF1" s="96"/>
      <c r="CI1" s="96"/>
      <c r="CL1" s="96"/>
      <c r="CO1" s="96"/>
      <c r="CR1" s="96"/>
      <c r="CU1" s="96"/>
      <c r="CX1" s="96"/>
      <c r="DA1" s="96"/>
      <c r="DD1" s="96"/>
      <c r="DG1" s="96"/>
      <c r="DJ1" s="96"/>
      <c r="DM1" s="96"/>
      <c r="DP1" s="96"/>
      <c r="DS1" s="96"/>
      <c r="DT1" s="132"/>
      <c r="DU1" s="132"/>
      <c r="DV1" s="132"/>
      <c r="DW1" s="132"/>
      <c r="DX1" s="132"/>
    </row>
    <row r="2" spans="1:128" ht="15.75" thickBot="1" x14ac:dyDescent="0.3">
      <c r="A2"/>
      <c r="J2" s="488">
        <f>COUNTIF('Détails match'!H:H,A1)+COUNTIF('Détails match'!Y:Y,A1)</f>
        <v>4</v>
      </c>
      <c r="L2" s="113">
        <v>42595</v>
      </c>
      <c r="O2" s="113">
        <v>42601</v>
      </c>
      <c r="R2" s="113">
        <v>42609</v>
      </c>
      <c r="U2" s="113">
        <v>42624</v>
      </c>
      <c r="X2" s="113"/>
      <c r="AA2" s="113"/>
      <c r="AD2" s="113"/>
      <c r="AG2" s="113"/>
      <c r="AJ2" s="113"/>
      <c r="AM2" s="113"/>
      <c r="AP2" s="113"/>
      <c r="AS2" s="113"/>
      <c r="AV2" s="113"/>
      <c r="AY2" s="113"/>
      <c r="BB2" s="113"/>
      <c r="BE2" s="113"/>
      <c r="BH2" s="113"/>
      <c r="BK2" s="113"/>
      <c r="BN2" s="113"/>
      <c r="BQ2" s="113"/>
      <c r="BT2" s="113"/>
      <c r="BW2" s="113"/>
      <c r="BZ2" s="113"/>
      <c r="CC2" s="113"/>
      <c r="CF2" s="113"/>
      <c r="CI2" s="113"/>
      <c r="CL2" s="113"/>
      <c r="CO2" s="113"/>
      <c r="CR2" s="113"/>
      <c r="CU2" s="113"/>
      <c r="CX2" s="113"/>
      <c r="DA2" s="113"/>
      <c r="DD2" s="113"/>
      <c r="DG2" s="113"/>
      <c r="DJ2" s="113"/>
      <c r="DM2" s="113"/>
      <c r="DP2" s="113"/>
      <c r="DS2" s="113"/>
      <c r="DT2" s="132"/>
      <c r="DU2" s="132"/>
      <c r="DV2" s="132"/>
      <c r="DW2" s="132"/>
      <c r="DX2" s="132"/>
    </row>
    <row r="3" spans="1:128" ht="15" x14ac:dyDescent="0.25">
      <c r="A3"/>
      <c r="J3" s="489"/>
      <c r="K3" s="133"/>
      <c r="L3" s="115" t="s">
        <v>11</v>
      </c>
      <c r="O3" s="115" t="s">
        <v>23</v>
      </c>
      <c r="R3" s="115" t="s">
        <v>11</v>
      </c>
      <c r="U3" s="115" t="s">
        <v>24</v>
      </c>
      <c r="X3" s="115"/>
      <c r="AA3" s="115"/>
      <c r="AD3" s="115"/>
      <c r="AG3" s="115"/>
      <c r="AJ3" s="115"/>
      <c r="AM3" s="115"/>
      <c r="AP3" s="115"/>
      <c r="AS3" s="115"/>
      <c r="AV3" s="115"/>
      <c r="AY3" s="115"/>
      <c r="BB3" s="115"/>
      <c r="BE3" s="115"/>
      <c r="BH3" s="115"/>
      <c r="BK3" s="115"/>
      <c r="BN3" s="115"/>
      <c r="BQ3" s="115"/>
      <c r="BT3" s="115"/>
      <c r="BW3" s="115"/>
      <c r="BZ3" s="115"/>
      <c r="CC3" s="115"/>
      <c r="CF3" s="115"/>
      <c r="CI3" s="115"/>
      <c r="CL3" s="115"/>
      <c r="CO3" s="115"/>
      <c r="CR3" s="115"/>
      <c r="CU3" s="115"/>
      <c r="CX3" s="115"/>
      <c r="DA3" s="115"/>
      <c r="DD3" s="115"/>
      <c r="DG3" s="115"/>
      <c r="DJ3" s="115"/>
      <c r="DM3" s="115"/>
      <c r="DP3" s="115"/>
      <c r="DS3" s="115"/>
      <c r="DT3" s="132"/>
      <c r="DU3" s="132"/>
      <c r="DV3" s="132"/>
      <c r="DW3" s="132"/>
      <c r="DX3" s="132"/>
    </row>
    <row r="4" spans="1:128" s="97" customFormat="1" ht="24.95" customHeight="1" thickBot="1" x14ac:dyDescent="0.25">
      <c r="B4" s="123" t="s">
        <v>119</v>
      </c>
      <c r="C4" s="143" t="s">
        <v>118</v>
      </c>
      <c r="D4" s="124" t="s">
        <v>120</v>
      </c>
      <c r="E4" s="155" t="s">
        <v>196</v>
      </c>
      <c r="F4" s="143" t="s">
        <v>195</v>
      </c>
      <c r="G4" s="155" t="s">
        <v>197</v>
      </c>
      <c r="H4" s="155" t="s">
        <v>198</v>
      </c>
      <c r="I4" s="158" t="s">
        <v>199</v>
      </c>
      <c r="J4" s="123" t="s">
        <v>154</v>
      </c>
      <c r="K4" s="123" t="s">
        <v>123</v>
      </c>
      <c r="L4" s="114" t="s">
        <v>19</v>
      </c>
      <c r="M4" s="112" t="s">
        <v>155</v>
      </c>
      <c r="N4" s="111" t="s">
        <v>156</v>
      </c>
      <c r="O4" s="114" t="s">
        <v>11</v>
      </c>
      <c r="P4" s="112" t="s">
        <v>155</v>
      </c>
      <c r="Q4" s="111" t="s">
        <v>156</v>
      </c>
      <c r="R4" s="114" t="s">
        <v>6</v>
      </c>
      <c r="S4" s="112" t="s">
        <v>155</v>
      </c>
      <c r="T4" s="108" t="s">
        <v>156</v>
      </c>
      <c r="U4" s="114" t="s">
        <v>11</v>
      </c>
      <c r="V4" s="112" t="s">
        <v>155</v>
      </c>
      <c r="W4" s="108" t="s">
        <v>156</v>
      </c>
      <c r="X4" s="114"/>
      <c r="Y4" s="112" t="s">
        <v>155</v>
      </c>
      <c r="Z4" s="108" t="s">
        <v>156</v>
      </c>
      <c r="AA4" s="114"/>
      <c r="AB4" s="112" t="s">
        <v>155</v>
      </c>
      <c r="AC4" s="108" t="s">
        <v>156</v>
      </c>
      <c r="AD4" s="114"/>
      <c r="AE4" s="112" t="s">
        <v>155</v>
      </c>
      <c r="AF4" s="108" t="s">
        <v>156</v>
      </c>
      <c r="AG4" s="114"/>
      <c r="AH4" s="112" t="s">
        <v>155</v>
      </c>
      <c r="AI4" s="108" t="s">
        <v>156</v>
      </c>
      <c r="AJ4" s="114"/>
      <c r="AK4" s="112" t="s">
        <v>155</v>
      </c>
      <c r="AL4" s="108" t="s">
        <v>156</v>
      </c>
      <c r="AM4" s="114"/>
      <c r="AN4" s="112" t="s">
        <v>155</v>
      </c>
      <c r="AO4" s="108" t="s">
        <v>156</v>
      </c>
      <c r="AP4" s="114"/>
      <c r="AQ4" s="112" t="s">
        <v>155</v>
      </c>
      <c r="AR4" s="108" t="s">
        <v>156</v>
      </c>
      <c r="AS4" s="114"/>
      <c r="AT4" s="112" t="s">
        <v>155</v>
      </c>
      <c r="AU4" s="108" t="s">
        <v>156</v>
      </c>
      <c r="AV4" s="114"/>
      <c r="AW4" s="112" t="s">
        <v>155</v>
      </c>
      <c r="AX4" s="108" t="s">
        <v>156</v>
      </c>
      <c r="AY4" s="114"/>
      <c r="AZ4" s="112" t="s">
        <v>155</v>
      </c>
      <c r="BA4" s="108" t="s">
        <v>156</v>
      </c>
      <c r="BB4" s="114"/>
      <c r="BC4" s="112" t="s">
        <v>155</v>
      </c>
      <c r="BD4" s="108" t="s">
        <v>156</v>
      </c>
      <c r="BE4" s="114"/>
      <c r="BF4" s="112" t="s">
        <v>155</v>
      </c>
      <c r="BG4" s="108" t="s">
        <v>156</v>
      </c>
      <c r="BH4" s="114"/>
      <c r="BI4" s="112" t="s">
        <v>155</v>
      </c>
      <c r="BJ4" s="108" t="s">
        <v>156</v>
      </c>
      <c r="BK4" s="114"/>
      <c r="BL4" s="112" t="s">
        <v>155</v>
      </c>
      <c r="BM4" s="108" t="s">
        <v>156</v>
      </c>
      <c r="BN4" s="114"/>
      <c r="BO4" s="112" t="s">
        <v>155</v>
      </c>
      <c r="BP4" s="108" t="s">
        <v>156</v>
      </c>
      <c r="BQ4" s="114"/>
      <c r="BR4" s="112" t="s">
        <v>155</v>
      </c>
      <c r="BS4" s="108" t="s">
        <v>156</v>
      </c>
      <c r="BT4" s="114"/>
      <c r="BU4" s="112" t="s">
        <v>155</v>
      </c>
      <c r="BV4" s="108" t="s">
        <v>156</v>
      </c>
      <c r="BW4" s="114"/>
      <c r="BX4" s="112" t="s">
        <v>155</v>
      </c>
      <c r="BY4" s="108" t="s">
        <v>156</v>
      </c>
      <c r="BZ4" s="114"/>
      <c r="CA4" s="112" t="s">
        <v>155</v>
      </c>
      <c r="CB4" s="108" t="s">
        <v>156</v>
      </c>
      <c r="CC4" s="114"/>
      <c r="CD4" s="112" t="s">
        <v>155</v>
      </c>
      <c r="CE4" s="108" t="s">
        <v>156</v>
      </c>
      <c r="CF4" s="114"/>
      <c r="CG4" s="112" t="s">
        <v>155</v>
      </c>
      <c r="CH4" s="108" t="s">
        <v>156</v>
      </c>
      <c r="CI4" s="114"/>
      <c r="CJ4" s="112" t="s">
        <v>155</v>
      </c>
      <c r="CK4" s="108" t="s">
        <v>156</v>
      </c>
      <c r="CL4" s="114"/>
      <c r="CM4" s="112" t="s">
        <v>155</v>
      </c>
      <c r="CN4" s="108" t="s">
        <v>156</v>
      </c>
      <c r="CO4" s="114"/>
      <c r="CP4" s="112" t="s">
        <v>155</v>
      </c>
      <c r="CQ4" s="108" t="s">
        <v>156</v>
      </c>
      <c r="CR4" s="114"/>
      <c r="CS4" s="112" t="s">
        <v>155</v>
      </c>
      <c r="CT4" s="108" t="s">
        <v>156</v>
      </c>
      <c r="CU4" s="114"/>
      <c r="CV4" s="112" t="s">
        <v>155</v>
      </c>
      <c r="CW4" s="108" t="s">
        <v>156</v>
      </c>
      <c r="CX4" s="114"/>
      <c r="CY4" s="112" t="s">
        <v>155</v>
      </c>
      <c r="CZ4" s="108" t="s">
        <v>156</v>
      </c>
      <c r="DA4" s="114"/>
      <c r="DB4" s="112" t="s">
        <v>155</v>
      </c>
      <c r="DC4" s="108" t="s">
        <v>156</v>
      </c>
      <c r="DD4" s="114"/>
      <c r="DE4" s="112" t="s">
        <v>155</v>
      </c>
      <c r="DF4" s="108" t="s">
        <v>156</v>
      </c>
      <c r="DG4" s="114"/>
      <c r="DH4" s="112" t="s">
        <v>155</v>
      </c>
      <c r="DI4" s="108" t="s">
        <v>156</v>
      </c>
      <c r="DJ4" s="114"/>
      <c r="DK4" s="112" t="s">
        <v>155</v>
      </c>
      <c r="DL4" s="108" t="s">
        <v>156</v>
      </c>
      <c r="DM4" s="114"/>
      <c r="DN4" s="112" t="s">
        <v>155</v>
      </c>
      <c r="DO4" s="108" t="s">
        <v>156</v>
      </c>
      <c r="DP4" s="114"/>
      <c r="DQ4" s="112" t="s">
        <v>155</v>
      </c>
      <c r="DR4" s="108" t="s">
        <v>156</v>
      </c>
      <c r="DS4" s="114"/>
      <c r="DT4" s="112" t="s">
        <v>155</v>
      </c>
      <c r="DU4" s="108" t="s">
        <v>156</v>
      </c>
      <c r="DV4" s="132"/>
      <c r="DW4" s="132"/>
      <c r="DX4" s="132"/>
    </row>
    <row r="5" spans="1:128" ht="15" x14ac:dyDescent="0.2">
      <c r="A5" s="94">
        <v>3</v>
      </c>
      <c r="B5" s="174" t="s">
        <v>296</v>
      </c>
      <c r="C5" s="146">
        <v>1</v>
      </c>
      <c r="D5" s="177" t="s">
        <v>113</v>
      </c>
      <c r="E5" s="147">
        <f t="shared" ref="E5:E44" si="0">COUNTIF(L5:XFD5,"Titulaire")</f>
        <v>4</v>
      </c>
      <c r="F5" s="175">
        <f>SUM(L5:XFD5)*-1</f>
        <v>-4</v>
      </c>
      <c r="G5" s="147">
        <f t="shared" ref="G5:G44" si="1">COUNTIFS($49:$49,"Victoire",5:5,"Titulaire")</f>
        <v>2</v>
      </c>
      <c r="H5" s="147">
        <f t="shared" ref="H5:H44" si="2">COUNTIFS($49:$49,"Nul",5:5,"Titulaire")</f>
        <v>1</v>
      </c>
      <c r="I5" s="147">
        <f t="shared" ref="I5:I44" si="3">COUNTIFS($49:$49,"Défaite",5:5,"Titulaire")</f>
        <v>1</v>
      </c>
      <c r="J5" s="106">
        <f t="shared" ref="J5:J44" si="4">COUNTIF($L5:$XFD5,"Titulaire")/$J$2</f>
        <v>1</v>
      </c>
      <c r="K5" s="106">
        <f t="shared" ref="K5:K44" si="5">COUNTIF($L5:$XFD5,"Remplaçant")/$J$2</f>
        <v>0</v>
      </c>
      <c r="L5" s="107" t="s">
        <v>121</v>
      </c>
      <c r="M5" s="110"/>
      <c r="N5" s="110">
        <v>2</v>
      </c>
      <c r="O5" s="107" t="s">
        <v>121</v>
      </c>
      <c r="P5" s="110"/>
      <c r="Q5" s="110">
        <v>2</v>
      </c>
      <c r="R5" s="107" t="s">
        <v>121</v>
      </c>
      <c r="S5" s="110"/>
      <c r="T5" s="110"/>
      <c r="U5" s="107" t="s">
        <v>121</v>
      </c>
      <c r="V5" s="110"/>
      <c r="W5" s="110"/>
      <c r="X5" s="107"/>
      <c r="Y5" s="110"/>
      <c r="Z5" s="110"/>
      <c r="AA5" s="107"/>
      <c r="AB5" s="110"/>
      <c r="AC5" s="110"/>
      <c r="AD5" s="107"/>
      <c r="AE5" s="110"/>
      <c r="AF5" s="110"/>
      <c r="AG5" s="107"/>
      <c r="AH5" s="110"/>
      <c r="AI5" s="110"/>
      <c r="AJ5" s="107"/>
      <c r="AK5" s="110"/>
      <c r="AL5" s="110"/>
      <c r="AM5" s="107"/>
      <c r="AN5" s="110"/>
      <c r="AO5" s="110"/>
      <c r="AP5" s="107"/>
      <c r="AQ5" s="110"/>
      <c r="AR5" s="110"/>
      <c r="AS5" s="107"/>
      <c r="AT5" s="110"/>
      <c r="AU5" s="110"/>
      <c r="AV5" s="107"/>
      <c r="AW5" s="110"/>
      <c r="AX5" s="110"/>
      <c r="AY5" s="107"/>
      <c r="AZ5" s="110"/>
      <c r="BA5" s="110"/>
      <c r="BB5" s="107"/>
      <c r="BC5" s="110"/>
      <c r="BD5" s="110"/>
      <c r="BE5" s="107"/>
      <c r="BF5" s="110"/>
      <c r="BG5" s="110"/>
      <c r="BH5" s="107"/>
      <c r="BI5" s="110"/>
      <c r="BJ5" s="110"/>
      <c r="BK5" s="107"/>
      <c r="BL5" s="110"/>
      <c r="BM5" s="110"/>
      <c r="BN5" s="107"/>
      <c r="BO5" s="110"/>
      <c r="BP5" s="110"/>
      <c r="BQ5" s="107"/>
      <c r="BR5" s="110"/>
      <c r="BS5" s="110"/>
      <c r="BT5" s="107"/>
      <c r="BU5" s="110"/>
      <c r="BV5" s="110"/>
      <c r="BW5" s="107"/>
      <c r="BX5" s="110"/>
      <c r="BY5" s="110"/>
      <c r="BZ5" s="107"/>
      <c r="CA5" s="110"/>
      <c r="CB5" s="110"/>
      <c r="CC5" s="107"/>
      <c r="CD5" s="110"/>
      <c r="CE5" s="110"/>
      <c r="CF5" s="107"/>
      <c r="CG5" s="110"/>
      <c r="CH5" s="110"/>
      <c r="CI5" s="107"/>
      <c r="CJ5" s="110"/>
      <c r="CK5" s="110"/>
      <c r="CL5" s="107"/>
      <c r="CM5" s="110"/>
      <c r="CN5" s="110"/>
      <c r="CO5" s="107"/>
      <c r="CP5" s="110"/>
      <c r="CQ5" s="110"/>
      <c r="CR5" s="107"/>
      <c r="CS5" s="110"/>
      <c r="CT5" s="110"/>
      <c r="CU5" s="107"/>
      <c r="CV5" s="110"/>
      <c r="CW5" s="110"/>
      <c r="CX5" s="107"/>
      <c r="CY5" s="110"/>
      <c r="CZ5" s="110"/>
      <c r="DA5" s="107"/>
      <c r="DB5" s="110"/>
      <c r="DC5" s="110"/>
      <c r="DD5" s="107"/>
      <c r="DE5" s="110"/>
      <c r="DF5" s="110"/>
      <c r="DG5" s="107"/>
      <c r="DH5" s="110"/>
      <c r="DI5" s="110"/>
      <c r="DJ5" s="107"/>
      <c r="DK5" s="110"/>
      <c r="DL5" s="110"/>
      <c r="DM5" s="107"/>
      <c r="DN5" s="110"/>
      <c r="DO5" s="110"/>
      <c r="DP5" s="107"/>
      <c r="DQ5" s="110"/>
      <c r="DR5" s="110"/>
      <c r="DS5" s="107"/>
      <c r="DT5" s="110"/>
      <c r="DU5" s="110"/>
      <c r="DV5" s="132"/>
      <c r="DW5" s="132"/>
      <c r="DX5" s="132"/>
    </row>
    <row r="6" spans="1:128" ht="15" x14ac:dyDescent="0.2">
      <c r="A6" s="94">
        <v>20</v>
      </c>
      <c r="B6" s="174" t="s">
        <v>297</v>
      </c>
      <c r="C6" s="146">
        <v>2</v>
      </c>
      <c r="D6" s="177" t="s">
        <v>116</v>
      </c>
      <c r="E6" s="147">
        <f t="shared" si="0"/>
        <v>2</v>
      </c>
      <c r="F6" s="145">
        <f t="shared" ref="F6:F29" si="6">SUM(L6:XFD6)</f>
        <v>0</v>
      </c>
      <c r="G6" s="147">
        <f t="shared" si="1"/>
        <v>1</v>
      </c>
      <c r="H6" s="147">
        <f t="shared" si="2"/>
        <v>1</v>
      </c>
      <c r="I6" s="147">
        <f t="shared" si="3"/>
        <v>0</v>
      </c>
      <c r="J6" s="106">
        <f t="shared" si="4"/>
        <v>0.5</v>
      </c>
      <c r="K6" s="106">
        <f t="shared" si="5"/>
        <v>0.5</v>
      </c>
      <c r="L6" s="96" t="s">
        <v>122</v>
      </c>
      <c r="M6" s="110"/>
      <c r="N6" s="110"/>
      <c r="O6" s="96" t="s">
        <v>122</v>
      </c>
      <c r="P6" s="110"/>
      <c r="Q6" s="110"/>
      <c r="R6" s="107" t="s">
        <v>121</v>
      </c>
      <c r="S6" s="110"/>
      <c r="T6" s="110"/>
      <c r="U6" s="107" t="s">
        <v>121</v>
      </c>
      <c r="V6" s="110"/>
      <c r="W6" s="110"/>
      <c r="X6" s="107"/>
      <c r="Y6" s="110"/>
      <c r="Z6" s="110"/>
      <c r="AA6" s="107"/>
      <c r="AB6" s="110"/>
      <c r="AC6" s="110"/>
      <c r="AD6" s="107"/>
      <c r="AE6" s="110"/>
      <c r="AF6" s="110"/>
      <c r="AG6" s="107"/>
      <c r="AH6" s="110"/>
      <c r="AI6" s="110"/>
      <c r="AJ6" s="107"/>
      <c r="AK6" s="110"/>
      <c r="AL6" s="110"/>
      <c r="AM6" s="107"/>
      <c r="AN6" s="110"/>
      <c r="AO6" s="110"/>
      <c r="AP6" s="107"/>
      <c r="AQ6" s="110"/>
      <c r="AR6" s="110"/>
      <c r="AS6" s="107"/>
      <c r="AT6" s="110"/>
      <c r="AU6" s="110"/>
      <c r="AV6" s="107"/>
      <c r="AW6" s="110"/>
      <c r="AX6" s="110"/>
      <c r="AY6" s="107"/>
      <c r="AZ6" s="110"/>
      <c r="BA6" s="110"/>
      <c r="BB6" s="107"/>
      <c r="BC6" s="110"/>
      <c r="BD6" s="110"/>
      <c r="BE6" s="107"/>
      <c r="BF6" s="110"/>
      <c r="BG6" s="110"/>
      <c r="BH6" s="107"/>
      <c r="BI6" s="110"/>
      <c r="BJ6" s="110"/>
      <c r="BK6" s="107"/>
      <c r="BL6" s="110"/>
      <c r="BM6" s="110"/>
      <c r="BN6" s="107"/>
      <c r="BO6" s="110"/>
      <c r="BP6" s="110"/>
      <c r="BQ6" s="107"/>
      <c r="BR6" s="110"/>
      <c r="BS6" s="110"/>
      <c r="BT6" s="107"/>
      <c r="BU6" s="110"/>
      <c r="BV6" s="110"/>
      <c r="BW6" s="107"/>
      <c r="BX6" s="110"/>
      <c r="BY6" s="110"/>
      <c r="BZ6" s="107"/>
      <c r="CA6" s="110"/>
      <c r="CB6" s="110"/>
      <c r="CC6" s="107"/>
      <c r="CD6" s="110"/>
      <c r="CE6" s="110"/>
      <c r="CF6" s="107"/>
      <c r="CG6" s="110"/>
      <c r="CH6" s="110"/>
      <c r="CI6" s="107"/>
      <c r="CJ6" s="110"/>
      <c r="CK6" s="110"/>
      <c r="CL6" s="107"/>
      <c r="CM6" s="110"/>
      <c r="CN6" s="110"/>
      <c r="CO6" s="107"/>
      <c r="CP6" s="110"/>
      <c r="CQ6" s="110"/>
      <c r="CR6" s="107"/>
      <c r="CS6" s="110"/>
      <c r="CT6" s="110"/>
      <c r="CU6" s="107"/>
      <c r="CV6" s="110"/>
      <c r="CW6" s="110"/>
      <c r="CX6" s="107"/>
      <c r="CY6" s="110"/>
      <c r="CZ6" s="110"/>
      <c r="DA6" s="107"/>
      <c r="DB6" s="110"/>
      <c r="DC6" s="110"/>
      <c r="DD6" s="107"/>
      <c r="DE6" s="110"/>
      <c r="DF6" s="110"/>
      <c r="DG6" s="107"/>
      <c r="DH6" s="110"/>
      <c r="DI6" s="110"/>
      <c r="DJ6" s="107"/>
      <c r="DK6" s="110"/>
      <c r="DL6" s="110"/>
      <c r="DM6" s="107"/>
      <c r="DN6" s="110"/>
      <c r="DO6" s="110"/>
      <c r="DP6" s="107"/>
      <c r="DQ6" s="110"/>
      <c r="DR6" s="110"/>
      <c r="DS6" s="107"/>
      <c r="DT6" s="110"/>
      <c r="DU6" s="110"/>
      <c r="DV6" s="132"/>
      <c r="DW6" s="132"/>
      <c r="DX6" s="132"/>
    </row>
    <row r="7" spans="1:128" ht="15" x14ac:dyDescent="0.2">
      <c r="A7" s="94">
        <v>14</v>
      </c>
      <c r="B7" s="174" t="s">
        <v>298</v>
      </c>
      <c r="C7" s="146">
        <v>4</v>
      </c>
      <c r="D7" s="177" t="s">
        <v>116</v>
      </c>
      <c r="E7" s="147">
        <f t="shared" si="0"/>
        <v>0</v>
      </c>
      <c r="F7" s="145">
        <f t="shared" si="6"/>
        <v>0</v>
      </c>
      <c r="G7" s="147">
        <f t="shared" si="1"/>
        <v>0</v>
      </c>
      <c r="H7" s="147">
        <f t="shared" si="2"/>
        <v>0</v>
      </c>
      <c r="I7" s="147">
        <f t="shared" si="3"/>
        <v>0</v>
      </c>
      <c r="J7" s="106">
        <f t="shared" si="4"/>
        <v>0</v>
      </c>
      <c r="K7" s="106">
        <f t="shared" si="5"/>
        <v>0.5</v>
      </c>
      <c r="L7" s="96" t="s">
        <v>122</v>
      </c>
      <c r="M7" s="110"/>
      <c r="N7" s="110"/>
      <c r="O7" s="96"/>
      <c r="P7" s="110"/>
      <c r="Q7" s="110"/>
      <c r="R7" s="96" t="s">
        <v>122</v>
      </c>
      <c r="S7" s="110"/>
      <c r="T7" s="110"/>
      <c r="U7" s="96"/>
      <c r="V7" s="110"/>
      <c r="W7" s="110"/>
      <c r="X7" s="107"/>
      <c r="Y7" s="110"/>
      <c r="Z7" s="110"/>
      <c r="AA7" s="107"/>
      <c r="AB7" s="110"/>
      <c r="AC7" s="110"/>
      <c r="AD7" s="107"/>
      <c r="AE7" s="110"/>
      <c r="AF7" s="110"/>
      <c r="AG7" s="107"/>
      <c r="AH7" s="110"/>
      <c r="AI7" s="110"/>
      <c r="AJ7" s="107"/>
      <c r="AK7" s="110"/>
      <c r="AL7" s="110"/>
      <c r="AM7" s="107"/>
      <c r="AN7" s="110"/>
      <c r="AO7" s="110"/>
      <c r="AP7" s="107"/>
      <c r="AQ7" s="110"/>
      <c r="AR7" s="110"/>
      <c r="AS7" s="107"/>
      <c r="AT7" s="110"/>
      <c r="AU7" s="110"/>
      <c r="AV7" s="107"/>
      <c r="AW7" s="110"/>
      <c r="AX7" s="110"/>
      <c r="AY7" s="107"/>
      <c r="AZ7" s="110"/>
      <c r="BA7" s="110"/>
      <c r="BB7" s="107"/>
      <c r="BC7" s="110"/>
      <c r="BD7" s="110"/>
      <c r="BE7" s="107"/>
      <c r="BF7" s="110"/>
      <c r="BG7" s="110"/>
      <c r="BH7" s="107"/>
      <c r="BI7" s="110"/>
      <c r="BJ7" s="110"/>
      <c r="BK7" s="107"/>
      <c r="BL7" s="110"/>
      <c r="BM7" s="110"/>
      <c r="BN7" s="107"/>
      <c r="BO7" s="110"/>
      <c r="BP7" s="110"/>
      <c r="BQ7" s="107"/>
      <c r="BR7" s="110"/>
      <c r="BS7" s="110"/>
      <c r="BT7" s="107"/>
      <c r="BU7" s="110"/>
      <c r="BV7" s="110"/>
      <c r="BW7" s="107"/>
      <c r="BX7" s="110"/>
      <c r="BY7" s="110"/>
      <c r="BZ7" s="107"/>
      <c r="CA7" s="110"/>
      <c r="CB7" s="110"/>
      <c r="CC7" s="107"/>
      <c r="CD7" s="110"/>
      <c r="CE7" s="110"/>
      <c r="CF7" s="107"/>
      <c r="CG7" s="110"/>
      <c r="CH7" s="110"/>
      <c r="CI7" s="107"/>
      <c r="CJ7" s="110"/>
      <c r="CK7" s="110"/>
      <c r="CL7" s="107"/>
      <c r="CM7" s="110"/>
      <c r="CN7" s="110"/>
      <c r="CO7" s="107"/>
      <c r="CP7" s="110"/>
      <c r="CQ7" s="110"/>
      <c r="CR7" s="107"/>
      <c r="CS7" s="110"/>
      <c r="CT7" s="110"/>
      <c r="CU7" s="107"/>
      <c r="CV7" s="110"/>
      <c r="CW7" s="110"/>
      <c r="CX7" s="107"/>
      <c r="CY7" s="110"/>
      <c r="CZ7" s="110"/>
      <c r="DA7" s="107"/>
      <c r="DB7" s="110"/>
      <c r="DC7" s="110"/>
      <c r="DD7" s="107"/>
      <c r="DE7" s="110"/>
      <c r="DF7" s="110"/>
      <c r="DG7" s="107"/>
      <c r="DH7" s="110"/>
      <c r="DI7" s="110"/>
      <c r="DJ7" s="107"/>
      <c r="DK7" s="110"/>
      <c r="DL7" s="110"/>
      <c r="DM7" s="107"/>
      <c r="DN7" s="110"/>
      <c r="DO7" s="110"/>
      <c r="DP7" s="107"/>
      <c r="DQ7" s="110"/>
      <c r="DR7" s="110"/>
      <c r="DS7" s="107"/>
      <c r="DT7" s="110"/>
      <c r="DU7" s="110"/>
      <c r="DV7" s="132"/>
      <c r="DW7" s="132"/>
      <c r="DX7" s="132"/>
    </row>
    <row r="8" spans="1:128" ht="15" x14ac:dyDescent="0.2">
      <c r="A8" s="94">
        <v>10</v>
      </c>
      <c r="B8" s="174" t="s">
        <v>299</v>
      </c>
      <c r="C8" s="146">
        <v>5</v>
      </c>
      <c r="D8" s="177" t="s">
        <v>114</v>
      </c>
      <c r="E8" s="147">
        <f t="shared" si="0"/>
        <v>2</v>
      </c>
      <c r="F8" s="145">
        <f t="shared" si="6"/>
        <v>0</v>
      </c>
      <c r="G8" s="147">
        <f t="shared" si="1"/>
        <v>1</v>
      </c>
      <c r="H8" s="147">
        <f t="shared" si="2"/>
        <v>0</v>
      </c>
      <c r="I8" s="147">
        <f t="shared" si="3"/>
        <v>1</v>
      </c>
      <c r="J8" s="106">
        <f t="shared" si="4"/>
        <v>0.5</v>
      </c>
      <c r="K8" s="106">
        <f t="shared" si="5"/>
        <v>0.5</v>
      </c>
      <c r="L8" s="107" t="s">
        <v>121</v>
      </c>
      <c r="M8" s="110"/>
      <c r="N8" s="110"/>
      <c r="O8" s="107" t="s">
        <v>121</v>
      </c>
      <c r="P8" s="110"/>
      <c r="Q8" s="110"/>
      <c r="R8" s="96" t="s">
        <v>122</v>
      </c>
      <c r="S8" s="110"/>
      <c r="T8" s="110"/>
      <c r="U8" s="96" t="s">
        <v>122</v>
      </c>
      <c r="V8" s="110"/>
      <c r="W8" s="110"/>
      <c r="X8" s="107"/>
      <c r="Y8" s="110"/>
      <c r="Z8" s="110"/>
      <c r="AA8" s="107"/>
      <c r="AB8" s="110"/>
      <c r="AC8" s="110"/>
      <c r="AD8" s="107"/>
      <c r="AE8" s="110"/>
      <c r="AF8" s="110"/>
      <c r="AG8" s="107"/>
      <c r="AH8" s="110"/>
      <c r="AI8" s="110"/>
      <c r="AJ8" s="107"/>
      <c r="AK8" s="110"/>
      <c r="AL8" s="110"/>
      <c r="AM8" s="107"/>
      <c r="AN8" s="110"/>
      <c r="AO8" s="110"/>
      <c r="AP8" s="107"/>
      <c r="AQ8" s="110"/>
      <c r="AR8" s="110"/>
      <c r="AS8" s="107"/>
      <c r="AT8" s="110"/>
      <c r="AU8" s="110"/>
      <c r="AV8" s="107"/>
      <c r="AW8" s="110"/>
      <c r="AX8" s="110"/>
      <c r="AY8" s="107"/>
      <c r="AZ8" s="110"/>
      <c r="BA8" s="110"/>
      <c r="BB8" s="107"/>
      <c r="BC8" s="110"/>
      <c r="BD8" s="110"/>
      <c r="BE8" s="107"/>
      <c r="BF8" s="110"/>
      <c r="BG8" s="110"/>
      <c r="BH8" s="107"/>
      <c r="BI8" s="110"/>
      <c r="BJ8" s="110"/>
      <c r="BK8" s="107"/>
      <c r="BL8" s="110"/>
      <c r="BM8" s="110"/>
      <c r="BN8" s="107"/>
      <c r="BO8" s="110"/>
      <c r="BP8" s="110"/>
      <c r="BQ8" s="107"/>
      <c r="BR8" s="110"/>
      <c r="BS8" s="110"/>
      <c r="BT8" s="107"/>
      <c r="BU8" s="110"/>
      <c r="BV8" s="110"/>
      <c r="BW8" s="107"/>
      <c r="BX8" s="110"/>
      <c r="BY8" s="110"/>
      <c r="BZ8" s="107"/>
      <c r="CA8" s="110"/>
      <c r="CB8" s="110"/>
      <c r="CC8" s="107"/>
      <c r="CD8" s="110"/>
      <c r="CE8" s="110"/>
      <c r="CF8" s="107"/>
      <c r="CG8" s="110"/>
      <c r="CH8" s="110"/>
      <c r="CI8" s="107"/>
      <c r="CJ8" s="110"/>
      <c r="CK8" s="110"/>
      <c r="CL8" s="107"/>
      <c r="CM8" s="110"/>
      <c r="CN8" s="110"/>
      <c r="CO8" s="107"/>
      <c r="CP8" s="110"/>
      <c r="CQ8" s="110"/>
      <c r="CR8" s="107"/>
      <c r="CS8" s="110"/>
      <c r="CT8" s="110"/>
      <c r="CU8" s="107"/>
      <c r="CV8" s="110"/>
      <c r="CW8" s="110"/>
      <c r="CX8" s="107"/>
      <c r="CY8" s="110"/>
      <c r="CZ8" s="110"/>
      <c r="DA8" s="107"/>
      <c r="DB8" s="110"/>
      <c r="DC8" s="110"/>
      <c r="DD8" s="107"/>
      <c r="DE8" s="110"/>
      <c r="DF8" s="110"/>
      <c r="DG8" s="107"/>
      <c r="DH8" s="110"/>
      <c r="DI8" s="110"/>
      <c r="DJ8" s="107"/>
      <c r="DK8" s="110"/>
      <c r="DL8" s="110"/>
      <c r="DM8" s="107"/>
      <c r="DN8" s="110"/>
      <c r="DO8" s="110"/>
      <c r="DP8" s="107"/>
      <c r="DQ8" s="110"/>
      <c r="DR8" s="110"/>
      <c r="DS8" s="107"/>
      <c r="DT8" s="110"/>
      <c r="DU8" s="110"/>
      <c r="DV8" s="132"/>
      <c r="DW8" s="132"/>
      <c r="DX8" s="132"/>
    </row>
    <row r="9" spans="1:128" ht="15" x14ac:dyDescent="0.2">
      <c r="A9" s="94">
        <v>13</v>
      </c>
      <c r="B9" s="174" t="s">
        <v>300</v>
      </c>
      <c r="C9" s="146">
        <v>6</v>
      </c>
      <c r="D9" s="177" t="s">
        <v>116</v>
      </c>
      <c r="E9" s="147">
        <f t="shared" si="0"/>
        <v>3</v>
      </c>
      <c r="F9" s="145">
        <f t="shared" si="6"/>
        <v>0</v>
      </c>
      <c r="G9" s="147">
        <f t="shared" si="1"/>
        <v>2</v>
      </c>
      <c r="H9" s="147">
        <f t="shared" si="2"/>
        <v>0</v>
      </c>
      <c r="I9" s="147">
        <f t="shared" si="3"/>
        <v>1</v>
      </c>
      <c r="J9" s="106">
        <f t="shared" si="4"/>
        <v>0.75</v>
      </c>
      <c r="K9" s="106">
        <f t="shared" si="5"/>
        <v>0</v>
      </c>
      <c r="L9" s="107" t="s">
        <v>121</v>
      </c>
      <c r="M9" s="110"/>
      <c r="N9" s="110"/>
      <c r="O9" s="107" t="s">
        <v>121</v>
      </c>
      <c r="P9" s="110"/>
      <c r="Q9" s="110"/>
      <c r="R9" s="107" t="s">
        <v>121</v>
      </c>
      <c r="S9" s="110"/>
      <c r="T9" s="110"/>
      <c r="U9" s="96"/>
      <c r="V9" s="110"/>
      <c r="W9" s="110"/>
      <c r="X9" s="107"/>
      <c r="Y9" s="110"/>
      <c r="Z9" s="110"/>
      <c r="AA9" s="107"/>
      <c r="AB9" s="110"/>
      <c r="AC9" s="110"/>
      <c r="AD9" s="107"/>
      <c r="AE9" s="110"/>
      <c r="AF9" s="110"/>
      <c r="AG9" s="107"/>
      <c r="AH9" s="110"/>
      <c r="AI9" s="110"/>
      <c r="AJ9" s="107"/>
      <c r="AK9" s="110"/>
      <c r="AL9" s="110"/>
      <c r="AM9" s="107"/>
      <c r="AN9" s="110"/>
      <c r="AO9" s="110"/>
      <c r="AP9" s="107"/>
      <c r="AQ9" s="110"/>
      <c r="AR9" s="110"/>
      <c r="AS9" s="107"/>
      <c r="AT9" s="110"/>
      <c r="AU9" s="110"/>
      <c r="AV9" s="107"/>
      <c r="AW9" s="110"/>
      <c r="AX9" s="110"/>
      <c r="AY9" s="107"/>
      <c r="AZ9" s="110"/>
      <c r="BA9" s="110"/>
      <c r="BB9" s="107"/>
      <c r="BC9" s="110"/>
      <c r="BD9" s="110"/>
      <c r="BE9" s="107"/>
      <c r="BF9" s="110"/>
      <c r="BG9" s="110"/>
      <c r="BH9" s="107"/>
      <c r="BI9" s="110"/>
      <c r="BJ9" s="110"/>
      <c r="BK9" s="107"/>
      <c r="BL9" s="110"/>
      <c r="BM9" s="110"/>
      <c r="BN9" s="107"/>
      <c r="BO9" s="110"/>
      <c r="BP9" s="110"/>
      <c r="BQ9" s="107"/>
      <c r="BR9" s="110"/>
      <c r="BS9" s="110"/>
      <c r="BT9" s="107"/>
      <c r="BU9" s="110"/>
      <c r="BV9" s="110"/>
      <c r="BW9" s="107"/>
      <c r="BX9" s="110"/>
      <c r="BY9" s="110"/>
      <c r="BZ9" s="107"/>
      <c r="CA9" s="110"/>
      <c r="CB9" s="110"/>
      <c r="CC9" s="107"/>
      <c r="CD9" s="110"/>
      <c r="CE9" s="110"/>
      <c r="CF9" s="107"/>
      <c r="CG9" s="110"/>
      <c r="CH9" s="110"/>
      <c r="CI9" s="107"/>
      <c r="CJ9" s="110"/>
      <c r="CK9" s="110"/>
      <c r="CL9" s="107"/>
      <c r="CM9" s="110"/>
      <c r="CN9" s="110"/>
      <c r="CO9" s="107"/>
      <c r="CP9" s="110"/>
      <c r="CQ9" s="110"/>
      <c r="CR9" s="107"/>
      <c r="CS9" s="110"/>
      <c r="CT9" s="110"/>
      <c r="CU9" s="107"/>
      <c r="CV9" s="110"/>
      <c r="CW9" s="110"/>
      <c r="CX9" s="107"/>
      <c r="CY9" s="110"/>
      <c r="CZ9" s="110"/>
      <c r="DA9" s="107"/>
      <c r="DB9" s="110"/>
      <c r="DC9" s="110"/>
      <c r="DD9" s="107"/>
      <c r="DE9" s="110"/>
      <c r="DF9" s="110"/>
      <c r="DG9" s="107"/>
      <c r="DH9" s="110"/>
      <c r="DI9" s="110"/>
      <c r="DJ9" s="107"/>
      <c r="DK9" s="110"/>
      <c r="DL9" s="110"/>
      <c r="DM9" s="107"/>
      <c r="DN9" s="110"/>
      <c r="DO9" s="110"/>
      <c r="DP9" s="107"/>
      <c r="DQ9" s="110"/>
      <c r="DR9" s="110"/>
      <c r="DS9" s="107"/>
      <c r="DT9" s="110"/>
      <c r="DU9" s="110"/>
      <c r="DV9" s="132"/>
      <c r="DW9" s="132"/>
      <c r="DX9" s="132"/>
    </row>
    <row r="10" spans="1:128" ht="15" x14ac:dyDescent="0.2">
      <c r="A10" s="94">
        <v>23</v>
      </c>
      <c r="B10" s="174" t="s">
        <v>301</v>
      </c>
      <c r="C10" s="146">
        <v>7</v>
      </c>
      <c r="D10" s="177" t="s">
        <v>117</v>
      </c>
      <c r="E10" s="147">
        <f t="shared" si="0"/>
        <v>3</v>
      </c>
      <c r="F10" s="145">
        <f t="shared" si="6"/>
        <v>0</v>
      </c>
      <c r="G10" s="147">
        <f t="shared" si="1"/>
        <v>1</v>
      </c>
      <c r="H10" s="147">
        <f t="shared" si="2"/>
        <v>1</v>
      </c>
      <c r="I10" s="147">
        <f t="shared" si="3"/>
        <v>1</v>
      </c>
      <c r="J10" s="106">
        <f t="shared" si="4"/>
        <v>0.75</v>
      </c>
      <c r="K10" s="106">
        <f t="shared" si="5"/>
        <v>0.25</v>
      </c>
      <c r="L10" s="96" t="s">
        <v>122</v>
      </c>
      <c r="M10" s="110"/>
      <c r="N10" s="110"/>
      <c r="O10" s="107" t="s">
        <v>121</v>
      </c>
      <c r="P10" s="110"/>
      <c r="Q10" s="110"/>
      <c r="R10" s="107" t="s">
        <v>121</v>
      </c>
      <c r="S10" s="110"/>
      <c r="T10" s="110"/>
      <c r="U10" s="107" t="s">
        <v>121</v>
      </c>
      <c r="V10" s="110"/>
      <c r="W10" s="110"/>
      <c r="X10" s="107"/>
      <c r="Y10" s="110"/>
      <c r="Z10" s="110"/>
      <c r="AA10" s="107"/>
      <c r="AB10" s="110"/>
      <c r="AC10" s="110"/>
      <c r="AD10" s="107"/>
      <c r="AE10" s="110"/>
      <c r="AF10" s="110"/>
      <c r="AG10" s="107"/>
      <c r="AH10" s="110"/>
      <c r="AI10" s="110"/>
      <c r="AJ10" s="107"/>
      <c r="AK10" s="110"/>
      <c r="AL10" s="110"/>
      <c r="AM10" s="107"/>
      <c r="AN10" s="110"/>
      <c r="AO10" s="110"/>
      <c r="AP10" s="107"/>
      <c r="AQ10" s="110"/>
      <c r="AR10" s="110"/>
      <c r="AS10" s="107"/>
      <c r="AT10" s="110"/>
      <c r="AU10" s="110"/>
      <c r="AV10" s="107"/>
      <c r="AW10" s="110"/>
      <c r="AX10" s="110"/>
      <c r="AY10" s="107"/>
      <c r="AZ10" s="110"/>
      <c r="BA10" s="110"/>
      <c r="BB10" s="107"/>
      <c r="BC10" s="110"/>
      <c r="BD10" s="110"/>
      <c r="BE10" s="107"/>
      <c r="BF10" s="110"/>
      <c r="BG10" s="110"/>
      <c r="BH10" s="107"/>
      <c r="BI10" s="110"/>
      <c r="BJ10" s="110"/>
      <c r="BK10" s="107"/>
      <c r="BL10" s="110"/>
      <c r="BM10" s="110"/>
      <c r="BN10" s="107"/>
      <c r="BO10" s="110"/>
      <c r="BP10" s="110"/>
      <c r="BQ10" s="107"/>
      <c r="BR10" s="110"/>
      <c r="BS10" s="110"/>
      <c r="BT10" s="107"/>
      <c r="BU10" s="110"/>
      <c r="BV10" s="110"/>
      <c r="BW10" s="107"/>
      <c r="BX10" s="110"/>
      <c r="BY10" s="110"/>
      <c r="BZ10" s="107"/>
      <c r="CA10" s="110"/>
      <c r="CB10" s="110"/>
      <c r="CC10" s="107"/>
      <c r="CD10" s="110"/>
      <c r="CE10" s="110"/>
      <c r="CF10" s="107"/>
      <c r="CG10" s="110"/>
      <c r="CH10" s="110"/>
      <c r="CI10" s="107"/>
      <c r="CJ10" s="110"/>
      <c r="CK10" s="110"/>
      <c r="CL10" s="107"/>
      <c r="CM10" s="110"/>
      <c r="CN10" s="110"/>
      <c r="CO10" s="107"/>
      <c r="CP10" s="110"/>
      <c r="CQ10" s="110"/>
      <c r="CR10" s="107"/>
      <c r="CS10" s="110"/>
      <c r="CT10" s="110"/>
      <c r="CU10" s="107"/>
      <c r="CV10" s="110"/>
      <c r="CW10" s="110"/>
      <c r="CX10" s="107"/>
      <c r="CY10" s="110"/>
      <c r="CZ10" s="110"/>
      <c r="DA10" s="107"/>
      <c r="DB10" s="110"/>
      <c r="DC10" s="110"/>
      <c r="DD10" s="107"/>
      <c r="DE10" s="110"/>
      <c r="DF10" s="110"/>
      <c r="DG10" s="107"/>
      <c r="DH10" s="110"/>
      <c r="DI10" s="110"/>
      <c r="DJ10" s="107"/>
      <c r="DK10" s="110"/>
      <c r="DL10" s="110"/>
      <c r="DM10" s="107"/>
      <c r="DN10" s="110"/>
      <c r="DO10" s="110"/>
      <c r="DP10" s="107"/>
      <c r="DQ10" s="110"/>
      <c r="DR10" s="110"/>
      <c r="DS10" s="107"/>
      <c r="DT10" s="110"/>
      <c r="DU10" s="110"/>
      <c r="DV10" s="132"/>
      <c r="DW10" s="132"/>
      <c r="DX10" s="132"/>
    </row>
    <row r="11" spans="1:128" ht="15" x14ac:dyDescent="0.2">
      <c r="A11" s="94">
        <v>19</v>
      </c>
      <c r="B11" s="174" t="s">
        <v>302</v>
      </c>
      <c r="C11" s="146">
        <v>8</v>
      </c>
      <c r="D11" s="177" t="s">
        <v>116</v>
      </c>
      <c r="E11" s="147">
        <f t="shared" si="0"/>
        <v>0</v>
      </c>
      <c r="F11" s="145">
        <f t="shared" si="6"/>
        <v>0</v>
      </c>
      <c r="G11" s="147">
        <f t="shared" si="1"/>
        <v>0</v>
      </c>
      <c r="H11" s="147">
        <f t="shared" si="2"/>
        <v>0</v>
      </c>
      <c r="I11" s="147">
        <f t="shared" si="3"/>
        <v>0</v>
      </c>
      <c r="J11" s="106">
        <f t="shared" si="4"/>
        <v>0</v>
      </c>
      <c r="K11" s="106">
        <f t="shared" si="5"/>
        <v>0</v>
      </c>
      <c r="L11" s="96"/>
      <c r="M11" s="110"/>
      <c r="N11" s="110"/>
      <c r="O11" s="96"/>
      <c r="P11" s="110"/>
      <c r="Q11" s="110"/>
      <c r="R11" s="96"/>
      <c r="S11" s="110"/>
      <c r="T11" s="110"/>
      <c r="U11" s="96"/>
      <c r="V11" s="110"/>
      <c r="W11" s="110"/>
      <c r="X11" s="107"/>
      <c r="Y11" s="110"/>
      <c r="Z11" s="110"/>
      <c r="AA11" s="107"/>
      <c r="AB11" s="110"/>
      <c r="AC11" s="110"/>
      <c r="AD11" s="107"/>
      <c r="AE11" s="110"/>
      <c r="AF11" s="110"/>
      <c r="AG11" s="107"/>
      <c r="AH11" s="110"/>
      <c r="AI11" s="110"/>
      <c r="AJ11" s="107"/>
      <c r="AK11" s="110"/>
      <c r="AL11" s="110"/>
      <c r="AM11" s="107"/>
      <c r="AN11" s="110"/>
      <c r="AO11" s="110"/>
      <c r="AP11" s="107"/>
      <c r="AQ11" s="110"/>
      <c r="AR11" s="110"/>
      <c r="AS11" s="107"/>
      <c r="AT11" s="110"/>
      <c r="AU11" s="110"/>
      <c r="AV11" s="107"/>
      <c r="AW11" s="110"/>
      <c r="AX11" s="110"/>
      <c r="AY11" s="107"/>
      <c r="AZ11" s="110"/>
      <c r="BA11" s="110"/>
      <c r="BB11" s="107"/>
      <c r="BC11" s="110"/>
      <c r="BD11" s="110"/>
      <c r="BE11" s="107"/>
      <c r="BF11" s="110"/>
      <c r="BG11" s="110"/>
      <c r="BH11" s="107"/>
      <c r="BI11" s="110"/>
      <c r="BJ11" s="110"/>
      <c r="BK11" s="107"/>
      <c r="BL11" s="110"/>
      <c r="BM11" s="110"/>
      <c r="BN11" s="107"/>
      <c r="BO11" s="110"/>
      <c r="BP11" s="110"/>
      <c r="BQ11" s="107"/>
      <c r="BR11" s="110"/>
      <c r="BS11" s="110"/>
      <c r="BT11" s="107"/>
      <c r="BU11" s="110"/>
      <c r="BV11" s="110"/>
      <c r="BW11" s="107"/>
      <c r="BX11" s="110"/>
      <c r="BY11" s="110"/>
      <c r="BZ11" s="107"/>
      <c r="CA11" s="110"/>
      <c r="CB11" s="110"/>
      <c r="CC11" s="107"/>
      <c r="CD11" s="110"/>
      <c r="CE11" s="110"/>
      <c r="CF11" s="107"/>
      <c r="CG11" s="110"/>
      <c r="CH11" s="110"/>
      <c r="CI11" s="107"/>
      <c r="CJ11" s="110"/>
      <c r="CK11" s="110"/>
      <c r="CL11" s="107"/>
      <c r="CM11" s="110"/>
      <c r="CN11" s="110"/>
      <c r="CO11" s="107"/>
      <c r="CP11" s="110"/>
      <c r="CQ11" s="110"/>
      <c r="CR11" s="107"/>
      <c r="CS11" s="110"/>
      <c r="CT11" s="110"/>
      <c r="CU11" s="107"/>
      <c r="CV11" s="110"/>
      <c r="CW11" s="110"/>
      <c r="CX11" s="107"/>
      <c r="CY11" s="110"/>
      <c r="CZ11" s="110"/>
      <c r="DA11" s="107"/>
      <c r="DB11" s="110"/>
      <c r="DC11" s="110"/>
      <c r="DD11" s="107"/>
      <c r="DE11" s="110"/>
      <c r="DF11" s="110"/>
      <c r="DG11" s="107"/>
      <c r="DH11" s="110"/>
      <c r="DI11" s="110"/>
      <c r="DJ11" s="107"/>
      <c r="DK11" s="110"/>
      <c r="DL11" s="110"/>
      <c r="DM11" s="107"/>
      <c r="DN11" s="110"/>
      <c r="DO11" s="110"/>
      <c r="DP11" s="107"/>
      <c r="DQ11" s="110"/>
      <c r="DR11" s="110"/>
      <c r="DS11" s="107"/>
      <c r="DT11" s="110"/>
      <c r="DU11" s="110"/>
      <c r="DV11" s="132"/>
      <c r="DW11" s="132"/>
      <c r="DX11" s="132"/>
    </row>
    <row r="12" spans="1:128" ht="15" x14ac:dyDescent="0.2">
      <c r="A12" s="94">
        <v>18</v>
      </c>
      <c r="B12" s="174" t="s">
        <v>303</v>
      </c>
      <c r="C12" s="146">
        <v>10</v>
      </c>
      <c r="D12" s="177" t="s">
        <v>116</v>
      </c>
      <c r="E12" s="147">
        <f t="shared" si="0"/>
        <v>1</v>
      </c>
      <c r="F12" s="145">
        <f t="shared" si="6"/>
        <v>0</v>
      </c>
      <c r="G12" s="147">
        <f t="shared" si="1"/>
        <v>0</v>
      </c>
      <c r="H12" s="147">
        <f t="shared" si="2"/>
        <v>1</v>
      </c>
      <c r="I12" s="147">
        <f t="shared" si="3"/>
        <v>0</v>
      </c>
      <c r="J12" s="106">
        <f t="shared" si="4"/>
        <v>0.25</v>
      </c>
      <c r="K12" s="106">
        <f t="shared" si="5"/>
        <v>0.75</v>
      </c>
      <c r="L12" s="96" t="s">
        <v>122</v>
      </c>
      <c r="M12" s="110"/>
      <c r="N12" s="110"/>
      <c r="O12" s="96" t="s">
        <v>122</v>
      </c>
      <c r="P12" s="110"/>
      <c r="Q12" s="110"/>
      <c r="R12" s="96" t="s">
        <v>122</v>
      </c>
      <c r="S12" s="110"/>
      <c r="T12" s="110"/>
      <c r="U12" s="107" t="s">
        <v>121</v>
      </c>
      <c r="V12" s="110"/>
      <c r="W12" s="110"/>
      <c r="X12" s="107"/>
      <c r="Y12" s="110"/>
      <c r="Z12" s="110"/>
      <c r="AA12" s="107"/>
      <c r="AB12" s="110"/>
      <c r="AC12" s="110"/>
      <c r="AD12" s="107"/>
      <c r="AE12" s="110"/>
      <c r="AF12" s="110"/>
      <c r="AG12" s="107"/>
      <c r="AH12" s="110"/>
      <c r="AI12" s="110"/>
      <c r="AJ12" s="107"/>
      <c r="AK12" s="110"/>
      <c r="AL12" s="110"/>
      <c r="AM12" s="107"/>
      <c r="AN12" s="110"/>
      <c r="AO12" s="110"/>
      <c r="AP12" s="107"/>
      <c r="AQ12" s="110"/>
      <c r="AR12" s="110"/>
      <c r="AS12" s="107"/>
      <c r="AT12" s="110"/>
      <c r="AU12" s="110"/>
      <c r="AV12" s="107"/>
      <c r="AW12" s="110"/>
      <c r="AX12" s="110"/>
      <c r="AY12" s="107"/>
      <c r="AZ12" s="110"/>
      <c r="BA12" s="110"/>
      <c r="BB12" s="107"/>
      <c r="BC12" s="110"/>
      <c r="BD12" s="110"/>
      <c r="BE12" s="107"/>
      <c r="BF12" s="110"/>
      <c r="BG12" s="110"/>
      <c r="BH12" s="107"/>
      <c r="BI12" s="110"/>
      <c r="BJ12" s="110"/>
      <c r="BK12" s="107"/>
      <c r="BL12" s="110"/>
      <c r="BM12" s="110"/>
      <c r="BN12" s="107"/>
      <c r="BO12" s="110"/>
      <c r="BP12" s="110"/>
      <c r="BQ12" s="107"/>
      <c r="BR12" s="110"/>
      <c r="BS12" s="110"/>
      <c r="BT12" s="107"/>
      <c r="BU12" s="110"/>
      <c r="BV12" s="110"/>
      <c r="BW12" s="107"/>
      <c r="BX12" s="110"/>
      <c r="BY12" s="110"/>
      <c r="BZ12" s="107"/>
      <c r="CA12" s="110"/>
      <c r="CB12" s="110"/>
      <c r="CC12" s="107"/>
      <c r="CD12" s="110"/>
      <c r="CE12" s="110"/>
      <c r="CF12" s="107"/>
      <c r="CG12" s="110"/>
      <c r="CH12" s="110"/>
      <c r="CI12" s="107"/>
      <c r="CJ12" s="110"/>
      <c r="CK12" s="110"/>
      <c r="CL12" s="107"/>
      <c r="CM12" s="110"/>
      <c r="CN12" s="110"/>
      <c r="CO12" s="107"/>
      <c r="CP12" s="110"/>
      <c r="CQ12" s="110"/>
      <c r="CR12" s="107"/>
      <c r="CS12" s="110"/>
      <c r="CT12" s="110"/>
      <c r="CU12" s="107"/>
      <c r="CV12" s="110"/>
      <c r="CW12" s="110"/>
      <c r="CX12" s="107"/>
      <c r="CY12" s="110"/>
      <c r="CZ12" s="110"/>
      <c r="DA12" s="107"/>
      <c r="DB12" s="110"/>
      <c r="DC12" s="110"/>
      <c r="DD12" s="107"/>
      <c r="DE12" s="110"/>
      <c r="DF12" s="110"/>
      <c r="DG12" s="107"/>
      <c r="DH12" s="110"/>
      <c r="DI12" s="110"/>
      <c r="DJ12" s="107"/>
      <c r="DK12" s="110"/>
      <c r="DL12" s="110"/>
      <c r="DM12" s="107"/>
      <c r="DN12" s="110"/>
      <c r="DO12" s="110"/>
      <c r="DP12" s="107"/>
      <c r="DQ12" s="110"/>
      <c r="DR12" s="110"/>
      <c r="DS12" s="107"/>
      <c r="DT12" s="110"/>
      <c r="DU12" s="110"/>
      <c r="DV12" s="132"/>
      <c r="DW12" s="132"/>
      <c r="DX12" s="132"/>
    </row>
    <row r="13" spans="1:128" ht="15" x14ac:dyDescent="0.2">
      <c r="A13" s="94">
        <v>12</v>
      </c>
      <c r="B13" s="174" t="s">
        <v>304</v>
      </c>
      <c r="C13" s="146">
        <v>11</v>
      </c>
      <c r="D13" s="177" t="s">
        <v>116</v>
      </c>
      <c r="E13" s="147">
        <f t="shared" si="0"/>
        <v>2</v>
      </c>
      <c r="F13" s="145">
        <f t="shared" si="6"/>
        <v>0</v>
      </c>
      <c r="G13" s="147">
        <f t="shared" si="1"/>
        <v>1</v>
      </c>
      <c r="H13" s="147">
        <f t="shared" si="2"/>
        <v>1</v>
      </c>
      <c r="I13" s="147">
        <f t="shared" si="3"/>
        <v>0</v>
      </c>
      <c r="J13" s="106">
        <f t="shared" si="4"/>
        <v>0.5</v>
      </c>
      <c r="K13" s="106">
        <f t="shared" si="5"/>
        <v>0.5</v>
      </c>
      <c r="L13" s="96" t="s">
        <v>122</v>
      </c>
      <c r="M13" s="110"/>
      <c r="N13" s="110"/>
      <c r="O13" s="96" t="s">
        <v>122</v>
      </c>
      <c r="P13" s="110"/>
      <c r="Q13" s="110"/>
      <c r="R13" s="107" t="s">
        <v>121</v>
      </c>
      <c r="S13" s="110"/>
      <c r="T13" s="110"/>
      <c r="U13" s="107" t="s">
        <v>121</v>
      </c>
      <c r="V13" s="110"/>
      <c r="W13" s="110"/>
      <c r="X13" s="107"/>
      <c r="Y13" s="110"/>
      <c r="Z13" s="110"/>
      <c r="AA13" s="107"/>
      <c r="AB13" s="110"/>
      <c r="AC13" s="110"/>
      <c r="AD13" s="107"/>
      <c r="AE13" s="110"/>
      <c r="AF13" s="110"/>
      <c r="AG13" s="107"/>
      <c r="AH13" s="110"/>
      <c r="AI13" s="110"/>
      <c r="AJ13" s="107"/>
      <c r="AK13" s="110"/>
      <c r="AL13" s="110"/>
      <c r="AM13" s="107"/>
      <c r="AN13" s="110"/>
      <c r="AO13" s="110"/>
      <c r="AP13" s="107"/>
      <c r="AQ13" s="110"/>
      <c r="AR13" s="110"/>
      <c r="AS13" s="107"/>
      <c r="AT13" s="110"/>
      <c r="AU13" s="110"/>
      <c r="AV13" s="107"/>
      <c r="AW13" s="110"/>
      <c r="AX13" s="110"/>
      <c r="AY13" s="107"/>
      <c r="AZ13" s="110"/>
      <c r="BA13" s="110"/>
      <c r="BB13" s="107"/>
      <c r="BC13" s="110"/>
      <c r="BD13" s="110"/>
      <c r="BE13" s="107"/>
      <c r="BF13" s="110"/>
      <c r="BG13" s="110"/>
      <c r="BH13" s="107"/>
      <c r="BI13" s="110"/>
      <c r="BJ13" s="110"/>
      <c r="BK13" s="107"/>
      <c r="BL13" s="110"/>
      <c r="BM13" s="110"/>
      <c r="BN13" s="107"/>
      <c r="BO13" s="110"/>
      <c r="BP13" s="110"/>
      <c r="BQ13" s="107"/>
      <c r="BR13" s="110"/>
      <c r="BS13" s="110"/>
      <c r="BT13" s="107"/>
      <c r="BU13" s="110"/>
      <c r="BV13" s="110"/>
      <c r="BW13" s="107"/>
      <c r="BX13" s="110"/>
      <c r="BY13" s="110"/>
      <c r="BZ13" s="107"/>
      <c r="CA13" s="110"/>
      <c r="CB13" s="110"/>
      <c r="CC13" s="107"/>
      <c r="CD13" s="110"/>
      <c r="CE13" s="110"/>
      <c r="CF13" s="107"/>
      <c r="CG13" s="110"/>
      <c r="CH13" s="110"/>
      <c r="CI13" s="107"/>
      <c r="CJ13" s="110"/>
      <c r="CK13" s="110"/>
      <c r="CL13" s="107"/>
      <c r="CM13" s="110"/>
      <c r="CN13" s="110"/>
      <c r="CO13" s="107"/>
      <c r="CP13" s="110"/>
      <c r="CQ13" s="110"/>
      <c r="CR13" s="107"/>
      <c r="CS13" s="110"/>
      <c r="CT13" s="110"/>
      <c r="CU13" s="107"/>
      <c r="CV13" s="110"/>
      <c r="CW13" s="110"/>
      <c r="CX13" s="107"/>
      <c r="CY13" s="110"/>
      <c r="CZ13" s="110"/>
      <c r="DA13" s="107"/>
      <c r="DB13" s="110"/>
      <c r="DC13" s="110"/>
      <c r="DD13" s="107"/>
      <c r="DE13" s="110"/>
      <c r="DF13" s="110"/>
      <c r="DG13" s="107"/>
      <c r="DH13" s="110"/>
      <c r="DI13" s="110"/>
      <c r="DJ13" s="107"/>
      <c r="DK13" s="110"/>
      <c r="DL13" s="110"/>
      <c r="DM13" s="107"/>
      <c r="DN13" s="110"/>
      <c r="DO13" s="110"/>
      <c r="DP13" s="107"/>
      <c r="DQ13" s="110"/>
      <c r="DR13" s="110"/>
      <c r="DS13" s="107"/>
      <c r="DT13" s="110"/>
      <c r="DU13" s="110"/>
      <c r="DV13" s="132"/>
      <c r="DW13" s="132"/>
      <c r="DX13" s="132"/>
    </row>
    <row r="14" spans="1:128" ht="15" x14ac:dyDescent="0.2">
      <c r="A14" s="94">
        <v>25</v>
      </c>
      <c r="B14" s="174" t="s">
        <v>305</v>
      </c>
      <c r="C14" s="146">
        <v>12</v>
      </c>
      <c r="D14" s="177" t="s">
        <v>117</v>
      </c>
      <c r="E14" s="147">
        <f t="shared" si="0"/>
        <v>4</v>
      </c>
      <c r="F14" s="145">
        <f t="shared" si="6"/>
        <v>1</v>
      </c>
      <c r="G14" s="147">
        <f t="shared" si="1"/>
        <v>2</v>
      </c>
      <c r="H14" s="147">
        <f t="shared" si="2"/>
        <v>1</v>
      </c>
      <c r="I14" s="147">
        <f t="shared" si="3"/>
        <v>1</v>
      </c>
      <c r="J14" s="106">
        <f t="shared" si="4"/>
        <v>1</v>
      </c>
      <c r="K14" s="106">
        <f t="shared" si="5"/>
        <v>0</v>
      </c>
      <c r="L14" s="107" t="s">
        <v>121</v>
      </c>
      <c r="M14" s="110">
        <v>1</v>
      </c>
      <c r="N14" s="110"/>
      <c r="O14" s="107" t="s">
        <v>121</v>
      </c>
      <c r="P14" s="110"/>
      <c r="Q14" s="110"/>
      <c r="R14" s="107" t="s">
        <v>121</v>
      </c>
      <c r="S14" s="110"/>
      <c r="T14" s="110"/>
      <c r="U14" s="107" t="s">
        <v>121</v>
      </c>
      <c r="V14" s="110"/>
      <c r="W14" s="110"/>
      <c r="X14" s="107"/>
      <c r="Y14" s="110"/>
      <c r="Z14" s="110"/>
      <c r="AA14" s="107"/>
      <c r="AB14" s="110"/>
      <c r="AC14" s="110"/>
      <c r="AD14" s="107"/>
      <c r="AE14" s="110"/>
      <c r="AF14" s="110"/>
      <c r="AG14" s="107"/>
      <c r="AH14" s="110"/>
      <c r="AI14" s="110"/>
      <c r="AJ14" s="107"/>
      <c r="AK14" s="110"/>
      <c r="AL14" s="110"/>
      <c r="AM14" s="107"/>
      <c r="AN14" s="110"/>
      <c r="AO14" s="110"/>
      <c r="AP14" s="107"/>
      <c r="AQ14" s="110"/>
      <c r="AR14" s="110"/>
      <c r="AS14" s="107"/>
      <c r="AT14" s="110"/>
      <c r="AU14" s="110"/>
      <c r="AV14" s="107"/>
      <c r="AW14" s="110"/>
      <c r="AX14" s="110"/>
      <c r="AY14" s="107"/>
      <c r="AZ14" s="110"/>
      <c r="BA14" s="110"/>
      <c r="BB14" s="107"/>
      <c r="BC14" s="110"/>
      <c r="BD14" s="110"/>
      <c r="BE14" s="107"/>
      <c r="BF14" s="110"/>
      <c r="BG14" s="110"/>
      <c r="BH14" s="107"/>
      <c r="BI14" s="110"/>
      <c r="BJ14" s="110"/>
      <c r="BK14" s="107"/>
      <c r="BL14" s="110"/>
      <c r="BM14" s="110"/>
      <c r="BN14" s="107"/>
      <c r="BO14" s="110"/>
      <c r="BP14" s="110"/>
      <c r="BQ14" s="107"/>
      <c r="BR14" s="110"/>
      <c r="BS14" s="110"/>
      <c r="BT14" s="107"/>
      <c r="BU14" s="110"/>
      <c r="BV14" s="110"/>
      <c r="BW14" s="107"/>
      <c r="BX14" s="110"/>
      <c r="BY14" s="110"/>
      <c r="BZ14" s="107"/>
      <c r="CA14" s="110"/>
      <c r="CB14" s="110"/>
      <c r="CC14" s="107"/>
      <c r="CD14" s="110"/>
      <c r="CE14" s="110"/>
      <c r="CF14" s="107"/>
      <c r="CG14" s="110"/>
      <c r="CH14" s="110"/>
      <c r="CI14" s="107"/>
      <c r="CJ14" s="110"/>
      <c r="CK14" s="110"/>
      <c r="CL14" s="107"/>
      <c r="CM14" s="110"/>
      <c r="CN14" s="110"/>
      <c r="CO14" s="107"/>
      <c r="CP14" s="110"/>
      <c r="CQ14" s="110"/>
      <c r="CR14" s="107"/>
      <c r="CS14" s="110"/>
      <c r="CT14" s="110"/>
      <c r="CU14" s="107"/>
      <c r="CV14" s="110"/>
      <c r="CW14" s="110"/>
      <c r="CX14" s="107"/>
      <c r="CY14" s="110"/>
      <c r="CZ14" s="110"/>
      <c r="DA14" s="107"/>
      <c r="DB14" s="110"/>
      <c r="DC14" s="110"/>
      <c r="DD14" s="107"/>
      <c r="DE14" s="110"/>
      <c r="DF14" s="110"/>
      <c r="DG14" s="107"/>
      <c r="DH14" s="110"/>
      <c r="DI14" s="110"/>
      <c r="DJ14" s="107"/>
      <c r="DK14" s="110"/>
      <c r="DL14" s="110"/>
      <c r="DM14" s="107"/>
      <c r="DN14" s="110"/>
      <c r="DO14" s="110"/>
      <c r="DP14" s="107"/>
      <c r="DQ14" s="110"/>
      <c r="DR14" s="110"/>
      <c r="DS14" s="107"/>
      <c r="DT14" s="110"/>
      <c r="DU14" s="110"/>
      <c r="DV14" s="132"/>
      <c r="DW14" s="132"/>
      <c r="DX14" s="132"/>
    </row>
    <row r="15" spans="1:128" ht="15" x14ac:dyDescent="0.2">
      <c r="A15" s="94">
        <v>5</v>
      </c>
      <c r="B15" s="174" t="s">
        <v>306</v>
      </c>
      <c r="C15" s="146">
        <v>13</v>
      </c>
      <c r="D15" s="177" t="s">
        <v>114</v>
      </c>
      <c r="E15" s="147">
        <f t="shared" si="0"/>
        <v>4</v>
      </c>
      <c r="F15" s="145">
        <f t="shared" si="6"/>
        <v>0</v>
      </c>
      <c r="G15" s="147">
        <f t="shared" si="1"/>
        <v>2</v>
      </c>
      <c r="H15" s="147">
        <f t="shared" si="2"/>
        <v>1</v>
      </c>
      <c r="I15" s="147">
        <f t="shared" si="3"/>
        <v>1</v>
      </c>
      <c r="J15" s="106">
        <f t="shared" si="4"/>
        <v>1</v>
      </c>
      <c r="K15" s="106">
        <f t="shared" si="5"/>
        <v>0</v>
      </c>
      <c r="L15" s="107" t="s">
        <v>121</v>
      </c>
      <c r="M15" s="110"/>
      <c r="N15" s="110"/>
      <c r="O15" s="107" t="s">
        <v>121</v>
      </c>
      <c r="P15" s="110"/>
      <c r="Q15" s="110"/>
      <c r="R15" s="107" t="s">
        <v>121</v>
      </c>
      <c r="S15" s="110"/>
      <c r="T15" s="110"/>
      <c r="U15" s="107" t="s">
        <v>121</v>
      </c>
      <c r="V15" s="110"/>
      <c r="W15" s="110"/>
      <c r="X15" s="107"/>
      <c r="Y15" s="110"/>
      <c r="Z15" s="110"/>
      <c r="AA15" s="107"/>
      <c r="AB15" s="110"/>
      <c r="AC15" s="110"/>
      <c r="AD15" s="107"/>
      <c r="AE15" s="110"/>
      <c r="AF15" s="110"/>
      <c r="AG15" s="107"/>
      <c r="AH15" s="110"/>
      <c r="AI15" s="110"/>
      <c r="AJ15" s="107"/>
      <c r="AK15" s="110"/>
      <c r="AL15" s="110"/>
      <c r="AM15" s="107"/>
      <c r="AN15" s="110"/>
      <c r="AO15" s="110"/>
      <c r="AP15" s="107"/>
      <c r="AQ15" s="110"/>
      <c r="AR15" s="110"/>
      <c r="AS15" s="107"/>
      <c r="AT15" s="110"/>
      <c r="AU15" s="110"/>
      <c r="AV15" s="107"/>
      <c r="AW15" s="110"/>
      <c r="AX15" s="110"/>
      <c r="AY15" s="107"/>
      <c r="AZ15" s="110"/>
      <c r="BA15" s="110"/>
      <c r="BB15" s="107"/>
      <c r="BC15" s="110"/>
      <c r="BD15" s="110"/>
      <c r="BE15" s="107"/>
      <c r="BF15" s="110"/>
      <c r="BG15" s="110"/>
      <c r="BH15" s="107"/>
      <c r="BI15" s="110"/>
      <c r="BJ15" s="110"/>
      <c r="BK15" s="107"/>
      <c r="BL15" s="110"/>
      <c r="BM15" s="110"/>
      <c r="BN15" s="107"/>
      <c r="BO15" s="110"/>
      <c r="BP15" s="110"/>
      <c r="BQ15" s="107"/>
      <c r="BR15" s="110"/>
      <c r="BS15" s="110"/>
      <c r="BT15" s="107"/>
      <c r="BU15" s="110"/>
      <c r="BV15" s="110"/>
      <c r="BW15" s="107"/>
      <c r="BX15" s="110"/>
      <c r="BY15" s="110"/>
      <c r="BZ15" s="107"/>
      <c r="CA15" s="110"/>
      <c r="CB15" s="110"/>
      <c r="CC15" s="107"/>
      <c r="CD15" s="110"/>
      <c r="CE15" s="110"/>
      <c r="CF15" s="107"/>
      <c r="CG15" s="110"/>
      <c r="CH15" s="110"/>
      <c r="CI15" s="107"/>
      <c r="CJ15" s="110"/>
      <c r="CK15" s="110"/>
      <c r="CL15" s="107"/>
      <c r="CM15" s="110"/>
      <c r="CN15" s="110"/>
      <c r="CO15" s="107"/>
      <c r="CP15" s="110"/>
      <c r="CQ15" s="110"/>
      <c r="CR15" s="107"/>
      <c r="CS15" s="110"/>
      <c r="CT15" s="110"/>
      <c r="CU15" s="107"/>
      <c r="CV15" s="110"/>
      <c r="CW15" s="110"/>
      <c r="CX15" s="107"/>
      <c r="CY15" s="110"/>
      <c r="CZ15" s="110"/>
      <c r="DA15" s="107"/>
      <c r="DB15" s="110"/>
      <c r="DC15" s="110"/>
      <c r="DD15" s="107"/>
      <c r="DE15" s="110"/>
      <c r="DF15" s="110"/>
      <c r="DG15" s="107"/>
      <c r="DH15" s="110"/>
      <c r="DI15" s="110"/>
      <c r="DJ15" s="107"/>
      <c r="DK15" s="110"/>
      <c r="DL15" s="110"/>
      <c r="DM15" s="107"/>
      <c r="DN15" s="110"/>
      <c r="DO15" s="110"/>
      <c r="DP15" s="107"/>
      <c r="DQ15" s="110"/>
      <c r="DR15" s="110"/>
      <c r="DS15" s="107"/>
      <c r="DT15" s="110"/>
      <c r="DU15" s="110"/>
      <c r="DV15" s="132"/>
      <c r="DW15" s="132"/>
      <c r="DX15" s="132"/>
    </row>
    <row r="16" spans="1:128" ht="15" x14ac:dyDescent="0.2">
      <c r="A16" s="94">
        <v>24</v>
      </c>
      <c r="B16" s="174" t="s">
        <v>307</v>
      </c>
      <c r="C16" s="146">
        <v>14</v>
      </c>
      <c r="D16" s="177" t="s">
        <v>117</v>
      </c>
      <c r="E16" s="147">
        <f t="shared" si="0"/>
        <v>0</v>
      </c>
      <c r="F16" s="145">
        <f t="shared" si="6"/>
        <v>0</v>
      </c>
      <c r="G16" s="147">
        <f t="shared" si="1"/>
        <v>0</v>
      </c>
      <c r="H16" s="147">
        <f t="shared" si="2"/>
        <v>0</v>
      </c>
      <c r="I16" s="147">
        <f t="shared" si="3"/>
        <v>0</v>
      </c>
      <c r="J16" s="106">
        <f t="shared" si="4"/>
        <v>0</v>
      </c>
      <c r="K16" s="106">
        <f t="shared" si="5"/>
        <v>0</v>
      </c>
      <c r="L16" s="96"/>
      <c r="M16" s="110"/>
      <c r="N16" s="110"/>
      <c r="O16" s="96"/>
      <c r="P16" s="110"/>
      <c r="Q16" s="110"/>
      <c r="R16" s="96"/>
      <c r="S16" s="110"/>
      <c r="T16" s="110"/>
      <c r="U16" s="96"/>
      <c r="V16" s="110"/>
      <c r="W16" s="110"/>
      <c r="X16" s="96"/>
      <c r="Y16" s="110"/>
      <c r="Z16" s="110"/>
      <c r="AA16" s="96"/>
      <c r="AB16" s="110"/>
      <c r="AC16" s="110"/>
      <c r="AD16" s="96"/>
      <c r="AE16" s="110"/>
      <c r="AF16" s="110"/>
      <c r="AG16" s="96"/>
      <c r="AH16" s="110"/>
      <c r="AI16" s="110"/>
      <c r="AJ16" s="96"/>
      <c r="AK16" s="110"/>
      <c r="AL16" s="110"/>
      <c r="AM16" s="96"/>
      <c r="AN16" s="110"/>
      <c r="AO16" s="110"/>
      <c r="AP16" s="96"/>
      <c r="AQ16" s="110"/>
      <c r="AR16" s="110"/>
      <c r="AS16" s="96"/>
      <c r="AT16" s="110"/>
      <c r="AU16" s="110"/>
      <c r="AV16" s="96"/>
      <c r="AW16" s="110"/>
      <c r="AX16" s="110"/>
      <c r="AY16" s="96"/>
      <c r="AZ16" s="110"/>
      <c r="BA16" s="110"/>
      <c r="BB16" s="96"/>
      <c r="BC16" s="110"/>
      <c r="BD16" s="110"/>
      <c r="BE16" s="96"/>
      <c r="BF16" s="110"/>
      <c r="BG16" s="110"/>
      <c r="BH16" s="96"/>
      <c r="BI16" s="110"/>
      <c r="BJ16" s="110"/>
      <c r="BK16" s="96"/>
      <c r="BL16" s="110"/>
      <c r="BM16" s="110"/>
      <c r="BN16" s="96"/>
      <c r="BO16" s="110"/>
      <c r="BP16" s="110"/>
      <c r="BQ16" s="96"/>
      <c r="BR16" s="110"/>
      <c r="BS16" s="110"/>
      <c r="BT16" s="96"/>
      <c r="BU16" s="110"/>
      <c r="BV16" s="110"/>
      <c r="BW16" s="96"/>
      <c r="BX16" s="110"/>
      <c r="BY16" s="110"/>
      <c r="BZ16" s="96"/>
      <c r="CA16" s="110"/>
      <c r="CB16" s="110"/>
      <c r="CC16" s="96"/>
      <c r="CD16" s="110"/>
      <c r="CE16" s="110"/>
      <c r="CF16" s="96"/>
      <c r="CG16" s="110"/>
      <c r="CH16" s="110"/>
      <c r="CI16" s="96"/>
      <c r="CJ16" s="110"/>
      <c r="CK16" s="110"/>
      <c r="CL16" s="96"/>
      <c r="CM16" s="110"/>
      <c r="CN16" s="110"/>
      <c r="CO16" s="96"/>
      <c r="CP16" s="110"/>
      <c r="CQ16" s="110"/>
      <c r="CR16" s="96"/>
      <c r="CS16" s="110"/>
      <c r="CT16" s="110"/>
      <c r="CU16" s="96"/>
      <c r="CV16" s="110"/>
      <c r="CW16" s="110"/>
      <c r="CX16" s="96"/>
      <c r="CY16" s="110"/>
      <c r="CZ16" s="110"/>
      <c r="DA16" s="96"/>
      <c r="DB16" s="110"/>
      <c r="DC16" s="110"/>
      <c r="DD16" s="96"/>
      <c r="DE16" s="110"/>
      <c r="DF16" s="110"/>
      <c r="DG16" s="96"/>
      <c r="DH16" s="110"/>
      <c r="DI16" s="110"/>
      <c r="DJ16" s="96"/>
      <c r="DK16" s="110"/>
      <c r="DL16" s="110"/>
      <c r="DM16" s="96"/>
      <c r="DN16" s="110"/>
      <c r="DO16" s="110"/>
      <c r="DP16" s="96"/>
      <c r="DQ16" s="110"/>
      <c r="DR16" s="110"/>
      <c r="DS16" s="96"/>
      <c r="DT16" s="110"/>
      <c r="DU16" s="110"/>
      <c r="DV16" s="132"/>
      <c r="DW16" s="132"/>
      <c r="DX16" s="132"/>
    </row>
    <row r="17" spans="1:128" ht="15" x14ac:dyDescent="0.2">
      <c r="A17" s="94">
        <v>9</v>
      </c>
      <c r="B17" s="174" t="s">
        <v>308</v>
      </c>
      <c r="C17" s="146">
        <v>15</v>
      </c>
      <c r="D17" s="177" t="s">
        <v>114</v>
      </c>
      <c r="E17" s="147">
        <f t="shared" si="0"/>
        <v>2</v>
      </c>
      <c r="F17" s="145">
        <f t="shared" si="6"/>
        <v>0</v>
      </c>
      <c r="G17" s="147">
        <f t="shared" si="1"/>
        <v>1</v>
      </c>
      <c r="H17" s="147">
        <f t="shared" si="2"/>
        <v>0</v>
      </c>
      <c r="I17" s="147">
        <f t="shared" si="3"/>
        <v>1</v>
      </c>
      <c r="J17" s="106">
        <f t="shared" si="4"/>
        <v>0.5</v>
      </c>
      <c r="K17" s="106">
        <f t="shared" si="5"/>
        <v>0</v>
      </c>
      <c r="L17" s="107" t="s">
        <v>121</v>
      </c>
      <c r="M17" s="110"/>
      <c r="N17" s="110"/>
      <c r="O17" s="107" t="s">
        <v>121</v>
      </c>
      <c r="P17" s="110"/>
      <c r="Q17" s="110"/>
      <c r="R17" s="96"/>
      <c r="S17" s="110"/>
      <c r="T17" s="110"/>
      <c r="U17" s="96"/>
      <c r="V17" s="110"/>
      <c r="W17" s="110"/>
      <c r="X17" s="96"/>
      <c r="Y17" s="110"/>
      <c r="Z17" s="110"/>
      <c r="AA17" s="96"/>
      <c r="AB17" s="110"/>
      <c r="AC17" s="110"/>
      <c r="AD17" s="96"/>
      <c r="AE17" s="110"/>
      <c r="AF17" s="110"/>
      <c r="AG17" s="96"/>
      <c r="AH17" s="110"/>
      <c r="AI17" s="110"/>
      <c r="AJ17" s="96"/>
      <c r="AK17" s="110"/>
      <c r="AL17" s="110"/>
      <c r="AM17" s="96"/>
      <c r="AN17" s="110"/>
      <c r="AO17" s="110"/>
      <c r="AP17" s="96"/>
      <c r="AQ17" s="110"/>
      <c r="AR17" s="110"/>
      <c r="AS17" s="96"/>
      <c r="AT17" s="110"/>
      <c r="AU17" s="110"/>
      <c r="AV17" s="96"/>
      <c r="AW17" s="110"/>
      <c r="AX17" s="110"/>
      <c r="AY17" s="96"/>
      <c r="AZ17" s="110"/>
      <c r="BA17" s="110"/>
      <c r="BB17" s="96"/>
      <c r="BC17" s="110"/>
      <c r="BD17" s="110"/>
      <c r="BE17" s="96"/>
      <c r="BF17" s="110"/>
      <c r="BG17" s="110"/>
      <c r="BH17" s="96"/>
      <c r="BI17" s="110"/>
      <c r="BJ17" s="110"/>
      <c r="BK17" s="96"/>
      <c r="BL17" s="110"/>
      <c r="BM17" s="110"/>
      <c r="BN17" s="96"/>
      <c r="BO17" s="110"/>
      <c r="BP17" s="110"/>
      <c r="BQ17" s="96"/>
      <c r="BR17" s="110"/>
      <c r="BS17" s="110"/>
      <c r="BT17" s="96"/>
      <c r="BU17" s="110"/>
      <c r="BV17" s="110"/>
      <c r="BW17" s="96"/>
      <c r="BX17" s="110"/>
      <c r="BY17" s="110"/>
      <c r="BZ17" s="96"/>
      <c r="CA17" s="110"/>
      <c r="CB17" s="110"/>
      <c r="CC17" s="96"/>
      <c r="CD17" s="110"/>
      <c r="CE17" s="110"/>
      <c r="CF17" s="96"/>
      <c r="CG17" s="110"/>
      <c r="CH17" s="110"/>
      <c r="CI17" s="96"/>
      <c r="CJ17" s="110"/>
      <c r="CK17" s="110"/>
      <c r="CL17" s="96"/>
      <c r="CM17" s="110"/>
      <c r="CN17" s="110"/>
      <c r="CO17" s="96"/>
      <c r="CP17" s="110"/>
      <c r="CQ17" s="110"/>
      <c r="CR17" s="96"/>
      <c r="CS17" s="110"/>
      <c r="CT17" s="110"/>
      <c r="CU17" s="96"/>
      <c r="CV17" s="110"/>
      <c r="CW17" s="110"/>
      <c r="CX17" s="96"/>
      <c r="CY17" s="110"/>
      <c r="CZ17" s="110"/>
      <c r="DA17" s="96"/>
      <c r="DB17" s="110"/>
      <c r="DC17" s="110"/>
      <c r="DD17" s="96"/>
      <c r="DE17" s="110"/>
      <c r="DF17" s="110"/>
      <c r="DG17" s="96"/>
      <c r="DH17" s="110"/>
      <c r="DI17" s="110"/>
      <c r="DJ17" s="96"/>
      <c r="DK17" s="110"/>
      <c r="DL17" s="110"/>
      <c r="DM17" s="96"/>
      <c r="DN17" s="110"/>
      <c r="DO17" s="110"/>
      <c r="DP17" s="96"/>
      <c r="DQ17" s="110"/>
      <c r="DR17" s="110"/>
      <c r="DS17" s="96"/>
      <c r="DT17" s="110"/>
      <c r="DU17" s="110"/>
      <c r="DV17" s="132"/>
      <c r="DW17" s="132"/>
      <c r="DX17" s="132"/>
    </row>
    <row r="18" spans="1:128" ht="15" x14ac:dyDescent="0.2">
      <c r="A18" s="94">
        <v>17</v>
      </c>
      <c r="B18" s="174" t="s">
        <v>309</v>
      </c>
      <c r="C18" s="146">
        <v>17</v>
      </c>
      <c r="D18" s="177" t="s">
        <v>116</v>
      </c>
      <c r="E18" s="147">
        <f t="shared" si="0"/>
        <v>0</v>
      </c>
      <c r="F18" s="145">
        <f t="shared" si="6"/>
        <v>0</v>
      </c>
      <c r="G18" s="147">
        <f t="shared" si="1"/>
        <v>0</v>
      </c>
      <c r="H18" s="147">
        <f t="shared" si="2"/>
        <v>0</v>
      </c>
      <c r="I18" s="147">
        <f t="shared" si="3"/>
        <v>0</v>
      </c>
      <c r="J18" s="106">
        <f t="shared" si="4"/>
        <v>0</v>
      </c>
      <c r="K18" s="106">
        <f t="shared" si="5"/>
        <v>0.25</v>
      </c>
      <c r="L18" s="96"/>
      <c r="M18" s="110"/>
      <c r="N18" s="110"/>
      <c r="O18" s="96"/>
      <c r="P18" s="110"/>
      <c r="Q18" s="110"/>
      <c r="R18" s="96"/>
      <c r="S18" s="110"/>
      <c r="T18" s="110"/>
      <c r="U18" s="96" t="s">
        <v>122</v>
      </c>
      <c r="V18" s="110"/>
      <c r="W18" s="110"/>
      <c r="X18" s="96"/>
      <c r="Y18" s="110"/>
      <c r="Z18" s="110"/>
      <c r="AA18" s="96"/>
      <c r="AB18" s="110"/>
      <c r="AC18" s="110"/>
      <c r="AD18" s="96"/>
      <c r="AE18" s="110"/>
      <c r="AF18" s="110"/>
      <c r="AG18" s="96"/>
      <c r="AH18" s="110"/>
      <c r="AI18" s="110"/>
      <c r="AJ18" s="96"/>
      <c r="AK18" s="110"/>
      <c r="AL18" s="110"/>
      <c r="AM18" s="96"/>
      <c r="AN18" s="110"/>
      <c r="AO18" s="110"/>
      <c r="AP18" s="96"/>
      <c r="AQ18" s="110"/>
      <c r="AR18" s="110"/>
      <c r="AS18" s="96"/>
      <c r="AT18" s="110"/>
      <c r="AU18" s="110"/>
      <c r="AV18" s="96"/>
      <c r="AW18" s="110"/>
      <c r="AX18" s="110"/>
      <c r="AY18" s="96"/>
      <c r="AZ18" s="110"/>
      <c r="BA18" s="110"/>
      <c r="BB18" s="96"/>
      <c r="BC18" s="110"/>
      <c r="BD18" s="110"/>
      <c r="BE18" s="96"/>
      <c r="BF18" s="110"/>
      <c r="BG18" s="110"/>
      <c r="BH18" s="96"/>
      <c r="BI18" s="110"/>
      <c r="BJ18" s="110"/>
      <c r="BK18" s="96"/>
      <c r="BL18" s="110"/>
      <c r="BM18" s="110"/>
      <c r="BN18" s="96"/>
      <c r="BO18" s="110"/>
      <c r="BP18" s="110"/>
      <c r="BQ18" s="96"/>
      <c r="BR18" s="110"/>
      <c r="BS18" s="110"/>
      <c r="BT18" s="96"/>
      <c r="BU18" s="110"/>
      <c r="BV18" s="110"/>
      <c r="BW18" s="96"/>
      <c r="BX18" s="110"/>
      <c r="BY18" s="110"/>
      <c r="BZ18" s="96"/>
      <c r="CA18" s="110"/>
      <c r="CB18" s="110"/>
      <c r="CC18" s="96"/>
      <c r="CD18" s="110"/>
      <c r="CE18" s="110"/>
      <c r="CF18" s="96"/>
      <c r="CG18" s="110"/>
      <c r="CH18" s="110"/>
      <c r="CI18" s="96"/>
      <c r="CJ18" s="110"/>
      <c r="CK18" s="110"/>
      <c r="CL18" s="96"/>
      <c r="CM18" s="110"/>
      <c r="CN18" s="110"/>
      <c r="CO18" s="96"/>
      <c r="CP18" s="110"/>
      <c r="CQ18" s="110"/>
      <c r="CR18" s="96"/>
      <c r="CS18" s="110"/>
      <c r="CT18" s="110"/>
      <c r="CU18" s="96"/>
      <c r="CV18" s="110"/>
      <c r="CW18" s="110"/>
      <c r="CX18" s="96"/>
      <c r="CY18" s="110"/>
      <c r="CZ18" s="110"/>
      <c r="DA18" s="96"/>
      <c r="DB18" s="110"/>
      <c r="DC18" s="110"/>
      <c r="DD18" s="96"/>
      <c r="DE18" s="110"/>
      <c r="DF18" s="110"/>
      <c r="DG18" s="96"/>
      <c r="DH18" s="110"/>
      <c r="DI18" s="110"/>
      <c r="DJ18" s="96"/>
      <c r="DK18" s="110"/>
      <c r="DL18" s="110"/>
      <c r="DM18" s="96"/>
      <c r="DN18" s="110"/>
      <c r="DO18" s="110"/>
      <c r="DP18" s="96"/>
      <c r="DQ18" s="110"/>
      <c r="DR18" s="110"/>
      <c r="DS18" s="96"/>
      <c r="DT18" s="110"/>
      <c r="DU18" s="110"/>
      <c r="DV18" s="132"/>
      <c r="DW18" s="132"/>
      <c r="DX18" s="132"/>
    </row>
    <row r="19" spans="1:128" ht="15" x14ac:dyDescent="0.2">
      <c r="A19" s="94">
        <v>11</v>
      </c>
      <c r="B19" s="174" t="s">
        <v>310</v>
      </c>
      <c r="C19" s="146">
        <v>18</v>
      </c>
      <c r="D19" s="177" t="s">
        <v>116</v>
      </c>
      <c r="E19" s="147">
        <f t="shared" si="0"/>
        <v>0</v>
      </c>
      <c r="F19" s="145">
        <f t="shared" si="6"/>
        <v>0</v>
      </c>
      <c r="G19" s="147">
        <f t="shared" si="1"/>
        <v>0</v>
      </c>
      <c r="H19" s="147">
        <f t="shared" si="2"/>
        <v>0</v>
      </c>
      <c r="I19" s="147">
        <f t="shared" si="3"/>
        <v>0</v>
      </c>
      <c r="J19" s="106">
        <f t="shared" si="4"/>
        <v>0</v>
      </c>
      <c r="K19" s="106">
        <f t="shared" si="5"/>
        <v>0.5</v>
      </c>
      <c r="L19" s="96"/>
      <c r="M19" s="110"/>
      <c r="N19" s="110"/>
      <c r="O19" s="96" t="s">
        <v>122</v>
      </c>
      <c r="P19" s="110"/>
      <c r="Q19" s="110"/>
      <c r="R19" s="96"/>
      <c r="S19" s="110"/>
      <c r="T19" s="110"/>
      <c r="U19" s="96" t="s">
        <v>122</v>
      </c>
      <c r="V19" s="110"/>
      <c r="W19" s="110"/>
      <c r="X19" s="96"/>
      <c r="Y19" s="110"/>
      <c r="Z19" s="110"/>
      <c r="AA19" s="96"/>
      <c r="AB19" s="110"/>
      <c r="AC19" s="110"/>
      <c r="AD19" s="96"/>
      <c r="AE19" s="110"/>
      <c r="AF19" s="110"/>
      <c r="AG19" s="96"/>
      <c r="AH19" s="110"/>
      <c r="AI19" s="110"/>
      <c r="AJ19" s="96"/>
      <c r="AK19" s="110"/>
      <c r="AL19" s="110"/>
      <c r="AM19" s="96"/>
      <c r="AN19" s="110"/>
      <c r="AO19" s="110"/>
      <c r="AP19" s="96"/>
      <c r="AQ19" s="110"/>
      <c r="AR19" s="110"/>
      <c r="AS19" s="96"/>
      <c r="AT19" s="110"/>
      <c r="AU19" s="110"/>
      <c r="AV19" s="96"/>
      <c r="AW19" s="110"/>
      <c r="AX19" s="110"/>
      <c r="AY19" s="96"/>
      <c r="AZ19" s="110"/>
      <c r="BA19" s="110"/>
      <c r="BB19" s="96"/>
      <c r="BC19" s="110"/>
      <c r="BD19" s="110"/>
      <c r="BE19" s="96"/>
      <c r="BF19" s="110"/>
      <c r="BG19" s="110"/>
      <c r="BH19" s="96"/>
      <c r="BI19" s="110"/>
      <c r="BJ19" s="110"/>
      <c r="BK19" s="96"/>
      <c r="BL19" s="110"/>
      <c r="BM19" s="110"/>
      <c r="BN19" s="96"/>
      <c r="BO19" s="110"/>
      <c r="BP19" s="110"/>
      <c r="BQ19" s="96"/>
      <c r="BR19" s="110"/>
      <c r="BS19" s="110"/>
      <c r="BT19" s="96"/>
      <c r="BU19" s="110"/>
      <c r="BV19" s="110"/>
      <c r="BW19" s="96"/>
      <c r="BX19" s="110"/>
      <c r="BY19" s="110"/>
      <c r="BZ19" s="96"/>
      <c r="CA19" s="110"/>
      <c r="CB19" s="110"/>
      <c r="CC19" s="96"/>
      <c r="CD19" s="110"/>
      <c r="CE19" s="110"/>
      <c r="CF19" s="96"/>
      <c r="CG19" s="110"/>
      <c r="CH19" s="110"/>
      <c r="CI19" s="96"/>
      <c r="CJ19" s="110"/>
      <c r="CK19" s="110"/>
      <c r="CL19" s="96"/>
      <c r="CM19" s="110"/>
      <c r="CN19" s="110"/>
      <c r="CO19" s="96"/>
      <c r="CP19" s="110"/>
      <c r="CQ19" s="110"/>
      <c r="CR19" s="96"/>
      <c r="CS19" s="110"/>
      <c r="CT19" s="110"/>
      <c r="CU19" s="96"/>
      <c r="CV19" s="110"/>
      <c r="CW19" s="110"/>
      <c r="CX19" s="96"/>
      <c r="CY19" s="110"/>
      <c r="CZ19" s="110"/>
      <c r="DA19" s="96"/>
      <c r="DB19" s="110"/>
      <c r="DC19" s="110"/>
      <c r="DD19" s="96"/>
      <c r="DE19" s="110"/>
      <c r="DF19" s="110"/>
      <c r="DG19" s="96"/>
      <c r="DH19" s="110"/>
      <c r="DI19" s="110"/>
      <c r="DJ19" s="96"/>
      <c r="DK19" s="110"/>
      <c r="DL19" s="110"/>
      <c r="DM19" s="96"/>
      <c r="DN19" s="110"/>
      <c r="DO19" s="110"/>
      <c r="DP19" s="96"/>
      <c r="DQ19" s="110"/>
      <c r="DR19" s="110"/>
      <c r="DS19" s="96"/>
      <c r="DT19" s="110"/>
      <c r="DU19" s="110"/>
      <c r="DV19" s="132"/>
      <c r="DW19" s="132"/>
      <c r="DX19" s="132"/>
    </row>
    <row r="20" spans="1:128" ht="15" x14ac:dyDescent="0.2">
      <c r="A20" s="94">
        <v>16</v>
      </c>
      <c r="B20" s="174" t="s">
        <v>311</v>
      </c>
      <c r="C20" s="146">
        <v>19</v>
      </c>
      <c r="D20" s="177" t="s">
        <v>116</v>
      </c>
      <c r="E20" s="147">
        <f t="shared" si="0"/>
        <v>0</v>
      </c>
      <c r="F20" s="175">
        <f t="shared" si="6"/>
        <v>0</v>
      </c>
      <c r="G20" s="147">
        <f t="shared" si="1"/>
        <v>0</v>
      </c>
      <c r="H20" s="147">
        <f t="shared" si="2"/>
        <v>0</v>
      </c>
      <c r="I20" s="147">
        <f t="shared" si="3"/>
        <v>0</v>
      </c>
      <c r="J20" s="106">
        <f t="shared" si="4"/>
        <v>0</v>
      </c>
      <c r="K20" s="106">
        <f t="shared" si="5"/>
        <v>0.25</v>
      </c>
      <c r="L20" s="96"/>
      <c r="M20" s="110"/>
      <c r="N20" s="110"/>
      <c r="O20" s="96"/>
      <c r="P20" s="110"/>
      <c r="Q20" s="110"/>
      <c r="R20" s="96"/>
      <c r="S20" s="110"/>
      <c r="T20" s="110"/>
      <c r="U20" s="96" t="s">
        <v>122</v>
      </c>
      <c r="V20" s="110"/>
      <c r="W20" s="110"/>
      <c r="X20" s="96"/>
      <c r="Y20" s="110"/>
      <c r="Z20" s="110"/>
      <c r="AA20" s="96"/>
      <c r="AB20" s="110"/>
      <c r="AC20" s="110"/>
      <c r="AD20" s="96"/>
      <c r="AE20" s="110"/>
      <c r="AF20" s="110"/>
      <c r="AG20" s="96"/>
      <c r="AH20" s="110"/>
      <c r="AI20" s="110"/>
      <c r="AJ20" s="96"/>
      <c r="AK20" s="110"/>
      <c r="AL20" s="110"/>
      <c r="AM20" s="96"/>
      <c r="AN20" s="110"/>
      <c r="AO20" s="110"/>
      <c r="AP20" s="96"/>
      <c r="AQ20" s="110"/>
      <c r="AR20" s="110"/>
      <c r="AS20" s="96"/>
      <c r="AT20" s="110"/>
      <c r="AU20" s="110"/>
      <c r="AV20" s="96"/>
      <c r="AW20" s="110"/>
      <c r="AX20" s="110"/>
      <c r="AY20" s="96"/>
      <c r="AZ20" s="110"/>
      <c r="BA20" s="110"/>
      <c r="BB20" s="96"/>
      <c r="BC20" s="110"/>
      <c r="BD20" s="110"/>
      <c r="BE20" s="96"/>
      <c r="BF20" s="110"/>
      <c r="BG20" s="110"/>
      <c r="BH20" s="96"/>
      <c r="BI20" s="110"/>
      <c r="BJ20" s="110"/>
      <c r="BK20" s="96"/>
      <c r="BL20" s="110"/>
      <c r="BM20" s="110"/>
      <c r="BN20" s="96"/>
      <c r="BO20" s="110"/>
      <c r="BP20" s="110"/>
      <c r="BQ20" s="96"/>
      <c r="BR20" s="110"/>
      <c r="BS20" s="110"/>
      <c r="BT20" s="96"/>
      <c r="BU20" s="110"/>
      <c r="BV20" s="110"/>
      <c r="BW20" s="96"/>
      <c r="BX20" s="110"/>
      <c r="BY20" s="110"/>
      <c r="BZ20" s="96"/>
      <c r="CA20" s="110"/>
      <c r="CB20" s="110"/>
      <c r="CC20" s="96"/>
      <c r="CD20" s="110"/>
      <c r="CE20" s="110"/>
      <c r="CF20" s="96"/>
      <c r="CG20" s="110"/>
      <c r="CH20" s="110"/>
      <c r="CI20" s="96"/>
      <c r="CJ20" s="110"/>
      <c r="CK20" s="110"/>
      <c r="CL20" s="96"/>
      <c r="CM20" s="110"/>
      <c r="CN20" s="110"/>
      <c r="CO20" s="96"/>
      <c r="CP20" s="110"/>
      <c r="CQ20" s="110"/>
      <c r="CR20" s="96"/>
      <c r="CS20" s="110"/>
      <c r="CT20" s="110"/>
      <c r="CU20" s="96"/>
      <c r="CV20" s="110"/>
      <c r="CW20" s="110"/>
      <c r="CX20" s="96"/>
      <c r="CY20" s="110"/>
      <c r="CZ20" s="110"/>
      <c r="DA20" s="96"/>
      <c r="DB20" s="110"/>
      <c r="DC20" s="110"/>
      <c r="DD20" s="96"/>
      <c r="DE20" s="110"/>
      <c r="DF20" s="110"/>
      <c r="DG20" s="96"/>
      <c r="DH20" s="110"/>
      <c r="DI20" s="110"/>
      <c r="DJ20" s="96"/>
      <c r="DK20" s="110"/>
      <c r="DL20" s="110"/>
      <c r="DM20" s="96"/>
      <c r="DN20" s="110"/>
      <c r="DO20" s="110"/>
      <c r="DP20" s="96"/>
      <c r="DQ20" s="110"/>
      <c r="DR20" s="110"/>
      <c r="DS20" s="96"/>
      <c r="DT20" s="110"/>
      <c r="DU20" s="110"/>
      <c r="DV20" s="132"/>
      <c r="DW20" s="132"/>
      <c r="DX20" s="132"/>
    </row>
    <row r="21" spans="1:128" ht="15" x14ac:dyDescent="0.2">
      <c r="A21" s="94">
        <v>22</v>
      </c>
      <c r="B21" s="174" t="s">
        <v>312</v>
      </c>
      <c r="C21" s="146">
        <v>20</v>
      </c>
      <c r="D21" s="177" t="s">
        <v>117</v>
      </c>
      <c r="E21" s="147">
        <f t="shared" si="0"/>
        <v>1</v>
      </c>
      <c r="F21" s="145">
        <f t="shared" si="6"/>
        <v>1</v>
      </c>
      <c r="G21" s="147">
        <f t="shared" si="1"/>
        <v>1</v>
      </c>
      <c r="H21" s="147">
        <f t="shared" si="2"/>
        <v>0</v>
      </c>
      <c r="I21" s="147">
        <f t="shared" si="3"/>
        <v>0</v>
      </c>
      <c r="J21" s="106">
        <f t="shared" si="4"/>
        <v>0.25</v>
      </c>
      <c r="K21" s="106">
        <f t="shared" si="5"/>
        <v>0.5</v>
      </c>
      <c r="L21" s="107" t="s">
        <v>121</v>
      </c>
      <c r="M21" s="110"/>
      <c r="N21" s="110"/>
      <c r="O21" s="96"/>
      <c r="P21" s="110"/>
      <c r="Q21" s="110"/>
      <c r="R21" s="96" t="s">
        <v>122</v>
      </c>
      <c r="S21" s="110">
        <v>1</v>
      </c>
      <c r="T21" s="110"/>
      <c r="U21" s="96" t="s">
        <v>122</v>
      </c>
      <c r="V21" s="110"/>
      <c r="W21" s="110"/>
      <c r="X21" s="107"/>
      <c r="Y21" s="110"/>
      <c r="Z21" s="110"/>
      <c r="AA21" s="107"/>
      <c r="AB21" s="110"/>
      <c r="AC21" s="110"/>
      <c r="AD21" s="107"/>
      <c r="AE21" s="110"/>
      <c r="AF21" s="110"/>
      <c r="AG21" s="107"/>
      <c r="AH21" s="110"/>
      <c r="AI21" s="110"/>
      <c r="AJ21" s="107"/>
      <c r="AK21" s="110"/>
      <c r="AL21" s="110"/>
      <c r="AM21" s="107"/>
      <c r="AN21" s="110"/>
      <c r="AO21" s="110"/>
      <c r="AP21" s="107"/>
      <c r="AQ21" s="110"/>
      <c r="AR21" s="110"/>
      <c r="AS21" s="107"/>
      <c r="AT21" s="110"/>
      <c r="AU21" s="110"/>
      <c r="AV21" s="107"/>
      <c r="AW21" s="110"/>
      <c r="AX21" s="110"/>
      <c r="AY21" s="107"/>
      <c r="AZ21" s="110"/>
      <c r="BA21" s="110"/>
      <c r="BB21" s="107"/>
      <c r="BC21" s="110"/>
      <c r="BD21" s="110"/>
      <c r="BE21" s="107"/>
      <c r="BF21" s="110"/>
      <c r="BG21" s="110"/>
      <c r="BH21" s="107"/>
      <c r="BI21" s="110"/>
      <c r="BJ21" s="110"/>
      <c r="BK21" s="107"/>
      <c r="BL21" s="110"/>
      <c r="BM21" s="110"/>
      <c r="BN21" s="107"/>
      <c r="BO21" s="110"/>
      <c r="BP21" s="110"/>
      <c r="BQ21" s="107"/>
      <c r="BR21" s="110"/>
      <c r="BS21" s="110"/>
      <c r="BT21" s="107"/>
      <c r="BU21" s="110"/>
      <c r="BV21" s="110"/>
      <c r="BW21" s="107"/>
      <c r="BX21" s="110"/>
      <c r="BY21" s="110"/>
      <c r="BZ21" s="107"/>
      <c r="CA21" s="110"/>
      <c r="CB21" s="110"/>
      <c r="CC21" s="107"/>
      <c r="CD21" s="110"/>
      <c r="CE21" s="110"/>
      <c r="CF21" s="107"/>
      <c r="CG21" s="110"/>
      <c r="CH21" s="110"/>
      <c r="CI21" s="107"/>
      <c r="CJ21" s="110"/>
      <c r="CK21" s="110"/>
      <c r="CL21" s="107"/>
      <c r="CM21" s="110"/>
      <c r="CN21" s="110"/>
      <c r="CO21" s="107"/>
      <c r="CP21" s="110"/>
      <c r="CQ21" s="110"/>
      <c r="CR21" s="107"/>
      <c r="CS21" s="110"/>
      <c r="CT21" s="110"/>
      <c r="CU21" s="107"/>
      <c r="CV21" s="110"/>
      <c r="CW21" s="110"/>
      <c r="CX21" s="107"/>
      <c r="CY21" s="110"/>
      <c r="CZ21" s="110"/>
      <c r="DA21" s="107"/>
      <c r="DB21" s="110"/>
      <c r="DC21" s="110"/>
      <c r="DD21" s="107"/>
      <c r="DE21" s="110"/>
      <c r="DF21" s="110"/>
      <c r="DG21" s="107"/>
      <c r="DH21" s="110"/>
      <c r="DI21" s="110"/>
      <c r="DJ21" s="107"/>
      <c r="DK21" s="110"/>
      <c r="DL21" s="110"/>
      <c r="DM21" s="107"/>
      <c r="DN21" s="110"/>
      <c r="DO21" s="110"/>
      <c r="DP21" s="107"/>
      <c r="DQ21" s="110"/>
      <c r="DR21" s="110"/>
      <c r="DS21" s="107"/>
      <c r="DT21" s="110"/>
      <c r="DU21" s="110"/>
      <c r="DV21" s="132"/>
      <c r="DW21" s="132"/>
      <c r="DX21" s="132"/>
    </row>
    <row r="22" spans="1:128" ht="15" x14ac:dyDescent="0.2">
      <c r="A22" s="94">
        <v>4</v>
      </c>
      <c r="B22" s="174" t="s">
        <v>313</v>
      </c>
      <c r="C22" s="146">
        <v>21</v>
      </c>
      <c r="D22" s="177" t="s">
        <v>114</v>
      </c>
      <c r="E22" s="147">
        <f t="shared" si="0"/>
        <v>0</v>
      </c>
      <c r="F22" s="145">
        <f t="shared" si="6"/>
        <v>0</v>
      </c>
      <c r="G22" s="147">
        <f t="shared" si="1"/>
        <v>0</v>
      </c>
      <c r="H22" s="147">
        <f t="shared" si="2"/>
        <v>0</v>
      </c>
      <c r="I22" s="147">
        <f t="shared" si="3"/>
        <v>0</v>
      </c>
      <c r="J22" s="106">
        <f t="shared" si="4"/>
        <v>0</v>
      </c>
      <c r="K22" s="106">
        <f t="shared" si="5"/>
        <v>0</v>
      </c>
      <c r="L22" s="96"/>
      <c r="M22" s="110"/>
      <c r="N22" s="110"/>
      <c r="O22" s="96"/>
      <c r="P22" s="110"/>
      <c r="Q22" s="110"/>
      <c r="R22" s="96"/>
      <c r="S22" s="110"/>
      <c r="T22" s="110"/>
      <c r="U22" s="96"/>
      <c r="V22" s="110"/>
      <c r="W22" s="110"/>
      <c r="X22" s="96"/>
      <c r="Y22" s="110"/>
      <c r="Z22" s="110"/>
      <c r="AA22" s="96"/>
      <c r="AB22" s="110"/>
      <c r="AC22" s="110"/>
      <c r="AD22" s="96"/>
      <c r="AE22" s="110"/>
      <c r="AF22" s="110"/>
      <c r="AG22" s="96"/>
      <c r="AH22" s="110"/>
      <c r="AI22" s="110"/>
      <c r="AJ22" s="96"/>
      <c r="AK22" s="110"/>
      <c r="AL22" s="110"/>
      <c r="AM22" s="96"/>
      <c r="AN22" s="110"/>
      <c r="AO22" s="110"/>
      <c r="AP22" s="96"/>
      <c r="AQ22" s="110"/>
      <c r="AR22" s="110"/>
      <c r="AS22" s="96"/>
      <c r="AT22" s="110"/>
      <c r="AU22" s="110"/>
      <c r="AV22" s="96"/>
      <c r="AW22" s="110"/>
      <c r="AX22" s="110"/>
      <c r="AY22" s="96"/>
      <c r="AZ22" s="110"/>
      <c r="BA22" s="110"/>
      <c r="BB22" s="96"/>
      <c r="BC22" s="110"/>
      <c r="BD22" s="110"/>
      <c r="BE22" s="96"/>
      <c r="BF22" s="110"/>
      <c r="BG22" s="110"/>
      <c r="BH22" s="96"/>
      <c r="BI22" s="110"/>
      <c r="BJ22" s="110"/>
      <c r="BK22" s="96"/>
      <c r="BL22" s="110"/>
      <c r="BM22" s="110"/>
      <c r="BN22" s="96"/>
      <c r="BO22" s="110"/>
      <c r="BP22" s="110"/>
      <c r="BQ22" s="96"/>
      <c r="BR22" s="110"/>
      <c r="BS22" s="110"/>
      <c r="BT22" s="96"/>
      <c r="BU22" s="110"/>
      <c r="BV22" s="110"/>
      <c r="BW22" s="96"/>
      <c r="BX22" s="110"/>
      <c r="BY22" s="110"/>
      <c r="BZ22" s="96"/>
      <c r="CA22" s="110"/>
      <c r="CB22" s="110"/>
      <c r="CC22" s="96"/>
      <c r="CD22" s="110"/>
      <c r="CE22" s="110"/>
      <c r="CF22" s="96"/>
      <c r="CG22" s="110"/>
      <c r="CH22" s="110"/>
      <c r="CI22" s="96"/>
      <c r="CJ22" s="110"/>
      <c r="CK22" s="110"/>
      <c r="CL22" s="96"/>
      <c r="CM22" s="110"/>
      <c r="CN22" s="110"/>
      <c r="CO22" s="96"/>
      <c r="CP22" s="110"/>
      <c r="CQ22" s="110"/>
      <c r="CR22" s="96"/>
      <c r="CS22" s="110"/>
      <c r="CT22" s="110"/>
      <c r="CU22" s="96"/>
      <c r="CV22" s="110"/>
      <c r="CW22" s="110"/>
      <c r="CX22" s="96"/>
      <c r="CY22" s="110"/>
      <c r="CZ22" s="110"/>
      <c r="DA22" s="96"/>
      <c r="DB22" s="110"/>
      <c r="DC22" s="110"/>
      <c r="DD22" s="96"/>
      <c r="DE22" s="110"/>
      <c r="DF22" s="110"/>
      <c r="DG22" s="96"/>
      <c r="DH22" s="110"/>
      <c r="DI22" s="110"/>
      <c r="DJ22" s="96"/>
      <c r="DK22" s="110"/>
      <c r="DL22" s="110"/>
      <c r="DM22" s="96"/>
      <c r="DN22" s="110"/>
      <c r="DO22" s="110"/>
      <c r="DP22" s="96"/>
      <c r="DQ22" s="110"/>
      <c r="DR22" s="110"/>
      <c r="DS22" s="96"/>
      <c r="DT22" s="110"/>
      <c r="DU22" s="110"/>
      <c r="DV22" s="132"/>
      <c r="DW22" s="132"/>
      <c r="DX22" s="132"/>
    </row>
    <row r="23" spans="1:128" ht="15" x14ac:dyDescent="0.2">
      <c r="A23" s="94">
        <v>27</v>
      </c>
      <c r="B23" s="174" t="s">
        <v>314</v>
      </c>
      <c r="C23" s="146">
        <v>22</v>
      </c>
      <c r="D23" s="177" t="s">
        <v>117</v>
      </c>
      <c r="E23" s="147">
        <f t="shared" si="0"/>
        <v>0</v>
      </c>
      <c r="F23" s="145">
        <f t="shared" si="6"/>
        <v>0</v>
      </c>
      <c r="G23" s="147">
        <f t="shared" si="1"/>
        <v>0</v>
      </c>
      <c r="H23" s="147">
        <f t="shared" si="2"/>
        <v>0</v>
      </c>
      <c r="I23" s="147">
        <f t="shared" si="3"/>
        <v>0</v>
      </c>
      <c r="J23" s="106">
        <f t="shared" si="4"/>
        <v>0</v>
      </c>
      <c r="K23" s="106">
        <f t="shared" si="5"/>
        <v>1</v>
      </c>
      <c r="L23" s="96" t="s">
        <v>122</v>
      </c>
      <c r="M23" s="110"/>
      <c r="N23" s="110"/>
      <c r="O23" s="96" t="s">
        <v>122</v>
      </c>
      <c r="P23" s="110"/>
      <c r="Q23" s="110"/>
      <c r="R23" s="96" t="s">
        <v>122</v>
      </c>
      <c r="S23" s="110"/>
      <c r="T23" s="110"/>
      <c r="U23" s="96" t="s">
        <v>122</v>
      </c>
      <c r="V23" s="110"/>
      <c r="W23" s="110"/>
      <c r="X23" s="96"/>
      <c r="Y23" s="110"/>
      <c r="Z23" s="110"/>
      <c r="AA23" s="96"/>
      <c r="AB23" s="110"/>
      <c r="AC23" s="110"/>
      <c r="AD23" s="96"/>
      <c r="AE23" s="110"/>
      <c r="AF23" s="110"/>
      <c r="AG23" s="96"/>
      <c r="AH23" s="110"/>
      <c r="AI23" s="110"/>
      <c r="AJ23" s="96"/>
      <c r="AK23" s="110"/>
      <c r="AL23" s="110"/>
      <c r="AM23" s="96"/>
      <c r="AN23" s="110"/>
      <c r="AO23" s="110"/>
      <c r="AP23" s="96"/>
      <c r="AQ23" s="110"/>
      <c r="AR23" s="110"/>
      <c r="AS23" s="96"/>
      <c r="AT23" s="110"/>
      <c r="AU23" s="110"/>
      <c r="AV23" s="96"/>
      <c r="AW23" s="110"/>
      <c r="AX23" s="110"/>
      <c r="AY23" s="96"/>
      <c r="AZ23" s="110"/>
      <c r="BA23" s="110"/>
      <c r="BB23" s="96"/>
      <c r="BC23" s="110"/>
      <c r="BD23" s="110"/>
      <c r="BE23" s="96"/>
      <c r="BF23" s="110"/>
      <c r="BG23" s="110"/>
      <c r="BH23" s="96"/>
      <c r="BI23" s="110"/>
      <c r="BJ23" s="110"/>
      <c r="BK23" s="96"/>
      <c r="BL23" s="110"/>
      <c r="BM23" s="110"/>
      <c r="BN23" s="96"/>
      <c r="BO23" s="110"/>
      <c r="BP23" s="110"/>
      <c r="BQ23" s="96"/>
      <c r="BR23" s="110"/>
      <c r="BS23" s="110"/>
      <c r="BT23" s="96"/>
      <c r="BU23" s="110"/>
      <c r="BV23" s="110"/>
      <c r="BW23" s="96"/>
      <c r="BX23" s="110"/>
      <c r="BY23" s="110"/>
      <c r="BZ23" s="96"/>
      <c r="CA23" s="110"/>
      <c r="CB23" s="110"/>
      <c r="CC23" s="96"/>
      <c r="CD23" s="110"/>
      <c r="CE23" s="110"/>
      <c r="CF23" s="96"/>
      <c r="CG23" s="110"/>
      <c r="CH23" s="110"/>
      <c r="CI23" s="96"/>
      <c r="CJ23" s="110"/>
      <c r="CK23" s="110"/>
      <c r="CL23" s="96"/>
      <c r="CM23" s="110"/>
      <c r="CN23" s="110"/>
      <c r="CO23" s="96"/>
      <c r="CP23" s="110"/>
      <c r="CQ23" s="110"/>
      <c r="CR23" s="96"/>
      <c r="CS23" s="110"/>
      <c r="CT23" s="110"/>
      <c r="CU23" s="96"/>
      <c r="CV23" s="110"/>
      <c r="CW23" s="110"/>
      <c r="CX23" s="96"/>
      <c r="CY23" s="110"/>
      <c r="CZ23" s="110"/>
      <c r="DA23" s="96"/>
      <c r="DB23" s="110"/>
      <c r="DC23" s="110"/>
      <c r="DD23" s="96"/>
      <c r="DE23" s="110"/>
      <c r="DF23" s="110"/>
      <c r="DG23" s="96"/>
      <c r="DH23" s="110"/>
      <c r="DI23" s="110"/>
      <c r="DJ23" s="96"/>
      <c r="DK23" s="110"/>
      <c r="DL23" s="110"/>
      <c r="DM23" s="96"/>
      <c r="DN23" s="110"/>
      <c r="DO23" s="110"/>
      <c r="DP23" s="96"/>
      <c r="DQ23" s="110"/>
      <c r="DR23" s="110"/>
      <c r="DS23" s="96"/>
      <c r="DT23" s="110"/>
      <c r="DU23" s="110"/>
      <c r="DV23" s="132"/>
      <c r="DW23" s="132"/>
      <c r="DX23" s="132"/>
    </row>
    <row r="24" spans="1:128" ht="15" x14ac:dyDescent="0.2">
      <c r="A24" s="94">
        <v>7</v>
      </c>
      <c r="B24" s="174" t="s">
        <v>315</v>
      </c>
      <c r="C24" s="146">
        <v>23</v>
      </c>
      <c r="D24" s="177" t="s">
        <v>114</v>
      </c>
      <c r="E24" s="147">
        <f t="shared" si="0"/>
        <v>2</v>
      </c>
      <c r="F24" s="145">
        <f t="shared" si="6"/>
        <v>0</v>
      </c>
      <c r="G24" s="147">
        <f t="shared" si="1"/>
        <v>1</v>
      </c>
      <c r="H24" s="147">
        <f t="shared" si="2"/>
        <v>0</v>
      </c>
      <c r="I24" s="147">
        <f t="shared" si="3"/>
        <v>1</v>
      </c>
      <c r="J24" s="106">
        <f t="shared" si="4"/>
        <v>0.5</v>
      </c>
      <c r="K24" s="106">
        <f t="shared" si="5"/>
        <v>0.25</v>
      </c>
      <c r="L24" s="107" t="s">
        <v>121</v>
      </c>
      <c r="M24" s="110"/>
      <c r="N24" s="110"/>
      <c r="O24" s="107" t="s">
        <v>121</v>
      </c>
      <c r="P24" s="110"/>
      <c r="Q24" s="110"/>
      <c r="R24" s="96" t="s">
        <v>122</v>
      </c>
      <c r="S24" s="110"/>
      <c r="T24" s="110"/>
      <c r="U24" s="96"/>
      <c r="V24" s="110"/>
      <c r="W24" s="110"/>
      <c r="X24" s="96"/>
      <c r="Y24" s="110"/>
      <c r="Z24" s="110"/>
      <c r="AA24" s="96"/>
      <c r="AB24" s="110"/>
      <c r="AC24" s="110"/>
      <c r="AD24" s="96"/>
      <c r="AE24" s="110"/>
      <c r="AF24" s="110"/>
      <c r="AG24" s="96"/>
      <c r="AH24" s="110"/>
      <c r="AI24" s="110"/>
      <c r="AJ24" s="96"/>
      <c r="AK24" s="110"/>
      <c r="AL24" s="110"/>
      <c r="AM24" s="96"/>
      <c r="AN24" s="110"/>
      <c r="AO24" s="110"/>
      <c r="AP24" s="96"/>
      <c r="AQ24" s="110"/>
      <c r="AR24" s="110"/>
      <c r="AS24" s="96"/>
      <c r="AT24" s="110"/>
      <c r="AU24" s="110"/>
      <c r="AV24" s="96"/>
      <c r="AW24" s="110"/>
      <c r="AX24" s="110"/>
      <c r="AY24" s="96"/>
      <c r="AZ24" s="110"/>
      <c r="BA24" s="110"/>
      <c r="BB24" s="96"/>
      <c r="BC24" s="110"/>
      <c r="BD24" s="110"/>
      <c r="BE24" s="96"/>
      <c r="BF24" s="110"/>
      <c r="BG24" s="110"/>
      <c r="BH24" s="96"/>
      <c r="BI24" s="110"/>
      <c r="BJ24" s="110"/>
      <c r="BK24" s="96"/>
      <c r="BL24" s="110"/>
      <c r="BM24" s="110"/>
      <c r="BN24" s="96"/>
      <c r="BO24" s="110"/>
      <c r="BP24" s="110"/>
      <c r="BQ24" s="96"/>
      <c r="BR24" s="110"/>
      <c r="BS24" s="110"/>
      <c r="BT24" s="96"/>
      <c r="BU24" s="110"/>
      <c r="BV24" s="110"/>
      <c r="BW24" s="96"/>
      <c r="BX24" s="110"/>
      <c r="BY24" s="110"/>
      <c r="BZ24" s="96"/>
      <c r="CA24" s="110"/>
      <c r="CB24" s="110"/>
      <c r="CC24" s="96"/>
      <c r="CD24" s="110"/>
      <c r="CE24" s="110"/>
      <c r="CF24" s="96"/>
      <c r="CG24" s="110"/>
      <c r="CH24" s="110"/>
      <c r="CI24" s="96"/>
      <c r="CJ24" s="110"/>
      <c r="CK24" s="110"/>
      <c r="CL24" s="96"/>
      <c r="CM24" s="110"/>
      <c r="CN24" s="110"/>
      <c r="CO24" s="96"/>
      <c r="CP24" s="110"/>
      <c r="CQ24" s="110"/>
      <c r="CR24" s="96"/>
      <c r="CS24" s="110"/>
      <c r="CT24" s="110"/>
      <c r="CU24" s="96"/>
      <c r="CV24" s="110"/>
      <c r="CW24" s="110"/>
      <c r="CX24" s="96"/>
      <c r="CY24" s="110"/>
      <c r="CZ24" s="110"/>
      <c r="DA24" s="96"/>
      <c r="DB24" s="110"/>
      <c r="DC24" s="110"/>
      <c r="DD24" s="96"/>
      <c r="DE24" s="110"/>
      <c r="DF24" s="110"/>
      <c r="DG24" s="96"/>
      <c r="DH24" s="110"/>
      <c r="DI24" s="110"/>
      <c r="DJ24" s="96"/>
      <c r="DK24" s="110"/>
      <c r="DL24" s="110"/>
      <c r="DM24" s="96"/>
      <c r="DN24" s="110"/>
      <c r="DO24" s="110"/>
      <c r="DP24" s="96"/>
      <c r="DQ24" s="110"/>
      <c r="DR24" s="110"/>
      <c r="DS24" s="96"/>
      <c r="DT24" s="110"/>
      <c r="DU24" s="110"/>
      <c r="DV24" s="132"/>
      <c r="DW24" s="132"/>
      <c r="DX24" s="132"/>
    </row>
    <row r="25" spans="1:128" ht="15" x14ac:dyDescent="0.2">
      <c r="A25" s="94">
        <v>15</v>
      </c>
      <c r="B25" s="174" t="s">
        <v>316</v>
      </c>
      <c r="C25" s="146">
        <v>25</v>
      </c>
      <c r="D25" s="177" t="s">
        <v>116</v>
      </c>
      <c r="E25" s="147">
        <f t="shared" si="0"/>
        <v>4</v>
      </c>
      <c r="F25" s="145">
        <f t="shared" si="6"/>
        <v>1</v>
      </c>
      <c r="G25" s="147">
        <f t="shared" si="1"/>
        <v>2</v>
      </c>
      <c r="H25" s="147">
        <f t="shared" si="2"/>
        <v>1</v>
      </c>
      <c r="I25" s="147">
        <f t="shared" si="3"/>
        <v>1</v>
      </c>
      <c r="J25" s="106">
        <f t="shared" si="4"/>
        <v>1</v>
      </c>
      <c r="K25" s="106">
        <f t="shared" si="5"/>
        <v>0</v>
      </c>
      <c r="L25" s="107" t="s">
        <v>121</v>
      </c>
      <c r="M25" s="110"/>
      <c r="N25" s="110"/>
      <c r="O25" s="107" t="s">
        <v>121</v>
      </c>
      <c r="P25" s="110"/>
      <c r="Q25" s="110"/>
      <c r="R25" s="107" t="s">
        <v>121</v>
      </c>
      <c r="S25" s="110">
        <v>1</v>
      </c>
      <c r="T25" s="110"/>
      <c r="U25" s="107" t="s">
        <v>121</v>
      </c>
      <c r="V25" s="110"/>
      <c r="W25" s="110"/>
      <c r="X25" s="107"/>
      <c r="Y25" s="110"/>
      <c r="Z25" s="110"/>
      <c r="AA25" s="107"/>
      <c r="AB25" s="110"/>
      <c r="AC25" s="110"/>
      <c r="AD25" s="107"/>
      <c r="AE25" s="110"/>
      <c r="AF25" s="110"/>
      <c r="AG25" s="107"/>
      <c r="AH25" s="110"/>
      <c r="AI25" s="110"/>
      <c r="AJ25" s="107"/>
      <c r="AK25" s="110"/>
      <c r="AL25" s="110"/>
      <c r="AM25" s="107"/>
      <c r="AN25" s="110"/>
      <c r="AO25" s="110"/>
      <c r="AP25" s="107"/>
      <c r="AQ25" s="110"/>
      <c r="AR25" s="110"/>
      <c r="AS25" s="107"/>
      <c r="AT25" s="110"/>
      <c r="AU25" s="110"/>
      <c r="AV25" s="107"/>
      <c r="AW25" s="110"/>
      <c r="AX25" s="110"/>
      <c r="AY25" s="107"/>
      <c r="AZ25" s="110"/>
      <c r="BA25" s="110"/>
      <c r="BB25" s="107"/>
      <c r="BC25" s="110"/>
      <c r="BD25" s="110"/>
      <c r="BE25" s="107"/>
      <c r="BF25" s="110"/>
      <c r="BG25" s="110"/>
      <c r="BH25" s="107"/>
      <c r="BI25" s="110"/>
      <c r="BJ25" s="110"/>
      <c r="BK25" s="107"/>
      <c r="BL25" s="110"/>
      <c r="BM25" s="110"/>
      <c r="BN25" s="107"/>
      <c r="BO25" s="110"/>
      <c r="BP25" s="110"/>
      <c r="BQ25" s="107"/>
      <c r="BR25" s="110"/>
      <c r="BS25" s="110"/>
      <c r="BT25" s="107"/>
      <c r="BU25" s="110"/>
      <c r="BV25" s="110"/>
      <c r="BW25" s="107"/>
      <c r="BX25" s="110"/>
      <c r="BY25" s="110"/>
      <c r="BZ25" s="107"/>
      <c r="CA25" s="110"/>
      <c r="CB25" s="110"/>
      <c r="CC25" s="107"/>
      <c r="CD25" s="110"/>
      <c r="CE25" s="110"/>
      <c r="CF25" s="107"/>
      <c r="CG25" s="110"/>
      <c r="CH25" s="110"/>
      <c r="CI25" s="107"/>
      <c r="CJ25" s="110"/>
      <c r="CK25" s="110"/>
      <c r="CL25" s="107"/>
      <c r="CM25" s="110"/>
      <c r="CN25" s="110"/>
      <c r="CO25" s="107"/>
      <c r="CP25" s="110"/>
      <c r="CQ25" s="110"/>
      <c r="CR25" s="107"/>
      <c r="CS25" s="110"/>
      <c r="CT25" s="110"/>
      <c r="CU25" s="107"/>
      <c r="CV25" s="110"/>
      <c r="CW25" s="110"/>
      <c r="CX25" s="107"/>
      <c r="CY25" s="110"/>
      <c r="CZ25" s="110"/>
      <c r="DA25" s="107"/>
      <c r="DB25" s="110"/>
      <c r="DC25" s="110"/>
      <c r="DD25" s="107"/>
      <c r="DE25" s="110"/>
      <c r="DF25" s="110"/>
      <c r="DG25" s="107"/>
      <c r="DH25" s="110"/>
      <c r="DI25" s="110"/>
      <c r="DJ25" s="107"/>
      <c r="DK25" s="110"/>
      <c r="DL25" s="110"/>
      <c r="DM25" s="107"/>
      <c r="DN25" s="110"/>
      <c r="DO25" s="110"/>
      <c r="DP25" s="107"/>
      <c r="DQ25" s="110"/>
      <c r="DR25" s="110"/>
      <c r="DS25" s="107"/>
      <c r="DT25" s="110"/>
      <c r="DU25" s="110"/>
      <c r="DV25" s="132"/>
      <c r="DW25" s="132"/>
      <c r="DX25" s="132"/>
    </row>
    <row r="26" spans="1:128" ht="15" x14ac:dyDescent="0.2">
      <c r="A26" s="94">
        <v>26</v>
      </c>
      <c r="B26" s="174" t="s">
        <v>317</v>
      </c>
      <c r="C26" s="146">
        <v>26</v>
      </c>
      <c r="D26" s="177" t="s">
        <v>117</v>
      </c>
      <c r="E26" s="147">
        <f t="shared" si="0"/>
        <v>4</v>
      </c>
      <c r="F26" s="145">
        <f t="shared" si="6"/>
        <v>2</v>
      </c>
      <c r="G26" s="147">
        <f t="shared" si="1"/>
        <v>2</v>
      </c>
      <c r="H26" s="147">
        <f t="shared" si="2"/>
        <v>1</v>
      </c>
      <c r="I26" s="147">
        <f t="shared" si="3"/>
        <v>1</v>
      </c>
      <c r="J26" s="106">
        <f t="shared" si="4"/>
        <v>1</v>
      </c>
      <c r="K26" s="106">
        <f t="shared" si="5"/>
        <v>0</v>
      </c>
      <c r="L26" s="107" t="s">
        <v>121</v>
      </c>
      <c r="M26" s="110">
        <v>2</v>
      </c>
      <c r="N26" s="110"/>
      <c r="O26" s="107" t="s">
        <v>121</v>
      </c>
      <c r="P26" s="110"/>
      <c r="Q26" s="110"/>
      <c r="R26" s="107" t="s">
        <v>121</v>
      </c>
      <c r="S26" s="110"/>
      <c r="T26" s="110"/>
      <c r="U26" s="107" t="s">
        <v>121</v>
      </c>
      <c r="V26" s="110"/>
      <c r="W26" s="110"/>
      <c r="X26" s="107"/>
      <c r="Y26" s="110"/>
      <c r="Z26" s="110"/>
      <c r="AA26" s="107"/>
      <c r="AB26" s="110"/>
      <c r="AC26" s="110"/>
      <c r="AD26" s="107"/>
      <c r="AE26" s="110"/>
      <c r="AF26" s="110"/>
      <c r="AG26" s="107"/>
      <c r="AH26" s="110"/>
      <c r="AI26" s="110"/>
      <c r="AJ26" s="107"/>
      <c r="AK26" s="110"/>
      <c r="AL26" s="110"/>
      <c r="AM26" s="107"/>
      <c r="AN26" s="110"/>
      <c r="AO26" s="110"/>
      <c r="AP26" s="107"/>
      <c r="AQ26" s="110"/>
      <c r="AR26" s="110"/>
      <c r="AS26" s="107"/>
      <c r="AT26" s="110"/>
      <c r="AU26" s="110"/>
      <c r="AV26" s="107"/>
      <c r="AW26" s="110"/>
      <c r="AX26" s="110"/>
      <c r="AY26" s="107"/>
      <c r="AZ26" s="110"/>
      <c r="BA26" s="110"/>
      <c r="BB26" s="107"/>
      <c r="BC26" s="110"/>
      <c r="BD26" s="110"/>
      <c r="BE26" s="107"/>
      <c r="BF26" s="110"/>
      <c r="BG26" s="110"/>
      <c r="BH26" s="107"/>
      <c r="BI26" s="110"/>
      <c r="BJ26" s="110"/>
      <c r="BK26" s="107"/>
      <c r="BL26" s="110"/>
      <c r="BM26" s="110"/>
      <c r="BN26" s="107"/>
      <c r="BO26" s="110"/>
      <c r="BP26" s="110"/>
      <c r="BQ26" s="107"/>
      <c r="BR26" s="110"/>
      <c r="BS26" s="110"/>
      <c r="BT26" s="107"/>
      <c r="BU26" s="110"/>
      <c r="BV26" s="110"/>
      <c r="BW26" s="107"/>
      <c r="BX26" s="110"/>
      <c r="BY26" s="110"/>
      <c r="BZ26" s="107"/>
      <c r="CA26" s="110"/>
      <c r="CB26" s="110"/>
      <c r="CC26" s="107"/>
      <c r="CD26" s="110"/>
      <c r="CE26" s="110"/>
      <c r="CF26" s="107"/>
      <c r="CG26" s="110"/>
      <c r="CH26" s="110"/>
      <c r="CI26" s="107"/>
      <c r="CJ26" s="110"/>
      <c r="CK26" s="110"/>
      <c r="CL26" s="107"/>
      <c r="CM26" s="110"/>
      <c r="CN26" s="110"/>
      <c r="CO26" s="107"/>
      <c r="CP26" s="110"/>
      <c r="CQ26" s="110"/>
      <c r="CR26" s="107"/>
      <c r="CS26" s="110"/>
      <c r="CT26" s="110"/>
      <c r="CU26" s="107"/>
      <c r="CV26" s="110"/>
      <c r="CW26" s="110"/>
      <c r="CX26" s="107"/>
      <c r="CY26" s="110"/>
      <c r="CZ26" s="110"/>
      <c r="DA26" s="107"/>
      <c r="DB26" s="110"/>
      <c r="DC26" s="110"/>
      <c r="DD26" s="107"/>
      <c r="DE26" s="110"/>
      <c r="DF26" s="110"/>
      <c r="DG26" s="107"/>
      <c r="DH26" s="110"/>
      <c r="DI26" s="110"/>
      <c r="DJ26" s="107"/>
      <c r="DK26" s="110"/>
      <c r="DL26" s="110"/>
      <c r="DM26" s="107"/>
      <c r="DN26" s="110"/>
      <c r="DO26" s="110"/>
      <c r="DP26" s="107"/>
      <c r="DQ26" s="110"/>
      <c r="DR26" s="110"/>
      <c r="DS26" s="107"/>
      <c r="DT26" s="110"/>
      <c r="DU26" s="110"/>
      <c r="DV26" s="132"/>
      <c r="DW26" s="132"/>
      <c r="DX26" s="132"/>
    </row>
    <row r="27" spans="1:128" ht="15" x14ac:dyDescent="0.2">
      <c r="A27" s="94">
        <v>21</v>
      </c>
      <c r="B27" s="174" t="s">
        <v>318</v>
      </c>
      <c r="C27" s="146">
        <v>27</v>
      </c>
      <c r="D27" s="177" t="s">
        <v>116</v>
      </c>
      <c r="E27" s="147">
        <f t="shared" si="0"/>
        <v>0</v>
      </c>
      <c r="F27" s="145">
        <f t="shared" si="6"/>
        <v>0</v>
      </c>
      <c r="G27" s="147">
        <f t="shared" si="1"/>
        <v>0</v>
      </c>
      <c r="H27" s="147">
        <f t="shared" si="2"/>
        <v>0</v>
      </c>
      <c r="I27" s="147">
        <f t="shared" si="3"/>
        <v>0</v>
      </c>
      <c r="J27" s="106">
        <f t="shared" si="4"/>
        <v>0</v>
      </c>
      <c r="K27" s="106">
        <f t="shared" si="5"/>
        <v>0</v>
      </c>
      <c r="L27" s="96"/>
      <c r="M27" s="110"/>
      <c r="N27" s="110"/>
      <c r="O27" s="96"/>
      <c r="P27" s="110"/>
      <c r="Q27" s="110"/>
      <c r="R27" s="96"/>
      <c r="S27" s="110"/>
      <c r="T27" s="110"/>
      <c r="U27" s="107"/>
      <c r="V27" s="110"/>
      <c r="W27" s="110"/>
      <c r="X27" s="107"/>
      <c r="Y27" s="110"/>
      <c r="Z27" s="110"/>
      <c r="AA27" s="107"/>
      <c r="AB27" s="110"/>
      <c r="AC27" s="110"/>
      <c r="AD27" s="107"/>
      <c r="AE27" s="110"/>
      <c r="AF27" s="110"/>
      <c r="AG27" s="107"/>
      <c r="AH27" s="110"/>
      <c r="AI27" s="110"/>
      <c r="AJ27" s="107"/>
      <c r="AK27" s="110"/>
      <c r="AL27" s="110"/>
      <c r="AM27" s="107"/>
      <c r="AN27" s="110"/>
      <c r="AO27" s="110"/>
      <c r="AP27" s="107"/>
      <c r="AQ27" s="110"/>
      <c r="AR27" s="110"/>
      <c r="AS27" s="107"/>
      <c r="AT27" s="110"/>
      <c r="AU27" s="110"/>
      <c r="AV27" s="107"/>
      <c r="AW27" s="110"/>
      <c r="AX27" s="110"/>
      <c r="AY27" s="107"/>
      <c r="AZ27" s="110"/>
      <c r="BA27" s="110"/>
      <c r="BB27" s="107"/>
      <c r="BC27" s="110"/>
      <c r="BD27" s="110"/>
      <c r="BE27" s="107"/>
      <c r="BF27" s="110"/>
      <c r="BG27" s="110"/>
      <c r="BH27" s="107"/>
      <c r="BI27" s="110"/>
      <c r="BJ27" s="110"/>
      <c r="BK27" s="107"/>
      <c r="BL27" s="110"/>
      <c r="BM27" s="110"/>
      <c r="BN27" s="107"/>
      <c r="BO27" s="110"/>
      <c r="BP27" s="110"/>
      <c r="BQ27" s="107"/>
      <c r="BR27" s="110"/>
      <c r="BS27" s="110"/>
      <c r="BT27" s="107"/>
      <c r="BU27" s="110"/>
      <c r="BV27" s="110"/>
      <c r="BW27" s="107"/>
      <c r="BX27" s="110"/>
      <c r="BY27" s="110"/>
      <c r="BZ27" s="107"/>
      <c r="CA27" s="110"/>
      <c r="CB27" s="110"/>
      <c r="CC27" s="107"/>
      <c r="CD27" s="110"/>
      <c r="CE27" s="110"/>
      <c r="CF27" s="107"/>
      <c r="CG27" s="110"/>
      <c r="CH27" s="110"/>
      <c r="CI27" s="107"/>
      <c r="CJ27" s="110"/>
      <c r="CK27" s="110"/>
      <c r="CL27" s="107"/>
      <c r="CM27" s="110"/>
      <c r="CN27" s="110"/>
      <c r="CO27" s="107"/>
      <c r="CP27" s="110"/>
      <c r="CQ27" s="110"/>
      <c r="CR27" s="107"/>
      <c r="CS27" s="110"/>
      <c r="CT27" s="110"/>
      <c r="CU27" s="107"/>
      <c r="CV27" s="110"/>
      <c r="CW27" s="110"/>
      <c r="CX27" s="107"/>
      <c r="CY27" s="110"/>
      <c r="CZ27" s="110"/>
      <c r="DA27" s="107"/>
      <c r="DB27" s="110"/>
      <c r="DC27" s="110"/>
      <c r="DD27" s="107"/>
      <c r="DE27" s="110"/>
      <c r="DF27" s="110"/>
      <c r="DG27" s="107"/>
      <c r="DH27" s="110"/>
      <c r="DI27" s="110"/>
      <c r="DJ27" s="107"/>
      <c r="DK27" s="110"/>
      <c r="DL27" s="110"/>
      <c r="DM27" s="107"/>
      <c r="DN27" s="110"/>
      <c r="DO27" s="110"/>
      <c r="DP27" s="107"/>
      <c r="DQ27" s="110"/>
      <c r="DR27" s="110"/>
      <c r="DS27" s="107"/>
      <c r="DT27" s="110"/>
      <c r="DU27" s="110"/>
      <c r="DV27" s="132"/>
      <c r="DW27" s="132"/>
      <c r="DX27" s="132"/>
    </row>
    <row r="28" spans="1:128" ht="15" x14ac:dyDescent="0.2">
      <c r="A28" s="94">
        <v>6</v>
      </c>
      <c r="B28" s="174" t="s">
        <v>319</v>
      </c>
      <c r="C28" s="146">
        <v>28</v>
      </c>
      <c r="D28" s="177" t="s">
        <v>114</v>
      </c>
      <c r="E28" s="147">
        <f t="shared" si="0"/>
        <v>4</v>
      </c>
      <c r="F28" s="145">
        <f t="shared" si="6"/>
        <v>0</v>
      </c>
      <c r="G28" s="147">
        <f t="shared" si="1"/>
        <v>2</v>
      </c>
      <c r="H28" s="147">
        <f t="shared" si="2"/>
        <v>1</v>
      </c>
      <c r="I28" s="147">
        <f t="shared" si="3"/>
        <v>1</v>
      </c>
      <c r="J28" s="106">
        <f t="shared" si="4"/>
        <v>1</v>
      </c>
      <c r="K28" s="106">
        <f t="shared" si="5"/>
        <v>0</v>
      </c>
      <c r="L28" s="107" t="s">
        <v>121</v>
      </c>
      <c r="M28" s="110"/>
      <c r="N28" s="110"/>
      <c r="O28" s="107" t="s">
        <v>121</v>
      </c>
      <c r="P28" s="110"/>
      <c r="Q28" s="110"/>
      <c r="R28" s="107" t="s">
        <v>121</v>
      </c>
      <c r="S28" s="110"/>
      <c r="T28" s="110"/>
      <c r="U28" s="107" t="s">
        <v>121</v>
      </c>
      <c r="V28" s="110"/>
      <c r="W28" s="110"/>
      <c r="X28" s="96"/>
      <c r="Y28" s="110"/>
      <c r="Z28" s="110"/>
      <c r="AA28" s="96"/>
      <c r="AB28" s="110"/>
      <c r="AC28" s="110"/>
      <c r="AD28" s="96"/>
      <c r="AE28" s="110"/>
      <c r="AF28" s="110"/>
      <c r="AG28" s="96"/>
      <c r="AH28" s="110"/>
      <c r="AI28" s="110"/>
      <c r="AJ28" s="96"/>
      <c r="AK28" s="110"/>
      <c r="AL28" s="110"/>
      <c r="AM28" s="96"/>
      <c r="AN28" s="110"/>
      <c r="AO28" s="110"/>
      <c r="AP28" s="96"/>
      <c r="AQ28" s="110"/>
      <c r="AR28" s="110"/>
      <c r="AS28" s="96"/>
      <c r="AT28" s="110"/>
      <c r="AU28" s="110"/>
      <c r="AV28" s="96"/>
      <c r="AW28" s="110"/>
      <c r="AX28" s="110"/>
      <c r="AY28" s="96"/>
      <c r="AZ28" s="110"/>
      <c r="BA28" s="110"/>
      <c r="BB28" s="96"/>
      <c r="BC28" s="110"/>
      <c r="BD28" s="110"/>
      <c r="BE28" s="96"/>
      <c r="BF28" s="110"/>
      <c r="BG28" s="110"/>
      <c r="BH28" s="96"/>
      <c r="BI28" s="110"/>
      <c r="BJ28" s="110"/>
      <c r="BK28" s="96"/>
      <c r="BL28" s="110"/>
      <c r="BM28" s="110"/>
      <c r="BN28" s="96"/>
      <c r="BO28" s="110"/>
      <c r="BP28" s="110"/>
      <c r="BQ28" s="96"/>
      <c r="BR28" s="110"/>
      <c r="BS28" s="110"/>
      <c r="BT28" s="96"/>
      <c r="BU28" s="110"/>
      <c r="BV28" s="110"/>
      <c r="BW28" s="96"/>
      <c r="BX28" s="110"/>
      <c r="BY28" s="110"/>
      <c r="BZ28" s="96"/>
      <c r="CA28" s="110"/>
      <c r="CB28" s="110"/>
      <c r="CC28" s="96"/>
      <c r="CD28" s="110"/>
      <c r="CE28" s="110"/>
      <c r="CF28" s="96"/>
      <c r="CG28" s="110"/>
      <c r="CH28" s="110"/>
      <c r="CI28" s="96"/>
      <c r="CJ28" s="110"/>
      <c r="CK28" s="110"/>
      <c r="CL28" s="96"/>
      <c r="CM28" s="110"/>
      <c r="CN28" s="110"/>
      <c r="CO28" s="96"/>
      <c r="CP28" s="110"/>
      <c r="CQ28" s="110"/>
      <c r="CR28" s="96"/>
      <c r="CS28" s="110"/>
      <c r="CT28" s="110"/>
      <c r="CU28" s="96"/>
      <c r="CV28" s="110"/>
      <c r="CW28" s="110"/>
      <c r="CX28" s="96"/>
      <c r="CY28" s="110"/>
      <c r="CZ28" s="110"/>
      <c r="DA28" s="96"/>
      <c r="DB28" s="110"/>
      <c r="DC28" s="110"/>
      <c r="DD28" s="96"/>
      <c r="DE28" s="110"/>
      <c r="DF28" s="110"/>
      <c r="DG28" s="96"/>
      <c r="DH28" s="110"/>
      <c r="DI28" s="110"/>
      <c r="DJ28" s="96"/>
      <c r="DK28" s="110"/>
      <c r="DL28" s="110"/>
      <c r="DM28" s="96"/>
      <c r="DN28" s="110"/>
      <c r="DO28" s="110"/>
      <c r="DP28" s="96"/>
      <c r="DQ28" s="110"/>
      <c r="DR28" s="110"/>
      <c r="DS28" s="96"/>
      <c r="DT28" s="110"/>
      <c r="DU28" s="110"/>
      <c r="DV28" s="132"/>
      <c r="DW28" s="132"/>
      <c r="DX28" s="132"/>
    </row>
    <row r="29" spans="1:128" ht="15" x14ac:dyDescent="0.2">
      <c r="A29" s="94">
        <v>8</v>
      </c>
      <c r="B29" s="174" t="s">
        <v>320</v>
      </c>
      <c r="C29" s="146">
        <v>29</v>
      </c>
      <c r="D29" s="177" t="s">
        <v>114</v>
      </c>
      <c r="E29" s="147">
        <f t="shared" si="0"/>
        <v>2</v>
      </c>
      <c r="F29" s="145">
        <f t="shared" si="6"/>
        <v>0</v>
      </c>
      <c r="G29" s="147">
        <f t="shared" si="1"/>
        <v>1</v>
      </c>
      <c r="H29" s="147">
        <f t="shared" si="2"/>
        <v>1</v>
      </c>
      <c r="I29" s="147">
        <f t="shared" si="3"/>
        <v>0</v>
      </c>
      <c r="J29" s="106">
        <f t="shared" si="4"/>
        <v>0.5</v>
      </c>
      <c r="K29" s="106">
        <f t="shared" si="5"/>
        <v>0.25</v>
      </c>
      <c r="L29" s="96"/>
      <c r="M29" s="110"/>
      <c r="N29" s="110"/>
      <c r="O29" s="96" t="s">
        <v>122</v>
      </c>
      <c r="P29" s="110"/>
      <c r="Q29" s="110"/>
      <c r="R29" s="107" t="s">
        <v>121</v>
      </c>
      <c r="S29" s="110"/>
      <c r="T29" s="110"/>
      <c r="U29" s="107" t="s">
        <v>121</v>
      </c>
      <c r="V29" s="110"/>
      <c r="W29" s="110"/>
      <c r="X29" s="96"/>
      <c r="Y29" s="110"/>
      <c r="Z29" s="110"/>
      <c r="AA29" s="96"/>
      <c r="AB29" s="110"/>
      <c r="AC29" s="110"/>
      <c r="AD29" s="96"/>
      <c r="AE29" s="110"/>
      <c r="AF29" s="110"/>
      <c r="AG29" s="96"/>
      <c r="AH29" s="110"/>
      <c r="AI29" s="110"/>
      <c r="AJ29" s="96"/>
      <c r="AK29" s="110"/>
      <c r="AL29" s="110"/>
      <c r="AM29" s="96"/>
      <c r="AN29" s="110"/>
      <c r="AO29" s="110"/>
      <c r="AP29" s="96"/>
      <c r="AQ29" s="110"/>
      <c r="AR29" s="110"/>
      <c r="AS29" s="96"/>
      <c r="AT29" s="110"/>
      <c r="AU29" s="110"/>
      <c r="AV29" s="96"/>
      <c r="AW29" s="110"/>
      <c r="AX29" s="110"/>
      <c r="AY29" s="96"/>
      <c r="AZ29" s="110"/>
      <c r="BA29" s="110"/>
      <c r="BB29" s="96"/>
      <c r="BC29" s="110"/>
      <c r="BD29" s="110"/>
      <c r="BE29" s="96"/>
      <c r="BF29" s="110"/>
      <c r="BG29" s="110"/>
      <c r="BH29" s="96"/>
      <c r="BI29" s="110"/>
      <c r="BJ29" s="110"/>
      <c r="BK29" s="96"/>
      <c r="BL29" s="110"/>
      <c r="BM29" s="110"/>
      <c r="BN29" s="96"/>
      <c r="BO29" s="110"/>
      <c r="BP29" s="110"/>
      <c r="BQ29" s="96"/>
      <c r="BR29" s="110"/>
      <c r="BS29" s="110"/>
      <c r="BT29" s="96"/>
      <c r="BU29" s="110"/>
      <c r="BV29" s="110"/>
      <c r="BW29" s="96"/>
      <c r="BX29" s="110"/>
      <c r="BY29" s="110"/>
      <c r="BZ29" s="96"/>
      <c r="CA29" s="110"/>
      <c r="CB29" s="110"/>
      <c r="CC29" s="96"/>
      <c r="CD29" s="110"/>
      <c r="CE29" s="110"/>
      <c r="CF29" s="96"/>
      <c r="CG29" s="110"/>
      <c r="CH29" s="110"/>
      <c r="CI29" s="96"/>
      <c r="CJ29" s="110"/>
      <c r="CK29" s="110"/>
      <c r="CL29" s="96"/>
      <c r="CM29" s="110"/>
      <c r="CN29" s="110"/>
      <c r="CO29" s="96"/>
      <c r="CP29" s="110"/>
      <c r="CQ29" s="110"/>
      <c r="CR29" s="96"/>
      <c r="CS29" s="110"/>
      <c r="CT29" s="110"/>
      <c r="CU29" s="96"/>
      <c r="CV29" s="110"/>
      <c r="CW29" s="110"/>
      <c r="CX29" s="96"/>
      <c r="CY29" s="110"/>
      <c r="CZ29" s="110"/>
      <c r="DA29" s="96"/>
      <c r="DB29" s="110"/>
      <c r="DC29" s="110"/>
      <c r="DD29" s="96"/>
      <c r="DE29" s="110"/>
      <c r="DF29" s="110"/>
      <c r="DG29" s="96"/>
      <c r="DH29" s="110"/>
      <c r="DI29" s="110"/>
      <c r="DJ29" s="96"/>
      <c r="DK29" s="110"/>
      <c r="DL29" s="110"/>
      <c r="DM29" s="96"/>
      <c r="DN29" s="110"/>
      <c r="DO29" s="110"/>
      <c r="DP29" s="96"/>
      <c r="DQ29" s="110"/>
      <c r="DR29" s="110"/>
      <c r="DS29" s="96"/>
      <c r="DT29" s="110"/>
      <c r="DU29" s="110"/>
      <c r="DV29" s="132"/>
      <c r="DW29" s="132"/>
      <c r="DX29" s="132"/>
    </row>
    <row r="30" spans="1:128" ht="15" x14ac:dyDescent="0.2">
      <c r="A30" s="94">
        <v>2</v>
      </c>
      <c r="B30" s="174" t="s">
        <v>321</v>
      </c>
      <c r="C30" s="146">
        <v>30</v>
      </c>
      <c r="D30" s="177" t="s">
        <v>113</v>
      </c>
      <c r="E30" s="147">
        <f t="shared" si="0"/>
        <v>0</v>
      </c>
      <c r="F30" s="175">
        <f>SUM(L30:XFD30)*-1</f>
        <v>0</v>
      </c>
      <c r="G30" s="147">
        <f t="shared" si="1"/>
        <v>0</v>
      </c>
      <c r="H30" s="147">
        <f t="shared" si="2"/>
        <v>0</v>
      </c>
      <c r="I30" s="147">
        <f t="shared" si="3"/>
        <v>0</v>
      </c>
      <c r="J30" s="106">
        <f t="shared" si="4"/>
        <v>0</v>
      </c>
      <c r="K30" s="106">
        <f t="shared" si="5"/>
        <v>0</v>
      </c>
      <c r="L30" s="96"/>
      <c r="M30" s="110"/>
      <c r="N30" s="110"/>
      <c r="O30" s="96"/>
      <c r="P30" s="110"/>
      <c r="Q30" s="110"/>
      <c r="R30" s="96"/>
      <c r="S30" s="110"/>
      <c r="T30" s="110"/>
      <c r="U30" s="96"/>
      <c r="V30" s="110"/>
      <c r="W30" s="110"/>
      <c r="X30" s="96"/>
      <c r="Y30" s="110"/>
      <c r="Z30" s="110"/>
      <c r="AA30" s="96"/>
      <c r="AB30" s="110"/>
      <c r="AC30" s="110"/>
      <c r="AD30" s="96"/>
      <c r="AE30" s="110"/>
      <c r="AF30" s="110"/>
      <c r="AG30" s="96"/>
      <c r="AH30" s="110"/>
      <c r="AI30" s="110"/>
      <c r="AJ30" s="96"/>
      <c r="AK30" s="110"/>
      <c r="AL30" s="110"/>
      <c r="AM30" s="96"/>
      <c r="AN30" s="110"/>
      <c r="AO30" s="110"/>
      <c r="AP30" s="96"/>
      <c r="AQ30" s="110"/>
      <c r="AR30" s="110"/>
      <c r="AS30" s="96"/>
      <c r="AT30" s="110"/>
      <c r="AU30" s="110"/>
      <c r="AV30" s="96"/>
      <c r="AW30" s="110"/>
      <c r="AX30" s="110"/>
      <c r="AY30" s="96"/>
      <c r="AZ30" s="110"/>
      <c r="BA30" s="110"/>
      <c r="BB30" s="96"/>
      <c r="BC30" s="110"/>
      <c r="BD30" s="110"/>
      <c r="BE30" s="96"/>
      <c r="BF30" s="110"/>
      <c r="BG30" s="110"/>
      <c r="BH30" s="96"/>
      <c r="BI30" s="110"/>
      <c r="BJ30" s="110"/>
      <c r="BK30" s="96"/>
      <c r="BL30" s="110"/>
      <c r="BM30" s="110"/>
      <c r="BN30" s="96"/>
      <c r="BO30" s="110"/>
      <c r="BP30" s="110"/>
      <c r="BQ30" s="96"/>
      <c r="BR30" s="110"/>
      <c r="BS30" s="110"/>
      <c r="BT30" s="96"/>
      <c r="BU30" s="110"/>
      <c r="BV30" s="110"/>
      <c r="BW30" s="96"/>
      <c r="BX30" s="110"/>
      <c r="BY30" s="110"/>
      <c r="BZ30" s="96"/>
      <c r="CA30" s="110"/>
      <c r="CB30" s="110"/>
      <c r="CC30" s="96"/>
      <c r="CD30" s="110"/>
      <c r="CE30" s="110"/>
      <c r="CF30" s="96"/>
      <c r="CG30" s="110"/>
      <c r="CH30" s="110"/>
      <c r="CI30" s="96"/>
      <c r="CJ30" s="110"/>
      <c r="CK30" s="110"/>
      <c r="CL30" s="96"/>
      <c r="CM30" s="110"/>
      <c r="CN30" s="110"/>
      <c r="CO30" s="96"/>
      <c r="CP30" s="110"/>
      <c r="CQ30" s="110"/>
      <c r="CR30" s="96"/>
      <c r="CS30" s="110"/>
      <c r="CT30" s="110"/>
      <c r="CU30" s="96"/>
      <c r="CV30" s="110"/>
      <c r="CW30" s="110"/>
      <c r="CX30" s="96"/>
      <c r="CY30" s="110"/>
      <c r="CZ30" s="110"/>
      <c r="DA30" s="96"/>
      <c r="DB30" s="110"/>
      <c r="DC30" s="110"/>
      <c r="DD30" s="96"/>
      <c r="DE30" s="110"/>
      <c r="DF30" s="110"/>
      <c r="DG30" s="96"/>
      <c r="DH30" s="110"/>
      <c r="DI30" s="110"/>
      <c r="DJ30" s="96"/>
      <c r="DK30" s="110"/>
      <c r="DL30" s="110"/>
      <c r="DM30" s="96"/>
      <c r="DN30" s="110"/>
      <c r="DO30" s="110"/>
      <c r="DP30" s="96"/>
      <c r="DQ30" s="110"/>
      <c r="DR30" s="110"/>
      <c r="DS30" s="96"/>
      <c r="DT30" s="110"/>
      <c r="DU30" s="110"/>
      <c r="DV30" s="132"/>
      <c r="DW30" s="132"/>
      <c r="DX30" s="132"/>
    </row>
    <row r="31" spans="1:128" ht="15" x14ac:dyDescent="0.2">
      <c r="A31" s="94">
        <v>1</v>
      </c>
      <c r="B31" s="174" t="s">
        <v>322</v>
      </c>
      <c r="C31" s="146">
        <v>40</v>
      </c>
      <c r="D31" s="177" t="s">
        <v>113</v>
      </c>
      <c r="E31" s="147">
        <f t="shared" si="0"/>
        <v>0</v>
      </c>
      <c r="F31" s="175">
        <f>SUM(L31:XFD31)*-1</f>
        <v>0</v>
      </c>
      <c r="G31" s="147">
        <f t="shared" si="1"/>
        <v>0</v>
      </c>
      <c r="H31" s="147">
        <f t="shared" si="2"/>
        <v>0</v>
      </c>
      <c r="I31" s="147">
        <f t="shared" si="3"/>
        <v>0</v>
      </c>
      <c r="J31" s="106">
        <f t="shared" si="4"/>
        <v>0</v>
      </c>
      <c r="K31" s="106">
        <f t="shared" si="5"/>
        <v>1</v>
      </c>
      <c r="L31" s="96" t="s">
        <v>122</v>
      </c>
      <c r="M31" s="110"/>
      <c r="N31" s="110"/>
      <c r="O31" s="96" t="s">
        <v>122</v>
      </c>
      <c r="P31" s="110"/>
      <c r="Q31" s="110"/>
      <c r="R31" s="96" t="s">
        <v>122</v>
      </c>
      <c r="S31" s="110"/>
      <c r="T31" s="110"/>
      <c r="U31" s="96" t="s">
        <v>122</v>
      </c>
      <c r="V31" s="110"/>
      <c r="W31" s="110"/>
      <c r="X31" s="107"/>
      <c r="Y31" s="110"/>
      <c r="Z31" s="110"/>
      <c r="AA31" s="107"/>
      <c r="AB31" s="110"/>
      <c r="AC31" s="110"/>
      <c r="AD31" s="107"/>
      <c r="AE31" s="110"/>
      <c r="AF31" s="110"/>
      <c r="AG31" s="107"/>
      <c r="AH31" s="110"/>
      <c r="AI31" s="110"/>
      <c r="AJ31" s="107"/>
      <c r="AK31" s="110"/>
      <c r="AL31" s="110"/>
      <c r="AM31" s="107"/>
      <c r="AN31" s="110"/>
      <c r="AO31" s="110"/>
      <c r="AP31" s="107"/>
      <c r="AQ31" s="110"/>
      <c r="AR31" s="110"/>
      <c r="AS31" s="107"/>
      <c r="AT31" s="110"/>
      <c r="AU31" s="110"/>
      <c r="AV31" s="107"/>
      <c r="AW31" s="110"/>
      <c r="AX31" s="110"/>
      <c r="AY31" s="107"/>
      <c r="AZ31" s="110"/>
      <c r="BA31" s="110"/>
      <c r="BB31" s="107"/>
      <c r="BC31" s="110"/>
      <c r="BD31" s="110"/>
      <c r="BE31" s="107"/>
      <c r="BF31" s="110"/>
      <c r="BG31" s="110"/>
      <c r="BH31" s="107"/>
      <c r="BI31" s="110"/>
      <c r="BJ31" s="110"/>
      <c r="BK31" s="107"/>
      <c r="BL31" s="110"/>
      <c r="BM31" s="110"/>
      <c r="BN31" s="107"/>
      <c r="BO31" s="110"/>
      <c r="BP31" s="110"/>
      <c r="BQ31" s="107"/>
      <c r="BR31" s="110"/>
      <c r="BS31" s="110"/>
      <c r="BT31" s="107"/>
      <c r="BU31" s="110"/>
      <c r="BV31" s="110"/>
      <c r="BW31" s="107"/>
      <c r="BX31" s="110"/>
      <c r="BY31" s="110"/>
      <c r="BZ31" s="107"/>
      <c r="CA31" s="110"/>
      <c r="CB31" s="110"/>
      <c r="CC31" s="107"/>
      <c r="CD31" s="110"/>
      <c r="CE31" s="110"/>
      <c r="CF31" s="107"/>
      <c r="CG31" s="110"/>
      <c r="CH31" s="110"/>
      <c r="CI31" s="107"/>
      <c r="CJ31" s="110"/>
      <c r="CK31" s="110"/>
      <c r="CL31" s="107"/>
      <c r="CM31" s="110"/>
      <c r="CN31" s="110"/>
      <c r="CO31" s="107"/>
      <c r="CP31" s="110"/>
      <c r="CQ31" s="110"/>
      <c r="CR31" s="107"/>
      <c r="CS31" s="110"/>
      <c r="CT31" s="110"/>
      <c r="CU31" s="107"/>
      <c r="CV31" s="110"/>
      <c r="CW31" s="110"/>
      <c r="CX31" s="107"/>
      <c r="CY31" s="110"/>
      <c r="CZ31" s="110"/>
      <c r="DA31" s="107"/>
      <c r="DB31" s="110"/>
      <c r="DC31" s="110"/>
      <c r="DD31" s="107"/>
      <c r="DE31" s="110"/>
      <c r="DF31" s="110"/>
      <c r="DG31" s="107"/>
      <c r="DH31" s="110"/>
      <c r="DI31" s="110"/>
      <c r="DJ31" s="107"/>
      <c r="DK31" s="110"/>
      <c r="DL31" s="110"/>
      <c r="DM31" s="107"/>
      <c r="DN31" s="110"/>
      <c r="DO31" s="110"/>
      <c r="DP31" s="107"/>
      <c r="DQ31" s="110"/>
      <c r="DR31" s="110"/>
      <c r="DS31" s="107"/>
      <c r="DT31" s="110"/>
      <c r="DU31" s="110"/>
      <c r="DV31" s="132"/>
      <c r="DW31" s="132"/>
      <c r="DX31" s="132"/>
    </row>
    <row r="32" spans="1:128" ht="15" x14ac:dyDescent="0.2">
      <c r="A32" s="94">
        <v>28</v>
      </c>
      <c r="B32" s="150"/>
      <c r="C32" s="146"/>
      <c r="D32" s="153"/>
      <c r="E32" s="147">
        <f t="shared" si="0"/>
        <v>0</v>
      </c>
      <c r="F32" s="145">
        <f t="shared" ref="F32:F44" si="7">SUM(L32:XFD32)</f>
        <v>0</v>
      </c>
      <c r="G32" s="147">
        <f t="shared" si="1"/>
        <v>0</v>
      </c>
      <c r="H32" s="147">
        <f t="shared" si="2"/>
        <v>0</v>
      </c>
      <c r="I32" s="147">
        <f t="shared" si="3"/>
        <v>0</v>
      </c>
      <c r="J32" s="106">
        <f t="shared" si="4"/>
        <v>0</v>
      </c>
      <c r="K32" s="106">
        <f t="shared" si="5"/>
        <v>0</v>
      </c>
      <c r="L32" s="96"/>
      <c r="M32" s="110"/>
      <c r="N32" s="110"/>
      <c r="O32" s="96"/>
      <c r="P32" s="110"/>
      <c r="Q32" s="110"/>
      <c r="R32" s="96"/>
      <c r="S32" s="110"/>
      <c r="T32" s="110"/>
      <c r="U32" s="107"/>
      <c r="V32" s="110"/>
      <c r="W32" s="110"/>
      <c r="X32" s="107"/>
      <c r="Y32" s="110"/>
      <c r="Z32" s="110"/>
      <c r="AA32" s="107"/>
      <c r="AB32" s="110"/>
      <c r="AC32" s="110"/>
      <c r="AD32" s="107"/>
      <c r="AE32" s="110"/>
      <c r="AF32" s="110"/>
      <c r="AG32" s="107"/>
      <c r="AH32" s="110"/>
      <c r="AI32" s="110"/>
      <c r="AJ32" s="107"/>
      <c r="AK32" s="110"/>
      <c r="AL32" s="110"/>
      <c r="AM32" s="107"/>
      <c r="AN32" s="110"/>
      <c r="AO32" s="110"/>
      <c r="AP32" s="107"/>
      <c r="AQ32" s="110"/>
      <c r="AR32" s="110"/>
      <c r="AS32" s="107"/>
      <c r="AT32" s="110"/>
      <c r="AU32" s="110"/>
      <c r="AV32" s="107"/>
      <c r="AW32" s="110"/>
      <c r="AX32" s="110"/>
      <c r="AY32" s="107"/>
      <c r="AZ32" s="110"/>
      <c r="BA32" s="110"/>
      <c r="BB32" s="107"/>
      <c r="BC32" s="110"/>
      <c r="BD32" s="110"/>
      <c r="BE32" s="107"/>
      <c r="BF32" s="110"/>
      <c r="BG32" s="110"/>
      <c r="BH32" s="107"/>
      <c r="BI32" s="110"/>
      <c r="BJ32" s="110"/>
      <c r="BK32" s="107"/>
      <c r="BL32" s="110"/>
      <c r="BM32" s="110"/>
      <c r="BN32" s="107"/>
      <c r="BO32" s="110"/>
      <c r="BP32" s="110"/>
      <c r="BQ32" s="107"/>
      <c r="BR32" s="110"/>
      <c r="BS32" s="110"/>
      <c r="BT32" s="107"/>
      <c r="BU32" s="110"/>
      <c r="BV32" s="110"/>
      <c r="BW32" s="107"/>
      <c r="BX32" s="110"/>
      <c r="BY32" s="110"/>
      <c r="BZ32" s="107"/>
      <c r="CA32" s="110"/>
      <c r="CB32" s="110"/>
      <c r="CC32" s="107"/>
      <c r="CD32" s="110"/>
      <c r="CE32" s="110"/>
      <c r="CF32" s="107"/>
      <c r="CG32" s="110"/>
      <c r="CH32" s="110"/>
      <c r="CI32" s="107"/>
      <c r="CJ32" s="110"/>
      <c r="CK32" s="110"/>
      <c r="CL32" s="107"/>
      <c r="CM32" s="110"/>
      <c r="CN32" s="110"/>
      <c r="CO32" s="107"/>
      <c r="CP32" s="110"/>
      <c r="CQ32" s="110"/>
      <c r="CR32" s="107"/>
      <c r="CS32" s="110"/>
      <c r="CT32" s="110"/>
      <c r="CU32" s="107"/>
      <c r="CV32" s="110"/>
      <c r="CW32" s="110"/>
      <c r="CX32" s="107"/>
      <c r="CY32" s="110"/>
      <c r="CZ32" s="110"/>
      <c r="DA32" s="107"/>
      <c r="DB32" s="110"/>
      <c r="DC32" s="110"/>
      <c r="DD32" s="107"/>
      <c r="DE32" s="110"/>
      <c r="DF32" s="110"/>
      <c r="DG32" s="107"/>
      <c r="DH32" s="110"/>
      <c r="DI32" s="110"/>
      <c r="DJ32" s="107"/>
      <c r="DK32" s="110"/>
      <c r="DL32" s="110"/>
      <c r="DM32" s="107"/>
      <c r="DN32" s="110"/>
      <c r="DO32" s="110"/>
      <c r="DP32" s="107"/>
      <c r="DQ32" s="110"/>
      <c r="DR32" s="110"/>
      <c r="DS32" s="107"/>
      <c r="DT32" s="110"/>
      <c r="DU32" s="110"/>
      <c r="DV32" s="132"/>
      <c r="DW32" s="132"/>
      <c r="DX32" s="132"/>
    </row>
    <row r="33" spans="1:128" ht="15" x14ac:dyDescent="0.2">
      <c r="A33" s="94">
        <v>29</v>
      </c>
      <c r="B33" s="150"/>
      <c r="C33" s="146"/>
      <c r="D33" s="153"/>
      <c r="E33" s="147">
        <f t="shared" si="0"/>
        <v>0</v>
      </c>
      <c r="F33" s="145">
        <f t="shared" si="7"/>
        <v>0</v>
      </c>
      <c r="G33" s="147">
        <f t="shared" si="1"/>
        <v>0</v>
      </c>
      <c r="H33" s="147">
        <f t="shared" si="2"/>
        <v>0</v>
      </c>
      <c r="I33" s="147">
        <f t="shared" si="3"/>
        <v>0</v>
      </c>
      <c r="J33" s="106">
        <f t="shared" si="4"/>
        <v>0</v>
      </c>
      <c r="K33" s="106">
        <f t="shared" si="5"/>
        <v>0</v>
      </c>
      <c r="L33" s="96"/>
      <c r="M33" s="110"/>
      <c r="N33" s="110"/>
      <c r="O33" s="96"/>
      <c r="P33" s="110"/>
      <c r="Q33" s="110"/>
      <c r="R33" s="96"/>
      <c r="S33" s="110"/>
      <c r="T33" s="110"/>
      <c r="U33" s="107"/>
      <c r="V33" s="110"/>
      <c r="W33" s="110"/>
      <c r="X33" s="107"/>
      <c r="Y33" s="110"/>
      <c r="Z33" s="110"/>
      <c r="AA33" s="107"/>
      <c r="AB33" s="110"/>
      <c r="AC33" s="110"/>
      <c r="AD33" s="107"/>
      <c r="AE33" s="110"/>
      <c r="AF33" s="110"/>
      <c r="AG33" s="107"/>
      <c r="AH33" s="110"/>
      <c r="AI33" s="110"/>
      <c r="AJ33" s="107"/>
      <c r="AK33" s="110"/>
      <c r="AL33" s="110"/>
      <c r="AM33" s="107"/>
      <c r="AN33" s="110"/>
      <c r="AO33" s="110"/>
      <c r="AP33" s="107"/>
      <c r="AQ33" s="110"/>
      <c r="AR33" s="110"/>
      <c r="AS33" s="107"/>
      <c r="AT33" s="110"/>
      <c r="AU33" s="110"/>
      <c r="AV33" s="107"/>
      <c r="AW33" s="110"/>
      <c r="AX33" s="110"/>
      <c r="AY33" s="107"/>
      <c r="AZ33" s="110"/>
      <c r="BA33" s="110"/>
      <c r="BB33" s="107"/>
      <c r="BC33" s="110"/>
      <c r="BD33" s="110"/>
      <c r="BE33" s="107"/>
      <c r="BF33" s="110"/>
      <c r="BG33" s="110"/>
      <c r="BH33" s="107"/>
      <c r="BI33" s="110"/>
      <c r="BJ33" s="110"/>
      <c r="BK33" s="107"/>
      <c r="BL33" s="110"/>
      <c r="BM33" s="110"/>
      <c r="BN33" s="107"/>
      <c r="BO33" s="110"/>
      <c r="BP33" s="110"/>
      <c r="BQ33" s="107"/>
      <c r="BR33" s="110"/>
      <c r="BS33" s="110"/>
      <c r="BT33" s="107"/>
      <c r="BU33" s="110"/>
      <c r="BV33" s="110"/>
      <c r="BW33" s="107"/>
      <c r="BX33" s="110"/>
      <c r="BY33" s="110"/>
      <c r="BZ33" s="107"/>
      <c r="CA33" s="110"/>
      <c r="CB33" s="110"/>
      <c r="CC33" s="107"/>
      <c r="CD33" s="110"/>
      <c r="CE33" s="110"/>
      <c r="CF33" s="107"/>
      <c r="CG33" s="110"/>
      <c r="CH33" s="110"/>
      <c r="CI33" s="107"/>
      <c r="CJ33" s="110"/>
      <c r="CK33" s="110"/>
      <c r="CL33" s="107"/>
      <c r="CM33" s="110"/>
      <c r="CN33" s="110"/>
      <c r="CO33" s="107"/>
      <c r="CP33" s="110"/>
      <c r="CQ33" s="110"/>
      <c r="CR33" s="107"/>
      <c r="CS33" s="110"/>
      <c r="CT33" s="110"/>
      <c r="CU33" s="107"/>
      <c r="CV33" s="110"/>
      <c r="CW33" s="110"/>
      <c r="CX33" s="107"/>
      <c r="CY33" s="110"/>
      <c r="CZ33" s="110"/>
      <c r="DA33" s="107"/>
      <c r="DB33" s="110"/>
      <c r="DC33" s="110"/>
      <c r="DD33" s="107"/>
      <c r="DE33" s="110"/>
      <c r="DF33" s="110"/>
      <c r="DG33" s="107"/>
      <c r="DH33" s="110"/>
      <c r="DI33" s="110"/>
      <c r="DJ33" s="107"/>
      <c r="DK33" s="110"/>
      <c r="DL33" s="110"/>
      <c r="DM33" s="107"/>
      <c r="DN33" s="110"/>
      <c r="DO33" s="110"/>
      <c r="DP33" s="107"/>
      <c r="DQ33" s="110"/>
      <c r="DR33" s="110"/>
      <c r="DS33" s="107"/>
      <c r="DT33" s="110"/>
      <c r="DU33" s="110"/>
      <c r="DV33" s="132"/>
      <c r="DW33" s="132"/>
      <c r="DX33" s="132"/>
    </row>
    <row r="34" spans="1:128" ht="15" x14ac:dyDescent="0.2">
      <c r="A34" s="94">
        <v>30</v>
      </c>
      <c r="B34" s="150"/>
      <c r="C34" s="146"/>
      <c r="D34" s="153"/>
      <c r="E34" s="147">
        <f t="shared" si="0"/>
        <v>0</v>
      </c>
      <c r="F34" s="145">
        <f t="shared" si="7"/>
        <v>0</v>
      </c>
      <c r="G34" s="147">
        <f t="shared" si="1"/>
        <v>0</v>
      </c>
      <c r="H34" s="147">
        <f t="shared" si="2"/>
        <v>0</v>
      </c>
      <c r="I34" s="147">
        <f t="shared" si="3"/>
        <v>0</v>
      </c>
      <c r="J34" s="106">
        <f t="shared" si="4"/>
        <v>0</v>
      </c>
      <c r="K34" s="106">
        <f t="shared" si="5"/>
        <v>0</v>
      </c>
      <c r="L34" s="96"/>
      <c r="M34" s="110"/>
      <c r="N34" s="110"/>
      <c r="O34" s="96"/>
      <c r="P34" s="110"/>
      <c r="Q34" s="110"/>
      <c r="R34" s="96"/>
      <c r="S34" s="110"/>
      <c r="T34" s="110"/>
      <c r="U34" s="96"/>
      <c r="V34" s="110"/>
      <c r="W34" s="110"/>
      <c r="X34" s="96"/>
      <c r="Y34" s="110"/>
      <c r="Z34" s="110"/>
      <c r="AA34" s="96"/>
      <c r="AB34" s="110"/>
      <c r="AC34" s="110"/>
      <c r="AD34" s="96"/>
      <c r="AE34" s="110"/>
      <c r="AF34" s="110"/>
      <c r="AG34" s="96"/>
      <c r="AH34" s="110"/>
      <c r="AI34" s="110"/>
      <c r="AJ34" s="96"/>
      <c r="AK34" s="110"/>
      <c r="AL34" s="110"/>
      <c r="AM34" s="96"/>
      <c r="AN34" s="110"/>
      <c r="AO34" s="110"/>
      <c r="AP34" s="96"/>
      <c r="AQ34" s="110"/>
      <c r="AR34" s="110"/>
      <c r="AS34" s="96"/>
      <c r="AT34" s="110"/>
      <c r="AU34" s="110"/>
      <c r="AV34" s="96"/>
      <c r="AW34" s="110"/>
      <c r="AX34" s="110"/>
      <c r="AY34" s="96"/>
      <c r="AZ34" s="110"/>
      <c r="BA34" s="110"/>
      <c r="BB34" s="96"/>
      <c r="BC34" s="110"/>
      <c r="BD34" s="110"/>
      <c r="BE34" s="96"/>
      <c r="BF34" s="110"/>
      <c r="BG34" s="110"/>
      <c r="BH34" s="96"/>
      <c r="BI34" s="110"/>
      <c r="BJ34" s="110"/>
      <c r="BK34" s="96"/>
      <c r="BL34" s="110"/>
      <c r="BM34" s="110"/>
      <c r="BN34" s="96"/>
      <c r="BO34" s="110"/>
      <c r="BP34" s="110"/>
      <c r="BQ34" s="96"/>
      <c r="BR34" s="110"/>
      <c r="BS34" s="110"/>
      <c r="BT34" s="96"/>
      <c r="BU34" s="110"/>
      <c r="BV34" s="110"/>
      <c r="BW34" s="96"/>
      <c r="BX34" s="110"/>
      <c r="BY34" s="110"/>
      <c r="BZ34" s="96"/>
      <c r="CA34" s="110"/>
      <c r="CB34" s="110"/>
      <c r="CC34" s="96"/>
      <c r="CD34" s="110"/>
      <c r="CE34" s="110"/>
      <c r="CF34" s="96"/>
      <c r="CG34" s="110"/>
      <c r="CH34" s="110"/>
      <c r="CI34" s="96"/>
      <c r="CJ34" s="110"/>
      <c r="CK34" s="110"/>
      <c r="CL34" s="96"/>
      <c r="CM34" s="110"/>
      <c r="CN34" s="110"/>
      <c r="CO34" s="96"/>
      <c r="CP34" s="110"/>
      <c r="CQ34" s="110"/>
      <c r="CR34" s="96"/>
      <c r="CS34" s="110"/>
      <c r="CT34" s="110"/>
      <c r="CU34" s="96"/>
      <c r="CV34" s="110"/>
      <c r="CW34" s="110"/>
      <c r="CX34" s="96"/>
      <c r="CY34" s="110"/>
      <c r="CZ34" s="110"/>
      <c r="DA34" s="96"/>
      <c r="DB34" s="110"/>
      <c r="DC34" s="110"/>
      <c r="DD34" s="96"/>
      <c r="DE34" s="110"/>
      <c r="DF34" s="110"/>
      <c r="DG34" s="96"/>
      <c r="DH34" s="110"/>
      <c r="DI34" s="110"/>
      <c r="DJ34" s="96"/>
      <c r="DK34" s="110"/>
      <c r="DL34" s="110"/>
      <c r="DM34" s="96"/>
      <c r="DN34" s="110"/>
      <c r="DO34" s="110"/>
      <c r="DP34" s="96"/>
      <c r="DQ34" s="110"/>
      <c r="DR34" s="110"/>
      <c r="DS34" s="96"/>
      <c r="DT34" s="110"/>
      <c r="DU34" s="110"/>
      <c r="DV34" s="132"/>
      <c r="DW34" s="132"/>
      <c r="DX34" s="132"/>
    </row>
    <row r="35" spans="1:128" ht="15" x14ac:dyDescent="0.2">
      <c r="A35" s="94">
        <v>31</v>
      </c>
      <c r="B35" s="150"/>
      <c r="C35" s="146"/>
      <c r="D35" s="153"/>
      <c r="E35" s="147">
        <f t="shared" si="0"/>
        <v>0</v>
      </c>
      <c r="F35" s="145">
        <f t="shared" si="7"/>
        <v>0</v>
      </c>
      <c r="G35" s="147">
        <f t="shared" si="1"/>
        <v>0</v>
      </c>
      <c r="H35" s="147">
        <f t="shared" si="2"/>
        <v>0</v>
      </c>
      <c r="I35" s="147">
        <f t="shared" si="3"/>
        <v>0</v>
      </c>
      <c r="J35" s="106">
        <f t="shared" si="4"/>
        <v>0</v>
      </c>
      <c r="K35" s="106">
        <f t="shared" si="5"/>
        <v>0</v>
      </c>
      <c r="L35" s="96"/>
      <c r="M35" s="110"/>
      <c r="N35" s="110"/>
      <c r="O35" s="96"/>
      <c r="P35" s="110"/>
      <c r="Q35" s="110"/>
      <c r="R35" s="96"/>
      <c r="S35" s="110"/>
      <c r="T35" s="110"/>
      <c r="U35" s="96"/>
      <c r="V35" s="110"/>
      <c r="W35" s="110"/>
      <c r="X35" s="96"/>
      <c r="Y35" s="110"/>
      <c r="Z35" s="110"/>
      <c r="AA35" s="96"/>
      <c r="AB35" s="110"/>
      <c r="AC35" s="110"/>
      <c r="AD35" s="96"/>
      <c r="AE35" s="110"/>
      <c r="AF35" s="110"/>
      <c r="AG35" s="96"/>
      <c r="AH35" s="110"/>
      <c r="AI35" s="110"/>
      <c r="AJ35" s="96"/>
      <c r="AK35" s="110"/>
      <c r="AL35" s="110"/>
      <c r="AM35" s="96"/>
      <c r="AN35" s="110"/>
      <c r="AO35" s="110"/>
      <c r="AP35" s="96"/>
      <c r="AQ35" s="110"/>
      <c r="AR35" s="110"/>
      <c r="AS35" s="96"/>
      <c r="AT35" s="110"/>
      <c r="AU35" s="110"/>
      <c r="AV35" s="96"/>
      <c r="AW35" s="110"/>
      <c r="AX35" s="110"/>
      <c r="AY35" s="96"/>
      <c r="AZ35" s="110"/>
      <c r="BA35" s="110"/>
      <c r="BB35" s="96"/>
      <c r="BC35" s="110"/>
      <c r="BD35" s="110"/>
      <c r="BE35" s="96"/>
      <c r="BF35" s="110"/>
      <c r="BG35" s="110"/>
      <c r="BH35" s="96"/>
      <c r="BI35" s="110"/>
      <c r="BJ35" s="110"/>
      <c r="BK35" s="96"/>
      <c r="BL35" s="110"/>
      <c r="BM35" s="110"/>
      <c r="BN35" s="96"/>
      <c r="BO35" s="110"/>
      <c r="BP35" s="110"/>
      <c r="BQ35" s="96"/>
      <c r="BR35" s="110"/>
      <c r="BS35" s="110"/>
      <c r="BT35" s="96"/>
      <c r="BU35" s="110"/>
      <c r="BV35" s="110"/>
      <c r="BW35" s="96"/>
      <c r="BX35" s="110"/>
      <c r="BY35" s="110"/>
      <c r="BZ35" s="96"/>
      <c r="CA35" s="110"/>
      <c r="CB35" s="110"/>
      <c r="CC35" s="96"/>
      <c r="CD35" s="110"/>
      <c r="CE35" s="110"/>
      <c r="CF35" s="96"/>
      <c r="CG35" s="110"/>
      <c r="CH35" s="110"/>
      <c r="CI35" s="96"/>
      <c r="CJ35" s="110"/>
      <c r="CK35" s="110"/>
      <c r="CL35" s="96"/>
      <c r="CM35" s="110"/>
      <c r="CN35" s="110"/>
      <c r="CO35" s="96"/>
      <c r="CP35" s="110"/>
      <c r="CQ35" s="110"/>
      <c r="CR35" s="96"/>
      <c r="CS35" s="110"/>
      <c r="CT35" s="110"/>
      <c r="CU35" s="96"/>
      <c r="CV35" s="110"/>
      <c r="CW35" s="110"/>
      <c r="CX35" s="96"/>
      <c r="CY35" s="110"/>
      <c r="CZ35" s="110"/>
      <c r="DA35" s="96"/>
      <c r="DB35" s="110"/>
      <c r="DC35" s="110"/>
      <c r="DD35" s="96"/>
      <c r="DE35" s="110"/>
      <c r="DF35" s="110"/>
      <c r="DG35" s="96"/>
      <c r="DH35" s="110"/>
      <c r="DI35" s="110"/>
      <c r="DJ35" s="96"/>
      <c r="DK35" s="110"/>
      <c r="DL35" s="110"/>
      <c r="DM35" s="96"/>
      <c r="DN35" s="110"/>
      <c r="DO35" s="110"/>
      <c r="DP35" s="96"/>
      <c r="DQ35" s="110"/>
      <c r="DR35" s="110"/>
      <c r="DS35" s="96"/>
      <c r="DT35" s="110"/>
      <c r="DU35" s="110"/>
      <c r="DV35" s="132"/>
      <c r="DW35" s="132"/>
      <c r="DX35" s="132"/>
    </row>
    <row r="36" spans="1:128" ht="15" x14ac:dyDescent="0.2">
      <c r="A36" s="94">
        <v>32</v>
      </c>
      <c r="B36" s="150"/>
      <c r="C36" s="146"/>
      <c r="D36" s="153"/>
      <c r="E36" s="147">
        <f t="shared" si="0"/>
        <v>0</v>
      </c>
      <c r="F36" s="145">
        <f t="shared" si="7"/>
        <v>0</v>
      </c>
      <c r="G36" s="147">
        <f t="shared" si="1"/>
        <v>0</v>
      </c>
      <c r="H36" s="147">
        <f t="shared" si="2"/>
        <v>0</v>
      </c>
      <c r="I36" s="147">
        <f t="shared" si="3"/>
        <v>0</v>
      </c>
      <c r="J36" s="106">
        <f t="shared" si="4"/>
        <v>0</v>
      </c>
      <c r="K36" s="106">
        <f t="shared" si="5"/>
        <v>0</v>
      </c>
      <c r="L36" s="96"/>
      <c r="M36" s="110"/>
      <c r="N36" s="110"/>
      <c r="O36" s="96"/>
      <c r="P36" s="110"/>
      <c r="Q36" s="110"/>
      <c r="R36" s="96"/>
      <c r="S36" s="110"/>
      <c r="T36" s="110"/>
      <c r="U36" s="96"/>
      <c r="V36" s="110"/>
      <c r="W36" s="110"/>
      <c r="X36" s="96"/>
      <c r="Y36" s="110"/>
      <c r="Z36" s="110"/>
      <c r="AA36" s="96"/>
      <c r="AB36" s="110"/>
      <c r="AC36" s="110"/>
      <c r="AD36" s="96"/>
      <c r="AE36" s="110"/>
      <c r="AF36" s="110"/>
      <c r="AG36" s="96"/>
      <c r="AH36" s="110"/>
      <c r="AI36" s="110"/>
      <c r="AJ36" s="96"/>
      <c r="AK36" s="110"/>
      <c r="AL36" s="110"/>
      <c r="AM36" s="96"/>
      <c r="AN36" s="110"/>
      <c r="AO36" s="110"/>
      <c r="AP36" s="96"/>
      <c r="AQ36" s="110"/>
      <c r="AR36" s="110"/>
      <c r="AS36" s="96"/>
      <c r="AT36" s="110"/>
      <c r="AU36" s="110"/>
      <c r="AV36" s="96"/>
      <c r="AW36" s="110"/>
      <c r="AX36" s="110"/>
      <c r="AY36" s="96"/>
      <c r="AZ36" s="110"/>
      <c r="BA36" s="110"/>
      <c r="BB36" s="96"/>
      <c r="BC36" s="110"/>
      <c r="BD36" s="110"/>
      <c r="BE36" s="96"/>
      <c r="BF36" s="110"/>
      <c r="BG36" s="110"/>
      <c r="BH36" s="96"/>
      <c r="BI36" s="110"/>
      <c r="BJ36" s="110"/>
      <c r="BK36" s="96"/>
      <c r="BL36" s="110"/>
      <c r="BM36" s="110"/>
      <c r="BN36" s="96"/>
      <c r="BO36" s="110"/>
      <c r="BP36" s="110"/>
      <c r="BQ36" s="96"/>
      <c r="BR36" s="110"/>
      <c r="BS36" s="110"/>
      <c r="BT36" s="96"/>
      <c r="BU36" s="110"/>
      <c r="BV36" s="110"/>
      <c r="BW36" s="96"/>
      <c r="BX36" s="110"/>
      <c r="BY36" s="110"/>
      <c r="BZ36" s="96"/>
      <c r="CA36" s="110"/>
      <c r="CB36" s="110"/>
      <c r="CC36" s="96"/>
      <c r="CD36" s="110"/>
      <c r="CE36" s="110"/>
      <c r="CF36" s="96"/>
      <c r="CG36" s="110"/>
      <c r="CH36" s="110"/>
      <c r="CI36" s="96"/>
      <c r="CJ36" s="110"/>
      <c r="CK36" s="110"/>
      <c r="CL36" s="96"/>
      <c r="CM36" s="110"/>
      <c r="CN36" s="110"/>
      <c r="CO36" s="96"/>
      <c r="CP36" s="110"/>
      <c r="CQ36" s="110"/>
      <c r="CR36" s="96"/>
      <c r="CS36" s="110"/>
      <c r="CT36" s="110"/>
      <c r="CU36" s="96"/>
      <c r="CV36" s="110"/>
      <c r="CW36" s="110"/>
      <c r="CX36" s="96"/>
      <c r="CY36" s="110"/>
      <c r="CZ36" s="110"/>
      <c r="DA36" s="96"/>
      <c r="DB36" s="110"/>
      <c r="DC36" s="110"/>
      <c r="DD36" s="96"/>
      <c r="DE36" s="110"/>
      <c r="DF36" s="110"/>
      <c r="DG36" s="96"/>
      <c r="DH36" s="110"/>
      <c r="DI36" s="110"/>
      <c r="DJ36" s="96"/>
      <c r="DK36" s="110"/>
      <c r="DL36" s="110"/>
      <c r="DM36" s="96"/>
      <c r="DN36" s="110"/>
      <c r="DO36" s="110"/>
      <c r="DP36" s="96"/>
      <c r="DQ36" s="110"/>
      <c r="DR36" s="110"/>
      <c r="DS36" s="96"/>
      <c r="DT36" s="110"/>
      <c r="DU36" s="110"/>
      <c r="DV36" s="132"/>
      <c r="DW36" s="132"/>
      <c r="DX36" s="132"/>
    </row>
    <row r="37" spans="1:128" ht="15" x14ac:dyDescent="0.2">
      <c r="A37" s="94">
        <v>33</v>
      </c>
      <c r="B37" s="150"/>
      <c r="C37" s="146"/>
      <c r="D37" s="153"/>
      <c r="E37" s="147">
        <f t="shared" si="0"/>
        <v>0</v>
      </c>
      <c r="F37" s="145">
        <f t="shared" si="7"/>
        <v>0</v>
      </c>
      <c r="G37" s="147">
        <f t="shared" si="1"/>
        <v>0</v>
      </c>
      <c r="H37" s="147">
        <f t="shared" si="2"/>
        <v>0</v>
      </c>
      <c r="I37" s="147">
        <f t="shared" si="3"/>
        <v>0</v>
      </c>
      <c r="J37" s="106">
        <f t="shared" si="4"/>
        <v>0</v>
      </c>
      <c r="K37" s="106">
        <f t="shared" si="5"/>
        <v>0</v>
      </c>
      <c r="L37" s="96"/>
      <c r="M37" s="110"/>
      <c r="N37" s="110"/>
      <c r="O37" s="96"/>
      <c r="P37" s="110"/>
      <c r="Q37" s="110"/>
      <c r="R37" s="96"/>
      <c r="S37" s="110"/>
      <c r="T37" s="110"/>
      <c r="U37" s="107"/>
      <c r="V37" s="110"/>
      <c r="W37" s="110"/>
      <c r="X37" s="107"/>
      <c r="Y37" s="110"/>
      <c r="Z37" s="110"/>
      <c r="AA37" s="107"/>
      <c r="AB37" s="110"/>
      <c r="AC37" s="110"/>
      <c r="AD37" s="107"/>
      <c r="AE37" s="110"/>
      <c r="AF37" s="110"/>
      <c r="AG37" s="107"/>
      <c r="AH37" s="110"/>
      <c r="AI37" s="110"/>
      <c r="AJ37" s="107"/>
      <c r="AK37" s="110"/>
      <c r="AL37" s="110"/>
      <c r="AM37" s="107"/>
      <c r="AN37" s="110"/>
      <c r="AO37" s="110"/>
      <c r="AP37" s="107"/>
      <c r="AQ37" s="110"/>
      <c r="AR37" s="110"/>
      <c r="AS37" s="107"/>
      <c r="AT37" s="110"/>
      <c r="AU37" s="110"/>
      <c r="AV37" s="107"/>
      <c r="AW37" s="110"/>
      <c r="AX37" s="110"/>
      <c r="AY37" s="107"/>
      <c r="AZ37" s="110"/>
      <c r="BA37" s="110"/>
      <c r="BB37" s="107"/>
      <c r="BC37" s="110"/>
      <c r="BD37" s="110"/>
      <c r="BE37" s="107"/>
      <c r="BF37" s="110"/>
      <c r="BG37" s="110"/>
      <c r="BH37" s="107"/>
      <c r="BI37" s="110"/>
      <c r="BJ37" s="110"/>
      <c r="BK37" s="107"/>
      <c r="BL37" s="110"/>
      <c r="BM37" s="110"/>
      <c r="BN37" s="107"/>
      <c r="BO37" s="110"/>
      <c r="BP37" s="110"/>
      <c r="BQ37" s="107"/>
      <c r="BR37" s="110"/>
      <c r="BS37" s="110"/>
      <c r="BT37" s="107"/>
      <c r="BU37" s="110"/>
      <c r="BV37" s="110"/>
      <c r="BW37" s="107"/>
      <c r="BX37" s="110"/>
      <c r="BY37" s="110"/>
      <c r="BZ37" s="107"/>
      <c r="CA37" s="110"/>
      <c r="CB37" s="110"/>
      <c r="CC37" s="107"/>
      <c r="CD37" s="110"/>
      <c r="CE37" s="110"/>
      <c r="CF37" s="107"/>
      <c r="CG37" s="110"/>
      <c r="CH37" s="110"/>
      <c r="CI37" s="107"/>
      <c r="CJ37" s="110"/>
      <c r="CK37" s="110"/>
      <c r="CL37" s="107"/>
      <c r="CM37" s="110"/>
      <c r="CN37" s="110"/>
      <c r="CO37" s="107"/>
      <c r="CP37" s="110"/>
      <c r="CQ37" s="110"/>
      <c r="CR37" s="107"/>
      <c r="CS37" s="110"/>
      <c r="CT37" s="110"/>
      <c r="CU37" s="107"/>
      <c r="CV37" s="110"/>
      <c r="CW37" s="110"/>
      <c r="CX37" s="107"/>
      <c r="CY37" s="110"/>
      <c r="CZ37" s="110"/>
      <c r="DA37" s="107"/>
      <c r="DB37" s="110"/>
      <c r="DC37" s="110"/>
      <c r="DD37" s="107"/>
      <c r="DE37" s="110"/>
      <c r="DF37" s="110"/>
      <c r="DG37" s="107"/>
      <c r="DH37" s="110"/>
      <c r="DI37" s="110"/>
      <c r="DJ37" s="107"/>
      <c r="DK37" s="110"/>
      <c r="DL37" s="110"/>
      <c r="DM37" s="107"/>
      <c r="DN37" s="110"/>
      <c r="DO37" s="110"/>
      <c r="DP37" s="107"/>
      <c r="DQ37" s="110"/>
      <c r="DR37" s="110"/>
      <c r="DS37" s="107"/>
      <c r="DT37" s="110"/>
      <c r="DU37" s="110"/>
      <c r="DV37" s="132"/>
      <c r="DW37" s="132"/>
      <c r="DX37" s="132"/>
    </row>
    <row r="38" spans="1:128" ht="15" x14ac:dyDescent="0.2">
      <c r="A38" s="94">
        <v>34</v>
      </c>
      <c r="B38" s="150"/>
      <c r="C38" s="146"/>
      <c r="D38" s="153"/>
      <c r="E38" s="147">
        <f t="shared" si="0"/>
        <v>0</v>
      </c>
      <c r="F38" s="145">
        <f t="shared" si="7"/>
        <v>0</v>
      </c>
      <c r="G38" s="147">
        <f t="shared" si="1"/>
        <v>0</v>
      </c>
      <c r="H38" s="147">
        <f t="shared" si="2"/>
        <v>0</v>
      </c>
      <c r="I38" s="147">
        <f t="shared" si="3"/>
        <v>0</v>
      </c>
      <c r="J38" s="106">
        <f t="shared" si="4"/>
        <v>0</v>
      </c>
      <c r="K38" s="106">
        <f t="shared" si="5"/>
        <v>0</v>
      </c>
      <c r="L38" s="96"/>
      <c r="M38" s="110"/>
      <c r="N38" s="110"/>
      <c r="O38" s="96"/>
      <c r="P38" s="110"/>
      <c r="Q38" s="110"/>
      <c r="R38" s="96"/>
      <c r="S38" s="110"/>
      <c r="T38" s="110"/>
      <c r="U38" s="107"/>
      <c r="V38" s="110"/>
      <c r="W38" s="110"/>
      <c r="X38" s="107"/>
      <c r="Y38" s="110"/>
      <c r="Z38" s="110"/>
      <c r="AA38" s="107"/>
      <c r="AB38" s="110"/>
      <c r="AC38" s="110"/>
      <c r="AD38" s="107"/>
      <c r="AE38" s="110"/>
      <c r="AF38" s="110"/>
      <c r="AG38" s="107"/>
      <c r="AH38" s="110"/>
      <c r="AI38" s="110"/>
      <c r="AJ38" s="107"/>
      <c r="AK38" s="110"/>
      <c r="AL38" s="110"/>
      <c r="AM38" s="107"/>
      <c r="AN38" s="110"/>
      <c r="AO38" s="110"/>
      <c r="AP38" s="107"/>
      <c r="AQ38" s="110"/>
      <c r="AR38" s="110"/>
      <c r="AS38" s="107"/>
      <c r="AT38" s="110"/>
      <c r="AU38" s="110"/>
      <c r="AV38" s="107"/>
      <c r="AW38" s="110"/>
      <c r="AX38" s="110"/>
      <c r="AY38" s="107"/>
      <c r="AZ38" s="110"/>
      <c r="BA38" s="110"/>
      <c r="BB38" s="107"/>
      <c r="BC38" s="110"/>
      <c r="BD38" s="110"/>
      <c r="BE38" s="107"/>
      <c r="BF38" s="110"/>
      <c r="BG38" s="110"/>
      <c r="BH38" s="107"/>
      <c r="BI38" s="110"/>
      <c r="BJ38" s="110"/>
      <c r="BK38" s="107"/>
      <c r="BL38" s="110"/>
      <c r="BM38" s="110"/>
      <c r="BN38" s="107"/>
      <c r="BO38" s="110"/>
      <c r="BP38" s="110"/>
      <c r="BQ38" s="107"/>
      <c r="BR38" s="110"/>
      <c r="BS38" s="110"/>
      <c r="BT38" s="107"/>
      <c r="BU38" s="110"/>
      <c r="BV38" s="110"/>
      <c r="BW38" s="107"/>
      <c r="BX38" s="110"/>
      <c r="BY38" s="110"/>
      <c r="BZ38" s="107"/>
      <c r="CA38" s="110"/>
      <c r="CB38" s="110"/>
      <c r="CC38" s="107"/>
      <c r="CD38" s="110"/>
      <c r="CE38" s="110"/>
      <c r="CF38" s="107"/>
      <c r="CG38" s="110"/>
      <c r="CH38" s="110"/>
      <c r="CI38" s="107"/>
      <c r="CJ38" s="110"/>
      <c r="CK38" s="110"/>
      <c r="CL38" s="107"/>
      <c r="CM38" s="110"/>
      <c r="CN38" s="110"/>
      <c r="CO38" s="107"/>
      <c r="CP38" s="110"/>
      <c r="CQ38" s="110"/>
      <c r="CR38" s="107"/>
      <c r="CS38" s="110"/>
      <c r="CT38" s="110"/>
      <c r="CU38" s="107"/>
      <c r="CV38" s="110"/>
      <c r="CW38" s="110"/>
      <c r="CX38" s="107"/>
      <c r="CY38" s="110"/>
      <c r="CZ38" s="110"/>
      <c r="DA38" s="107"/>
      <c r="DB38" s="110"/>
      <c r="DC38" s="110"/>
      <c r="DD38" s="107"/>
      <c r="DE38" s="110"/>
      <c r="DF38" s="110"/>
      <c r="DG38" s="107"/>
      <c r="DH38" s="110"/>
      <c r="DI38" s="110"/>
      <c r="DJ38" s="107"/>
      <c r="DK38" s="110"/>
      <c r="DL38" s="110"/>
      <c r="DM38" s="107"/>
      <c r="DN38" s="110"/>
      <c r="DO38" s="110"/>
      <c r="DP38" s="107"/>
      <c r="DQ38" s="110"/>
      <c r="DR38" s="110"/>
      <c r="DS38" s="107"/>
      <c r="DT38" s="110"/>
      <c r="DU38" s="110"/>
      <c r="DV38" s="132"/>
      <c r="DW38" s="132"/>
      <c r="DX38" s="132"/>
    </row>
    <row r="39" spans="1:128" ht="15" x14ac:dyDescent="0.2">
      <c r="A39" s="94">
        <v>35</v>
      </c>
      <c r="B39" s="150"/>
      <c r="C39" s="146"/>
      <c r="D39" s="153"/>
      <c r="E39" s="147">
        <f t="shared" si="0"/>
        <v>0</v>
      </c>
      <c r="F39" s="145">
        <f t="shared" si="7"/>
        <v>0</v>
      </c>
      <c r="G39" s="147">
        <f t="shared" si="1"/>
        <v>0</v>
      </c>
      <c r="H39" s="147">
        <f t="shared" si="2"/>
        <v>0</v>
      </c>
      <c r="I39" s="147">
        <f t="shared" si="3"/>
        <v>0</v>
      </c>
      <c r="J39" s="106">
        <f t="shared" si="4"/>
        <v>0</v>
      </c>
      <c r="K39" s="106">
        <f t="shared" si="5"/>
        <v>0</v>
      </c>
      <c r="L39" s="96"/>
      <c r="M39" s="110"/>
      <c r="N39" s="110"/>
      <c r="O39" s="96"/>
      <c r="P39" s="110"/>
      <c r="Q39" s="110"/>
      <c r="R39" s="96"/>
      <c r="S39" s="110"/>
      <c r="T39" s="110"/>
      <c r="U39" s="107"/>
      <c r="V39" s="110"/>
      <c r="W39" s="110"/>
      <c r="X39" s="107"/>
      <c r="Y39" s="110"/>
      <c r="Z39" s="110"/>
      <c r="AA39" s="107"/>
      <c r="AB39" s="110"/>
      <c r="AC39" s="110"/>
      <c r="AD39" s="107"/>
      <c r="AE39" s="110"/>
      <c r="AF39" s="110"/>
      <c r="AG39" s="107"/>
      <c r="AH39" s="110"/>
      <c r="AI39" s="110"/>
      <c r="AJ39" s="107"/>
      <c r="AK39" s="110"/>
      <c r="AL39" s="110"/>
      <c r="AM39" s="107"/>
      <c r="AN39" s="110"/>
      <c r="AO39" s="110"/>
      <c r="AP39" s="107"/>
      <c r="AQ39" s="110"/>
      <c r="AR39" s="110"/>
      <c r="AS39" s="107"/>
      <c r="AT39" s="110"/>
      <c r="AU39" s="110"/>
      <c r="AV39" s="107"/>
      <c r="AW39" s="110"/>
      <c r="AX39" s="110"/>
      <c r="AY39" s="107"/>
      <c r="AZ39" s="110"/>
      <c r="BA39" s="110"/>
      <c r="BB39" s="107"/>
      <c r="BC39" s="110"/>
      <c r="BD39" s="110"/>
      <c r="BE39" s="107"/>
      <c r="BF39" s="110"/>
      <c r="BG39" s="110"/>
      <c r="BH39" s="107"/>
      <c r="BI39" s="110"/>
      <c r="BJ39" s="110"/>
      <c r="BK39" s="107"/>
      <c r="BL39" s="110"/>
      <c r="BM39" s="110"/>
      <c r="BN39" s="107"/>
      <c r="BO39" s="110"/>
      <c r="BP39" s="110"/>
      <c r="BQ39" s="107"/>
      <c r="BR39" s="110"/>
      <c r="BS39" s="110"/>
      <c r="BT39" s="107"/>
      <c r="BU39" s="110"/>
      <c r="BV39" s="110"/>
      <c r="BW39" s="107"/>
      <c r="BX39" s="110"/>
      <c r="BY39" s="110"/>
      <c r="BZ39" s="107"/>
      <c r="CA39" s="110"/>
      <c r="CB39" s="110"/>
      <c r="CC39" s="107"/>
      <c r="CD39" s="110"/>
      <c r="CE39" s="110"/>
      <c r="CF39" s="107"/>
      <c r="CG39" s="110"/>
      <c r="CH39" s="110"/>
      <c r="CI39" s="107"/>
      <c r="CJ39" s="110"/>
      <c r="CK39" s="110"/>
      <c r="CL39" s="107"/>
      <c r="CM39" s="110"/>
      <c r="CN39" s="110"/>
      <c r="CO39" s="107"/>
      <c r="CP39" s="110"/>
      <c r="CQ39" s="110"/>
      <c r="CR39" s="107"/>
      <c r="CS39" s="110"/>
      <c r="CT39" s="110"/>
      <c r="CU39" s="107"/>
      <c r="CV39" s="110"/>
      <c r="CW39" s="110"/>
      <c r="CX39" s="107"/>
      <c r="CY39" s="110"/>
      <c r="CZ39" s="110"/>
      <c r="DA39" s="107"/>
      <c r="DB39" s="110"/>
      <c r="DC39" s="110"/>
      <c r="DD39" s="107"/>
      <c r="DE39" s="110"/>
      <c r="DF39" s="110"/>
      <c r="DG39" s="107"/>
      <c r="DH39" s="110"/>
      <c r="DI39" s="110"/>
      <c r="DJ39" s="107"/>
      <c r="DK39" s="110"/>
      <c r="DL39" s="110"/>
      <c r="DM39" s="107"/>
      <c r="DN39" s="110"/>
      <c r="DO39" s="110"/>
      <c r="DP39" s="107"/>
      <c r="DQ39" s="110"/>
      <c r="DR39" s="110"/>
      <c r="DS39" s="107"/>
      <c r="DT39" s="110"/>
      <c r="DU39" s="110"/>
      <c r="DV39" s="132"/>
      <c r="DW39" s="132"/>
      <c r="DX39" s="132"/>
    </row>
    <row r="40" spans="1:128" ht="15" x14ac:dyDescent="0.2">
      <c r="A40" s="94">
        <v>36</v>
      </c>
      <c r="B40" s="150"/>
      <c r="C40" s="146"/>
      <c r="D40" s="153"/>
      <c r="E40" s="147">
        <f t="shared" si="0"/>
        <v>0</v>
      </c>
      <c r="F40" s="145">
        <f t="shared" si="7"/>
        <v>0</v>
      </c>
      <c r="G40" s="147">
        <f t="shared" si="1"/>
        <v>0</v>
      </c>
      <c r="H40" s="147">
        <f t="shared" si="2"/>
        <v>0</v>
      </c>
      <c r="I40" s="147">
        <f t="shared" si="3"/>
        <v>0</v>
      </c>
      <c r="J40" s="106">
        <f t="shared" si="4"/>
        <v>0</v>
      </c>
      <c r="K40" s="106">
        <f t="shared" si="5"/>
        <v>0</v>
      </c>
      <c r="L40" s="96"/>
      <c r="M40" s="110"/>
      <c r="N40" s="110"/>
      <c r="O40" s="96"/>
      <c r="P40" s="110"/>
      <c r="Q40" s="110"/>
      <c r="R40" s="96"/>
      <c r="S40" s="110"/>
      <c r="T40" s="110"/>
      <c r="U40" s="107"/>
      <c r="V40" s="110"/>
      <c r="W40" s="110"/>
      <c r="X40" s="107"/>
      <c r="Y40" s="110"/>
      <c r="Z40" s="110"/>
      <c r="AA40" s="107"/>
      <c r="AB40" s="110"/>
      <c r="AC40" s="110"/>
      <c r="AD40" s="107"/>
      <c r="AE40" s="110"/>
      <c r="AF40" s="110"/>
      <c r="AG40" s="107"/>
      <c r="AH40" s="110"/>
      <c r="AI40" s="110"/>
      <c r="AJ40" s="107"/>
      <c r="AK40" s="110"/>
      <c r="AL40" s="110"/>
      <c r="AM40" s="107"/>
      <c r="AN40" s="110"/>
      <c r="AO40" s="110"/>
      <c r="AP40" s="107"/>
      <c r="AQ40" s="110"/>
      <c r="AR40" s="110"/>
      <c r="AS40" s="107"/>
      <c r="AT40" s="110"/>
      <c r="AU40" s="110"/>
      <c r="AV40" s="107"/>
      <c r="AW40" s="110"/>
      <c r="AX40" s="110"/>
      <c r="AY40" s="107"/>
      <c r="AZ40" s="110"/>
      <c r="BA40" s="110"/>
      <c r="BB40" s="107"/>
      <c r="BC40" s="110"/>
      <c r="BD40" s="110"/>
      <c r="BE40" s="107"/>
      <c r="BF40" s="110"/>
      <c r="BG40" s="110"/>
      <c r="BH40" s="107"/>
      <c r="BI40" s="110"/>
      <c r="BJ40" s="110"/>
      <c r="BK40" s="107"/>
      <c r="BL40" s="110"/>
      <c r="BM40" s="110"/>
      <c r="BN40" s="107"/>
      <c r="BO40" s="110"/>
      <c r="BP40" s="110"/>
      <c r="BQ40" s="107"/>
      <c r="BR40" s="110"/>
      <c r="BS40" s="110"/>
      <c r="BT40" s="107"/>
      <c r="BU40" s="110"/>
      <c r="BV40" s="110"/>
      <c r="BW40" s="107"/>
      <c r="BX40" s="110"/>
      <c r="BY40" s="110"/>
      <c r="BZ40" s="107"/>
      <c r="CA40" s="110"/>
      <c r="CB40" s="110"/>
      <c r="CC40" s="107"/>
      <c r="CD40" s="110"/>
      <c r="CE40" s="110"/>
      <c r="CF40" s="107"/>
      <c r="CG40" s="110"/>
      <c r="CH40" s="110"/>
      <c r="CI40" s="107"/>
      <c r="CJ40" s="110"/>
      <c r="CK40" s="110"/>
      <c r="CL40" s="107"/>
      <c r="CM40" s="110"/>
      <c r="CN40" s="110"/>
      <c r="CO40" s="107"/>
      <c r="CP40" s="110"/>
      <c r="CQ40" s="110"/>
      <c r="CR40" s="107"/>
      <c r="CS40" s="110"/>
      <c r="CT40" s="110"/>
      <c r="CU40" s="107"/>
      <c r="CV40" s="110"/>
      <c r="CW40" s="110"/>
      <c r="CX40" s="107"/>
      <c r="CY40" s="110"/>
      <c r="CZ40" s="110"/>
      <c r="DA40" s="107"/>
      <c r="DB40" s="110"/>
      <c r="DC40" s="110"/>
      <c r="DD40" s="107"/>
      <c r="DE40" s="110"/>
      <c r="DF40" s="110"/>
      <c r="DG40" s="107"/>
      <c r="DH40" s="110"/>
      <c r="DI40" s="110"/>
      <c r="DJ40" s="107"/>
      <c r="DK40" s="110"/>
      <c r="DL40" s="110"/>
      <c r="DM40" s="107"/>
      <c r="DN40" s="110"/>
      <c r="DO40" s="110"/>
      <c r="DP40" s="107"/>
      <c r="DQ40" s="110"/>
      <c r="DR40" s="110"/>
      <c r="DS40" s="107"/>
      <c r="DT40" s="110"/>
      <c r="DU40" s="110"/>
      <c r="DV40" s="132"/>
      <c r="DW40" s="132"/>
      <c r="DX40" s="132"/>
    </row>
    <row r="41" spans="1:128" ht="15" x14ac:dyDescent="0.2">
      <c r="A41" s="94">
        <v>37</v>
      </c>
      <c r="B41" s="150"/>
      <c r="C41" s="146"/>
      <c r="D41" s="153"/>
      <c r="E41" s="147">
        <f t="shared" si="0"/>
        <v>0</v>
      </c>
      <c r="F41" s="145">
        <f t="shared" si="7"/>
        <v>0</v>
      </c>
      <c r="G41" s="147">
        <f t="shared" si="1"/>
        <v>0</v>
      </c>
      <c r="H41" s="147">
        <f t="shared" si="2"/>
        <v>0</v>
      </c>
      <c r="I41" s="147">
        <f t="shared" si="3"/>
        <v>0</v>
      </c>
      <c r="J41" s="106">
        <f t="shared" si="4"/>
        <v>0</v>
      </c>
      <c r="K41" s="106">
        <f t="shared" si="5"/>
        <v>0</v>
      </c>
      <c r="L41" s="96"/>
      <c r="M41" s="110"/>
      <c r="N41" s="110"/>
      <c r="O41" s="96"/>
      <c r="P41" s="110"/>
      <c r="Q41" s="110"/>
      <c r="R41" s="96"/>
      <c r="S41" s="110"/>
      <c r="T41" s="110"/>
      <c r="U41" s="96"/>
      <c r="V41" s="110"/>
      <c r="W41" s="110"/>
      <c r="X41" s="96"/>
      <c r="Y41" s="110"/>
      <c r="Z41" s="110"/>
      <c r="AA41" s="96"/>
      <c r="AB41" s="110"/>
      <c r="AC41" s="110"/>
      <c r="AD41" s="96"/>
      <c r="AE41" s="110"/>
      <c r="AF41" s="110"/>
      <c r="AG41" s="96"/>
      <c r="AH41" s="110"/>
      <c r="AI41" s="110"/>
      <c r="AJ41" s="96"/>
      <c r="AK41" s="110"/>
      <c r="AL41" s="110"/>
      <c r="AM41" s="96"/>
      <c r="AN41" s="110"/>
      <c r="AO41" s="110"/>
      <c r="AP41" s="96"/>
      <c r="AQ41" s="110"/>
      <c r="AR41" s="110"/>
      <c r="AS41" s="96"/>
      <c r="AT41" s="110"/>
      <c r="AU41" s="110"/>
      <c r="AV41" s="96"/>
      <c r="AW41" s="110"/>
      <c r="AX41" s="110"/>
      <c r="AY41" s="96"/>
      <c r="AZ41" s="110"/>
      <c r="BA41" s="110"/>
      <c r="BB41" s="96"/>
      <c r="BC41" s="110"/>
      <c r="BD41" s="110"/>
      <c r="BE41" s="96"/>
      <c r="BF41" s="110"/>
      <c r="BG41" s="110"/>
      <c r="BH41" s="96"/>
      <c r="BI41" s="110"/>
      <c r="BJ41" s="110"/>
      <c r="BK41" s="96"/>
      <c r="BL41" s="110"/>
      <c r="BM41" s="110"/>
      <c r="BN41" s="96"/>
      <c r="BO41" s="110"/>
      <c r="BP41" s="110"/>
      <c r="BQ41" s="96"/>
      <c r="BR41" s="110"/>
      <c r="BS41" s="110"/>
      <c r="BT41" s="96"/>
      <c r="BU41" s="110"/>
      <c r="BV41" s="110"/>
      <c r="BW41" s="96"/>
      <c r="BX41" s="110"/>
      <c r="BY41" s="110"/>
      <c r="BZ41" s="96"/>
      <c r="CA41" s="110"/>
      <c r="CB41" s="110"/>
      <c r="CC41" s="96"/>
      <c r="CD41" s="110"/>
      <c r="CE41" s="110"/>
      <c r="CF41" s="96"/>
      <c r="CG41" s="110"/>
      <c r="CH41" s="110"/>
      <c r="CI41" s="96"/>
      <c r="CJ41" s="110"/>
      <c r="CK41" s="110"/>
      <c r="CL41" s="96"/>
      <c r="CM41" s="110"/>
      <c r="CN41" s="110"/>
      <c r="CO41" s="96"/>
      <c r="CP41" s="110"/>
      <c r="CQ41" s="110"/>
      <c r="CR41" s="96"/>
      <c r="CS41" s="110"/>
      <c r="CT41" s="110"/>
      <c r="CU41" s="96"/>
      <c r="CV41" s="110"/>
      <c r="CW41" s="110"/>
      <c r="CX41" s="96"/>
      <c r="CY41" s="110"/>
      <c r="CZ41" s="110"/>
      <c r="DA41" s="96"/>
      <c r="DB41" s="110"/>
      <c r="DC41" s="110"/>
      <c r="DD41" s="96"/>
      <c r="DE41" s="110"/>
      <c r="DF41" s="110"/>
      <c r="DG41" s="96"/>
      <c r="DH41" s="110"/>
      <c r="DI41" s="110"/>
      <c r="DJ41" s="96"/>
      <c r="DK41" s="110"/>
      <c r="DL41" s="110"/>
      <c r="DM41" s="96"/>
      <c r="DN41" s="110"/>
      <c r="DO41" s="110"/>
      <c r="DP41" s="96"/>
      <c r="DQ41" s="110"/>
      <c r="DR41" s="110"/>
      <c r="DS41" s="96"/>
      <c r="DT41" s="110"/>
      <c r="DU41" s="110"/>
      <c r="DV41" s="132"/>
      <c r="DW41" s="132"/>
      <c r="DX41" s="132"/>
    </row>
    <row r="42" spans="1:128" ht="15" x14ac:dyDescent="0.2">
      <c r="A42" s="94">
        <v>38</v>
      </c>
      <c r="B42" s="150"/>
      <c r="C42" s="146"/>
      <c r="D42" s="153"/>
      <c r="E42" s="147">
        <f t="shared" si="0"/>
        <v>0</v>
      </c>
      <c r="F42" s="145">
        <f t="shared" si="7"/>
        <v>0</v>
      </c>
      <c r="G42" s="147">
        <f t="shared" si="1"/>
        <v>0</v>
      </c>
      <c r="H42" s="147">
        <f t="shared" si="2"/>
        <v>0</v>
      </c>
      <c r="I42" s="147">
        <f t="shared" si="3"/>
        <v>0</v>
      </c>
      <c r="J42" s="106">
        <f t="shared" si="4"/>
        <v>0</v>
      </c>
      <c r="K42" s="106">
        <f t="shared" si="5"/>
        <v>0</v>
      </c>
      <c r="L42" s="96"/>
      <c r="M42" s="110"/>
      <c r="N42" s="110"/>
      <c r="O42" s="96"/>
      <c r="P42" s="110"/>
      <c r="Q42" s="110"/>
      <c r="R42" s="96"/>
      <c r="S42" s="110"/>
      <c r="T42" s="110"/>
      <c r="U42" s="96"/>
      <c r="V42" s="110"/>
      <c r="W42" s="110"/>
      <c r="X42" s="96"/>
      <c r="Y42" s="110"/>
      <c r="Z42" s="110"/>
      <c r="AA42" s="96"/>
      <c r="AB42" s="110"/>
      <c r="AC42" s="110"/>
      <c r="AD42" s="96"/>
      <c r="AE42" s="110"/>
      <c r="AF42" s="110"/>
      <c r="AG42" s="96"/>
      <c r="AH42" s="110"/>
      <c r="AI42" s="110"/>
      <c r="AJ42" s="96"/>
      <c r="AK42" s="110"/>
      <c r="AL42" s="110"/>
      <c r="AM42" s="96"/>
      <c r="AN42" s="110"/>
      <c r="AO42" s="110"/>
      <c r="AP42" s="96"/>
      <c r="AQ42" s="110"/>
      <c r="AR42" s="110"/>
      <c r="AS42" s="96"/>
      <c r="AT42" s="110"/>
      <c r="AU42" s="110"/>
      <c r="AV42" s="96"/>
      <c r="AW42" s="110"/>
      <c r="AX42" s="110"/>
      <c r="AY42" s="96"/>
      <c r="AZ42" s="110"/>
      <c r="BA42" s="110"/>
      <c r="BB42" s="96"/>
      <c r="BC42" s="110"/>
      <c r="BD42" s="110"/>
      <c r="BE42" s="96"/>
      <c r="BF42" s="110"/>
      <c r="BG42" s="110"/>
      <c r="BH42" s="96"/>
      <c r="BI42" s="110"/>
      <c r="BJ42" s="110"/>
      <c r="BK42" s="96"/>
      <c r="BL42" s="110"/>
      <c r="BM42" s="110"/>
      <c r="BN42" s="96"/>
      <c r="BO42" s="110"/>
      <c r="BP42" s="110"/>
      <c r="BQ42" s="96"/>
      <c r="BR42" s="110"/>
      <c r="BS42" s="110"/>
      <c r="BT42" s="96"/>
      <c r="BU42" s="110"/>
      <c r="BV42" s="110"/>
      <c r="BW42" s="96"/>
      <c r="BX42" s="110"/>
      <c r="BY42" s="110"/>
      <c r="BZ42" s="96"/>
      <c r="CA42" s="110"/>
      <c r="CB42" s="110"/>
      <c r="CC42" s="96"/>
      <c r="CD42" s="110"/>
      <c r="CE42" s="110"/>
      <c r="CF42" s="96"/>
      <c r="CG42" s="110"/>
      <c r="CH42" s="110"/>
      <c r="CI42" s="96"/>
      <c r="CJ42" s="110"/>
      <c r="CK42" s="110"/>
      <c r="CL42" s="96"/>
      <c r="CM42" s="110"/>
      <c r="CN42" s="110"/>
      <c r="CO42" s="96"/>
      <c r="CP42" s="110"/>
      <c r="CQ42" s="110"/>
      <c r="CR42" s="96"/>
      <c r="CS42" s="110"/>
      <c r="CT42" s="110"/>
      <c r="CU42" s="96"/>
      <c r="CV42" s="110"/>
      <c r="CW42" s="110"/>
      <c r="CX42" s="96"/>
      <c r="CY42" s="110"/>
      <c r="CZ42" s="110"/>
      <c r="DA42" s="96"/>
      <c r="DB42" s="110"/>
      <c r="DC42" s="110"/>
      <c r="DD42" s="96"/>
      <c r="DE42" s="110"/>
      <c r="DF42" s="110"/>
      <c r="DG42" s="96"/>
      <c r="DH42" s="110"/>
      <c r="DI42" s="110"/>
      <c r="DJ42" s="96"/>
      <c r="DK42" s="110"/>
      <c r="DL42" s="110"/>
      <c r="DM42" s="96"/>
      <c r="DN42" s="110"/>
      <c r="DO42" s="110"/>
      <c r="DP42" s="96"/>
      <c r="DQ42" s="110"/>
      <c r="DR42" s="110"/>
      <c r="DS42" s="96"/>
      <c r="DT42" s="110"/>
      <c r="DU42" s="110"/>
      <c r="DV42" s="132"/>
      <c r="DW42" s="132"/>
      <c r="DX42" s="132"/>
    </row>
    <row r="43" spans="1:128" ht="15" x14ac:dyDescent="0.2">
      <c r="A43" s="94">
        <v>39</v>
      </c>
      <c r="B43" s="150"/>
      <c r="C43" s="146"/>
      <c r="D43" s="153"/>
      <c r="E43" s="147">
        <f t="shared" si="0"/>
        <v>0</v>
      </c>
      <c r="F43" s="145">
        <f t="shared" si="7"/>
        <v>0</v>
      </c>
      <c r="G43" s="147">
        <f t="shared" si="1"/>
        <v>0</v>
      </c>
      <c r="H43" s="147">
        <f t="shared" si="2"/>
        <v>0</v>
      </c>
      <c r="I43" s="147">
        <f t="shared" si="3"/>
        <v>0</v>
      </c>
      <c r="J43" s="106">
        <f t="shared" si="4"/>
        <v>0</v>
      </c>
      <c r="K43" s="106">
        <f t="shared" si="5"/>
        <v>0</v>
      </c>
      <c r="L43" s="96"/>
      <c r="M43" s="110"/>
      <c r="N43" s="110"/>
      <c r="O43" s="96"/>
      <c r="P43" s="110"/>
      <c r="Q43" s="110"/>
      <c r="R43" s="96"/>
      <c r="S43" s="110"/>
      <c r="T43" s="110"/>
      <c r="U43" s="96"/>
      <c r="V43" s="110"/>
      <c r="W43" s="110"/>
      <c r="X43" s="96"/>
      <c r="Y43" s="110"/>
      <c r="Z43" s="110"/>
      <c r="AA43" s="96"/>
      <c r="AB43" s="110"/>
      <c r="AC43" s="110"/>
      <c r="AD43" s="96"/>
      <c r="AE43" s="110"/>
      <c r="AF43" s="110"/>
      <c r="AG43" s="96"/>
      <c r="AH43" s="110"/>
      <c r="AI43" s="110"/>
      <c r="AJ43" s="96"/>
      <c r="AK43" s="110"/>
      <c r="AL43" s="110"/>
      <c r="AM43" s="96"/>
      <c r="AN43" s="110"/>
      <c r="AO43" s="110"/>
      <c r="AP43" s="96"/>
      <c r="AQ43" s="110"/>
      <c r="AR43" s="110"/>
      <c r="AS43" s="96"/>
      <c r="AT43" s="110"/>
      <c r="AU43" s="110"/>
      <c r="AV43" s="96"/>
      <c r="AW43" s="110"/>
      <c r="AX43" s="110"/>
      <c r="AY43" s="96"/>
      <c r="AZ43" s="110"/>
      <c r="BA43" s="110"/>
      <c r="BB43" s="96"/>
      <c r="BC43" s="110"/>
      <c r="BD43" s="110"/>
      <c r="BE43" s="96"/>
      <c r="BF43" s="110"/>
      <c r="BG43" s="110"/>
      <c r="BH43" s="96"/>
      <c r="BI43" s="110"/>
      <c r="BJ43" s="110"/>
      <c r="BK43" s="96"/>
      <c r="BL43" s="110"/>
      <c r="BM43" s="110"/>
      <c r="BN43" s="96"/>
      <c r="BO43" s="110"/>
      <c r="BP43" s="110"/>
      <c r="BQ43" s="96"/>
      <c r="BR43" s="110"/>
      <c r="BS43" s="110"/>
      <c r="BT43" s="96"/>
      <c r="BU43" s="110"/>
      <c r="BV43" s="110"/>
      <c r="BW43" s="96"/>
      <c r="BX43" s="110"/>
      <c r="BY43" s="110"/>
      <c r="BZ43" s="96"/>
      <c r="CA43" s="110"/>
      <c r="CB43" s="110"/>
      <c r="CC43" s="96"/>
      <c r="CD43" s="110"/>
      <c r="CE43" s="110"/>
      <c r="CF43" s="96"/>
      <c r="CG43" s="110"/>
      <c r="CH43" s="110"/>
      <c r="CI43" s="96"/>
      <c r="CJ43" s="110"/>
      <c r="CK43" s="110"/>
      <c r="CL43" s="96"/>
      <c r="CM43" s="110"/>
      <c r="CN43" s="110"/>
      <c r="CO43" s="96"/>
      <c r="CP43" s="110"/>
      <c r="CQ43" s="110"/>
      <c r="CR43" s="96"/>
      <c r="CS43" s="110"/>
      <c r="CT43" s="110"/>
      <c r="CU43" s="96"/>
      <c r="CV43" s="110"/>
      <c r="CW43" s="110"/>
      <c r="CX43" s="96"/>
      <c r="CY43" s="110"/>
      <c r="CZ43" s="110"/>
      <c r="DA43" s="96"/>
      <c r="DB43" s="110"/>
      <c r="DC43" s="110"/>
      <c r="DD43" s="96"/>
      <c r="DE43" s="110"/>
      <c r="DF43" s="110"/>
      <c r="DG43" s="96"/>
      <c r="DH43" s="110"/>
      <c r="DI43" s="110"/>
      <c r="DJ43" s="96"/>
      <c r="DK43" s="110"/>
      <c r="DL43" s="110"/>
      <c r="DM43" s="96"/>
      <c r="DN43" s="110"/>
      <c r="DO43" s="110"/>
      <c r="DP43" s="96"/>
      <c r="DQ43" s="110"/>
      <c r="DR43" s="110"/>
      <c r="DS43" s="96"/>
      <c r="DT43" s="110"/>
      <c r="DU43" s="110"/>
      <c r="DV43" s="132"/>
      <c r="DW43" s="132"/>
      <c r="DX43" s="132"/>
    </row>
    <row r="44" spans="1:128" ht="15" x14ac:dyDescent="0.2">
      <c r="A44" s="94">
        <v>40</v>
      </c>
      <c r="B44" s="150"/>
      <c r="C44" s="146"/>
      <c r="D44" s="153"/>
      <c r="E44" s="147">
        <f t="shared" si="0"/>
        <v>0</v>
      </c>
      <c r="F44" s="145">
        <f t="shared" si="7"/>
        <v>0</v>
      </c>
      <c r="G44" s="147">
        <f t="shared" si="1"/>
        <v>0</v>
      </c>
      <c r="H44" s="147">
        <f t="shared" si="2"/>
        <v>0</v>
      </c>
      <c r="I44" s="147">
        <f t="shared" si="3"/>
        <v>0</v>
      </c>
      <c r="J44" s="106">
        <f t="shared" si="4"/>
        <v>0</v>
      </c>
      <c r="K44" s="106">
        <f t="shared" si="5"/>
        <v>0</v>
      </c>
      <c r="L44" s="96"/>
      <c r="M44" s="110"/>
      <c r="N44" s="110"/>
      <c r="O44" s="96"/>
      <c r="P44" s="110"/>
      <c r="Q44" s="110"/>
      <c r="R44" s="96"/>
      <c r="S44" s="110"/>
      <c r="T44" s="110"/>
      <c r="U44" s="96"/>
      <c r="V44" s="110"/>
      <c r="W44" s="110"/>
      <c r="X44" s="96"/>
      <c r="Y44" s="110"/>
      <c r="Z44" s="110"/>
      <c r="AA44" s="96"/>
      <c r="AB44" s="110"/>
      <c r="AC44" s="110"/>
      <c r="AD44" s="96"/>
      <c r="AE44" s="110"/>
      <c r="AF44" s="110"/>
      <c r="AG44" s="96"/>
      <c r="AH44" s="110"/>
      <c r="AI44" s="110"/>
      <c r="AJ44" s="96"/>
      <c r="AK44" s="110"/>
      <c r="AL44" s="110"/>
      <c r="AM44" s="96"/>
      <c r="AN44" s="110"/>
      <c r="AO44" s="110"/>
      <c r="AP44" s="96"/>
      <c r="AQ44" s="110"/>
      <c r="AR44" s="110"/>
      <c r="AS44" s="96"/>
      <c r="AT44" s="110"/>
      <c r="AU44" s="110"/>
      <c r="AV44" s="96"/>
      <c r="AW44" s="110"/>
      <c r="AX44" s="110"/>
      <c r="AY44" s="96"/>
      <c r="AZ44" s="110"/>
      <c r="BA44" s="110"/>
      <c r="BB44" s="96"/>
      <c r="BC44" s="110"/>
      <c r="BD44" s="110"/>
      <c r="BE44" s="96"/>
      <c r="BF44" s="110"/>
      <c r="BG44" s="110"/>
      <c r="BH44" s="96"/>
      <c r="BI44" s="110"/>
      <c r="BJ44" s="110"/>
      <c r="BK44" s="96"/>
      <c r="BL44" s="110"/>
      <c r="BM44" s="110"/>
      <c r="BN44" s="96"/>
      <c r="BO44" s="110"/>
      <c r="BP44" s="110"/>
      <c r="BQ44" s="96"/>
      <c r="BR44" s="110"/>
      <c r="BS44" s="110"/>
      <c r="BT44" s="96"/>
      <c r="BU44" s="110"/>
      <c r="BV44" s="110"/>
      <c r="BW44" s="96"/>
      <c r="BX44" s="110"/>
      <c r="BY44" s="110"/>
      <c r="BZ44" s="96"/>
      <c r="CA44" s="110"/>
      <c r="CB44" s="110"/>
      <c r="CC44" s="96"/>
      <c r="CD44" s="110"/>
      <c r="CE44" s="110"/>
      <c r="CF44" s="96"/>
      <c r="CG44" s="110"/>
      <c r="CH44" s="110"/>
      <c r="CI44" s="96"/>
      <c r="CJ44" s="110"/>
      <c r="CK44" s="110"/>
      <c r="CL44" s="96"/>
      <c r="CM44" s="110"/>
      <c r="CN44" s="110"/>
      <c r="CO44" s="96"/>
      <c r="CP44" s="110"/>
      <c r="CQ44" s="110"/>
      <c r="CR44" s="96"/>
      <c r="CS44" s="110"/>
      <c r="CT44" s="110"/>
      <c r="CU44" s="96"/>
      <c r="CV44" s="110"/>
      <c r="CW44" s="110"/>
      <c r="CX44" s="96"/>
      <c r="CY44" s="110"/>
      <c r="CZ44" s="110"/>
      <c r="DA44" s="96"/>
      <c r="DB44" s="110"/>
      <c r="DC44" s="110"/>
      <c r="DD44" s="96"/>
      <c r="DE44" s="110"/>
      <c r="DF44" s="110"/>
      <c r="DG44" s="96"/>
      <c r="DH44" s="110"/>
      <c r="DI44" s="110"/>
      <c r="DJ44" s="96"/>
      <c r="DK44" s="110"/>
      <c r="DL44" s="110"/>
      <c r="DM44" s="96"/>
      <c r="DN44" s="110"/>
      <c r="DO44" s="110"/>
      <c r="DP44" s="96"/>
      <c r="DQ44" s="110"/>
      <c r="DR44" s="110"/>
      <c r="DS44" s="96"/>
      <c r="DT44" s="110"/>
      <c r="DU44" s="110"/>
      <c r="DV44" s="132"/>
      <c r="DW44" s="132"/>
      <c r="DX44" s="132"/>
    </row>
    <row r="45" spans="1:128" ht="13.5" thickBot="1" x14ac:dyDescent="0.25">
      <c r="B45" s="149"/>
      <c r="C45" s="149"/>
      <c r="D45" s="148"/>
      <c r="E45" s="148"/>
      <c r="F45" s="148"/>
      <c r="G45" s="148"/>
      <c r="H45" s="148"/>
      <c r="I45" s="148"/>
      <c r="L45" s="96"/>
      <c r="M45" s="110"/>
      <c r="N45" s="110"/>
      <c r="O45" s="96"/>
      <c r="P45" s="110"/>
      <c r="Q45" s="110"/>
      <c r="R45" s="96"/>
      <c r="S45" s="110"/>
      <c r="T45" s="110"/>
      <c r="U45" s="96"/>
      <c r="V45" s="110"/>
      <c r="W45" s="110"/>
      <c r="X45" s="96"/>
      <c r="Y45" s="110"/>
      <c r="Z45" s="110"/>
      <c r="AA45" s="96"/>
      <c r="AB45" s="110"/>
      <c r="AC45" s="110"/>
      <c r="AD45" s="96"/>
      <c r="AE45" s="110"/>
      <c r="AF45" s="110"/>
      <c r="AG45" s="96"/>
      <c r="AH45" s="110"/>
      <c r="AI45" s="110"/>
      <c r="AJ45" s="96"/>
      <c r="AK45" s="110"/>
      <c r="AL45" s="110"/>
      <c r="AM45" s="96"/>
      <c r="AN45" s="110"/>
      <c r="AO45" s="110"/>
      <c r="AP45" s="96"/>
      <c r="AQ45" s="110"/>
      <c r="AR45" s="110"/>
      <c r="AS45" s="96"/>
      <c r="AT45" s="110"/>
      <c r="AU45" s="110"/>
      <c r="AV45" s="96"/>
      <c r="AW45" s="110"/>
      <c r="AX45" s="110"/>
      <c r="AY45" s="96"/>
      <c r="AZ45" s="110"/>
      <c r="BA45" s="110"/>
      <c r="BB45" s="96"/>
      <c r="BC45" s="110"/>
      <c r="BD45" s="110"/>
      <c r="BE45" s="96"/>
      <c r="BF45" s="110"/>
      <c r="BG45" s="110"/>
      <c r="BH45" s="96"/>
      <c r="BI45" s="110"/>
      <c r="BJ45" s="110"/>
      <c r="BK45" s="96"/>
      <c r="BL45" s="110"/>
      <c r="BM45" s="110"/>
      <c r="BN45" s="96"/>
      <c r="BO45" s="110"/>
      <c r="BP45" s="110"/>
      <c r="BQ45" s="96"/>
      <c r="BR45" s="110"/>
      <c r="BS45" s="110"/>
      <c r="BT45" s="96"/>
      <c r="BU45" s="110"/>
      <c r="BV45" s="110"/>
      <c r="BW45" s="96"/>
      <c r="BX45" s="110"/>
      <c r="BY45" s="110"/>
      <c r="BZ45" s="96"/>
      <c r="CA45" s="110"/>
      <c r="CB45" s="110"/>
      <c r="CC45" s="96"/>
      <c r="CD45" s="110"/>
      <c r="CE45" s="110"/>
      <c r="CF45" s="96"/>
      <c r="CG45" s="110"/>
      <c r="CH45" s="110"/>
      <c r="CI45" s="96"/>
      <c r="CJ45" s="110"/>
      <c r="CK45" s="110"/>
      <c r="CL45" s="96"/>
      <c r="CM45" s="110"/>
      <c r="CN45" s="110"/>
      <c r="CO45" s="96"/>
      <c r="CP45" s="110"/>
      <c r="CQ45" s="110"/>
      <c r="CR45" s="96"/>
      <c r="CS45" s="110"/>
      <c r="CT45" s="110"/>
      <c r="CU45" s="96"/>
      <c r="CV45" s="110"/>
      <c r="CW45" s="110"/>
      <c r="CX45" s="96"/>
      <c r="CY45" s="110"/>
      <c r="CZ45" s="110"/>
      <c r="DA45" s="96"/>
      <c r="DB45" s="110"/>
      <c r="DC45" s="110"/>
      <c r="DD45" s="96"/>
      <c r="DE45" s="110"/>
      <c r="DF45" s="110"/>
      <c r="DG45" s="96"/>
      <c r="DH45" s="110"/>
      <c r="DI45" s="110"/>
      <c r="DJ45" s="96"/>
      <c r="DK45" s="110"/>
      <c r="DL45" s="110"/>
      <c r="DM45" s="96"/>
      <c r="DN45" s="110"/>
      <c r="DO45" s="110"/>
      <c r="DP45" s="96"/>
      <c r="DQ45" s="110"/>
      <c r="DR45" s="110"/>
      <c r="DS45" s="96"/>
      <c r="DT45" s="110"/>
      <c r="DU45" s="110"/>
      <c r="DV45" s="132"/>
      <c r="DW45" s="132"/>
      <c r="DX45" s="132"/>
    </row>
    <row r="46" spans="1:128" ht="13.5" hidden="1" thickBot="1" x14ac:dyDescent="0.25">
      <c r="B46" s="149"/>
      <c r="C46" s="149"/>
      <c r="D46" s="148"/>
      <c r="E46" s="148"/>
      <c r="F46" s="148"/>
      <c r="G46" s="148"/>
      <c r="H46" s="148"/>
      <c r="I46" s="148"/>
      <c r="L46" s="96">
        <f>COUNTIF(L5:L45,"Titulaire")</f>
        <v>11</v>
      </c>
      <c r="M46" s="96"/>
      <c r="N46" s="96"/>
      <c r="O46" s="96">
        <f>COUNTIF(O5:O45,"Titulaire")</f>
        <v>11</v>
      </c>
      <c r="P46" s="96"/>
      <c r="Q46" s="96"/>
      <c r="R46" s="96">
        <f>COUNTIF(R5:R45,"Titulaire")</f>
        <v>11</v>
      </c>
      <c r="S46" s="96"/>
      <c r="T46" s="96"/>
      <c r="U46" s="96">
        <f>COUNTIF(U5:U45,"Titulaire")</f>
        <v>11</v>
      </c>
      <c r="V46" s="96"/>
      <c r="W46" s="96"/>
      <c r="X46" s="96">
        <f>COUNTIF(X5:X45,"Titulaire")</f>
        <v>0</v>
      </c>
      <c r="Y46" s="96"/>
      <c r="Z46" s="96"/>
      <c r="AA46" s="96">
        <f>COUNTIF(AA5:AA45,"Titulaire")</f>
        <v>0</v>
      </c>
      <c r="AB46" s="96"/>
      <c r="AC46" s="96"/>
      <c r="AD46" s="96">
        <f>COUNTIF(AD5:AD45,"Titulaire")</f>
        <v>0</v>
      </c>
      <c r="AE46" s="96"/>
      <c r="AF46" s="96"/>
      <c r="AG46" s="96">
        <f>COUNTIF(AG5:AG45,"Titulaire")</f>
        <v>0</v>
      </c>
      <c r="AH46" s="96"/>
      <c r="AI46" s="96"/>
      <c r="AJ46" s="96">
        <f>COUNTIF(AJ5:AJ45,"Titulaire")</f>
        <v>0</v>
      </c>
      <c r="AK46" s="96"/>
      <c r="AL46" s="96"/>
      <c r="AM46" s="96">
        <f>COUNTIF(AM5:AM45,"Titulaire")</f>
        <v>0</v>
      </c>
      <c r="AN46" s="96"/>
      <c r="AO46" s="96"/>
      <c r="AP46" s="96">
        <f>COUNTIF(AP5:AP45,"Titulaire")</f>
        <v>0</v>
      </c>
      <c r="AQ46" s="96"/>
      <c r="AR46" s="96"/>
      <c r="AS46" s="96">
        <f>COUNTIF(AS5:AS45,"Titulaire")</f>
        <v>0</v>
      </c>
      <c r="AT46" s="96"/>
      <c r="AU46" s="96"/>
      <c r="AV46" s="96">
        <f>COUNTIF(AV5:AV45,"Titulaire")</f>
        <v>0</v>
      </c>
      <c r="AW46" s="96"/>
      <c r="AX46" s="96"/>
      <c r="AY46" s="96">
        <f>COUNTIF(AY5:AY45,"Titulaire")</f>
        <v>0</v>
      </c>
      <c r="AZ46" s="96"/>
      <c r="BA46" s="96"/>
      <c r="BB46" s="96">
        <f>COUNTIF(BB5:BB45,"Titulaire")</f>
        <v>0</v>
      </c>
      <c r="BC46" s="96"/>
      <c r="BD46" s="96"/>
      <c r="BE46" s="96">
        <f>COUNTIF(BE5:BE45,"Titulaire")</f>
        <v>0</v>
      </c>
      <c r="BF46" s="96"/>
      <c r="BG46" s="96"/>
      <c r="BH46" s="96">
        <f>COUNTIF(BH5:BH45,"Titulaire")</f>
        <v>0</v>
      </c>
      <c r="BI46" s="96"/>
      <c r="BJ46" s="96"/>
      <c r="BK46" s="96">
        <f>COUNTIF(BK5:BK45,"Titulaire")</f>
        <v>0</v>
      </c>
      <c r="BL46" s="96"/>
      <c r="BM46" s="96"/>
      <c r="BN46" s="96">
        <f>COUNTIF(BN5:BN45,"Titulaire")</f>
        <v>0</v>
      </c>
      <c r="BO46" s="96"/>
      <c r="BP46" s="96"/>
      <c r="BQ46" s="96">
        <f>COUNTIF(BQ5:BQ45,"Titulaire")</f>
        <v>0</v>
      </c>
      <c r="BR46" s="96"/>
      <c r="BS46" s="96"/>
      <c r="BT46" s="96">
        <f>COUNTIF(BT5:BT45,"Titulaire")</f>
        <v>0</v>
      </c>
      <c r="BU46" s="96"/>
      <c r="BV46" s="96"/>
      <c r="BW46" s="96">
        <f>COUNTIF(BW5:BW45,"Titulaire")</f>
        <v>0</v>
      </c>
      <c r="BX46" s="96"/>
      <c r="BY46" s="96"/>
      <c r="BZ46" s="96">
        <f>COUNTIF(BZ5:BZ45,"Titulaire")</f>
        <v>0</v>
      </c>
      <c r="CA46" s="96"/>
      <c r="CB46" s="96"/>
      <c r="CC46" s="96">
        <f>COUNTIF(CC5:CC45,"Titulaire")</f>
        <v>0</v>
      </c>
      <c r="CD46" s="96"/>
      <c r="CE46" s="96"/>
      <c r="CF46" s="96">
        <f>COUNTIF(CF5:CF45,"Titulaire")</f>
        <v>0</v>
      </c>
      <c r="CG46" s="96"/>
      <c r="CH46" s="96"/>
      <c r="CI46" s="96">
        <f>COUNTIF(CI5:CI45,"Titulaire")</f>
        <v>0</v>
      </c>
      <c r="CJ46" s="96"/>
      <c r="CK46" s="96"/>
      <c r="CL46" s="96">
        <f>COUNTIF(CL5:CL45,"Titulaire")</f>
        <v>0</v>
      </c>
      <c r="CM46" s="96"/>
      <c r="CN46" s="96"/>
      <c r="CO46" s="96">
        <f>COUNTIF(CO5:CO45,"Titulaire")</f>
        <v>0</v>
      </c>
      <c r="CP46" s="96"/>
      <c r="CQ46" s="96"/>
      <c r="CR46" s="96">
        <f>COUNTIF(CR5:CR45,"Titulaire")</f>
        <v>0</v>
      </c>
      <c r="CS46" s="96"/>
      <c r="CT46" s="96"/>
      <c r="CU46" s="96">
        <f>COUNTIF(CU5:CU45,"Titulaire")</f>
        <v>0</v>
      </c>
      <c r="CV46" s="96"/>
      <c r="CW46" s="96"/>
      <c r="CX46" s="96">
        <f>COUNTIF(CX5:CX45,"Titulaire")</f>
        <v>0</v>
      </c>
      <c r="CY46" s="96"/>
      <c r="CZ46" s="96"/>
      <c r="DA46" s="96">
        <f>COUNTIF(DA5:DA45,"Titulaire")</f>
        <v>0</v>
      </c>
      <c r="DB46" s="96"/>
      <c r="DC46" s="96"/>
      <c r="DD46" s="96">
        <f>COUNTIF(DD5:DD45,"Titulaire")</f>
        <v>0</v>
      </c>
      <c r="DE46" s="96"/>
      <c r="DF46" s="96"/>
      <c r="DG46" s="96">
        <f>COUNTIF(DG5:DG45,"Titulaire")</f>
        <v>0</v>
      </c>
      <c r="DH46" s="96"/>
      <c r="DI46" s="96"/>
      <c r="DJ46" s="96">
        <f>COUNTIF(DJ5:DJ45,"Titulaire")</f>
        <v>0</v>
      </c>
      <c r="DK46" s="96"/>
      <c r="DL46" s="96"/>
      <c r="DM46" s="96">
        <f>COUNTIF(DM5:DM45,"Titulaire")</f>
        <v>0</v>
      </c>
      <c r="DN46" s="96"/>
      <c r="DO46" s="96"/>
      <c r="DP46" s="96">
        <f>COUNTIF(DP5:DP45,"Titulaire")</f>
        <v>0</v>
      </c>
      <c r="DQ46" s="96"/>
      <c r="DR46" s="96"/>
      <c r="DS46" s="96">
        <f>COUNTIF(DS5:DS45,"Titulaire")</f>
        <v>0</v>
      </c>
      <c r="DT46" s="96"/>
      <c r="DU46" s="96"/>
      <c r="DV46" s="132"/>
      <c r="DW46" s="132"/>
      <c r="DX46" s="132"/>
    </row>
    <row r="47" spans="1:128" ht="13.5" hidden="1" thickBot="1" x14ac:dyDescent="0.25">
      <c r="B47" s="149"/>
      <c r="C47" s="149"/>
      <c r="D47" s="148"/>
      <c r="E47" s="148"/>
      <c r="F47" s="148"/>
      <c r="G47" s="148"/>
      <c r="H47" s="148"/>
      <c r="I47" s="148"/>
      <c r="L47" s="96">
        <f>COUNTIF(L5:L45,"Remplaçant")</f>
        <v>7</v>
      </c>
      <c r="M47" s="118"/>
      <c r="N47" s="118"/>
      <c r="O47" s="96">
        <f>COUNTIF(O5:O45,"Remplaçant")</f>
        <v>7</v>
      </c>
      <c r="P47" s="118"/>
      <c r="Q47" s="118"/>
      <c r="R47" s="96">
        <f>COUNTIF(R5:R45,"Remplaçant")</f>
        <v>7</v>
      </c>
      <c r="S47" s="118"/>
      <c r="T47" s="118"/>
      <c r="U47" s="96">
        <f>COUNTIF(U5:U45,"Remplaçant")</f>
        <v>7</v>
      </c>
      <c r="V47" s="118"/>
      <c r="W47" s="118"/>
      <c r="X47" s="96">
        <f>COUNTIF(X5:X45,"Remplaçant")</f>
        <v>0</v>
      </c>
      <c r="Y47" s="118"/>
      <c r="Z47" s="118"/>
      <c r="AA47" s="96">
        <f>COUNTIF(AA5:AA45,"Remplaçant")</f>
        <v>0</v>
      </c>
      <c r="AB47" s="118"/>
      <c r="AC47" s="118"/>
      <c r="AD47" s="96">
        <f>COUNTIF(AD5:AD45,"Remplaçant")</f>
        <v>0</v>
      </c>
      <c r="AE47" s="118"/>
      <c r="AF47" s="118"/>
      <c r="AG47" s="96">
        <f>COUNTIF(AG5:AG45,"Remplaçant")</f>
        <v>0</v>
      </c>
      <c r="AH47" s="118"/>
      <c r="AI47" s="118"/>
      <c r="AJ47" s="96">
        <f>COUNTIF(AJ5:AJ45,"Remplaçant")</f>
        <v>0</v>
      </c>
      <c r="AK47" s="118"/>
      <c r="AL47" s="118"/>
      <c r="AM47" s="96">
        <f>COUNTIF(AM5:AM45,"Remplaçant")</f>
        <v>0</v>
      </c>
      <c r="AN47" s="118"/>
      <c r="AO47" s="118"/>
      <c r="AP47" s="96">
        <f>COUNTIF(AP5:AP45,"Remplaçant")</f>
        <v>0</v>
      </c>
      <c r="AQ47" s="118"/>
      <c r="AR47" s="118"/>
      <c r="AS47" s="96">
        <f>COUNTIF(AS5:AS45,"Remplaçant")</f>
        <v>0</v>
      </c>
      <c r="AT47" s="118"/>
      <c r="AU47" s="118"/>
      <c r="AV47" s="96">
        <f>COUNTIF(AV5:AV45,"Remplaçant")</f>
        <v>0</v>
      </c>
      <c r="AW47" s="118"/>
      <c r="AX47" s="118"/>
      <c r="AY47" s="96">
        <f>COUNTIF(AY5:AY45,"Remplaçant")</f>
        <v>0</v>
      </c>
      <c r="AZ47" s="118"/>
      <c r="BA47" s="118"/>
      <c r="BB47" s="96">
        <f>COUNTIF(BB5:BB45,"Remplaçant")</f>
        <v>0</v>
      </c>
      <c r="BC47" s="118"/>
      <c r="BD47" s="118"/>
      <c r="BE47" s="96">
        <f>COUNTIF(BE5:BE45,"Remplaçant")</f>
        <v>0</v>
      </c>
      <c r="BF47" s="118"/>
      <c r="BG47" s="118"/>
      <c r="BH47" s="96">
        <f>COUNTIF(BH5:BH45,"Remplaçant")</f>
        <v>0</v>
      </c>
      <c r="BI47" s="118"/>
      <c r="BJ47" s="118"/>
      <c r="BK47" s="96">
        <f>COUNTIF(BK5:BK45,"Remplaçant")</f>
        <v>0</v>
      </c>
      <c r="BL47" s="118"/>
      <c r="BM47" s="118"/>
      <c r="BN47" s="96">
        <f>COUNTIF(BN5:BN45,"Remplaçant")</f>
        <v>0</v>
      </c>
      <c r="BO47" s="118"/>
      <c r="BP47" s="118"/>
      <c r="BQ47" s="96">
        <f>COUNTIF(BQ5:BQ45,"Remplaçant")</f>
        <v>0</v>
      </c>
      <c r="BR47" s="118"/>
      <c r="BS47" s="118"/>
      <c r="BT47" s="96">
        <f>COUNTIF(BT5:BT45,"Remplaçant")</f>
        <v>0</v>
      </c>
      <c r="BU47" s="118"/>
      <c r="BV47" s="118"/>
      <c r="BW47" s="96">
        <f>COUNTIF(BW5:BW45,"Remplaçant")</f>
        <v>0</v>
      </c>
      <c r="BX47" s="118"/>
      <c r="BY47" s="118"/>
      <c r="BZ47" s="96">
        <f>COUNTIF(BZ5:BZ45,"Remplaçant")</f>
        <v>0</v>
      </c>
      <c r="CA47" s="118"/>
      <c r="CB47" s="118"/>
      <c r="CC47" s="96">
        <f>COUNTIF(CC5:CC45,"Remplaçant")</f>
        <v>0</v>
      </c>
      <c r="CD47" s="118"/>
      <c r="CE47" s="118"/>
      <c r="CF47" s="96">
        <f>COUNTIF(CF5:CF45,"Remplaçant")</f>
        <v>0</v>
      </c>
      <c r="CG47" s="118"/>
      <c r="CH47" s="118"/>
      <c r="CI47" s="96">
        <f>COUNTIF(CI5:CI45,"Remplaçant")</f>
        <v>0</v>
      </c>
      <c r="CJ47" s="118"/>
      <c r="CK47" s="118"/>
      <c r="CL47" s="96">
        <f>COUNTIF(CL5:CL45,"Remplaçant")</f>
        <v>0</v>
      </c>
      <c r="CM47" s="118"/>
      <c r="CN47" s="118"/>
      <c r="CO47" s="96">
        <f>COUNTIF(CO5:CO45,"Remplaçant")</f>
        <v>0</v>
      </c>
      <c r="CP47" s="118"/>
      <c r="CQ47" s="118"/>
      <c r="CR47" s="96">
        <f>COUNTIF(CR5:CR45,"Remplaçant")</f>
        <v>0</v>
      </c>
      <c r="CS47" s="118"/>
      <c r="CT47" s="118"/>
      <c r="CU47" s="96">
        <f>COUNTIF(CU5:CU45,"Remplaçant")</f>
        <v>0</v>
      </c>
      <c r="CV47" s="118"/>
      <c r="CW47" s="118"/>
      <c r="CX47" s="96">
        <f>COUNTIF(CX5:CX45,"Remplaçant")</f>
        <v>0</v>
      </c>
      <c r="CY47" s="118"/>
      <c r="CZ47" s="118"/>
      <c r="DA47" s="96">
        <f>COUNTIF(DA5:DA45,"Remplaçant")</f>
        <v>0</v>
      </c>
      <c r="DB47" s="118"/>
      <c r="DC47" s="118"/>
      <c r="DD47" s="96">
        <f>COUNTIF(DD5:DD45,"Remplaçant")</f>
        <v>0</v>
      </c>
      <c r="DE47" s="118"/>
      <c r="DF47" s="118"/>
      <c r="DG47" s="96">
        <f>COUNTIF(DG5:DG45,"Remplaçant")</f>
        <v>0</v>
      </c>
      <c r="DH47" s="118"/>
      <c r="DI47" s="118"/>
      <c r="DJ47" s="96">
        <f>COUNTIF(DJ5:DJ45,"Remplaçant")</f>
        <v>0</v>
      </c>
      <c r="DK47" s="118"/>
      <c r="DL47" s="118"/>
      <c r="DM47" s="96">
        <f>COUNTIF(DM5:DM45,"Remplaçant")</f>
        <v>0</v>
      </c>
      <c r="DN47" s="118"/>
      <c r="DO47" s="118"/>
      <c r="DP47" s="96">
        <f>COUNTIF(DP5:DP45,"Remplaçant")</f>
        <v>0</v>
      </c>
      <c r="DQ47" s="118"/>
      <c r="DR47" s="118"/>
      <c r="DS47" s="96">
        <f>COUNTIF(DS5:DS45,"Remplaçant")</f>
        <v>0</v>
      </c>
      <c r="DT47" s="118"/>
      <c r="DU47" s="118"/>
      <c r="DV47" s="132"/>
      <c r="DW47" s="132"/>
      <c r="DX47" s="132"/>
    </row>
    <row r="48" spans="1:128" ht="13.5" thickBot="1" x14ac:dyDescent="0.25">
      <c r="B48" s="149"/>
      <c r="C48" s="149"/>
      <c r="D48" s="148"/>
      <c r="E48" s="148"/>
      <c r="F48" s="148"/>
      <c r="G48" s="148"/>
      <c r="H48" s="148"/>
      <c r="I48" s="148"/>
      <c r="L48" s="116">
        <f>L47+L46</f>
        <v>18</v>
      </c>
      <c r="M48" s="119">
        <f>SUM(M5:M45)</f>
        <v>3</v>
      </c>
      <c r="N48" s="119">
        <f>SUM(N5:N45)</f>
        <v>2</v>
      </c>
      <c r="O48" s="117">
        <f>O47+O46</f>
        <v>18</v>
      </c>
      <c r="P48" s="119">
        <f>SUM(P5:P45)</f>
        <v>0</v>
      </c>
      <c r="Q48" s="119">
        <f>SUM(Q5:Q45)</f>
        <v>2</v>
      </c>
      <c r="R48" s="117">
        <f>R47+R46</f>
        <v>18</v>
      </c>
      <c r="S48" s="119">
        <f>SUM(S5:S45)</f>
        <v>2</v>
      </c>
      <c r="T48" s="119">
        <f>SUM(T5:T45)</f>
        <v>0</v>
      </c>
      <c r="U48" s="117">
        <f>U47+U46</f>
        <v>18</v>
      </c>
      <c r="V48" s="119">
        <f>SUM(V5:V45)</f>
        <v>0</v>
      </c>
      <c r="W48" s="119">
        <f>SUM(W5:W45)</f>
        <v>0</v>
      </c>
      <c r="X48" s="117">
        <f>X47+X46</f>
        <v>0</v>
      </c>
      <c r="Y48" s="119">
        <f>SUM(Y5:Y45)</f>
        <v>0</v>
      </c>
      <c r="Z48" s="119">
        <f>SUM(Z5:Z45)</f>
        <v>0</v>
      </c>
      <c r="AA48" s="117">
        <f>AA47+AA46</f>
        <v>0</v>
      </c>
      <c r="AB48" s="119">
        <f>SUM(AB5:AB45)</f>
        <v>0</v>
      </c>
      <c r="AC48" s="119">
        <f>SUM(AC5:AC45)</f>
        <v>0</v>
      </c>
      <c r="AD48" s="117">
        <f>AD47+AD46</f>
        <v>0</v>
      </c>
      <c r="AE48" s="119">
        <f>SUM(AE5:AE45)</f>
        <v>0</v>
      </c>
      <c r="AF48" s="119">
        <f>SUM(AF5:AF45)</f>
        <v>0</v>
      </c>
      <c r="AG48" s="117">
        <f>AG47+AG46</f>
        <v>0</v>
      </c>
      <c r="AH48" s="119">
        <f>SUM(AH5:AH45)</f>
        <v>0</v>
      </c>
      <c r="AI48" s="119">
        <f>SUM(AI5:AI45)</f>
        <v>0</v>
      </c>
      <c r="AJ48" s="117">
        <f>AJ47+AJ46</f>
        <v>0</v>
      </c>
      <c r="AK48" s="119">
        <f>SUM(AK5:AK45)</f>
        <v>0</v>
      </c>
      <c r="AL48" s="119">
        <f>SUM(AL5:AL45)</f>
        <v>0</v>
      </c>
      <c r="AM48" s="117">
        <f>AM47+AM46</f>
        <v>0</v>
      </c>
      <c r="AN48" s="119">
        <f>SUM(AN5:AN45)</f>
        <v>0</v>
      </c>
      <c r="AO48" s="119">
        <f>SUM(AO5:AO45)</f>
        <v>0</v>
      </c>
      <c r="AP48" s="117">
        <f>AP47+AP46</f>
        <v>0</v>
      </c>
      <c r="AQ48" s="119">
        <f>SUM(AQ5:AQ45)</f>
        <v>0</v>
      </c>
      <c r="AR48" s="119">
        <f>SUM(AR5:AR45)</f>
        <v>0</v>
      </c>
      <c r="AS48" s="117">
        <f>AS47+AS46</f>
        <v>0</v>
      </c>
      <c r="AT48" s="119">
        <f>SUM(AT5:AT45)</f>
        <v>0</v>
      </c>
      <c r="AU48" s="119">
        <f>SUM(AU5:AU45)</f>
        <v>0</v>
      </c>
      <c r="AV48" s="117">
        <f>AV47+AV46</f>
        <v>0</v>
      </c>
      <c r="AW48" s="119">
        <f>SUM(AW5:AW45)</f>
        <v>0</v>
      </c>
      <c r="AX48" s="119">
        <f>SUM(AX5:AX45)</f>
        <v>0</v>
      </c>
      <c r="AY48" s="117">
        <f>AY47+AY46</f>
        <v>0</v>
      </c>
      <c r="AZ48" s="119">
        <f>SUM(AZ5:AZ45)</f>
        <v>0</v>
      </c>
      <c r="BA48" s="119">
        <f>SUM(BA5:BA45)</f>
        <v>0</v>
      </c>
      <c r="BB48" s="117">
        <f>BB47+BB46</f>
        <v>0</v>
      </c>
      <c r="BC48" s="119">
        <f>SUM(BC5:BC45)</f>
        <v>0</v>
      </c>
      <c r="BD48" s="119">
        <f>SUM(BD5:BD45)</f>
        <v>0</v>
      </c>
      <c r="BE48" s="117">
        <f>BE47+BE46</f>
        <v>0</v>
      </c>
      <c r="BF48" s="119">
        <f>SUM(BF5:BF45)</f>
        <v>0</v>
      </c>
      <c r="BG48" s="119">
        <f>SUM(BG5:BG45)</f>
        <v>0</v>
      </c>
      <c r="BH48" s="117">
        <f>BH47+BH46</f>
        <v>0</v>
      </c>
      <c r="BI48" s="119">
        <f>SUM(BI5:BI45)</f>
        <v>0</v>
      </c>
      <c r="BJ48" s="119">
        <f>SUM(BJ5:BJ45)</f>
        <v>0</v>
      </c>
      <c r="BK48" s="117">
        <f>BK47+BK46</f>
        <v>0</v>
      </c>
      <c r="BL48" s="119">
        <f>SUM(BL5:BL45)</f>
        <v>0</v>
      </c>
      <c r="BM48" s="119">
        <f>SUM(BM5:BM45)</f>
        <v>0</v>
      </c>
      <c r="BN48" s="117">
        <f>BN47+BN46</f>
        <v>0</v>
      </c>
      <c r="BO48" s="119">
        <f>SUM(BO5:BO45)</f>
        <v>0</v>
      </c>
      <c r="BP48" s="119">
        <f>SUM(BP5:BP45)</f>
        <v>0</v>
      </c>
      <c r="BQ48" s="117">
        <f>BQ47+BQ46</f>
        <v>0</v>
      </c>
      <c r="BR48" s="119">
        <f>SUM(BR5:BR45)</f>
        <v>0</v>
      </c>
      <c r="BS48" s="119">
        <f>SUM(BS5:BS45)</f>
        <v>0</v>
      </c>
      <c r="BT48" s="117">
        <f>BT47+BT46</f>
        <v>0</v>
      </c>
      <c r="BU48" s="119">
        <f>SUM(BU5:BU45)</f>
        <v>0</v>
      </c>
      <c r="BV48" s="119">
        <f>SUM(BV5:BV45)</f>
        <v>0</v>
      </c>
      <c r="BW48" s="117">
        <f>BW47+BW46</f>
        <v>0</v>
      </c>
      <c r="BX48" s="119">
        <f>SUM(BX5:BX45)</f>
        <v>0</v>
      </c>
      <c r="BY48" s="119">
        <f>SUM(BY5:BY45)</f>
        <v>0</v>
      </c>
      <c r="BZ48" s="117">
        <f>BZ47+BZ46</f>
        <v>0</v>
      </c>
      <c r="CA48" s="119">
        <f>SUM(CA5:CA45)</f>
        <v>0</v>
      </c>
      <c r="CB48" s="119">
        <f>SUM(CB5:CB45)</f>
        <v>0</v>
      </c>
      <c r="CC48" s="117">
        <f>CC47+CC46</f>
        <v>0</v>
      </c>
      <c r="CD48" s="119">
        <f>SUM(CD5:CD45)</f>
        <v>0</v>
      </c>
      <c r="CE48" s="119">
        <f>SUM(CE5:CE45)</f>
        <v>0</v>
      </c>
      <c r="CF48" s="117">
        <f>CF47+CF46</f>
        <v>0</v>
      </c>
      <c r="CG48" s="119">
        <f>SUM(CG5:CG45)</f>
        <v>0</v>
      </c>
      <c r="CH48" s="119">
        <f>SUM(CH5:CH45)</f>
        <v>0</v>
      </c>
      <c r="CI48" s="117">
        <f>CI47+CI46</f>
        <v>0</v>
      </c>
      <c r="CJ48" s="119">
        <f>SUM(CJ5:CJ45)</f>
        <v>0</v>
      </c>
      <c r="CK48" s="119">
        <f>SUM(CK5:CK45)</f>
        <v>0</v>
      </c>
      <c r="CL48" s="117">
        <f>CL47+CL46</f>
        <v>0</v>
      </c>
      <c r="CM48" s="119">
        <f>SUM(CM5:CM45)</f>
        <v>0</v>
      </c>
      <c r="CN48" s="119">
        <f>SUM(CN5:CN45)</f>
        <v>0</v>
      </c>
      <c r="CO48" s="117">
        <f>CO47+CO46</f>
        <v>0</v>
      </c>
      <c r="CP48" s="119">
        <f>SUM(CP5:CP45)</f>
        <v>0</v>
      </c>
      <c r="CQ48" s="119">
        <f>SUM(CQ5:CQ45)</f>
        <v>0</v>
      </c>
      <c r="CR48" s="117">
        <f>CR47+CR46</f>
        <v>0</v>
      </c>
      <c r="CS48" s="119">
        <f>SUM(CS5:CS45)</f>
        <v>0</v>
      </c>
      <c r="CT48" s="119">
        <f>SUM(CT5:CT45)</f>
        <v>0</v>
      </c>
      <c r="CU48" s="117">
        <f>CU47+CU46</f>
        <v>0</v>
      </c>
      <c r="CV48" s="119">
        <f>SUM(CV5:CV45)</f>
        <v>0</v>
      </c>
      <c r="CW48" s="119">
        <f>SUM(CW5:CW45)</f>
        <v>0</v>
      </c>
      <c r="CX48" s="117">
        <f>CX47+CX46</f>
        <v>0</v>
      </c>
      <c r="CY48" s="119">
        <f>SUM(CY5:CY45)</f>
        <v>0</v>
      </c>
      <c r="CZ48" s="119">
        <f>SUM(CZ5:CZ45)</f>
        <v>0</v>
      </c>
      <c r="DA48" s="117">
        <f>DA47+DA46</f>
        <v>0</v>
      </c>
      <c r="DB48" s="119">
        <f>SUM(DB5:DB45)</f>
        <v>0</v>
      </c>
      <c r="DC48" s="119">
        <f>SUM(DC5:DC45)</f>
        <v>0</v>
      </c>
      <c r="DD48" s="117">
        <f>DD47+DD46</f>
        <v>0</v>
      </c>
      <c r="DE48" s="119">
        <f>SUM(DE5:DE45)</f>
        <v>0</v>
      </c>
      <c r="DF48" s="119">
        <f>SUM(DF5:DF45)</f>
        <v>0</v>
      </c>
      <c r="DG48" s="117">
        <f>DG47+DG46</f>
        <v>0</v>
      </c>
      <c r="DH48" s="119">
        <f>SUM(DH5:DH45)</f>
        <v>0</v>
      </c>
      <c r="DI48" s="119">
        <f>SUM(DI5:DI45)</f>
        <v>0</v>
      </c>
      <c r="DJ48" s="117">
        <f>DJ47+DJ46</f>
        <v>0</v>
      </c>
      <c r="DK48" s="119">
        <f>SUM(DK5:DK45)</f>
        <v>0</v>
      </c>
      <c r="DL48" s="119">
        <f>SUM(DL5:DL45)</f>
        <v>0</v>
      </c>
      <c r="DM48" s="117">
        <f>DM47+DM46</f>
        <v>0</v>
      </c>
      <c r="DN48" s="119">
        <f>SUM(DN5:DN45)</f>
        <v>0</v>
      </c>
      <c r="DO48" s="119">
        <f>SUM(DO5:DO45)</f>
        <v>0</v>
      </c>
      <c r="DP48" s="117">
        <f>DP47+DP46</f>
        <v>0</v>
      </c>
      <c r="DQ48" s="119">
        <f>SUM(DQ5:DQ45)</f>
        <v>0</v>
      </c>
      <c r="DR48" s="119">
        <f>SUM(DR5:DR45)</f>
        <v>0</v>
      </c>
      <c r="DS48" s="117">
        <f>DS47+DS46</f>
        <v>0</v>
      </c>
      <c r="DT48" s="119">
        <f>SUM(DT5:DT45)</f>
        <v>0</v>
      </c>
      <c r="DU48" s="119">
        <f>SUM(DU5:DU45)</f>
        <v>0</v>
      </c>
      <c r="DV48" s="132"/>
      <c r="DW48" s="132"/>
      <c r="DX48" s="132"/>
    </row>
    <row r="49" spans="11:128" ht="15" x14ac:dyDescent="0.25">
      <c r="K49" s="78"/>
      <c r="L49" s="110" t="str">
        <f>IF(L48&lt;18,"",IF(M48&lt;N48,"Défaite",IF(M48=N48,"Nul",IF(M48&gt;N48,"Victoire",""))))</f>
        <v>Victoire</v>
      </c>
      <c r="O49" s="110" t="str">
        <f>IF(O48&lt;18,"",IF(P48&lt;Q48,"Défaite",IF(P48=Q48,"Nul",IF(P48&gt;Q48,"Victoire",""))))</f>
        <v>Défaite</v>
      </c>
      <c r="R49" s="110" t="str">
        <f>IF(R48&lt;18,"",IF(S48&lt;T48,"Défaite",IF(S48=T48,"Nul",IF(S48&gt;T48,"Victoire",""))))</f>
        <v>Victoire</v>
      </c>
      <c r="U49" s="110" t="str">
        <f>IF(U48&lt;18,"",IF(V48&lt;W48,"Défaite",IF(V48=W48,"Nul",IF(V48&gt;W48,"Victoire",""))))</f>
        <v>Nul</v>
      </c>
      <c r="X49" s="110" t="str">
        <f>IF(X48&lt;18,"",IF(Y48&lt;Z48,"Défaite",IF(Y48=Z48,"Nul",IF(Y48&gt;Z48,"Victoire",""))))</f>
        <v/>
      </c>
      <c r="AA49" s="110" t="str">
        <f>IF(AA48&lt;18,"",IF(AB48&lt;AC48,"Défaite",IF(AB48=AC48,"Nul",IF(AB48&gt;AC48,"Victoire",""))))</f>
        <v/>
      </c>
      <c r="AD49" s="110" t="str">
        <f>IF(AD48&lt;18,"",IF(AE48&lt;AF48,"Défaite",IF(AE48=AF48,"Nul",IF(AE48&gt;AF48,"Victoire",""))))</f>
        <v/>
      </c>
      <c r="AG49" s="110" t="str">
        <f>IF(AG48&lt;18,"",IF(AH48&lt;AI48,"Défaite",IF(AH48=AI48,"Nul",IF(AH48&gt;AI48,"Victoire",""))))</f>
        <v/>
      </c>
      <c r="AJ49" s="110" t="str">
        <f>IF(AJ48&lt;18,"",IF(AK48&lt;AL48,"Défaite",IF(AK48=AL48,"Nul",IF(AK48&gt;AL48,"Victoire",""))))</f>
        <v/>
      </c>
      <c r="AM49" s="110" t="str">
        <f>IF(AM48&lt;18,"",IF(AN48&lt;AO48,"Défaite",IF(AN48=AO48,"Nul",IF(AN48&gt;AO48,"Victoire",""))))</f>
        <v/>
      </c>
      <c r="AP49" s="110" t="str">
        <f>IF(AP48&lt;18,"",IF(AQ48&lt;AR48,"Défaite",IF(AQ48=AR48,"Nul",IF(AQ48&gt;AR48,"Victoire",""))))</f>
        <v/>
      </c>
      <c r="AS49" s="110" t="str">
        <f>IF(AS48&lt;18,"",IF(AT48&lt;AU48,"Défaite",IF(AT48=AU48,"Nul",IF(AT48&gt;AU48,"Victoire",""))))</f>
        <v/>
      </c>
      <c r="AV49" s="110" t="str">
        <f>IF(AV48&lt;18,"",IF(AW48&lt;AX48,"Défaite",IF(AW48=AX48,"Nul",IF(AW48&gt;AX48,"Victoire",""))))</f>
        <v/>
      </c>
      <c r="AY49" s="110" t="str">
        <f>IF(AY48&lt;18,"",IF(AZ48&lt;BA48,"Défaite",IF(AZ48=BA48,"Nul",IF(AZ48&gt;BA48,"Victoire",""))))</f>
        <v/>
      </c>
      <c r="BB49" s="110" t="str">
        <f>IF(BB48&lt;18,"",IF(BC48&lt;BD48,"Défaite",IF(BC48=BD48,"Nul",IF(BC48&gt;BD48,"Victoire",""))))</f>
        <v/>
      </c>
      <c r="BE49" s="110" t="str">
        <f>IF(BE48&lt;18,"",IF(BF48&lt;BG48,"Défaite",IF(BF48=BG48,"Nul",IF(BF48&gt;BG48,"Victoire",""))))</f>
        <v/>
      </c>
      <c r="BH49" s="110" t="str">
        <f>IF(BH48&lt;18,"",IF(BI48&lt;BJ48,"Défaite",IF(BI48=BJ48,"Nul",IF(BI48&gt;BJ48,"Victoire",""))))</f>
        <v/>
      </c>
      <c r="BK49" s="110" t="str">
        <f>IF(BK48&lt;18,"",IF(BL48&lt;BM48,"Défaite",IF(BL48=BM48,"Nul",IF(BL48&gt;BM48,"Victoire",""))))</f>
        <v/>
      </c>
      <c r="BN49" s="110" t="str">
        <f>IF(BN48&lt;18,"",IF(BO48&lt;BP48,"Défaite",IF(BO48=BP48,"Nul",IF(BO48&gt;BP48,"Victoire",""))))</f>
        <v/>
      </c>
      <c r="BQ49" s="110" t="str">
        <f>IF(BQ48&lt;18,"",IF(BR48&lt;BS48,"Défaite",IF(BR48=BS48,"Nul",IF(BR48&gt;BS48,"Victoire",""))))</f>
        <v/>
      </c>
      <c r="BT49" s="110" t="str">
        <f>IF(BT48&lt;18,"",IF(BU48&lt;BV48,"Défaite",IF(BU48=BV48,"Nul",IF(BU48&gt;BV48,"Victoire",""))))</f>
        <v/>
      </c>
      <c r="BW49" s="110" t="str">
        <f>IF(BW48&lt;18,"",IF(BX48&lt;BY48,"Défaite",IF(BX48=BY48,"Nul",IF(BX48&gt;BY48,"Victoire",""))))</f>
        <v/>
      </c>
      <c r="BZ49" s="110" t="str">
        <f>IF(BZ48&lt;18,"",IF(CA48&lt;CB48,"Défaite",IF(CA48=CB48,"Nul",IF(CA48&gt;CB48,"Victoire",""))))</f>
        <v/>
      </c>
      <c r="CC49" s="110" t="str">
        <f>IF(CC48&lt;18,"",IF(CD48&lt;CE48,"Défaite",IF(CD48=CE48,"Nul",IF(CD48&gt;CE48,"Victoire",""))))</f>
        <v/>
      </c>
      <c r="CF49" s="110" t="str">
        <f>IF(CF48&lt;18,"",IF(CG48&lt;CH48,"Défaite",IF(CG48=CH48,"Nul",IF(CG48&gt;CH48,"Victoire",""))))</f>
        <v/>
      </c>
      <c r="CI49" s="110" t="str">
        <f>IF(CI48&lt;18,"",IF(CJ48&lt;CK48,"Défaite",IF(CJ48=CK48,"Nul",IF(CJ48&gt;CK48,"Victoire",""))))</f>
        <v/>
      </c>
      <c r="CL49" s="110" t="str">
        <f>IF(CL48&lt;18,"",IF(CM48&lt;CN48,"Défaite",IF(CM48=CN48,"Nul",IF(CM48&gt;CN48,"Victoire",""))))</f>
        <v/>
      </c>
      <c r="CO49" s="110" t="str">
        <f>IF(CO48&lt;18,"",IF(CP48&lt;CQ48,"Défaite",IF(CP48=CQ48,"Nul",IF(CP48&gt;CQ48,"Victoire",""))))</f>
        <v/>
      </c>
      <c r="CR49" s="110" t="str">
        <f>IF(CR48&lt;18,"",IF(CS48&lt;CT48,"Défaite",IF(CS48=CT48,"Nul",IF(CS48&gt;CT48,"Victoire",""))))</f>
        <v/>
      </c>
      <c r="CU49" s="110" t="str">
        <f>IF(CU48&lt;18,"",IF(CV48&lt;CW48,"Défaite",IF(CV48=CW48,"Nul",IF(CV48&gt;CW48,"Victoire",""))))</f>
        <v/>
      </c>
      <c r="CX49" s="110" t="str">
        <f>IF(CX48&lt;18,"",IF(CY48&lt;CZ48,"Défaite",IF(CY48=CZ48,"Nul",IF(CY48&gt;CZ48,"Victoire",""))))</f>
        <v/>
      </c>
      <c r="DA49" s="110" t="str">
        <f>IF(DA48&lt;18,"",IF(DB48&lt;DC48,"Défaite",IF(DB48=DC48,"Nul",IF(DB48&gt;DC48,"Victoire",""))))</f>
        <v/>
      </c>
      <c r="DD49" s="110" t="str">
        <f>IF(DD48&lt;18,"",IF(DE48&lt;DF48,"Défaite",IF(DE48=DF48,"Nul",IF(DE48&gt;DF48,"Victoire",""))))</f>
        <v/>
      </c>
      <c r="DG49" s="110" t="str">
        <f>IF(DG48&lt;18,"",IF(DH48&lt;DI48,"Défaite",IF(DH48=DI48,"Nul",IF(DH48&gt;DI48,"Victoire",""))))</f>
        <v/>
      </c>
      <c r="DJ49" s="110" t="str">
        <f>IF(DJ48&lt;18,"",IF(DK48&lt;DL48,"Défaite",IF(DK48=DL48,"Nul",IF(DK48&gt;DL48,"Victoire",""))))</f>
        <v/>
      </c>
      <c r="DM49" s="110" t="str">
        <f>IF(DM48&lt;18,"",IF(DN48&lt;DO48,"Défaite",IF(DN48=DO48,"Nul",IF(DN48&gt;DO48,"Victoire",""))))</f>
        <v/>
      </c>
      <c r="DP49" s="110" t="str">
        <f>IF(DP48&lt;18,"",IF(DQ48&lt;DR48,"Défaite",IF(DQ48=DR48,"Nul",IF(DQ48&gt;DR48,"Victoire",""))))</f>
        <v/>
      </c>
      <c r="DS49" s="110" t="str">
        <f>IF(DS48&lt;18,"",IF(DT48&lt;DU48,"Défaite",IF(DT48=DU48,"Nul",IF(DT48&gt;DU48,"Victoire",""))))</f>
        <v/>
      </c>
      <c r="DT49" s="132"/>
      <c r="DU49" s="132"/>
      <c r="DV49" s="132"/>
      <c r="DW49" s="132"/>
      <c r="DX49" s="132"/>
    </row>
    <row r="50" spans="11:128" x14ac:dyDescent="0.2">
      <c r="DT50" s="132"/>
      <c r="DU50" s="132"/>
    </row>
    <row r="51" spans="11:128" hidden="1" x14ac:dyDescent="0.2">
      <c r="DT51" s="132"/>
      <c r="DU51" s="132"/>
    </row>
    <row r="52" spans="11:128" hidden="1" x14ac:dyDescent="0.2">
      <c r="DT52" s="132"/>
      <c r="DU52" s="132"/>
    </row>
    <row r="53" spans="11:128" hidden="1" x14ac:dyDescent="0.2">
      <c r="DT53" s="132"/>
      <c r="DU53" s="132"/>
    </row>
    <row r="54" spans="11:128" hidden="1" x14ac:dyDescent="0.2">
      <c r="DT54" s="132"/>
      <c r="DU54" s="132"/>
    </row>
    <row r="55" spans="11:128" hidden="1" x14ac:dyDescent="0.2">
      <c r="DT55" s="132"/>
      <c r="DU55" s="132"/>
    </row>
    <row r="56" spans="11:128" hidden="1" x14ac:dyDescent="0.2">
      <c r="DT56" s="132"/>
      <c r="DU56" s="132"/>
    </row>
    <row r="57" spans="11:128" hidden="1" x14ac:dyDescent="0.2">
      <c r="DT57" s="132"/>
      <c r="DU57" s="132"/>
    </row>
    <row r="58" spans="11:128" hidden="1" x14ac:dyDescent="0.2">
      <c r="DT58" s="132"/>
      <c r="DU58" s="132"/>
    </row>
    <row r="59" spans="11:128" hidden="1" x14ac:dyDescent="0.2">
      <c r="DT59" s="132"/>
      <c r="DU59" s="132"/>
    </row>
    <row r="60" spans="11:128" hidden="1" x14ac:dyDescent="0.2">
      <c r="DT60" s="132"/>
      <c r="DU60" s="132"/>
    </row>
    <row r="61" spans="11:128" hidden="1" x14ac:dyDescent="0.2">
      <c r="DT61" s="132"/>
      <c r="DU61" s="132"/>
    </row>
    <row r="62" spans="11:128" hidden="1" x14ac:dyDescent="0.2">
      <c r="DT62" s="132"/>
      <c r="DU62" s="132"/>
    </row>
    <row r="63" spans="11:128" hidden="1" x14ac:dyDescent="0.2">
      <c r="DT63" s="132"/>
      <c r="DU63" s="132"/>
    </row>
    <row r="64" spans="11:128" hidden="1" x14ac:dyDescent="0.2">
      <c r="DT64" s="132"/>
      <c r="DU64" s="132"/>
    </row>
    <row r="65" spans="124:125" hidden="1" x14ac:dyDescent="0.2">
      <c r="DT65" s="132"/>
      <c r="DU65" s="132"/>
    </row>
    <row r="66" spans="124:125" hidden="1" x14ac:dyDescent="0.2">
      <c r="DT66" s="132"/>
      <c r="DU66" s="132"/>
    </row>
    <row r="67" spans="124:125" hidden="1" x14ac:dyDescent="0.2">
      <c r="DT67" s="132"/>
      <c r="DU67" s="132"/>
    </row>
    <row r="68" spans="124:125" hidden="1" x14ac:dyDescent="0.2">
      <c r="DT68" s="132"/>
      <c r="DU68" s="132"/>
    </row>
    <row r="69" spans="124:125" hidden="1" x14ac:dyDescent="0.2">
      <c r="DT69" s="132"/>
      <c r="DU69" s="132"/>
    </row>
    <row r="70" spans="124:125" hidden="1" x14ac:dyDescent="0.2">
      <c r="DT70" s="132"/>
      <c r="DU70" s="132"/>
    </row>
    <row r="71" spans="124:125" hidden="1" x14ac:dyDescent="0.2">
      <c r="DT71" s="132"/>
      <c r="DU71" s="132"/>
    </row>
    <row r="72" spans="124:125" hidden="1" x14ac:dyDescent="0.2">
      <c r="DT72" s="132"/>
      <c r="DU72" s="132"/>
    </row>
    <row r="73" spans="124:125" hidden="1" x14ac:dyDescent="0.2">
      <c r="DT73" s="132"/>
      <c r="DU73" s="132"/>
    </row>
    <row r="74" spans="124:125" hidden="1" x14ac:dyDescent="0.2">
      <c r="DT74" s="132"/>
      <c r="DU74" s="132"/>
    </row>
    <row r="75" spans="124:125" hidden="1" x14ac:dyDescent="0.2">
      <c r="DT75" s="132"/>
      <c r="DU75" s="132"/>
    </row>
    <row r="76" spans="124:125" hidden="1" x14ac:dyDescent="0.2">
      <c r="DT76" s="132"/>
      <c r="DU76" s="132"/>
    </row>
    <row r="77" spans="124:125" hidden="1" x14ac:dyDescent="0.2">
      <c r="DT77" s="132"/>
      <c r="DU77" s="132"/>
    </row>
    <row r="78" spans="124:125" hidden="1" x14ac:dyDescent="0.2">
      <c r="DT78" s="132"/>
      <c r="DU78" s="132"/>
    </row>
    <row r="79" spans="124:125" hidden="1" x14ac:dyDescent="0.2">
      <c r="DT79" s="132"/>
      <c r="DU79" s="132"/>
    </row>
    <row r="80" spans="124:125" hidden="1" x14ac:dyDescent="0.2">
      <c r="DT80" s="132"/>
      <c r="DU80" s="132"/>
    </row>
    <row r="81" spans="124:125" hidden="1" x14ac:dyDescent="0.2">
      <c r="DT81" s="132"/>
      <c r="DU81" s="132"/>
    </row>
    <row r="82" spans="124:125" hidden="1" x14ac:dyDescent="0.2">
      <c r="DT82" s="132"/>
      <c r="DU82" s="132"/>
    </row>
    <row r="83" spans="124:125" hidden="1" x14ac:dyDescent="0.2">
      <c r="DT83" s="132"/>
      <c r="DU83" s="132"/>
    </row>
    <row r="84" spans="124:125" hidden="1" x14ac:dyDescent="0.2">
      <c r="DT84" s="132"/>
      <c r="DU84" s="132"/>
    </row>
    <row r="85" spans="124:125" hidden="1" x14ac:dyDescent="0.2">
      <c r="DT85" s="132"/>
      <c r="DU85" s="132"/>
    </row>
    <row r="86" spans="124:125" hidden="1" x14ac:dyDescent="0.2">
      <c r="DT86" s="132"/>
      <c r="DU86" s="132"/>
    </row>
    <row r="87" spans="124:125" hidden="1" x14ac:dyDescent="0.2">
      <c r="DT87" s="132"/>
      <c r="DU87" s="132"/>
    </row>
    <row r="88" spans="124:125" hidden="1" x14ac:dyDescent="0.2">
      <c r="DT88" s="132"/>
      <c r="DU88" s="132"/>
    </row>
    <row r="89" spans="124:125" hidden="1" x14ac:dyDescent="0.2">
      <c r="DT89" s="132"/>
      <c r="DU89" s="132"/>
    </row>
    <row r="90" spans="124:125" hidden="1" x14ac:dyDescent="0.2">
      <c r="DT90" s="132"/>
      <c r="DU90" s="132"/>
    </row>
    <row r="91" spans="124:125" hidden="1" x14ac:dyDescent="0.2">
      <c r="DT91" s="132"/>
      <c r="DU91" s="132"/>
    </row>
    <row r="92" spans="124:125" hidden="1" x14ac:dyDescent="0.2">
      <c r="DT92" s="132"/>
      <c r="DU92" s="132"/>
    </row>
    <row r="93" spans="124:125" hidden="1" x14ac:dyDescent="0.2">
      <c r="DT93" s="132"/>
      <c r="DU93" s="132"/>
    </row>
    <row r="94" spans="124:125" hidden="1" x14ac:dyDescent="0.2">
      <c r="DT94" s="132"/>
      <c r="DU94" s="132"/>
    </row>
    <row r="95" spans="124:125" hidden="1" x14ac:dyDescent="0.2">
      <c r="DT95" s="132"/>
      <c r="DU95" s="132"/>
    </row>
    <row r="96" spans="124:125" hidden="1" x14ac:dyDescent="0.2">
      <c r="DT96" s="132"/>
      <c r="DU96" s="132"/>
    </row>
    <row r="97" spans="1:127" hidden="1" x14ac:dyDescent="0.2">
      <c r="DT97" s="132"/>
      <c r="DU97" s="132"/>
    </row>
    <row r="98" spans="1:127" hidden="1" x14ac:dyDescent="0.2">
      <c r="DT98" s="132"/>
      <c r="DU98" s="132"/>
    </row>
    <row r="99" spans="1:127" hidden="1" x14ac:dyDescent="0.2">
      <c r="DT99" s="132"/>
      <c r="DU99" s="132"/>
    </row>
    <row r="100" spans="1:127" hidden="1" x14ac:dyDescent="0.2">
      <c r="DT100" s="132"/>
      <c r="DU100" s="132"/>
    </row>
    <row r="101" spans="1:127" hidden="1" x14ac:dyDescent="0.2">
      <c r="DT101" s="132"/>
      <c r="DU101" s="132"/>
    </row>
    <row r="102" spans="1:127" hidden="1" x14ac:dyDescent="0.2"/>
    <row r="103" spans="1:127" hidden="1" x14ac:dyDescent="0.2"/>
    <row r="105" spans="1:127" ht="15" customHeight="1" x14ac:dyDescent="0.2">
      <c r="A105" s="92"/>
      <c r="B105" s="94"/>
      <c r="C105" s="94"/>
      <c r="D105" s="97"/>
      <c r="E105" s="97"/>
      <c r="F105" s="97"/>
      <c r="G105" s="97"/>
    </row>
    <row r="106" spans="1:127" ht="20.100000000000001" customHeight="1" x14ac:dyDescent="0.2">
      <c r="A106" s="92"/>
      <c r="B106" s="157"/>
      <c r="C106" s="157"/>
      <c r="D106" s="178"/>
      <c r="E106" s="97"/>
      <c r="F106" s="490" t="s">
        <v>160</v>
      </c>
      <c r="G106" s="491"/>
      <c r="H106" s="492"/>
      <c r="I106" s="126"/>
      <c r="J106" s="126"/>
      <c r="K106" s="126"/>
      <c r="L106" s="126"/>
      <c r="M106" s="126"/>
      <c r="N106" s="126"/>
      <c r="O106" s="126"/>
      <c r="DS106" s="132"/>
    </row>
    <row r="107" spans="1:127" ht="20.100000000000001" customHeight="1" x14ac:dyDescent="0.2">
      <c r="A107" s="110" t="s">
        <v>161</v>
      </c>
      <c r="B107" s="123" t="s">
        <v>119</v>
      </c>
      <c r="C107" s="143" t="s">
        <v>118</v>
      </c>
      <c r="D107" s="124" t="s">
        <v>120</v>
      </c>
      <c r="E107" s="161"/>
      <c r="F107" s="122" t="s">
        <v>157</v>
      </c>
      <c r="G107" s="109" t="s">
        <v>158</v>
      </c>
      <c r="H107" s="121" t="s">
        <v>159</v>
      </c>
      <c r="I107" s="126"/>
      <c r="J107" s="126"/>
      <c r="K107" s="126"/>
      <c r="L107" s="94"/>
      <c r="M107" s="128"/>
      <c r="N107" s="126"/>
      <c r="O107" s="126"/>
      <c r="P107" s="126"/>
      <c r="Q107" s="126"/>
      <c r="R107" s="126"/>
      <c r="S107" s="126"/>
      <c r="T107" s="133"/>
      <c r="U107" s="133"/>
      <c r="V107" s="133"/>
      <c r="W107" s="133"/>
      <c r="X107" s="133"/>
      <c r="Y107" s="133"/>
      <c r="Z107" s="133"/>
      <c r="AA107" s="133"/>
      <c r="AB107" s="133"/>
      <c r="AC107" s="133"/>
      <c r="AD107" s="133"/>
      <c r="AE107" s="133"/>
      <c r="AF107" s="133"/>
      <c r="AG107" s="133"/>
      <c r="AH107" s="133"/>
      <c r="AI107" s="133"/>
      <c r="AJ107" s="133"/>
      <c r="DS107" s="132"/>
      <c r="DT107" s="132"/>
      <c r="DU107" s="132"/>
      <c r="DV107" s="132"/>
      <c r="DW107" s="132"/>
    </row>
    <row r="108" spans="1:127" ht="15" customHeight="1" x14ac:dyDescent="0.25">
      <c r="A108" s="110"/>
      <c r="B108" s="174" t="s">
        <v>296</v>
      </c>
      <c r="C108" s="146">
        <v>1</v>
      </c>
      <c r="D108" s="177" t="s">
        <v>113</v>
      </c>
      <c r="E108" s="159"/>
      <c r="F108" s="120">
        <f t="shared" ref="F108:F134" si="8">IF((SUMIFS($E$5:$E$105,$B$5:$B$105,$B108))=0,"",(SUMIFS($G$5:$G$105,$B$5:$B$105,$B108))/(SUMIFS($E$5:$E$105,$B$5:$B$105,$B108)))</f>
        <v>0.5</v>
      </c>
      <c r="G108" s="120">
        <f t="shared" ref="G108:G134" si="9">IF((SUMIFS($E$5:$E$105,$B$5:$B$105,$B108))=0,"",(SUMIFS($H$5:$H$105,$B$5:$B$105,$B108))/(SUMIFS($E$5:$E$105,$B$5:$B$105,$B108)))</f>
        <v>0.25</v>
      </c>
      <c r="H108" s="120">
        <f t="shared" ref="H108:H134" si="10">IF((SUMIFS($E$5:$E$105,$B$5:$B$105,$B108))=0,"",(SUMIFS($I$5:$I$105,$B$5:$B$105,$B108))/(SUMIFS($E$5:$E$105,$B$5:$B$105,$B108)))</f>
        <v>0.25</v>
      </c>
      <c r="I108" s="126"/>
      <c r="J108" s="126"/>
      <c r="K108" s="126"/>
      <c r="L108" s="94"/>
      <c r="M108" s="41"/>
      <c r="N108" s="134"/>
      <c r="O108" s="134"/>
      <c r="P108" s="134"/>
      <c r="Q108" s="134"/>
      <c r="R108" s="134"/>
      <c r="S108" s="134"/>
      <c r="T108" s="133"/>
      <c r="U108" s="133"/>
      <c r="V108" s="133"/>
      <c r="W108" s="133"/>
      <c r="X108" s="133"/>
      <c r="Y108" s="133"/>
      <c r="Z108" s="133"/>
      <c r="AA108" s="133"/>
      <c r="AB108" s="133"/>
      <c r="AC108" s="133"/>
      <c r="AD108" s="133"/>
      <c r="AE108" s="133"/>
      <c r="AF108" s="133"/>
      <c r="AG108" s="133"/>
      <c r="AH108" s="133"/>
      <c r="AI108" s="133"/>
      <c r="AJ108" s="133"/>
      <c r="DS108" s="132"/>
      <c r="DT108" s="132"/>
      <c r="DU108" s="132"/>
      <c r="DV108" s="132"/>
      <c r="DW108" s="132"/>
    </row>
    <row r="109" spans="1:127" ht="15" x14ac:dyDescent="0.2">
      <c r="A109" s="110"/>
      <c r="B109" s="174" t="s">
        <v>297</v>
      </c>
      <c r="C109" s="146">
        <v>2</v>
      </c>
      <c r="D109" s="177" t="s">
        <v>116</v>
      </c>
      <c r="E109" s="159"/>
      <c r="F109" s="120">
        <f t="shared" si="8"/>
        <v>0.5</v>
      </c>
      <c r="G109" s="120">
        <f t="shared" si="9"/>
        <v>0.5</v>
      </c>
      <c r="H109" s="120">
        <f t="shared" si="10"/>
        <v>0</v>
      </c>
      <c r="I109" s="126"/>
      <c r="J109" s="126"/>
      <c r="K109" s="126"/>
      <c r="L109" s="94"/>
      <c r="M109" s="135"/>
      <c r="N109" s="134"/>
      <c r="O109" s="134"/>
      <c r="P109" s="134"/>
      <c r="Q109" s="134"/>
      <c r="R109" s="134"/>
      <c r="S109" s="134"/>
      <c r="T109" s="133"/>
      <c r="U109" s="125"/>
      <c r="V109" s="125"/>
      <c r="W109" s="125"/>
      <c r="X109" s="125"/>
      <c r="Y109" s="125"/>
      <c r="Z109" s="125"/>
      <c r="AA109" s="125"/>
      <c r="AB109" s="125"/>
      <c r="AC109" s="133"/>
      <c r="AD109" s="133"/>
      <c r="AE109" s="133"/>
      <c r="AF109" s="133"/>
      <c r="AG109" s="133"/>
      <c r="AH109" s="133"/>
      <c r="AI109" s="133"/>
      <c r="AJ109" s="133"/>
      <c r="DS109" s="132"/>
      <c r="DT109" s="132"/>
      <c r="DU109" s="132"/>
      <c r="DV109" s="132"/>
      <c r="DW109" s="132"/>
    </row>
    <row r="110" spans="1:127" ht="15" customHeight="1" x14ac:dyDescent="0.2">
      <c r="A110" s="110"/>
      <c r="B110" s="174" t="s">
        <v>298</v>
      </c>
      <c r="C110" s="146">
        <v>4</v>
      </c>
      <c r="D110" s="177" t="s">
        <v>116</v>
      </c>
      <c r="E110" s="159"/>
      <c r="F110" s="120" t="str">
        <f t="shared" si="8"/>
        <v/>
      </c>
      <c r="G110" s="120" t="str">
        <f t="shared" si="9"/>
        <v/>
      </c>
      <c r="H110" s="120" t="str">
        <f t="shared" si="10"/>
        <v/>
      </c>
      <c r="I110" s="126"/>
      <c r="J110" s="126"/>
      <c r="K110" s="126"/>
      <c r="L110" s="94"/>
      <c r="M110" s="135"/>
      <c r="N110" s="134"/>
      <c r="O110" s="134"/>
      <c r="P110" s="134"/>
      <c r="Q110" s="134"/>
      <c r="R110" s="134"/>
      <c r="S110" s="134"/>
      <c r="T110" s="133"/>
      <c r="U110" s="125"/>
      <c r="V110" s="125"/>
      <c r="W110" s="125"/>
      <c r="X110" s="125"/>
      <c r="Y110" s="125"/>
      <c r="Z110" s="125"/>
      <c r="AA110" s="125"/>
      <c r="AB110" s="125"/>
      <c r="AC110" s="125"/>
      <c r="AD110" s="125"/>
      <c r="AE110" s="125"/>
      <c r="AF110" s="125"/>
      <c r="AG110" s="125"/>
      <c r="AH110" s="125"/>
      <c r="AI110" s="125"/>
      <c r="AJ110" s="125"/>
      <c r="DS110" s="132"/>
      <c r="DT110" s="132"/>
      <c r="DU110" s="132"/>
      <c r="DV110" s="132"/>
      <c r="DW110" s="132"/>
    </row>
    <row r="111" spans="1:127" ht="15" x14ac:dyDescent="0.2">
      <c r="A111" s="110"/>
      <c r="B111" s="174" t="s">
        <v>299</v>
      </c>
      <c r="C111" s="146">
        <v>5</v>
      </c>
      <c r="D111" s="177" t="s">
        <v>114</v>
      </c>
      <c r="E111" s="159"/>
      <c r="F111" s="120">
        <f t="shared" si="8"/>
        <v>0.5</v>
      </c>
      <c r="G111" s="120">
        <f t="shared" si="9"/>
        <v>0</v>
      </c>
      <c r="H111" s="120">
        <f t="shared" si="10"/>
        <v>0.5</v>
      </c>
      <c r="I111" s="126"/>
      <c r="J111" s="126"/>
      <c r="K111" s="126"/>
      <c r="L111" s="94"/>
      <c r="M111" s="135"/>
      <c r="N111" s="134"/>
      <c r="O111" s="134"/>
      <c r="P111" s="134"/>
      <c r="Q111" s="134"/>
      <c r="R111" s="134"/>
      <c r="S111" s="134"/>
      <c r="T111" s="133"/>
      <c r="U111" s="125"/>
      <c r="V111" s="125"/>
      <c r="W111" s="125"/>
      <c r="X111" s="125"/>
      <c r="Y111" s="125"/>
      <c r="Z111" s="125"/>
      <c r="AA111" s="125"/>
      <c r="AB111" s="125"/>
      <c r="AC111" s="125"/>
      <c r="AD111" s="125"/>
      <c r="AE111" s="125"/>
      <c r="AF111" s="125"/>
      <c r="AG111" s="125"/>
      <c r="AH111" s="125"/>
      <c r="AI111" s="125"/>
      <c r="AJ111" s="125"/>
      <c r="DS111" s="132"/>
      <c r="DT111" s="132"/>
      <c r="DU111" s="132"/>
      <c r="DV111" s="132"/>
      <c r="DW111" s="132"/>
    </row>
    <row r="112" spans="1:127" ht="15" x14ac:dyDescent="0.2">
      <c r="A112" s="110"/>
      <c r="B112" s="174" t="s">
        <v>300</v>
      </c>
      <c r="C112" s="146">
        <v>6</v>
      </c>
      <c r="D112" s="177" t="s">
        <v>116</v>
      </c>
      <c r="E112" s="159"/>
      <c r="F112" s="120">
        <f t="shared" si="8"/>
        <v>0.66666666666666663</v>
      </c>
      <c r="G112" s="120">
        <f t="shared" si="9"/>
        <v>0</v>
      </c>
      <c r="H112" s="120">
        <f t="shared" si="10"/>
        <v>0.33333333333333331</v>
      </c>
      <c r="I112" s="126"/>
      <c r="J112" s="126"/>
      <c r="K112" s="126"/>
      <c r="L112" s="173"/>
      <c r="M112" s="135"/>
      <c r="N112" s="134"/>
      <c r="O112" s="134"/>
      <c r="P112" s="134"/>
      <c r="Q112" s="134"/>
      <c r="R112" s="134"/>
      <c r="S112" s="134"/>
      <c r="T112" s="133"/>
      <c r="U112" s="125"/>
      <c r="V112" s="125"/>
      <c r="W112" s="125"/>
      <c r="X112" s="125"/>
      <c r="Y112" s="125"/>
      <c r="Z112" s="125"/>
      <c r="AA112" s="125"/>
      <c r="AB112" s="125"/>
      <c r="AC112" s="125"/>
      <c r="AD112" s="125"/>
      <c r="AE112" s="125"/>
      <c r="AF112" s="125"/>
      <c r="AG112" s="125"/>
      <c r="AH112" s="125"/>
      <c r="AI112" s="125"/>
      <c r="AJ112" s="125"/>
      <c r="DS112" s="132"/>
      <c r="DT112" s="132"/>
      <c r="DU112" s="132"/>
      <c r="DV112" s="132"/>
      <c r="DW112" s="132"/>
    </row>
    <row r="113" spans="1:127" ht="15" x14ac:dyDescent="0.2">
      <c r="A113" s="110"/>
      <c r="B113" s="174" t="s">
        <v>301</v>
      </c>
      <c r="C113" s="146">
        <v>7</v>
      </c>
      <c r="D113" s="177" t="s">
        <v>117</v>
      </c>
      <c r="E113" s="159"/>
      <c r="F113" s="120">
        <f t="shared" si="8"/>
        <v>0.33333333333333331</v>
      </c>
      <c r="G113" s="120">
        <f t="shared" si="9"/>
        <v>0.33333333333333331</v>
      </c>
      <c r="H113" s="120">
        <f t="shared" si="10"/>
        <v>0.33333333333333331</v>
      </c>
      <c r="I113" s="126"/>
      <c r="J113" s="126"/>
      <c r="K113" s="126"/>
      <c r="L113" s="94"/>
      <c r="M113" s="135"/>
      <c r="N113" s="134"/>
      <c r="O113" s="134"/>
      <c r="P113" s="134"/>
      <c r="Q113" s="134"/>
      <c r="R113" s="134"/>
      <c r="S113" s="134"/>
      <c r="T113" s="133"/>
      <c r="U113" s="125"/>
      <c r="V113" s="125"/>
      <c r="W113" s="125"/>
      <c r="X113" s="125"/>
      <c r="Y113" s="125"/>
      <c r="Z113" s="125"/>
      <c r="AA113" s="125"/>
      <c r="AB113" s="125"/>
      <c r="AC113" s="133"/>
      <c r="AD113" s="133"/>
      <c r="AE113" s="133"/>
      <c r="AF113" s="133"/>
      <c r="AG113" s="133"/>
      <c r="AH113" s="133"/>
      <c r="AI113" s="133"/>
      <c r="AJ113" s="133"/>
      <c r="DS113" s="132"/>
      <c r="DT113" s="132"/>
      <c r="DU113" s="132"/>
      <c r="DV113" s="132"/>
      <c r="DW113" s="132"/>
    </row>
    <row r="114" spans="1:127" ht="15" x14ac:dyDescent="0.2">
      <c r="A114" s="110"/>
      <c r="B114" s="174" t="s">
        <v>302</v>
      </c>
      <c r="C114" s="146">
        <v>8</v>
      </c>
      <c r="D114" s="177" t="s">
        <v>116</v>
      </c>
      <c r="E114" s="159"/>
      <c r="F114" s="120" t="str">
        <f t="shared" si="8"/>
        <v/>
      </c>
      <c r="G114" s="120" t="str">
        <f t="shared" si="9"/>
        <v/>
      </c>
      <c r="H114" s="120" t="str">
        <f t="shared" si="10"/>
        <v/>
      </c>
      <c r="I114" s="126"/>
      <c r="J114" s="126"/>
      <c r="K114" s="126"/>
      <c r="L114" s="173"/>
      <c r="M114" s="135"/>
      <c r="N114" s="134"/>
      <c r="O114" s="134"/>
      <c r="P114" s="134"/>
      <c r="Q114" s="134"/>
      <c r="R114" s="134"/>
      <c r="S114" s="134"/>
      <c r="T114" s="133"/>
      <c r="U114" s="125"/>
      <c r="V114" s="125"/>
      <c r="W114" s="125"/>
      <c r="X114" s="125"/>
      <c r="Y114" s="125"/>
      <c r="Z114" s="125"/>
      <c r="AA114" s="125"/>
      <c r="AB114" s="125"/>
      <c r="AC114" s="133"/>
      <c r="AD114" s="133"/>
      <c r="AE114" s="133"/>
      <c r="AF114" s="133"/>
      <c r="AG114" s="133"/>
      <c r="AH114" s="133"/>
      <c r="AI114" s="133"/>
      <c r="AJ114" s="133"/>
      <c r="DS114" s="132"/>
      <c r="DT114" s="132"/>
      <c r="DU114" s="132"/>
      <c r="DV114" s="132"/>
      <c r="DW114" s="132"/>
    </row>
    <row r="115" spans="1:127" ht="15" x14ac:dyDescent="0.2">
      <c r="A115" s="110"/>
      <c r="B115" s="174" t="s">
        <v>303</v>
      </c>
      <c r="C115" s="146">
        <v>10</v>
      </c>
      <c r="D115" s="177" t="s">
        <v>116</v>
      </c>
      <c r="E115" s="159"/>
      <c r="F115" s="120">
        <f t="shared" si="8"/>
        <v>0</v>
      </c>
      <c r="G115" s="120">
        <f t="shared" si="9"/>
        <v>1</v>
      </c>
      <c r="H115" s="120">
        <f t="shared" si="10"/>
        <v>0</v>
      </c>
      <c r="I115" s="126"/>
      <c r="J115" s="126"/>
      <c r="K115" s="126"/>
      <c r="L115" s="94"/>
      <c r="M115" s="135"/>
      <c r="N115" s="134"/>
      <c r="O115" s="134"/>
      <c r="P115" s="134"/>
      <c r="Q115" s="134"/>
      <c r="R115" s="134"/>
      <c r="S115" s="134"/>
      <c r="T115" s="133"/>
      <c r="U115" s="125"/>
      <c r="V115" s="125"/>
      <c r="W115" s="125"/>
      <c r="X115" s="125"/>
      <c r="Y115" s="125"/>
      <c r="Z115" s="125"/>
      <c r="AA115" s="125"/>
      <c r="AB115" s="125"/>
      <c r="AC115" s="125"/>
      <c r="AD115" s="125"/>
      <c r="AE115" s="125"/>
      <c r="AF115" s="125"/>
      <c r="AG115" s="125"/>
      <c r="AH115" s="125"/>
      <c r="AI115" s="125"/>
      <c r="AJ115" s="125"/>
      <c r="DS115" s="132"/>
      <c r="DT115" s="132"/>
      <c r="DU115" s="132"/>
      <c r="DV115" s="132"/>
      <c r="DW115" s="132"/>
    </row>
    <row r="116" spans="1:127" ht="15" x14ac:dyDescent="0.2">
      <c r="A116" s="110"/>
      <c r="B116" s="174" t="s">
        <v>304</v>
      </c>
      <c r="C116" s="146">
        <v>11</v>
      </c>
      <c r="D116" s="177" t="s">
        <v>116</v>
      </c>
      <c r="E116" s="159"/>
      <c r="F116" s="120">
        <f t="shared" si="8"/>
        <v>0.5</v>
      </c>
      <c r="G116" s="120">
        <f t="shared" si="9"/>
        <v>0.5</v>
      </c>
      <c r="H116" s="120">
        <f t="shared" si="10"/>
        <v>0</v>
      </c>
      <c r="I116" s="126"/>
      <c r="J116" s="126"/>
      <c r="K116" s="126"/>
      <c r="L116" s="94"/>
      <c r="M116" s="135"/>
      <c r="N116" s="134"/>
      <c r="O116" s="134"/>
      <c r="P116" s="134"/>
      <c r="Q116" s="134"/>
      <c r="R116" s="134"/>
      <c r="S116" s="134"/>
      <c r="T116" s="133"/>
      <c r="U116" s="125"/>
      <c r="V116" s="125"/>
      <c r="W116" s="125"/>
      <c r="X116" s="125"/>
      <c r="Y116" s="125"/>
      <c r="Z116" s="125"/>
      <c r="AA116" s="125"/>
      <c r="AB116" s="125"/>
      <c r="AC116" s="133"/>
      <c r="AD116" s="133"/>
      <c r="AE116" s="133"/>
      <c r="AF116" s="133"/>
      <c r="AG116" s="133"/>
      <c r="AH116" s="133"/>
      <c r="AI116" s="133"/>
      <c r="AJ116" s="133"/>
      <c r="DS116" s="132"/>
      <c r="DT116" s="132"/>
      <c r="DU116" s="132"/>
      <c r="DV116" s="132"/>
      <c r="DW116" s="132"/>
    </row>
    <row r="117" spans="1:127" ht="15" x14ac:dyDescent="0.2">
      <c r="A117" s="110"/>
      <c r="B117" s="174" t="s">
        <v>305</v>
      </c>
      <c r="C117" s="146">
        <v>12</v>
      </c>
      <c r="D117" s="177" t="s">
        <v>117</v>
      </c>
      <c r="E117" s="159"/>
      <c r="F117" s="120">
        <f t="shared" si="8"/>
        <v>0.5</v>
      </c>
      <c r="G117" s="120">
        <f t="shared" si="9"/>
        <v>0.25</v>
      </c>
      <c r="H117" s="120">
        <f t="shared" si="10"/>
        <v>0.25</v>
      </c>
      <c r="I117" s="126"/>
      <c r="J117" s="126"/>
      <c r="K117" s="126"/>
      <c r="L117" s="94"/>
      <c r="M117" s="135"/>
      <c r="N117" s="134"/>
      <c r="O117" s="134"/>
      <c r="P117" s="134"/>
      <c r="Q117" s="134"/>
      <c r="R117" s="126"/>
      <c r="S117" s="126"/>
      <c r="T117" s="133"/>
      <c r="U117" s="133"/>
      <c r="V117" s="133"/>
      <c r="W117" s="133"/>
      <c r="X117" s="133"/>
      <c r="Y117" s="133"/>
      <c r="Z117" s="133"/>
      <c r="AA117" s="133"/>
      <c r="AB117" s="133"/>
      <c r="AC117" s="133"/>
      <c r="AD117" s="133"/>
      <c r="AE117" s="133"/>
      <c r="AF117" s="133"/>
      <c r="AG117" s="133"/>
      <c r="AH117" s="133"/>
      <c r="AI117" s="133"/>
      <c r="AJ117" s="133"/>
      <c r="DS117" s="132"/>
      <c r="DT117" s="132"/>
      <c r="DU117" s="132"/>
      <c r="DV117" s="132"/>
      <c r="DW117" s="132"/>
    </row>
    <row r="118" spans="1:127" ht="15" x14ac:dyDescent="0.2">
      <c r="A118" s="110"/>
      <c r="B118" s="174" t="s">
        <v>306</v>
      </c>
      <c r="C118" s="146">
        <v>13</v>
      </c>
      <c r="D118" s="177" t="s">
        <v>114</v>
      </c>
      <c r="E118" s="159"/>
      <c r="F118" s="120">
        <f t="shared" si="8"/>
        <v>0.5</v>
      </c>
      <c r="G118" s="120">
        <f t="shared" si="9"/>
        <v>0.25</v>
      </c>
      <c r="H118" s="120">
        <f t="shared" si="10"/>
        <v>0.25</v>
      </c>
      <c r="I118" s="126"/>
      <c r="J118" s="126"/>
      <c r="K118" s="126"/>
      <c r="L118" s="94"/>
      <c r="M118" s="135"/>
      <c r="N118" s="134"/>
      <c r="O118" s="134"/>
      <c r="P118" s="134"/>
      <c r="Q118" s="134"/>
      <c r="R118" s="134"/>
      <c r="S118" s="134"/>
      <c r="T118" s="133"/>
      <c r="U118" s="125"/>
      <c r="V118" s="125"/>
      <c r="W118" s="125"/>
      <c r="X118" s="125"/>
      <c r="Y118" s="125"/>
      <c r="Z118" s="125"/>
      <c r="AA118" s="125"/>
      <c r="AB118" s="125"/>
      <c r="AC118" s="133"/>
      <c r="AD118" s="133"/>
      <c r="AE118" s="133"/>
      <c r="AF118" s="133"/>
      <c r="AG118" s="133"/>
      <c r="AH118" s="133"/>
      <c r="AI118" s="133"/>
      <c r="AJ118" s="133"/>
      <c r="DS118" s="132"/>
      <c r="DT118" s="132"/>
      <c r="DU118" s="132"/>
      <c r="DV118" s="132"/>
      <c r="DW118" s="132"/>
    </row>
    <row r="119" spans="1:127" ht="15" x14ac:dyDescent="0.2">
      <c r="A119" s="110"/>
      <c r="B119" s="174" t="s">
        <v>307</v>
      </c>
      <c r="C119" s="146">
        <v>14</v>
      </c>
      <c r="D119" s="177" t="s">
        <v>117</v>
      </c>
      <c r="E119" s="159"/>
      <c r="F119" s="120" t="str">
        <f t="shared" si="8"/>
        <v/>
      </c>
      <c r="G119" s="120" t="str">
        <f t="shared" si="9"/>
        <v/>
      </c>
      <c r="H119" s="120" t="str">
        <f t="shared" si="10"/>
        <v/>
      </c>
      <c r="I119" s="126"/>
      <c r="J119" s="126"/>
      <c r="K119" s="126"/>
      <c r="L119" s="94"/>
      <c r="M119" s="135"/>
      <c r="N119" s="134"/>
      <c r="O119" s="134"/>
      <c r="P119" s="134"/>
      <c r="Q119" s="134"/>
      <c r="R119" s="134"/>
      <c r="S119" s="134"/>
      <c r="T119" s="133"/>
      <c r="U119" s="125"/>
      <c r="V119" s="125"/>
      <c r="W119" s="125"/>
      <c r="X119" s="125"/>
      <c r="Y119" s="125"/>
      <c r="Z119" s="125"/>
      <c r="AA119" s="125"/>
      <c r="AB119" s="125"/>
      <c r="AC119" s="133"/>
      <c r="AD119" s="133"/>
      <c r="AE119" s="133"/>
      <c r="AF119" s="133"/>
      <c r="AG119" s="133"/>
      <c r="AH119" s="133"/>
      <c r="AI119" s="133"/>
      <c r="AJ119" s="133"/>
      <c r="DS119" s="132"/>
      <c r="DT119" s="132"/>
      <c r="DU119" s="132"/>
      <c r="DV119" s="132"/>
      <c r="DW119" s="132"/>
    </row>
    <row r="120" spans="1:127" ht="15" x14ac:dyDescent="0.2">
      <c r="A120" s="110"/>
      <c r="B120" s="174" t="s">
        <v>308</v>
      </c>
      <c r="C120" s="146">
        <v>15</v>
      </c>
      <c r="D120" s="177" t="s">
        <v>114</v>
      </c>
      <c r="E120" s="159"/>
      <c r="F120" s="120">
        <f t="shared" si="8"/>
        <v>0.5</v>
      </c>
      <c r="G120" s="120">
        <f t="shared" si="9"/>
        <v>0</v>
      </c>
      <c r="H120" s="120">
        <f t="shared" si="10"/>
        <v>0.5</v>
      </c>
      <c r="I120" s="126"/>
      <c r="J120" s="126"/>
      <c r="K120" s="126"/>
      <c r="L120" s="94"/>
      <c r="M120" s="135"/>
      <c r="N120" s="134"/>
      <c r="O120" s="134"/>
      <c r="P120" s="134"/>
      <c r="Q120" s="134"/>
      <c r="R120" s="134"/>
      <c r="S120" s="134"/>
      <c r="T120" s="133"/>
      <c r="U120" s="125"/>
      <c r="V120" s="125"/>
      <c r="W120" s="125"/>
      <c r="X120" s="125"/>
      <c r="Y120" s="125"/>
      <c r="Z120" s="125"/>
      <c r="AA120" s="125"/>
      <c r="AB120" s="125"/>
      <c r="AC120" s="125"/>
      <c r="AD120" s="125"/>
      <c r="AE120" s="125"/>
      <c r="AF120" s="125"/>
      <c r="AG120" s="125"/>
      <c r="AH120" s="125"/>
      <c r="AI120" s="125"/>
      <c r="AJ120" s="125"/>
      <c r="DS120" s="132"/>
      <c r="DT120" s="132"/>
      <c r="DU120" s="132"/>
      <c r="DV120" s="132"/>
      <c r="DW120" s="132"/>
    </row>
    <row r="121" spans="1:127" ht="15" x14ac:dyDescent="0.2">
      <c r="A121" s="110"/>
      <c r="B121" s="174" t="s">
        <v>309</v>
      </c>
      <c r="C121" s="146">
        <v>17</v>
      </c>
      <c r="D121" s="177" t="s">
        <v>116</v>
      </c>
      <c r="E121" s="159"/>
      <c r="F121" s="120" t="str">
        <f t="shared" si="8"/>
        <v/>
      </c>
      <c r="G121" s="120" t="str">
        <f t="shared" si="9"/>
        <v/>
      </c>
      <c r="H121" s="120" t="str">
        <f t="shared" si="10"/>
        <v/>
      </c>
      <c r="I121" s="126"/>
      <c r="J121" s="126"/>
      <c r="K121" s="126"/>
      <c r="L121" s="94"/>
      <c r="M121" s="135"/>
      <c r="N121" s="134"/>
      <c r="O121" s="134"/>
      <c r="P121" s="134"/>
      <c r="Q121" s="134"/>
      <c r="R121" s="134"/>
      <c r="S121" s="134"/>
      <c r="T121" s="133"/>
      <c r="U121" s="125"/>
      <c r="V121" s="125"/>
      <c r="W121" s="125"/>
      <c r="X121" s="125"/>
      <c r="Y121" s="125"/>
      <c r="Z121" s="125"/>
      <c r="AA121" s="125"/>
      <c r="AB121" s="125"/>
      <c r="AC121" s="125"/>
      <c r="AD121" s="125"/>
      <c r="AE121" s="125"/>
      <c r="AF121" s="125"/>
      <c r="AG121" s="125"/>
      <c r="AH121" s="125"/>
      <c r="AI121" s="125"/>
      <c r="AJ121" s="125"/>
      <c r="DS121" s="132"/>
      <c r="DT121" s="132"/>
      <c r="DU121" s="132"/>
      <c r="DV121" s="132"/>
      <c r="DW121" s="132"/>
    </row>
    <row r="122" spans="1:127" ht="15" x14ac:dyDescent="0.2">
      <c r="A122" s="110"/>
      <c r="B122" s="174" t="s">
        <v>310</v>
      </c>
      <c r="C122" s="146">
        <v>18</v>
      </c>
      <c r="D122" s="177" t="s">
        <v>116</v>
      </c>
      <c r="E122" s="159"/>
      <c r="F122" s="120" t="str">
        <f t="shared" si="8"/>
        <v/>
      </c>
      <c r="G122" s="120" t="str">
        <f t="shared" si="9"/>
        <v/>
      </c>
      <c r="H122" s="120" t="str">
        <f t="shared" si="10"/>
        <v/>
      </c>
      <c r="I122" s="126"/>
      <c r="J122" s="126"/>
      <c r="K122" s="126"/>
      <c r="L122" s="173"/>
      <c r="M122" s="135"/>
      <c r="N122" s="134"/>
      <c r="O122" s="134"/>
      <c r="P122" s="134"/>
      <c r="Q122" s="134"/>
      <c r="R122" s="134"/>
      <c r="S122" s="134"/>
      <c r="T122" s="133"/>
      <c r="U122" s="125"/>
      <c r="V122" s="125"/>
      <c r="W122" s="125"/>
      <c r="X122" s="125"/>
      <c r="Y122" s="125"/>
      <c r="Z122" s="125"/>
      <c r="AA122" s="125"/>
      <c r="AB122" s="125"/>
      <c r="AC122" s="133"/>
      <c r="AD122" s="133"/>
      <c r="AE122" s="133"/>
      <c r="AF122" s="133"/>
      <c r="AG122" s="133"/>
      <c r="AH122" s="133"/>
      <c r="AI122" s="133"/>
      <c r="AJ122" s="133"/>
      <c r="DS122" s="132"/>
      <c r="DT122" s="132"/>
      <c r="DU122" s="132"/>
      <c r="DV122" s="132"/>
      <c r="DW122" s="132"/>
    </row>
    <row r="123" spans="1:127" ht="15" x14ac:dyDescent="0.2">
      <c r="A123" s="110"/>
      <c r="B123" s="174" t="s">
        <v>311</v>
      </c>
      <c r="C123" s="146">
        <v>19</v>
      </c>
      <c r="D123" s="177" t="s">
        <v>116</v>
      </c>
      <c r="E123" s="159"/>
      <c r="F123" s="120" t="str">
        <f t="shared" si="8"/>
        <v/>
      </c>
      <c r="G123" s="120" t="str">
        <f t="shared" si="9"/>
        <v/>
      </c>
      <c r="H123" s="120" t="str">
        <f t="shared" si="10"/>
        <v/>
      </c>
      <c r="I123" s="126"/>
      <c r="J123" s="126"/>
      <c r="K123" s="126"/>
      <c r="L123" s="172"/>
      <c r="M123" s="135"/>
      <c r="N123" s="134"/>
      <c r="O123" s="134"/>
      <c r="P123" s="134"/>
      <c r="Q123" s="134"/>
      <c r="R123" s="134"/>
      <c r="S123" s="134"/>
      <c r="T123" s="133"/>
      <c r="U123" s="125"/>
      <c r="V123" s="125"/>
      <c r="W123" s="125"/>
      <c r="X123" s="125"/>
      <c r="Y123" s="125"/>
      <c r="Z123" s="125"/>
      <c r="AA123" s="125"/>
      <c r="AB123" s="125"/>
      <c r="AC123" s="133"/>
      <c r="AD123" s="133"/>
      <c r="AE123" s="133"/>
      <c r="AF123" s="133"/>
      <c r="AG123" s="133"/>
      <c r="AH123" s="133"/>
      <c r="AI123" s="133"/>
      <c r="AJ123" s="133"/>
      <c r="DS123" s="132"/>
      <c r="DT123" s="132"/>
      <c r="DU123" s="132"/>
      <c r="DV123" s="132"/>
      <c r="DW123" s="132"/>
    </row>
    <row r="124" spans="1:127" ht="15" x14ac:dyDescent="0.2">
      <c r="A124" s="110"/>
      <c r="B124" s="174" t="s">
        <v>312</v>
      </c>
      <c r="C124" s="146">
        <v>20</v>
      </c>
      <c r="D124" s="177" t="s">
        <v>117</v>
      </c>
      <c r="E124" s="159"/>
      <c r="F124" s="120">
        <f t="shared" si="8"/>
        <v>1</v>
      </c>
      <c r="G124" s="120">
        <f t="shared" si="9"/>
        <v>0</v>
      </c>
      <c r="H124" s="120">
        <f t="shared" si="10"/>
        <v>0</v>
      </c>
      <c r="I124" s="126"/>
      <c r="J124" s="126"/>
      <c r="K124" s="126"/>
      <c r="L124" s="94"/>
      <c r="M124" s="135"/>
      <c r="N124" s="134"/>
      <c r="O124" s="134"/>
      <c r="P124" s="134"/>
      <c r="Q124" s="134"/>
      <c r="R124" s="134"/>
      <c r="S124" s="134"/>
      <c r="T124" s="133"/>
      <c r="U124" s="125"/>
      <c r="V124" s="125"/>
      <c r="W124" s="125"/>
      <c r="X124" s="125"/>
      <c r="Y124" s="125"/>
      <c r="Z124" s="125"/>
      <c r="AA124" s="125"/>
      <c r="AB124" s="125"/>
      <c r="AC124" s="125"/>
      <c r="AD124" s="125"/>
      <c r="AE124" s="125"/>
      <c r="AF124" s="125"/>
      <c r="AG124" s="125"/>
      <c r="AH124" s="125"/>
      <c r="AI124" s="125"/>
      <c r="AJ124" s="125"/>
      <c r="DS124" s="132"/>
      <c r="DT124" s="132"/>
      <c r="DU124" s="132"/>
      <c r="DV124" s="132"/>
      <c r="DW124" s="132"/>
    </row>
    <row r="125" spans="1:127" ht="15" x14ac:dyDescent="0.2">
      <c r="A125" s="110"/>
      <c r="B125" s="174" t="s">
        <v>313</v>
      </c>
      <c r="C125" s="146">
        <v>21</v>
      </c>
      <c r="D125" s="177" t="s">
        <v>114</v>
      </c>
      <c r="E125" s="159"/>
      <c r="F125" s="120" t="str">
        <f t="shared" si="8"/>
        <v/>
      </c>
      <c r="G125" s="120" t="str">
        <f t="shared" si="9"/>
        <v/>
      </c>
      <c r="H125" s="120" t="str">
        <f t="shared" si="10"/>
        <v/>
      </c>
      <c r="I125" s="126"/>
      <c r="J125" s="126"/>
      <c r="K125" s="126"/>
      <c r="L125" s="94"/>
      <c r="M125" s="135"/>
      <c r="N125" s="134"/>
      <c r="O125" s="134"/>
      <c r="P125" s="134"/>
      <c r="Q125" s="134"/>
      <c r="R125" s="134"/>
      <c r="S125" s="134"/>
      <c r="T125" s="133"/>
      <c r="U125" s="125"/>
      <c r="V125" s="125"/>
      <c r="W125" s="125"/>
      <c r="X125" s="125"/>
      <c r="Y125" s="125"/>
      <c r="Z125" s="125"/>
      <c r="AA125" s="125"/>
      <c r="AB125" s="125"/>
      <c r="AC125" s="133"/>
      <c r="AD125" s="133"/>
      <c r="AE125" s="133"/>
      <c r="AF125" s="133"/>
      <c r="AG125" s="133"/>
      <c r="AH125" s="133"/>
      <c r="AI125" s="133"/>
      <c r="AJ125" s="133"/>
      <c r="DS125" s="132"/>
      <c r="DT125" s="132"/>
      <c r="DU125" s="132"/>
      <c r="DV125" s="132"/>
      <c r="DW125" s="132"/>
    </row>
    <row r="126" spans="1:127" ht="15" x14ac:dyDescent="0.2">
      <c r="A126" s="110"/>
      <c r="B126" s="174" t="s">
        <v>314</v>
      </c>
      <c r="C126" s="146">
        <v>22</v>
      </c>
      <c r="D126" s="177" t="s">
        <v>117</v>
      </c>
      <c r="E126" s="159"/>
      <c r="F126" s="120" t="str">
        <f t="shared" si="8"/>
        <v/>
      </c>
      <c r="G126" s="120" t="str">
        <f t="shared" si="9"/>
        <v/>
      </c>
      <c r="H126" s="120" t="str">
        <f t="shared" si="10"/>
        <v/>
      </c>
      <c r="I126" s="126"/>
      <c r="J126" s="126"/>
      <c r="K126" s="126"/>
      <c r="L126" s="94"/>
      <c r="M126" s="135"/>
      <c r="N126" s="134"/>
      <c r="O126" s="134"/>
      <c r="P126" s="134"/>
      <c r="Q126" s="134"/>
      <c r="R126" s="126"/>
      <c r="S126" s="126"/>
      <c r="DS126" s="132"/>
      <c r="DT126" s="132"/>
      <c r="DU126" s="132"/>
      <c r="DV126" s="132"/>
      <c r="DW126" s="132"/>
    </row>
    <row r="127" spans="1:127" ht="15" x14ac:dyDescent="0.2">
      <c r="A127" s="110"/>
      <c r="B127" s="174" t="s">
        <v>315</v>
      </c>
      <c r="C127" s="146">
        <v>23</v>
      </c>
      <c r="D127" s="177" t="s">
        <v>114</v>
      </c>
      <c r="E127" s="159"/>
      <c r="F127" s="120">
        <f t="shared" si="8"/>
        <v>0.5</v>
      </c>
      <c r="G127" s="120">
        <f t="shared" si="9"/>
        <v>0</v>
      </c>
      <c r="H127" s="120">
        <f t="shared" si="10"/>
        <v>0.5</v>
      </c>
      <c r="I127" s="126"/>
      <c r="J127" s="126"/>
      <c r="K127" s="126"/>
      <c r="L127" s="94"/>
      <c r="M127" s="135"/>
      <c r="N127" s="134"/>
      <c r="O127" s="134"/>
      <c r="P127" s="134"/>
      <c r="Q127" s="134"/>
      <c r="R127" s="134"/>
      <c r="S127" s="134"/>
      <c r="T127" s="133"/>
      <c r="U127" s="125"/>
      <c r="V127" s="125"/>
      <c r="W127" s="125"/>
      <c r="X127" s="125"/>
      <c r="Y127" s="125"/>
      <c r="Z127" s="125"/>
      <c r="AA127" s="125"/>
      <c r="AB127" s="125"/>
      <c r="AC127" s="133"/>
      <c r="AD127" s="133"/>
      <c r="AE127" s="133"/>
      <c r="AF127" s="133"/>
      <c r="AG127" s="133"/>
      <c r="AH127" s="133"/>
      <c r="AI127" s="133"/>
      <c r="AJ127" s="133"/>
      <c r="DS127" s="132"/>
      <c r="DT127" s="132"/>
      <c r="DU127" s="132"/>
      <c r="DV127" s="132"/>
      <c r="DW127" s="132"/>
    </row>
    <row r="128" spans="1:127" ht="15" x14ac:dyDescent="0.2">
      <c r="A128" s="110"/>
      <c r="B128" s="174" t="s">
        <v>316</v>
      </c>
      <c r="C128" s="146">
        <v>25</v>
      </c>
      <c r="D128" s="177" t="s">
        <v>116</v>
      </c>
      <c r="E128" s="159"/>
      <c r="F128" s="120">
        <f t="shared" si="8"/>
        <v>0.5</v>
      </c>
      <c r="G128" s="120">
        <f t="shared" si="9"/>
        <v>0.25</v>
      </c>
      <c r="H128" s="120">
        <f t="shared" si="10"/>
        <v>0.25</v>
      </c>
      <c r="I128" s="126"/>
      <c r="J128" s="126"/>
      <c r="K128" s="126"/>
      <c r="L128" s="94"/>
      <c r="M128" s="135"/>
      <c r="N128" s="134"/>
      <c r="O128" s="134"/>
      <c r="P128" s="134"/>
      <c r="Q128" s="134"/>
      <c r="R128" s="134"/>
      <c r="S128" s="134"/>
      <c r="T128" s="133"/>
      <c r="U128" s="125"/>
      <c r="V128" s="125"/>
      <c r="W128" s="125"/>
      <c r="X128" s="125"/>
      <c r="Y128" s="125"/>
      <c r="Z128" s="125"/>
      <c r="AA128" s="125"/>
      <c r="AB128" s="125"/>
      <c r="AC128" s="133"/>
      <c r="AD128" s="133"/>
      <c r="AE128" s="133"/>
      <c r="AF128" s="133"/>
      <c r="AG128" s="133"/>
      <c r="AH128" s="133"/>
      <c r="AI128" s="133"/>
      <c r="AJ128" s="133"/>
      <c r="DS128" s="132"/>
      <c r="DT128" s="132"/>
      <c r="DU128" s="132"/>
      <c r="DV128" s="132"/>
      <c r="DW128" s="132"/>
    </row>
    <row r="129" spans="1:127" ht="15" x14ac:dyDescent="0.2">
      <c r="A129" s="110"/>
      <c r="B129" s="174" t="s">
        <v>317</v>
      </c>
      <c r="C129" s="146">
        <v>26</v>
      </c>
      <c r="D129" s="177" t="s">
        <v>117</v>
      </c>
      <c r="E129" s="159"/>
      <c r="F129" s="120">
        <f t="shared" si="8"/>
        <v>0.5</v>
      </c>
      <c r="G129" s="120">
        <f t="shared" si="9"/>
        <v>0.25</v>
      </c>
      <c r="H129" s="120">
        <f t="shared" si="10"/>
        <v>0.25</v>
      </c>
      <c r="I129" s="126"/>
      <c r="J129" s="126"/>
      <c r="K129" s="126"/>
      <c r="L129" s="94"/>
      <c r="M129" s="135"/>
      <c r="N129" s="134"/>
      <c r="O129" s="134"/>
      <c r="P129" s="134"/>
      <c r="Q129" s="134"/>
      <c r="R129" s="126"/>
      <c r="S129" s="126"/>
      <c r="T129" s="133"/>
      <c r="U129" s="133"/>
      <c r="V129" s="133"/>
      <c r="W129" s="133"/>
      <c r="X129" s="133"/>
      <c r="Y129" s="133"/>
      <c r="Z129" s="133"/>
      <c r="AA129" s="133"/>
      <c r="AB129" s="133"/>
      <c r="AC129" s="133"/>
      <c r="AD129" s="133"/>
      <c r="AE129" s="133"/>
      <c r="AF129" s="133"/>
      <c r="AG129" s="133"/>
      <c r="AH129" s="133"/>
      <c r="AI129" s="133"/>
      <c r="AJ129" s="133"/>
      <c r="DS129" s="132"/>
      <c r="DT129" s="132"/>
      <c r="DU129" s="132"/>
      <c r="DV129" s="132"/>
      <c r="DW129" s="132"/>
    </row>
    <row r="130" spans="1:127" ht="15" x14ac:dyDescent="0.2">
      <c r="A130" s="110"/>
      <c r="B130" s="174" t="s">
        <v>318</v>
      </c>
      <c r="C130" s="146">
        <v>27</v>
      </c>
      <c r="D130" s="177" t="s">
        <v>116</v>
      </c>
      <c r="E130" s="159"/>
      <c r="F130" s="120" t="str">
        <f t="shared" si="8"/>
        <v/>
      </c>
      <c r="G130" s="120" t="str">
        <f t="shared" si="9"/>
        <v/>
      </c>
      <c r="H130" s="120" t="str">
        <f t="shared" si="10"/>
        <v/>
      </c>
      <c r="I130" s="126"/>
      <c r="J130" s="126"/>
      <c r="K130" s="126"/>
      <c r="L130" s="173"/>
      <c r="M130" s="135"/>
      <c r="N130" s="134"/>
      <c r="O130" s="134"/>
      <c r="P130" s="134"/>
      <c r="Q130" s="134"/>
      <c r="R130" s="134"/>
      <c r="S130" s="134"/>
      <c r="T130" s="133"/>
      <c r="U130" s="125"/>
      <c r="V130" s="125"/>
      <c r="W130" s="125"/>
      <c r="X130" s="125"/>
      <c r="Y130" s="125"/>
      <c r="Z130" s="125"/>
      <c r="AA130" s="125"/>
      <c r="AB130" s="125"/>
      <c r="AC130" s="125"/>
      <c r="AD130" s="125"/>
      <c r="AE130" s="125"/>
      <c r="AF130" s="125"/>
      <c r="AG130" s="125"/>
      <c r="AH130" s="125"/>
      <c r="AI130" s="125"/>
      <c r="AJ130" s="125"/>
      <c r="DS130" s="132"/>
      <c r="DT130" s="132"/>
      <c r="DU130" s="132"/>
      <c r="DV130" s="132"/>
      <c r="DW130" s="132"/>
    </row>
    <row r="131" spans="1:127" ht="15" x14ac:dyDescent="0.2">
      <c r="A131" s="110"/>
      <c r="B131" s="174" t="s">
        <v>319</v>
      </c>
      <c r="C131" s="146">
        <v>28</v>
      </c>
      <c r="D131" s="177" t="s">
        <v>114</v>
      </c>
      <c r="E131" s="159"/>
      <c r="F131" s="120">
        <f t="shared" si="8"/>
        <v>0.5</v>
      </c>
      <c r="G131" s="120">
        <f t="shared" si="9"/>
        <v>0.25</v>
      </c>
      <c r="H131" s="120">
        <f t="shared" si="10"/>
        <v>0.25</v>
      </c>
      <c r="I131" s="126"/>
      <c r="J131" s="126"/>
      <c r="K131" s="126"/>
      <c r="L131" s="94"/>
      <c r="M131" s="135"/>
      <c r="N131" s="134"/>
      <c r="O131" s="134"/>
      <c r="P131" s="134"/>
      <c r="Q131" s="134"/>
      <c r="R131" s="134"/>
      <c r="S131" s="134"/>
      <c r="T131" s="133"/>
      <c r="U131" s="125"/>
      <c r="V131" s="125"/>
      <c r="W131" s="125"/>
      <c r="X131" s="125"/>
      <c r="Y131" s="125"/>
      <c r="Z131" s="125"/>
      <c r="AA131" s="125"/>
      <c r="AB131" s="125"/>
      <c r="AC131" s="133"/>
      <c r="AD131" s="133"/>
      <c r="AE131" s="133"/>
      <c r="AF131" s="133"/>
      <c r="AG131" s="133"/>
      <c r="AH131" s="133"/>
      <c r="AI131" s="133"/>
      <c r="AJ131" s="133"/>
      <c r="DS131" s="132"/>
      <c r="DT131" s="132"/>
      <c r="DU131" s="132"/>
      <c r="DV131" s="132"/>
      <c r="DW131" s="132"/>
    </row>
    <row r="132" spans="1:127" ht="15" x14ac:dyDescent="0.2">
      <c r="A132" s="110"/>
      <c r="B132" s="174" t="s">
        <v>320</v>
      </c>
      <c r="C132" s="146">
        <v>29</v>
      </c>
      <c r="D132" s="177" t="s">
        <v>114</v>
      </c>
      <c r="E132" s="159"/>
      <c r="F132" s="120">
        <f t="shared" si="8"/>
        <v>0.5</v>
      </c>
      <c r="G132" s="120">
        <f t="shared" si="9"/>
        <v>0.5</v>
      </c>
      <c r="H132" s="120">
        <f t="shared" si="10"/>
        <v>0</v>
      </c>
      <c r="I132" s="126"/>
      <c r="J132" s="126"/>
      <c r="K132" s="126"/>
      <c r="L132" s="94"/>
      <c r="M132" s="135"/>
      <c r="N132" s="134"/>
      <c r="O132" s="134"/>
      <c r="P132" s="134"/>
      <c r="Q132" s="134"/>
      <c r="R132" s="134"/>
      <c r="S132" s="134"/>
      <c r="T132" s="133"/>
      <c r="U132" s="125"/>
      <c r="V132" s="125"/>
      <c r="W132" s="125"/>
      <c r="X132" s="125"/>
      <c r="Y132" s="125"/>
      <c r="Z132" s="125"/>
      <c r="AA132" s="125"/>
      <c r="AB132" s="125"/>
      <c r="AC132" s="125"/>
      <c r="AD132" s="125"/>
      <c r="AE132" s="125"/>
      <c r="AF132" s="125"/>
      <c r="AG132" s="125"/>
      <c r="AH132" s="125"/>
      <c r="AI132" s="125"/>
      <c r="AJ132" s="125"/>
      <c r="DS132" s="132"/>
      <c r="DT132" s="132"/>
      <c r="DU132" s="132"/>
      <c r="DV132" s="132"/>
      <c r="DW132" s="132"/>
    </row>
    <row r="133" spans="1:127" ht="15" x14ac:dyDescent="0.2">
      <c r="A133" s="110"/>
      <c r="B133" s="174" t="s">
        <v>321</v>
      </c>
      <c r="C133" s="146">
        <v>30</v>
      </c>
      <c r="D133" s="177" t="s">
        <v>113</v>
      </c>
      <c r="E133" s="159"/>
      <c r="F133" s="120" t="str">
        <f t="shared" si="8"/>
        <v/>
      </c>
      <c r="G133" s="120" t="str">
        <f t="shared" si="9"/>
        <v/>
      </c>
      <c r="H133" s="120" t="str">
        <f t="shared" si="10"/>
        <v/>
      </c>
      <c r="I133" s="126"/>
      <c r="J133" s="126"/>
      <c r="K133" s="126"/>
      <c r="L133" s="94"/>
      <c r="M133" s="135"/>
      <c r="N133" s="134"/>
      <c r="O133" s="134"/>
      <c r="P133" s="134"/>
      <c r="Q133" s="134"/>
      <c r="R133" s="134"/>
      <c r="S133" s="134"/>
      <c r="T133" s="133"/>
      <c r="U133" s="133"/>
      <c r="V133" s="133"/>
      <c r="W133" s="133"/>
      <c r="X133" s="133"/>
      <c r="Y133" s="133"/>
      <c r="Z133" s="133"/>
      <c r="AA133" s="133"/>
      <c r="AB133" s="133"/>
      <c r="AC133" s="133"/>
      <c r="AD133" s="133"/>
      <c r="AE133" s="133"/>
      <c r="AF133" s="133"/>
      <c r="AG133" s="133"/>
      <c r="AH133" s="133"/>
      <c r="AI133" s="133"/>
      <c r="AJ133" s="133"/>
      <c r="DS133" s="132"/>
      <c r="DT133" s="132"/>
      <c r="DU133" s="132"/>
      <c r="DV133" s="132"/>
      <c r="DW133" s="132"/>
    </row>
    <row r="134" spans="1:127" ht="15" customHeight="1" x14ac:dyDescent="0.2">
      <c r="A134" s="110"/>
      <c r="B134" s="174" t="s">
        <v>322</v>
      </c>
      <c r="C134" s="146">
        <v>40</v>
      </c>
      <c r="D134" s="177" t="s">
        <v>113</v>
      </c>
      <c r="E134" s="159"/>
      <c r="F134" s="120" t="str">
        <f t="shared" si="8"/>
        <v/>
      </c>
      <c r="G134" s="120" t="str">
        <f t="shared" si="9"/>
        <v/>
      </c>
      <c r="H134" s="120" t="str">
        <f t="shared" si="10"/>
        <v/>
      </c>
      <c r="I134" s="126"/>
      <c r="J134" s="126"/>
      <c r="K134" s="126"/>
      <c r="L134" s="94"/>
      <c r="M134" s="135"/>
      <c r="N134" s="134"/>
      <c r="O134" s="134"/>
      <c r="P134" s="134"/>
      <c r="Q134" s="134"/>
      <c r="R134" s="134"/>
      <c r="S134" s="134"/>
      <c r="T134" s="133"/>
      <c r="U134" s="133"/>
      <c r="V134" s="133"/>
      <c r="W134" s="133"/>
      <c r="X134" s="133"/>
      <c r="Y134" s="133"/>
      <c r="Z134" s="133"/>
      <c r="AA134" s="133"/>
      <c r="AB134" s="133"/>
      <c r="AC134" s="133"/>
      <c r="AD134" s="133"/>
      <c r="AE134" s="133"/>
      <c r="AF134" s="133"/>
      <c r="AG134" s="133"/>
      <c r="AH134" s="133"/>
      <c r="AI134" s="133"/>
      <c r="AJ134" s="133"/>
      <c r="DS134" s="132"/>
      <c r="DT134" s="132"/>
      <c r="DU134" s="132"/>
      <c r="DV134" s="132"/>
      <c r="DW134" s="132"/>
    </row>
    <row r="135" spans="1:127" ht="15" x14ac:dyDescent="0.2">
      <c r="A135" s="110"/>
      <c r="B135" s="150"/>
      <c r="C135" s="146"/>
      <c r="D135" s="153"/>
      <c r="E135" s="159"/>
      <c r="F135" s="120" t="str">
        <f t="shared" ref="F135:F148" si="11">IF((SUMIFS($E$5:$E$105,$B$5:$B$105,$B135))=0,"",(SUMIFS($G$5:$G$105,$B$5:$B$105,$B135))/(SUMIFS($E$5:$E$105,$B$5:$B$105,$B135)))</f>
        <v/>
      </c>
      <c r="G135" s="120" t="str">
        <f t="shared" ref="G135:G148" si="12">IF((SUMIFS($E$5:$E$105,$B$5:$B$105,$B135))=0,"",(SUMIFS($H$5:$H$105,$B$5:$B$105,$B135))/(SUMIFS($E$5:$E$105,$B$5:$B$105,$B135)))</f>
        <v/>
      </c>
      <c r="H135" s="120" t="str">
        <f t="shared" ref="H135:H148" si="13">IF((SUMIFS($E$5:$E$105,$B$5:$B$105,$B135))=0,"",(SUMIFS($I$5:$I$105,$B$5:$B$105,$B135))/(SUMIFS($E$5:$E$105,$B$5:$B$105,$B135)))</f>
        <v/>
      </c>
      <c r="I135" s="126"/>
      <c r="J135" s="126"/>
      <c r="K135" s="126"/>
      <c r="L135" s="94"/>
      <c r="M135" s="135"/>
      <c r="N135" s="134"/>
      <c r="O135" s="134"/>
      <c r="P135" s="134"/>
      <c r="Q135" s="134"/>
      <c r="R135" s="134"/>
      <c r="S135" s="134"/>
      <c r="T135" s="133"/>
      <c r="U135" s="125"/>
      <c r="V135" s="125"/>
      <c r="W135" s="125"/>
      <c r="X135" s="125"/>
      <c r="Y135" s="125"/>
      <c r="Z135" s="125"/>
      <c r="AA135" s="125"/>
      <c r="AB135" s="125"/>
      <c r="AC135" s="133"/>
      <c r="AD135" s="133"/>
      <c r="AE135" s="133"/>
      <c r="AF135" s="133"/>
      <c r="AG135" s="133"/>
      <c r="AH135" s="133"/>
      <c r="AI135" s="133"/>
      <c r="AJ135" s="133"/>
      <c r="DS135" s="132"/>
      <c r="DT135" s="132"/>
      <c r="DU135" s="132"/>
      <c r="DV135" s="132"/>
      <c r="DW135" s="132"/>
    </row>
    <row r="136" spans="1:127" ht="15" x14ac:dyDescent="0.2">
      <c r="A136" s="110"/>
      <c r="B136" s="150"/>
      <c r="C136" s="146"/>
      <c r="D136" s="153"/>
      <c r="E136" s="159"/>
      <c r="F136" s="120" t="str">
        <f t="shared" si="11"/>
        <v/>
      </c>
      <c r="G136" s="120" t="str">
        <f t="shared" si="12"/>
        <v/>
      </c>
      <c r="H136" s="120" t="str">
        <f t="shared" si="13"/>
        <v/>
      </c>
      <c r="I136" s="126"/>
      <c r="J136" s="126"/>
      <c r="K136" s="126"/>
      <c r="L136" s="94"/>
      <c r="M136" s="135"/>
      <c r="N136" s="134"/>
      <c r="O136" s="134"/>
      <c r="P136" s="134"/>
      <c r="Q136" s="134"/>
      <c r="R136" s="134"/>
      <c r="S136" s="134"/>
      <c r="T136" s="133"/>
      <c r="U136" s="125"/>
      <c r="V136" s="125"/>
      <c r="W136" s="125"/>
      <c r="X136" s="125"/>
      <c r="Y136" s="125"/>
      <c r="Z136" s="125"/>
      <c r="AA136" s="125"/>
      <c r="AB136" s="125"/>
      <c r="AC136" s="133"/>
      <c r="AD136" s="133"/>
      <c r="AE136" s="133"/>
      <c r="AF136" s="133"/>
      <c r="AG136" s="133"/>
      <c r="AH136" s="133"/>
      <c r="AI136" s="133"/>
      <c r="AJ136" s="133"/>
      <c r="DS136" s="132"/>
      <c r="DT136" s="132"/>
      <c r="DU136" s="132"/>
      <c r="DV136" s="132"/>
      <c r="DW136" s="132"/>
    </row>
    <row r="137" spans="1:127" ht="15" x14ac:dyDescent="0.2">
      <c r="A137" s="110"/>
      <c r="B137" s="150"/>
      <c r="C137" s="146"/>
      <c r="D137" s="153"/>
      <c r="E137" s="159"/>
      <c r="F137" s="120" t="str">
        <f t="shared" si="11"/>
        <v/>
      </c>
      <c r="G137" s="120" t="str">
        <f t="shared" si="12"/>
        <v/>
      </c>
      <c r="H137" s="120" t="str">
        <f t="shared" si="13"/>
        <v/>
      </c>
      <c r="I137" s="126"/>
      <c r="J137" s="126"/>
      <c r="K137" s="126"/>
      <c r="L137" s="94"/>
      <c r="M137" s="135"/>
      <c r="N137" s="134"/>
      <c r="O137" s="134"/>
      <c r="P137" s="134"/>
      <c r="Q137" s="134"/>
      <c r="R137" s="134"/>
      <c r="S137" s="134"/>
      <c r="T137" s="133"/>
      <c r="U137" s="125"/>
      <c r="V137" s="125"/>
      <c r="W137" s="125"/>
      <c r="X137" s="125"/>
      <c r="Y137" s="125"/>
      <c r="Z137" s="125"/>
      <c r="AA137" s="125"/>
      <c r="AB137" s="125"/>
      <c r="AC137" s="133"/>
      <c r="AD137" s="133"/>
      <c r="AE137" s="133"/>
      <c r="AF137" s="133"/>
      <c r="AG137" s="133"/>
      <c r="AH137" s="133"/>
      <c r="AI137" s="133"/>
      <c r="AJ137" s="133"/>
      <c r="DS137" s="132"/>
      <c r="DT137" s="132"/>
      <c r="DU137" s="132"/>
      <c r="DV137" s="132"/>
      <c r="DW137" s="132"/>
    </row>
    <row r="138" spans="1:127" ht="15" x14ac:dyDescent="0.2">
      <c r="A138" s="110"/>
      <c r="B138" s="150"/>
      <c r="C138" s="146"/>
      <c r="D138" s="153"/>
      <c r="E138" s="159"/>
      <c r="F138" s="120" t="str">
        <f t="shared" si="11"/>
        <v/>
      </c>
      <c r="G138" s="120" t="str">
        <f t="shared" si="12"/>
        <v/>
      </c>
      <c r="H138" s="120" t="str">
        <f t="shared" si="13"/>
        <v/>
      </c>
      <c r="I138" s="126"/>
      <c r="J138" s="126"/>
      <c r="K138" s="126"/>
      <c r="L138" s="94"/>
      <c r="M138" s="135"/>
      <c r="N138" s="134"/>
      <c r="O138" s="134"/>
      <c r="P138" s="134"/>
      <c r="Q138" s="134"/>
      <c r="R138" s="134"/>
      <c r="S138" s="134"/>
      <c r="T138" s="133"/>
      <c r="U138" s="125"/>
      <c r="V138" s="125"/>
      <c r="W138" s="125"/>
      <c r="X138" s="125"/>
      <c r="Y138" s="125"/>
      <c r="Z138" s="125"/>
      <c r="AA138" s="125"/>
      <c r="AB138" s="125"/>
      <c r="AC138" s="133"/>
      <c r="AD138" s="133"/>
      <c r="AE138" s="133"/>
      <c r="AF138" s="133"/>
      <c r="AG138" s="133"/>
      <c r="AH138" s="133"/>
      <c r="AI138" s="133"/>
      <c r="AJ138" s="133"/>
      <c r="DS138" s="132"/>
      <c r="DT138" s="132"/>
      <c r="DU138" s="132"/>
      <c r="DV138" s="132"/>
      <c r="DW138" s="132"/>
    </row>
    <row r="139" spans="1:127" ht="15" x14ac:dyDescent="0.2">
      <c r="A139" s="110"/>
      <c r="B139" s="150"/>
      <c r="C139" s="146"/>
      <c r="D139" s="153"/>
      <c r="E139" s="159"/>
      <c r="F139" s="120" t="str">
        <f t="shared" si="11"/>
        <v/>
      </c>
      <c r="G139" s="120" t="str">
        <f t="shared" si="12"/>
        <v/>
      </c>
      <c r="H139" s="120" t="str">
        <f t="shared" si="13"/>
        <v/>
      </c>
      <c r="I139" s="126"/>
      <c r="J139" s="126"/>
      <c r="K139" s="126"/>
      <c r="L139" s="94"/>
      <c r="M139" s="135"/>
      <c r="N139" s="134"/>
      <c r="O139" s="134"/>
      <c r="P139" s="134"/>
      <c r="Q139" s="134"/>
      <c r="R139" s="126"/>
      <c r="S139" s="126"/>
      <c r="T139" s="133"/>
      <c r="U139" s="133"/>
      <c r="V139" s="133"/>
      <c r="W139" s="133"/>
      <c r="X139" s="133"/>
      <c r="Y139" s="133"/>
      <c r="Z139" s="133"/>
      <c r="AA139" s="133"/>
      <c r="AB139" s="133"/>
      <c r="AC139" s="133"/>
      <c r="AD139" s="133"/>
      <c r="AE139" s="133"/>
      <c r="AF139" s="133"/>
      <c r="AG139" s="133"/>
      <c r="AH139" s="133"/>
      <c r="AI139" s="133"/>
      <c r="AJ139" s="133"/>
      <c r="DS139" s="132"/>
      <c r="DT139" s="132"/>
      <c r="DU139" s="132"/>
      <c r="DV139" s="132"/>
      <c r="DW139" s="132"/>
    </row>
    <row r="140" spans="1:127" ht="15" x14ac:dyDescent="0.2">
      <c r="A140" s="110"/>
      <c r="B140" s="150"/>
      <c r="C140" s="146"/>
      <c r="D140" s="153"/>
      <c r="E140" s="159"/>
      <c r="F140" s="120" t="str">
        <f t="shared" si="11"/>
        <v/>
      </c>
      <c r="G140" s="120" t="str">
        <f t="shared" si="12"/>
        <v/>
      </c>
      <c r="H140" s="120" t="str">
        <f t="shared" si="13"/>
        <v/>
      </c>
      <c r="I140" s="126"/>
      <c r="J140" s="126"/>
      <c r="K140" s="126"/>
      <c r="L140" s="94"/>
      <c r="M140" s="135"/>
      <c r="N140" s="134"/>
      <c r="O140" s="134"/>
      <c r="P140" s="134"/>
      <c r="Q140" s="134"/>
      <c r="R140" s="126"/>
      <c r="S140" s="126"/>
      <c r="T140" s="133"/>
      <c r="U140" s="133"/>
      <c r="V140" s="133"/>
      <c r="W140" s="133"/>
      <c r="X140" s="133"/>
      <c r="Y140" s="133"/>
      <c r="Z140" s="133"/>
      <c r="AA140" s="133"/>
      <c r="AB140" s="133"/>
      <c r="AC140" s="133"/>
      <c r="AD140" s="133"/>
      <c r="AE140" s="133"/>
      <c r="AF140" s="133"/>
      <c r="AG140" s="133"/>
      <c r="AH140" s="133"/>
      <c r="AI140" s="133"/>
      <c r="AJ140" s="133"/>
      <c r="DS140" s="132"/>
      <c r="DT140" s="132"/>
      <c r="DU140" s="132"/>
      <c r="DV140" s="132"/>
      <c r="DW140" s="132"/>
    </row>
    <row r="141" spans="1:127" ht="15" x14ac:dyDescent="0.2">
      <c r="A141" s="110"/>
      <c r="B141" s="150"/>
      <c r="C141" s="146"/>
      <c r="D141" s="153"/>
      <c r="E141" s="159"/>
      <c r="F141" s="120" t="str">
        <f t="shared" si="11"/>
        <v/>
      </c>
      <c r="G141" s="120" t="str">
        <f t="shared" si="12"/>
        <v/>
      </c>
      <c r="H141" s="120" t="str">
        <f t="shared" si="13"/>
        <v/>
      </c>
      <c r="I141" s="126"/>
      <c r="J141" s="126"/>
      <c r="K141" s="126"/>
      <c r="L141" s="94"/>
      <c r="M141" s="135"/>
      <c r="N141" s="134"/>
      <c r="O141" s="134"/>
      <c r="P141" s="134"/>
      <c r="Q141" s="134"/>
      <c r="R141" s="126"/>
      <c r="S141" s="126"/>
      <c r="DS141" s="132"/>
      <c r="DT141" s="132"/>
      <c r="DU141" s="132"/>
      <c r="DV141" s="132"/>
      <c r="DW141" s="132"/>
    </row>
    <row r="142" spans="1:127" ht="15" x14ac:dyDescent="0.2">
      <c r="A142" s="110"/>
      <c r="B142" s="150"/>
      <c r="C142" s="146"/>
      <c r="D142" s="153"/>
      <c r="E142" s="159"/>
      <c r="F142" s="120" t="str">
        <f t="shared" si="11"/>
        <v/>
      </c>
      <c r="G142" s="120" t="str">
        <f t="shared" si="12"/>
        <v/>
      </c>
      <c r="H142" s="120" t="str">
        <f t="shared" si="13"/>
        <v/>
      </c>
      <c r="I142" s="126"/>
      <c r="J142" s="126"/>
      <c r="K142" s="126"/>
      <c r="L142" s="94"/>
      <c r="M142" s="135"/>
      <c r="N142" s="134"/>
      <c r="O142" s="134"/>
      <c r="P142" s="134"/>
      <c r="Q142" s="134"/>
      <c r="R142" s="126"/>
      <c r="S142" s="126"/>
      <c r="DS142" s="132"/>
      <c r="DT142" s="132"/>
      <c r="DU142" s="132"/>
      <c r="DV142" s="132"/>
      <c r="DW142" s="132"/>
    </row>
    <row r="143" spans="1:127" ht="15" x14ac:dyDescent="0.2">
      <c r="A143" s="110"/>
      <c r="B143" s="150"/>
      <c r="C143" s="146"/>
      <c r="D143" s="153"/>
      <c r="E143" s="159"/>
      <c r="F143" s="120" t="str">
        <f t="shared" si="11"/>
        <v/>
      </c>
      <c r="G143" s="120" t="str">
        <f t="shared" si="12"/>
        <v/>
      </c>
      <c r="H143" s="120" t="str">
        <f t="shared" si="13"/>
        <v/>
      </c>
      <c r="I143" s="126"/>
      <c r="J143" s="126"/>
      <c r="K143" s="126"/>
      <c r="L143" s="94"/>
      <c r="M143" s="135"/>
      <c r="N143" s="134"/>
      <c r="O143" s="134"/>
      <c r="P143" s="134"/>
      <c r="Q143" s="134"/>
      <c r="R143" s="126"/>
      <c r="S143" s="126"/>
      <c r="DS143" s="132"/>
      <c r="DT143" s="132"/>
      <c r="DU143" s="132"/>
      <c r="DV143" s="132"/>
      <c r="DW143" s="132"/>
    </row>
    <row r="144" spans="1:127" ht="15" x14ac:dyDescent="0.2">
      <c r="A144" s="110"/>
      <c r="B144" s="150"/>
      <c r="C144" s="146"/>
      <c r="D144" s="153"/>
      <c r="E144" s="159"/>
      <c r="F144" s="120" t="str">
        <f t="shared" si="11"/>
        <v/>
      </c>
      <c r="G144" s="120" t="str">
        <f t="shared" si="12"/>
        <v/>
      </c>
      <c r="H144" s="120" t="str">
        <f t="shared" si="13"/>
        <v/>
      </c>
      <c r="I144" s="126"/>
      <c r="J144" s="126"/>
      <c r="K144" s="126"/>
      <c r="L144" s="94"/>
      <c r="M144" s="135"/>
      <c r="N144" s="134"/>
      <c r="O144" s="134"/>
      <c r="P144" s="134"/>
      <c r="Q144" s="134"/>
      <c r="R144" s="126"/>
      <c r="S144" s="126"/>
      <c r="DS144" s="132"/>
      <c r="DT144" s="132"/>
      <c r="DU144" s="132"/>
      <c r="DV144" s="132"/>
      <c r="DW144" s="132"/>
    </row>
    <row r="145" spans="1:127" ht="15" x14ac:dyDescent="0.2">
      <c r="A145" s="110"/>
      <c r="B145" s="150"/>
      <c r="C145" s="146"/>
      <c r="D145" s="153"/>
      <c r="E145" s="159"/>
      <c r="F145" s="120" t="str">
        <f t="shared" si="11"/>
        <v/>
      </c>
      <c r="G145" s="120" t="str">
        <f t="shared" si="12"/>
        <v/>
      </c>
      <c r="H145" s="120" t="str">
        <f t="shared" si="13"/>
        <v/>
      </c>
      <c r="I145" s="126"/>
      <c r="J145" s="126"/>
      <c r="K145" s="126"/>
      <c r="L145" s="94"/>
      <c r="M145" s="135"/>
      <c r="N145" s="134"/>
      <c r="O145" s="134"/>
      <c r="P145" s="134"/>
      <c r="Q145" s="134"/>
      <c r="R145" s="126"/>
      <c r="S145" s="126"/>
      <c r="DS145" s="132"/>
      <c r="DT145" s="132"/>
      <c r="DU145" s="132"/>
      <c r="DV145" s="132"/>
      <c r="DW145" s="132"/>
    </row>
    <row r="146" spans="1:127" ht="15" x14ac:dyDescent="0.2">
      <c r="A146" s="110"/>
      <c r="B146" s="150"/>
      <c r="C146" s="146"/>
      <c r="D146" s="153"/>
      <c r="E146" s="159"/>
      <c r="F146" s="120" t="str">
        <f t="shared" si="11"/>
        <v/>
      </c>
      <c r="G146" s="120" t="str">
        <f t="shared" si="12"/>
        <v/>
      </c>
      <c r="H146" s="120" t="str">
        <f t="shared" si="13"/>
        <v/>
      </c>
      <c r="I146" s="126"/>
      <c r="J146" s="126"/>
      <c r="K146" s="126"/>
      <c r="L146" s="94"/>
      <c r="M146" s="135"/>
      <c r="N146" s="134"/>
      <c r="O146" s="134"/>
      <c r="P146" s="134"/>
      <c r="Q146" s="134"/>
      <c r="R146" s="126"/>
      <c r="S146" s="126"/>
      <c r="DS146" s="132"/>
      <c r="DT146" s="132"/>
      <c r="DU146" s="132"/>
      <c r="DV146" s="132"/>
      <c r="DW146" s="132"/>
    </row>
    <row r="147" spans="1:127" ht="15" x14ac:dyDescent="0.2">
      <c r="A147" s="110"/>
      <c r="B147" s="150"/>
      <c r="C147" s="146"/>
      <c r="D147" s="153"/>
      <c r="E147" s="159"/>
      <c r="F147" s="120" t="str">
        <f t="shared" si="11"/>
        <v/>
      </c>
      <c r="G147" s="120" t="str">
        <f t="shared" si="12"/>
        <v/>
      </c>
      <c r="H147" s="120" t="str">
        <f t="shared" si="13"/>
        <v/>
      </c>
      <c r="I147" s="126"/>
      <c r="J147" s="126"/>
      <c r="K147" s="126"/>
      <c r="L147" s="94"/>
      <c r="M147" s="135"/>
      <c r="N147" s="134"/>
      <c r="O147" s="134"/>
      <c r="P147" s="134"/>
      <c r="Q147" s="134"/>
      <c r="R147" s="126"/>
      <c r="S147" s="126"/>
      <c r="DS147" s="132"/>
      <c r="DT147" s="132"/>
      <c r="DU147" s="132"/>
      <c r="DV147" s="132"/>
      <c r="DW147" s="132"/>
    </row>
    <row r="148" spans="1:127" ht="15" x14ac:dyDescent="0.2">
      <c r="A148" s="110"/>
      <c r="B148" s="151"/>
      <c r="C148" s="144"/>
      <c r="D148" s="179"/>
      <c r="E148" s="160"/>
      <c r="F148" s="120" t="str">
        <f t="shared" si="11"/>
        <v/>
      </c>
      <c r="G148" s="120" t="str">
        <f t="shared" si="12"/>
        <v/>
      </c>
      <c r="H148" s="120" t="str">
        <f t="shared" si="13"/>
        <v/>
      </c>
      <c r="I148" s="126"/>
      <c r="J148" s="126"/>
      <c r="K148" s="126"/>
      <c r="L148" s="94"/>
      <c r="M148" s="135"/>
      <c r="N148" s="134"/>
      <c r="O148" s="134"/>
      <c r="P148" s="134"/>
      <c r="Q148" s="134"/>
      <c r="R148" s="126"/>
      <c r="S148" s="126"/>
      <c r="DS148" s="132"/>
      <c r="DT148" s="132"/>
      <c r="DU148" s="132"/>
      <c r="DV148" s="132"/>
      <c r="DW148" s="132"/>
    </row>
    <row r="149" spans="1:127" x14ac:dyDescent="0.2">
      <c r="A149" s="126"/>
      <c r="B149" s="126"/>
      <c r="C149" s="126"/>
      <c r="D149" s="126"/>
      <c r="E149" s="126"/>
      <c r="F149" s="126"/>
      <c r="G149" s="126"/>
      <c r="H149" s="126"/>
      <c r="I149" s="126"/>
      <c r="J149" s="126"/>
      <c r="K149" s="126"/>
      <c r="L149" s="94"/>
      <c r="M149" s="135"/>
      <c r="N149" s="134"/>
      <c r="O149" s="134"/>
      <c r="P149" s="134"/>
      <c r="Q149" s="134"/>
      <c r="R149" s="126"/>
      <c r="S149" s="126"/>
      <c r="DS149" s="132"/>
      <c r="DT149" s="132"/>
      <c r="DU149" s="132"/>
      <c r="DV149" s="132"/>
      <c r="DW149" s="132"/>
    </row>
    <row r="150" spans="1:127" hidden="1" x14ac:dyDescent="0.2">
      <c r="A150" s="126"/>
      <c r="B150" s="126"/>
      <c r="C150" s="126"/>
      <c r="D150" s="126"/>
      <c r="E150" s="126"/>
      <c r="F150" s="126"/>
      <c r="G150" s="126"/>
      <c r="H150" s="126"/>
      <c r="I150" s="126"/>
      <c r="J150" s="126"/>
      <c r="K150" s="126"/>
      <c r="L150" s="94"/>
      <c r="M150" s="135"/>
      <c r="N150" s="134"/>
      <c r="O150" s="134"/>
      <c r="P150" s="134"/>
      <c r="Q150" s="134"/>
      <c r="R150" s="126"/>
      <c r="S150" s="126"/>
      <c r="DS150" s="132"/>
      <c r="DT150" s="132"/>
      <c r="DU150" s="132"/>
      <c r="DV150" s="132"/>
      <c r="DW150" s="132"/>
    </row>
    <row r="151" spans="1:127" hidden="1" x14ac:dyDescent="0.2">
      <c r="A151" s="126"/>
      <c r="B151" s="126"/>
      <c r="C151" s="126"/>
      <c r="D151" s="126"/>
      <c r="E151" s="126"/>
      <c r="F151" s="126"/>
      <c r="G151" s="126"/>
      <c r="H151" s="126"/>
      <c r="I151" s="126"/>
      <c r="J151" s="126"/>
      <c r="K151" s="126"/>
      <c r="L151" s="94"/>
      <c r="M151" s="135"/>
      <c r="N151" s="134"/>
      <c r="O151" s="134"/>
      <c r="P151" s="134"/>
      <c r="Q151" s="134"/>
      <c r="R151" s="126"/>
      <c r="S151" s="126"/>
      <c r="DS151" s="132"/>
      <c r="DT151" s="132"/>
      <c r="DU151" s="132"/>
      <c r="DV151" s="132"/>
      <c r="DW151" s="132"/>
    </row>
    <row r="152" spans="1:127" hidden="1" x14ac:dyDescent="0.2">
      <c r="A152" s="126"/>
      <c r="B152" s="126"/>
      <c r="C152" s="126"/>
      <c r="D152" s="126"/>
      <c r="E152" s="126"/>
      <c r="F152" s="126"/>
      <c r="G152" s="126"/>
      <c r="H152" s="126"/>
      <c r="I152" s="126"/>
      <c r="J152" s="126"/>
      <c r="K152" s="126"/>
      <c r="L152" s="94"/>
      <c r="M152" s="135"/>
      <c r="N152" s="134"/>
      <c r="O152" s="134"/>
      <c r="P152" s="134"/>
      <c r="Q152" s="134"/>
      <c r="R152" s="126"/>
      <c r="S152" s="126"/>
      <c r="DS152" s="132"/>
      <c r="DT152" s="132"/>
      <c r="DU152" s="132"/>
      <c r="DV152" s="132"/>
      <c r="DW152" s="132"/>
    </row>
    <row r="153" spans="1:127" hidden="1" x14ac:dyDescent="0.2">
      <c r="A153" s="126"/>
      <c r="B153" s="126"/>
      <c r="C153" s="126"/>
      <c r="D153" s="126"/>
      <c r="E153" s="126"/>
      <c r="F153" s="126"/>
      <c r="G153" s="126"/>
      <c r="H153" s="126"/>
      <c r="I153" s="126"/>
      <c r="J153" s="126"/>
      <c r="K153" s="126"/>
      <c r="L153" s="94"/>
      <c r="M153" s="135"/>
      <c r="N153" s="134"/>
      <c r="O153" s="134"/>
      <c r="P153" s="134"/>
      <c r="Q153" s="134"/>
      <c r="R153" s="126"/>
      <c r="S153" s="126"/>
      <c r="DS153" s="132"/>
      <c r="DT153" s="132"/>
      <c r="DU153" s="132"/>
      <c r="DV153" s="132"/>
      <c r="DW153" s="132"/>
    </row>
    <row r="154" spans="1:127" hidden="1" x14ac:dyDescent="0.2">
      <c r="A154" s="126"/>
      <c r="B154" s="126"/>
      <c r="C154" s="126"/>
      <c r="D154" s="126"/>
      <c r="E154" s="126"/>
      <c r="F154" s="126"/>
      <c r="G154" s="126"/>
      <c r="H154" s="126"/>
      <c r="I154" s="126"/>
      <c r="J154" s="126"/>
      <c r="K154" s="126"/>
      <c r="L154" s="94"/>
      <c r="M154" s="135"/>
      <c r="N154" s="134"/>
      <c r="O154" s="134"/>
      <c r="P154" s="134"/>
      <c r="Q154" s="134"/>
      <c r="R154" s="126"/>
      <c r="S154" s="126"/>
      <c r="DS154" s="132"/>
      <c r="DT154" s="132"/>
      <c r="DU154" s="132"/>
      <c r="DV154" s="132"/>
      <c r="DW154" s="132"/>
    </row>
    <row r="155" spans="1:127" hidden="1" x14ac:dyDescent="0.2">
      <c r="A155" s="126"/>
      <c r="B155" s="126"/>
      <c r="C155" s="126"/>
      <c r="D155" s="126"/>
      <c r="E155" s="126"/>
      <c r="F155" s="126"/>
      <c r="G155" s="126"/>
      <c r="H155" s="126"/>
      <c r="I155" s="126"/>
      <c r="J155" s="126"/>
      <c r="K155" s="126"/>
      <c r="L155" s="94"/>
      <c r="M155" s="135"/>
      <c r="N155" s="134"/>
      <c r="O155" s="134"/>
      <c r="P155" s="134"/>
      <c r="Q155" s="134"/>
      <c r="R155" s="126"/>
      <c r="S155" s="126"/>
      <c r="DS155" s="132"/>
      <c r="DT155" s="132"/>
      <c r="DU155" s="132"/>
      <c r="DV155" s="132"/>
      <c r="DW155" s="132"/>
    </row>
    <row r="156" spans="1:127" hidden="1" x14ac:dyDescent="0.2">
      <c r="A156" s="126"/>
      <c r="B156" s="126"/>
      <c r="C156" s="126"/>
      <c r="D156" s="126"/>
      <c r="E156" s="126"/>
      <c r="F156" s="126"/>
      <c r="G156" s="126"/>
      <c r="H156" s="126"/>
      <c r="I156" s="126"/>
      <c r="J156" s="126"/>
      <c r="K156" s="126"/>
      <c r="L156" s="94"/>
      <c r="M156" s="135"/>
      <c r="N156" s="134"/>
      <c r="O156" s="134"/>
      <c r="P156" s="134"/>
      <c r="Q156" s="134"/>
      <c r="R156" s="126"/>
      <c r="S156" s="126"/>
      <c r="DS156" s="132"/>
      <c r="DT156" s="132"/>
      <c r="DU156" s="132"/>
      <c r="DV156" s="132"/>
      <c r="DW156" s="132"/>
    </row>
    <row r="157" spans="1:127" hidden="1" x14ac:dyDescent="0.2">
      <c r="A157" s="126"/>
      <c r="B157" s="126"/>
      <c r="C157" s="126"/>
      <c r="D157" s="126"/>
      <c r="E157" s="126"/>
      <c r="F157" s="126"/>
      <c r="G157" s="126"/>
      <c r="H157" s="126"/>
      <c r="I157" s="126"/>
      <c r="J157" s="126"/>
      <c r="K157" s="126"/>
      <c r="L157" s="94"/>
      <c r="M157" s="135"/>
      <c r="N157" s="134"/>
      <c r="O157" s="134"/>
      <c r="P157" s="134"/>
      <c r="Q157" s="134"/>
      <c r="R157" s="126"/>
      <c r="S157" s="126"/>
      <c r="DS157" s="132"/>
      <c r="DT157" s="132"/>
      <c r="DU157" s="132"/>
      <c r="DV157" s="132"/>
      <c r="DW157" s="132"/>
    </row>
    <row r="158" spans="1:127" hidden="1" x14ac:dyDescent="0.2">
      <c r="A158" s="126"/>
      <c r="B158" s="126"/>
      <c r="C158" s="126"/>
      <c r="D158" s="126"/>
      <c r="E158" s="126"/>
      <c r="F158" s="126"/>
      <c r="G158" s="126"/>
      <c r="H158" s="126"/>
      <c r="I158" s="126"/>
      <c r="J158" s="126"/>
      <c r="K158" s="126"/>
      <c r="L158" s="94"/>
      <c r="M158" s="135"/>
      <c r="N158" s="134"/>
      <c r="O158" s="134"/>
      <c r="P158" s="134"/>
      <c r="Q158" s="134"/>
      <c r="R158" s="126"/>
      <c r="S158" s="126"/>
      <c r="DS158" s="132"/>
      <c r="DT158" s="132"/>
      <c r="DU158" s="132"/>
      <c r="DV158" s="132"/>
      <c r="DW158" s="132"/>
    </row>
    <row r="159" spans="1:127" hidden="1" x14ac:dyDescent="0.2">
      <c r="A159" s="126"/>
      <c r="B159" s="126"/>
      <c r="C159" s="126"/>
      <c r="D159" s="126"/>
      <c r="E159" s="126"/>
      <c r="F159" s="126"/>
      <c r="G159" s="126"/>
      <c r="H159" s="126"/>
      <c r="I159" s="126"/>
      <c r="J159" s="126"/>
      <c r="K159" s="126"/>
      <c r="L159" s="94"/>
      <c r="M159" s="135"/>
      <c r="N159" s="134"/>
      <c r="O159" s="134"/>
      <c r="P159" s="134"/>
      <c r="Q159" s="134"/>
      <c r="R159" s="126"/>
      <c r="S159" s="126"/>
      <c r="DS159" s="132"/>
      <c r="DT159" s="132"/>
      <c r="DU159" s="132"/>
      <c r="DV159" s="132"/>
      <c r="DW159" s="132"/>
    </row>
    <row r="160" spans="1:127" hidden="1" x14ac:dyDescent="0.2">
      <c r="A160" s="126"/>
      <c r="B160" s="126"/>
      <c r="C160" s="126"/>
      <c r="D160" s="126"/>
      <c r="E160" s="126"/>
      <c r="F160" s="126"/>
      <c r="G160" s="126"/>
      <c r="H160" s="126"/>
      <c r="I160" s="126"/>
      <c r="J160" s="126"/>
      <c r="K160" s="126"/>
      <c r="L160" s="94"/>
      <c r="M160" s="135"/>
      <c r="N160" s="134"/>
      <c r="O160" s="134"/>
      <c r="P160" s="134"/>
      <c r="Q160" s="134"/>
      <c r="R160" s="126"/>
      <c r="S160" s="126"/>
      <c r="DS160" s="132"/>
      <c r="DT160" s="132"/>
      <c r="DU160" s="132"/>
      <c r="DV160" s="132"/>
      <c r="DW160" s="132"/>
    </row>
    <row r="161" spans="1:127" hidden="1" x14ac:dyDescent="0.2">
      <c r="A161" s="126"/>
      <c r="B161" s="126"/>
      <c r="C161" s="126"/>
      <c r="D161" s="126"/>
      <c r="E161" s="126"/>
      <c r="F161" s="126"/>
      <c r="G161" s="126"/>
      <c r="H161" s="126"/>
      <c r="I161" s="126"/>
      <c r="J161" s="126"/>
      <c r="K161" s="126"/>
      <c r="L161" s="94"/>
      <c r="M161" s="135"/>
      <c r="N161" s="134"/>
      <c r="O161" s="134"/>
      <c r="P161" s="134"/>
      <c r="Q161" s="134"/>
      <c r="R161" s="126"/>
      <c r="S161" s="126"/>
      <c r="DS161" s="132"/>
      <c r="DT161" s="132"/>
      <c r="DU161" s="132"/>
      <c r="DV161" s="132"/>
      <c r="DW161" s="132"/>
    </row>
    <row r="162" spans="1:127" hidden="1" x14ac:dyDescent="0.2">
      <c r="A162" s="126"/>
      <c r="B162" s="126"/>
      <c r="C162" s="126"/>
      <c r="D162" s="126"/>
      <c r="E162" s="126"/>
      <c r="F162" s="126"/>
      <c r="G162" s="126"/>
      <c r="H162" s="126"/>
      <c r="I162" s="126"/>
      <c r="J162" s="126"/>
      <c r="K162" s="126"/>
      <c r="L162" s="94"/>
      <c r="M162" s="135"/>
      <c r="N162" s="134"/>
      <c r="O162" s="134"/>
      <c r="P162" s="134"/>
      <c r="Q162" s="134"/>
      <c r="R162" s="126"/>
      <c r="S162" s="126"/>
      <c r="DS162" s="132"/>
      <c r="DT162" s="132"/>
      <c r="DU162" s="132"/>
      <c r="DV162" s="132"/>
      <c r="DW162" s="132"/>
    </row>
    <row r="163" spans="1:127" hidden="1" x14ac:dyDescent="0.2">
      <c r="A163" s="126"/>
      <c r="B163" s="126"/>
      <c r="C163" s="126"/>
      <c r="D163" s="126"/>
      <c r="E163" s="126"/>
      <c r="F163" s="126"/>
      <c r="G163" s="126"/>
      <c r="H163" s="126"/>
      <c r="I163" s="126"/>
      <c r="J163" s="126"/>
      <c r="K163" s="126"/>
      <c r="L163" s="94"/>
      <c r="M163" s="135"/>
      <c r="N163" s="134"/>
      <c r="O163" s="134"/>
      <c r="P163" s="134"/>
      <c r="Q163" s="134"/>
      <c r="R163" s="126"/>
      <c r="S163" s="126"/>
      <c r="DS163" s="132"/>
      <c r="DT163" s="132"/>
      <c r="DU163" s="132"/>
      <c r="DV163" s="132"/>
      <c r="DW163" s="132"/>
    </row>
    <row r="164" spans="1:127" hidden="1" x14ac:dyDescent="0.2">
      <c r="A164" s="126"/>
      <c r="B164" s="126"/>
      <c r="C164" s="126"/>
      <c r="D164" s="126"/>
      <c r="E164" s="126"/>
      <c r="F164" s="126"/>
      <c r="G164" s="126"/>
      <c r="H164" s="126"/>
      <c r="I164" s="126"/>
      <c r="J164" s="126"/>
      <c r="K164" s="126"/>
      <c r="L164" s="94"/>
      <c r="M164" s="135"/>
      <c r="N164" s="134"/>
      <c r="O164" s="134"/>
      <c r="P164" s="134"/>
      <c r="Q164" s="134"/>
      <c r="R164" s="126"/>
      <c r="S164" s="126"/>
      <c r="DS164" s="132"/>
      <c r="DT164" s="132"/>
      <c r="DU164" s="132"/>
      <c r="DV164" s="132"/>
      <c r="DW164" s="132"/>
    </row>
    <row r="165" spans="1:127" hidden="1" x14ac:dyDescent="0.2">
      <c r="A165" s="126"/>
      <c r="B165" s="126"/>
      <c r="C165" s="126"/>
      <c r="D165" s="126"/>
      <c r="E165" s="126"/>
      <c r="F165" s="126"/>
      <c r="G165" s="126"/>
      <c r="H165" s="126"/>
      <c r="I165" s="126"/>
      <c r="J165" s="126"/>
      <c r="K165" s="126"/>
      <c r="L165" s="94"/>
      <c r="M165" s="135"/>
      <c r="N165" s="134"/>
      <c r="O165" s="134"/>
      <c r="P165" s="134"/>
      <c r="Q165" s="134"/>
      <c r="R165" s="126"/>
      <c r="S165" s="126"/>
      <c r="DS165" s="132"/>
      <c r="DT165" s="132"/>
      <c r="DU165" s="132"/>
      <c r="DV165" s="132"/>
      <c r="DW165" s="132"/>
    </row>
    <row r="166" spans="1:127" hidden="1" x14ac:dyDescent="0.2">
      <c r="A166" s="126"/>
      <c r="B166" s="126"/>
      <c r="C166" s="126"/>
      <c r="D166" s="126"/>
      <c r="E166" s="126"/>
      <c r="F166" s="126"/>
      <c r="G166" s="126"/>
      <c r="H166" s="126"/>
      <c r="I166" s="126"/>
      <c r="J166" s="126"/>
      <c r="K166" s="126"/>
      <c r="L166" s="94"/>
      <c r="M166" s="135"/>
      <c r="N166" s="134"/>
      <c r="O166" s="134"/>
      <c r="P166" s="134"/>
      <c r="Q166" s="134"/>
      <c r="R166" s="126"/>
      <c r="S166" s="126"/>
      <c r="DS166" s="132"/>
      <c r="DT166" s="132"/>
      <c r="DU166" s="132"/>
      <c r="DV166" s="132"/>
      <c r="DW166" s="132"/>
    </row>
    <row r="167" spans="1:127" hidden="1" x14ac:dyDescent="0.2">
      <c r="A167" s="126"/>
      <c r="B167" s="126"/>
      <c r="C167" s="126"/>
      <c r="D167" s="126"/>
      <c r="E167" s="126"/>
      <c r="F167" s="126"/>
      <c r="G167" s="126"/>
      <c r="H167" s="126"/>
      <c r="I167" s="126"/>
      <c r="J167" s="126"/>
      <c r="K167" s="126"/>
      <c r="L167" s="94"/>
      <c r="M167" s="135"/>
      <c r="N167" s="134"/>
      <c r="O167" s="134"/>
      <c r="P167" s="134"/>
      <c r="Q167" s="134"/>
      <c r="R167" s="126"/>
      <c r="S167" s="126"/>
      <c r="DS167" s="132"/>
      <c r="DT167" s="132"/>
      <c r="DU167" s="132"/>
      <c r="DV167" s="132"/>
      <c r="DW167" s="132"/>
    </row>
    <row r="168" spans="1:127" hidden="1" x14ac:dyDescent="0.2">
      <c r="A168" s="126"/>
      <c r="B168" s="126"/>
      <c r="C168" s="126"/>
      <c r="D168" s="126"/>
      <c r="E168" s="126"/>
      <c r="F168" s="126"/>
      <c r="G168" s="126"/>
      <c r="H168" s="126"/>
      <c r="I168" s="126"/>
      <c r="J168" s="126"/>
      <c r="K168" s="126"/>
      <c r="L168" s="94"/>
      <c r="M168" s="135"/>
      <c r="N168" s="134"/>
      <c r="O168" s="134"/>
      <c r="P168" s="134"/>
      <c r="Q168" s="134"/>
      <c r="R168" s="126"/>
      <c r="S168" s="126"/>
      <c r="DS168" s="132"/>
      <c r="DT168" s="132"/>
      <c r="DU168" s="132"/>
      <c r="DV168" s="132"/>
      <c r="DW168" s="132"/>
    </row>
    <row r="169" spans="1:127" hidden="1" x14ac:dyDescent="0.2">
      <c r="A169" s="126"/>
      <c r="B169" s="126"/>
      <c r="C169" s="126"/>
      <c r="D169" s="126"/>
      <c r="E169" s="126"/>
      <c r="F169" s="126"/>
      <c r="G169" s="126"/>
      <c r="H169" s="126"/>
      <c r="I169" s="126"/>
      <c r="J169" s="126"/>
      <c r="K169" s="126"/>
      <c r="L169" s="94"/>
      <c r="M169" s="135"/>
      <c r="N169" s="134"/>
      <c r="O169" s="134"/>
      <c r="P169" s="134"/>
      <c r="Q169" s="134"/>
      <c r="R169" s="126"/>
      <c r="S169" s="126"/>
      <c r="DS169" s="132"/>
      <c r="DT169" s="132"/>
      <c r="DU169" s="132"/>
      <c r="DV169" s="132"/>
      <c r="DW169" s="132"/>
    </row>
    <row r="170" spans="1:127" hidden="1" x14ac:dyDescent="0.2">
      <c r="A170" s="126"/>
      <c r="B170" s="126"/>
      <c r="C170" s="126"/>
      <c r="D170" s="126"/>
      <c r="E170" s="126"/>
      <c r="F170" s="126"/>
      <c r="G170" s="126"/>
      <c r="H170" s="126"/>
      <c r="I170" s="126"/>
      <c r="J170" s="126"/>
      <c r="K170" s="126"/>
      <c r="L170" s="94"/>
      <c r="M170" s="135"/>
      <c r="N170" s="134"/>
      <c r="O170" s="134"/>
      <c r="P170" s="134"/>
      <c r="Q170" s="134"/>
      <c r="R170" s="126"/>
      <c r="S170" s="126"/>
      <c r="DS170" s="132"/>
      <c r="DT170" s="132"/>
      <c r="DU170" s="132"/>
      <c r="DV170" s="132"/>
      <c r="DW170" s="132"/>
    </row>
    <row r="171" spans="1:127" hidden="1" x14ac:dyDescent="0.2">
      <c r="A171" s="126"/>
      <c r="B171" s="126"/>
      <c r="C171" s="126"/>
      <c r="D171" s="126"/>
      <c r="E171" s="126"/>
      <c r="F171" s="126"/>
      <c r="G171" s="126"/>
      <c r="H171" s="126"/>
      <c r="I171" s="126"/>
      <c r="J171" s="126"/>
      <c r="K171" s="126"/>
      <c r="L171" s="94"/>
      <c r="M171" s="135"/>
      <c r="N171" s="134"/>
      <c r="O171" s="134"/>
      <c r="P171" s="134"/>
      <c r="Q171" s="134"/>
      <c r="R171" s="126"/>
      <c r="S171" s="126"/>
      <c r="DS171" s="132"/>
      <c r="DT171" s="132"/>
      <c r="DU171" s="132"/>
      <c r="DV171" s="132"/>
      <c r="DW171" s="132"/>
    </row>
    <row r="172" spans="1:127" hidden="1" x14ac:dyDescent="0.2">
      <c r="A172" s="126"/>
      <c r="B172" s="126"/>
      <c r="C172" s="126"/>
      <c r="D172" s="126"/>
      <c r="E172" s="126"/>
      <c r="F172" s="126"/>
      <c r="G172" s="126"/>
      <c r="H172" s="126"/>
      <c r="I172" s="126"/>
      <c r="J172" s="126"/>
      <c r="K172" s="126"/>
      <c r="L172" s="94"/>
      <c r="M172" s="135"/>
      <c r="N172" s="134"/>
      <c r="O172" s="134"/>
      <c r="P172" s="134"/>
      <c r="Q172" s="134"/>
      <c r="R172" s="126"/>
      <c r="S172" s="126"/>
      <c r="DS172" s="132"/>
      <c r="DT172" s="132"/>
      <c r="DU172" s="132"/>
      <c r="DV172" s="132"/>
      <c r="DW172" s="132"/>
    </row>
    <row r="173" spans="1:127" hidden="1" x14ac:dyDescent="0.2">
      <c r="A173" s="126"/>
      <c r="B173" s="126"/>
      <c r="C173" s="126"/>
      <c r="D173" s="126"/>
      <c r="E173" s="126"/>
      <c r="F173" s="126"/>
      <c r="G173" s="126"/>
      <c r="H173" s="126"/>
      <c r="I173" s="126"/>
      <c r="J173" s="126"/>
      <c r="K173" s="126"/>
      <c r="L173" s="94"/>
      <c r="M173" s="135"/>
      <c r="N173" s="134"/>
      <c r="O173" s="134"/>
      <c r="P173" s="134"/>
      <c r="Q173" s="134"/>
      <c r="R173" s="126"/>
      <c r="S173" s="126"/>
      <c r="DS173" s="132"/>
      <c r="DT173" s="132"/>
      <c r="DU173" s="132"/>
      <c r="DV173" s="132"/>
      <c r="DW173" s="132"/>
    </row>
    <row r="174" spans="1:127" hidden="1" x14ac:dyDescent="0.2">
      <c r="A174" s="126"/>
      <c r="B174" s="126"/>
      <c r="C174" s="126"/>
      <c r="D174" s="126"/>
      <c r="E174" s="126"/>
      <c r="F174" s="126"/>
      <c r="G174" s="126"/>
      <c r="H174" s="126"/>
      <c r="I174" s="126"/>
      <c r="J174" s="126"/>
      <c r="K174" s="126"/>
      <c r="L174" s="94"/>
      <c r="M174" s="135"/>
      <c r="N174" s="134"/>
      <c r="O174" s="134"/>
      <c r="P174" s="134"/>
      <c r="Q174" s="134"/>
      <c r="R174" s="126"/>
      <c r="S174" s="126"/>
      <c r="DS174" s="132"/>
      <c r="DT174" s="132"/>
      <c r="DU174" s="132"/>
      <c r="DV174" s="132"/>
      <c r="DW174" s="132"/>
    </row>
    <row r="175" spans="1:127" hidden="1" x14ac:dyDescent="0.2">
      <c r="A175" s="126"/>
      <c r="B175" s="126"/>
      <c r="C175" s="126"/>
      <c r="D175" s="126"/>
      <c r="E175" s="126"/>
      <c r="F175" s="126"/>
      <c r="G175" s="126"/>
      <c r="H175" s="126"/>
      <c r="I175" s="126"/>
      <c r="J175" s="126"/>
      <c r="K175" s="126"/>
      <c r="L175" s="94"/>
      <c r="M175" s="135"/>
      <c r="N175" s="134"/>
      <c r="O175" s="134"/>
      <c r="P175" s="134"/>
      <c r="Q175" s="134"/>
      <c r="R175" s="126"/>
      <c r="S175" s="126"/>
      <c r="DS175" s="132"/>
      <c r="DT175" s="132"/>
      <c r="DU175" s="132"/>
      <c r="DV175" s="132"/>
      <c r="DW175" s="132"/>
    </row>
    <row r="176" spans="1:127" hidden="1" x14ac:dyDescent="0.2">
      <c r="A176" s="126"/>
      <c r="B176" s="126"/>
      <c r="C176" s="126"/>
      <c r="D176" s="126"/>
      <c r="E176" s="126"/>
      <c r="F176" s="126"/>
      <c r="G176" s="126"/>
      <c r="H176" s="126"/>
      <c r="I176" s="126"/>
      <c r="J176" s="126"/>
      <c r="K176" s="126"/>
      <c r="L176" s="94"/>
      <c r="M176" s="135"/>
      <c r="N176" s="134"/>
      <c r="O176" s="134"/>
      <c r="P176" s="134"/>
      <c r="Q176" s="134"/>
      <c r="R176" s="126"/>
      <c r="S176" s="126"/>
      <c r="DS176" s="132"/>
      <c r="DT176" s="132"/>
      <c r="DU176" s="132"/>
      <c r="DV176" s="132"/>
      <c r="DW176" s="132"/>
    </row>
    <row r="177" spans="1:127" hidden="1" x14ac:dyDescent="0.2">
      <c r="A177" s="126"/>
      <c r="B177" s="126"/>
      <c r="C177" s="126"/>
      <c r="D177" s="126"/>
      <c r="E177" s="126"/>
      <c r="F177" s="126"/>
      <c r="G177" s="126"/>
      <c r="H177" s="126"/>
      <c r="I177" s="126"/>
      <c r="J177" s="126"/>
      <c r="K177" s="126"/>
      <c r="L177" s="94"/>
      <c r="M177" s="135"/>
      <c r="N177" s="134"/>
      <c r="O177" s="134"/>
      <c r="P177" s="134"/>
      <c r="Q177" s="134"/>
      <c r="R177" s="126"/>
      <c r="S177" s="126"/>
      <c r="DS177" s="132"/>
      <c r="DT177" s="132"/>
      <c r="DU177" s="132"/>
      <c r="DV177" s="132"/>
      <c r="DW177" s="132"/>
    </row>
    <row r="178" spans="1:127" hidden="1" x14ac:dyDescent="0.2">
      <c r="A178" s="126"/>
      <c r="B178" s="126"/>
      <c r="C178" s="126"/>
      <c r="D178" s="126"/>
      <c r="E178" s="126"/>
      <c r="F178" s="126"/>
      <c r="G178" s="126"/>
      <c r="H178" s="126"/>
      <c r="I178" s="126"/>
      <c r="J178" s="126"/>
      <c r="K178" s="126"/>
      <c r="L178" s="94"/>
      <c r="M178" s="135"/>
      <c r="N178" s="134"/>
      <c r="O178" s="134"/>
      <c r="P178" s="134"/>
      <c r="Q178" s="134"/>
      <c r="R178" s="126"/>
      <c r="S178" s="126"/>
      <c r="DS178" s="132"/>
      <c r="DT178" s="132"/>
      <c r="DU178" s="132"/>
      <c r="DV178" s="132"/>
      <c r="DW178" s="132"/>
    </row>
    <row r="179" spans="1:127" hidden="1" x14ac:dyDescent="0.2">
      <c r="A179" s="126"/>
      <c r="B179" s="126"/>
      <c r="C179" s="126"/>
      <c r="D179" s="126"/>
      <c r="E179" s="126"/>
      <c r="F179" s="126"/>
      <c r="G179" s="126"/>
      <c r="H179" s="126"/>
      <c r="I179" s="126"/>
      <c r="J179" s="126"/>
      <c r="K179" s="126"/>
      <c r="L179" s="94"/>
      <c r="M179" s="135"/>
      <c r="N179" s="134"/>
      <c r="O179" s="134"/>
      <c r="P179" s="134"/>
      <c r="Q179" s="134"/>
      <c r="R179" s="126"/>
      <c r="S179" s="126"/>
      <c r="DS179" s="132"/>
      <c r="DT179" s="132"/>
      <c r="DU179" s="132"/>
      <c r="DV179" s="132"/>
      <c r="DW179" s="132"/>
    </row>
    <row r="180" spans="1:127" hidden="1" x14ac:dyDescent="0.2">
      <c r="A180" s="126"/>
      <c r="B180" s="126"/>
      <c r="C180" s="126"/>
      <c r="D180" s="126"/>
      <c r="E180" s="126"/>
      <c r="F180" s="126"/>
      <c r="G180" s="126"/>
      <c r="H180" s="126"/>
      <c r="I180" s="126"/>
      <c r="J180" s="126"/>
      <c r="K180" s="126"/>
      <c r="L180" s="94"/>
      <c r="M180" s="135"/>
      <c r="N180" s="134"/>
      <c r="O180" s="134"/>
      <c r="P180" s="134"/>
      <c r="Q180" s="134"/>
      <c r="R180" s="126"/>
      <c r="S180" s="126"/>
      <c r="DS180" s="132"/>
      <c r="DT180" s="132"/>
      <c r="DU180" s="132"/>
      <c r="DV180" s="132"/>
      <c r="DW180" s="132"/>
    </row>
    <row r="181" spans="1:127" hidden="1" x14ac:dyDescent="0.2">
      <c r="A181" s="126"/>
      <c r="B181" s="126"/>
      <c r="C181" s="126"/>
      <c r="D181" s="126"/>
      <c r="E181" s="126"/>
      <c r="F181" s="126"/>
      <c r="G181" s="126"/>
      <c r="H181" s="126"/>
      <c r="I181" s="126"/>
      <c r="J181" s="126"/>
      <c r="K181" s="126"/>
      <c r="L181" s="94"/>
      <c r="M181" s="135"/>
      <c r="N181" s="134"/>
      <c r="O181" s="134"/>
      <c r="P181" s="134"/>
      <c r="Q181" s="134"/>
      <c r="R181" s="126"/>
      <c r="S181" s="126"/>
      <c r="DS181" s="132"/>
      <c r="DT181" s="132"/>
      <c r="DU181" s="132"/>
      <c r="DV181" s="132"/>
      <c r="DW181" s="132"/>
    </row>
    <row r="182" spans="1:127" hidden="1" x14ac:dyDescent="0.2">
      <c r="A182" s="126"/>
      <c r="B182" s="126"/>
      <c r="C182" s="126"/>
      <c r="D182" s="126"/>
      <c r="E182" s="126"/>
      <c r="F182" s="126"/>
      <c r="G182" s="126"/>
      <c r="H182" s="126"/>
      <c r="I182" s="126"/>
      <c r="J182" s="126"/>
      <c r="K182" s="126"/>
      <c r="L182" s="94"/>
      <c r="M182" s="135"/>
      <c r="N182" s="134"/>
      <c r="O182" s="134"/>
      <c r="P182" s="134"/>
      <c r="Q182" s="134"/>
      <c r="R182" s="126"/>
      <c r="S182" s="126"/>
      <c r="DS182" s="132"/>
      <c r="DT182" s="132"/>
      <c r="DU182" s="132"/>
      <c r="DV182" s="132"/>
      <c r="DW182" s="132"/>
    </row>
    <row r="183" spans="1:127" hidden="1" x14ac:dyDescent="0.2">
      <c r="A183" s="126"/>
      <c r="B183" s="126"/>
      <c r="C183" s="126"/>
      <c r="D183" s="126"/>
      <c r="E183" s="126"/>
      <c r="F183" s="126"/>
      <c r="G183" s="126"/>
      <c r="H183" s="126"/>
      <c r="I183" s="126"/>
      <c r="J183" s="126"/>
      <c r="K183" s="126"/>
      <c r="L183" s="94"/>
      <c r="M183" s="135"/>
      <c r="N183" s="134"/>
      <c r="O183" s="134"/>
      <c r="P183" s="134"/>
      <c r="Q183" s="134"/>
      <c r="R183" s="126"/>
      <c r="S183" s="126"/>
      <c r="DS183" s="132"/>
      <c r="DT183" s="132"/>
      <c r="DU183" s="132"/>
      <c r="DV183" s="132"/>
      <c r="DW183" s="132"/>
    </row>
    <row r="184" spans="1:127" hidden="1" x14ac:dyDescent="0.2">
      <c r="A184" s="126"/>
      <c r="B184" s="126"/>
      <c r="C184" s="126"/>
      <c r="D184" s="126"/>
      <c r="E184" s="126"/>
      <c r="F184" s="126"/>
      <c r="G184" s="126"/>
      <c r="H184" s="126"/>
      <c r="I184" s="126"/>
      <c r="J184" s="126"/>
      <c r="K184" s="126"/>
      <c r="L184" s="94"/>
      <c r="M184" s="135"/>
      <c r="N184" s="134"/>
      <c r="O184" s="134"/>
      <c r="P184" s="134"/>
      <c r="Q184" s="134"/>
      <c r="R184" s="126"/>
      <c r="S184" s="126"/>
      <c r="DS184" s="132"/>
      <c r="DT184" s="132"/>
      <c r="DU184" s="132"/>
      <c r="DV184" s="132"/>
      <c r="DW184" s="132"/>
    </row>
    <row r="185" spans="1:127" hidden="1" x14ac:dyDescent="0.2">
      <c r="A185" s="126"/>
      <c r="B185" s="126"/>
      <c r="C185" s="126"/>
      <c r="D185" s="126"/>
      <c r="E185" s="126"/>
      <c r="F185" s="126"/>
      <c r="G185" s="126"/>
      <c r="H185" s="126"/>
      <c r="I185" s="126"/>
      <c r="J185" s="126"/>
      <c r="K185" s="126"/>
      <c r="L185" s="94"/>
      <c r="M185" s="135"/>
      <c r="N185" s="134"/>
      <c r="O185" s="134"/>
      <c r="P185" s="134"/>
      <c r="Q185" s="134"/>
      <c r="R185" s="126"/>
      <c r="S185" s="126"/>
      <c r="DS185" s="132"/>
      <c r="DT185" s="132"/>
      <c r="DU185" s="132"/>
      <c r="DV185" s="132"/>
      <c r="DW185" s="132"/>
    </row>
    <row r="186" spans="1:127" hidden="1" x14ac:dyDescent="0.2">
      <c r="A186" s="126"/>
      <c r="B186" s="126"/>
      <c r="C186" s="126"/>
      <c r="D186" s="126"/>
      <c r="E186" s="126"/>
      <c r="F186" s="126"/>
      <c r="G186" s="126"/>
      <c r="H186" s="126"/>
      <c r="I186" s="126"/>
      <c r="J186" s="126"/>
      <c r="K186" s="126"/>
      <c r="L186" s="94"/>
      <c r="M186" s="135"/>
      <c r="N186" s="134"/>
      <c r="O186" s="134"/>
      <c r="P186" s="134"/>
      <c r="Q186" s="134"/>
      <c r="R186" s="126"/>
      <c r="S186" s="126"/>
      <c r="DS186" s="132"/>
      <c r="DT186" s="132"/>
      <c r="DU186" s="132"/>
      <c r="DV186" s="132"/>
      <c r="DW186" s="132"/>
    </row>
    <row r="187" spans="1:127" hidden="1" x14ac:dyDescent="0.2">
      <c r="A187" s="126"/>
      <c r="B187" s="126"/>
      <c r="C187" s="126"/>
      <c r="D187" s="126"/>
      <c r="E187" s="126"/>
      <c r="F187" s="126"/>
      <c r="G187" s="126"/>
      <c r="H187" s="126"/>
      <c r="I187" s="126"/>
      <c r="J187" s="126"/>
      <c r="K187" s="126"/>
      <c r="L187" s="94"/>
      <c r="M187" s="135"/>
      <c r="N187" s="134"/>
      <c r="O187" s="134"/>
      <c r="P187" s="134"/>
      <c r="Q187" s="134"/>
      <c r="R187" s="126"/>
      <c r="S187" s="126"/>
      <c r="DS187" s="132"/>
      <c r="DT187" s="132"/>
      <c r="DU187" s="132"/>
      <c r="DV187" s="132"/>
      <c r="DW187" s="132"/>
    </row>
    <row r="188" spans="1:127" hidden="1" x14ac:dyDescent="0.2">
      <c r="A188" s="126"/>
      <c r="B188" s="126"/>
      <c r="C188" s="126"/>
      <c r="D188" s="126"/>
      <c r="E188" s="126"/>
      <c r="F188" s="126"/>
      <c r="G188" s="126"/>
      <c r="H188" s="126"/>
      <c r="I188" s="126"/>
      <c r="J188" s="126"/>
      <c r="K188" s="126"/>
      <c r="L188" s="94"/>
      <c r="M188" s="135"/>
      <c r="N188" s="134"/>
      <c r="O188" s="134"/>
      <c r="P188" s="134"/>
      <c r="Q188" s="134"/>
      <c r="R188" s="126"/>
      <c r="S188" s="126"/>
      <c r="DS188" s="132"/>
      <c r="DT188" s="132"/>
      <c r="DU188" s="132"/>
      <c r="DV188" s="132"/>
      <c r="DW188" s="132"/>
    </row>
    <row r="189" spans="1:127" hidden="1" x14ac:dyDescent="0.2">
      <c r="A189" s="126"/>
      <c r="B189" s="126"/>
      <c r="C189" s="126"/>
      <c r="D189" s="126"/>
      <c r="E189" s="126"/>
      <c r="F189" s="126"/>
      <c r="G189" s="126"/>
      <c r="H189" s="126"/>
      <c r="I189" s="126"/>
      <c r="J189" s="126"/>
      <c r="K189" s="126"/>
      <c r="L189" s="94"/>
      <c r="M189" s="135"/>
      <c r="N189" s="134"/>
      <c r="O189" s="134"/>
      <c r="P189" s="134"/>
      <c r="Q189" s="134"/>
      <c r="R189" s="126"/>
      <c r="S189" s="126"/>
      <c r="DS189" s="132"/>
      <c r="DT189" s="132"/>
      <c r="DU189" s="132"/>
      <c r="DV189" s="132"/>
      <c r="DW189" s="132"/>
    </row>
    <row r="190" spans="1:127" hidden="1" x14ac:dyDescent="0.2">
      <c r="A190" s="126"/>
      <c r="B190" s="126"/>
      <c r="C190" s="126"/>
      <c r="D190" s="126"/>
      <c r="E190" s="126"/>
      <c r="F190" s="126"/>
      <c r="G190" s="126"/>
      <c r="H190" s="126"/>
      <c r="I190" s="126"/>
      <c r="J190" s="126"/>
      <c r="K190" s="126"/>
      <c r="L190" s="94"/>
      <c r="M190" s="135"/>
      <c r="N190" s="134"/>
      <c r="O190" s="134"/>
      <c r="P190" s="134"/>
      <c r="Q190" s="134"/>
      <c r="R190" s="126"/>
      <c r="S190" s="126"/>
      <c r="DS190" s="132"/>
      <c r="DT190" s="132"/>
      <c r="DU190" s="132"/>
      <c r="DV190" s="132"/>
      <c r="DW190" s="132"/>
    </row>
    <row r="191" spans="1:127" hidden="1" x14ac:dyDescent="0.2">
      <c r="A191" s="126"/>
      <c r="B191" s="126"/>
      <c r="C191" s="126"/>
      <c r="D191" s="126"/>
      <c r="E191" s="126"/>
      <c r="F191" s="126"/>
      <c r="G191" s="126"/>
      <c r="H191" s="126"/>
      <c r="I191" s="126"/>
      <c r="J191" s="126"/>
      <c r="K191" s="126"/>
      <c r="L191" s="94"/>
      <c r="M191" s="135"/>
      <c r="N191" s="134"/>
      <c r="O191" s="134"/>
      <c r="P191" s="134"/>
      <c r="Q191" s="134"/>
      <c r="R191" s="126"/>
      <c r="S191" s="126"/>
      <c r="DS191" s="132"/>
      <c r="DT191" s="132"/>
      <c r="DU191" s="132"/>
      <c r="DV191" s="132"/>
      <c r="DW191" s="132"/>
    </row>
    <row r="192" spans="1:127" hidden="1" x14ac:dyDescent="0.2">
      <c r="A192" s="126"/>
      <c r="B192" s="126"/>
      <c r="C192" s="126"/>
      <c r="D192" s="126"/>
      <c r="E192" s="126"/>
      <c r="F192" s="126"/>
      <c r="G192" s="126"/>
      <c r="H192" s="126"/>
      <c r="I192" s="126"/>
      <c r="J192" s="126"/>
      <c r="K192" s="126"/>
      <c r="L192" s="94"/>
      <c r="M192" s="135"/>
      <c r="N192" s="134"/>
      <c r="O192" s="134"/>
      <c r="P192" s="134"/>
      <c r="Q192" s="134"/>
      <c r="R192" s="126"/>
      <c r="S192" s="126"/>
      <c r="DS192" s="132"/>
      <c r="DT192" s="132"/>
      <c r="DU192" s="132"/>
      <c r="DV192" s="132"/>
      <c r="DW192" s="132"/>
    </row>
    <row r="193" spans="1:127" hidden="1" x14ac:dyDescent="0.2">
      <c r="A193" s="126"/>
      <c r="B193" s="126"/>
      <c r="C193" s="126"/>
      <c r="D193" s="126"/>
      <c r="E193" s="126"/>
      <c r="F193" s="126"/>
      <c r="G193" s="126"/>
      <c r="H193" s="126"/>
      <c r="I193" s="126"/>
      <c r="J193" s="126"/>
      <c r="K193" s="126"/>
      <c r="L193" s="94"/>
      <c r="M193" s="135"/>
      <c r="N193" s="134"/>
      <c r="O193" s="134"/>
      <c r="P193" s="134"/>
      <c r="Q193" s="134"/>
      <c r="R193" s="126"/>
      <c r="S193" s="126"/>
      <c r="DS193" s="132"/>
      <c r="DT193" s="132"/>
      <c r="DU193" s="132"/>
      <c r="DV193" s="132"/>
      <c r="DW193" s="132"/>
    </row>
    <row r="194" spans="1:127" hidden="1" x14ac:dyDescent="0.2">
      <c r="A194" s="126"/>
      <c r="B194" s="126"/>
      <c r="C194" s="126"/>
      <c r="D194" s="126"/>
      <c r="E194" s="126"/>
      <c r="F194" s="126"/>
      <c r="G194" s="126"/>
      <c r="H194" s="126"/>
      <c r="I194" s="126"/>
      <c r="J194" s="126"/>
      <c r="K194" s="126"/>
      <c r="L194" s="94"/>
      <c r="M194" s="135"/>
      <c r="N194" s="134"/>
      <c r="O194" s="134"/>
      <c r="P194" s="134"/>
      <c r="Q194" s="134"/>
      <c r="R194" s="126"/>
      <c r="S194" s="126"/>
      <c r="DS194" s="132"/>
      <c r="DT194" s="132"/>
      <c r="DU194" s="132"/>
      <c r="DV194" s="132"/>
      <c r="DW194" s="132"/>
    </row>
    <row r="195" spans="1:127" hidden="1" x14ac:dyDescent="0.2">
      <c r="A195" s="126"/>
      <c r="B195" s="126"/>
      <c r="C195" s="126"/>
      <c r="D195" s="126"/>
      <c r="E195" s="126"/>
      <c r="F195" s="126"/>
      <c r="G195" s="126"/>
      <c r="H195" s="126"/>
      <c r="I195" s="126"/>
      <c r="J195" s="126"/>
      <c r="K195" s="126"/>
      <c r="L195" s="94"/>
      <c r="M195" s="135"/>
      <c r="N195" s="134"/>
      <c r="O195" s="134"/>
      <c r="P195" s="134"/>
      <c r="Q195" s="134"/>
      <c r="R195" s="126"/>
      <c r="S195" s="126"/>
      <c r="DS195" s="132"/>
      <c r="DT195" s="132"/>
      <c r="DU195" s="132"/>
      <c r="DV195" s="132"/>
      <c r="DW195" s="132"/>
    </row>
    <row r="196" spans="1:127" hidden="1" x14ac:dyDescent="0.2">
      <c r="A196" s="126"/>
      <c r="B196" s="126"/>
      <c r="C196" s="126"/>
      <c r="D196" s="126"/>
      <c r="E196" s="126"/>
      <c r="F196" s="126"/>
      <c r="G196" s="126"/>
      <c r="H196" s="126"/>
      <c r="I196" s="126"/>
      <c r="J196" s="126"/>
      <c r="K196" s="126"/>
      <c r="L196" s="94"/>
      <c r="M196" s="135"/>
      <c r="N196" s="134"/>
      <c r="O196" s="134"/>
      <c r="P196" s="134"/>
      <c r="Q196" s="134"/>
      <c r="R196" s="126"/>
      <c r="S196" s="126"/>
      <c r="DS196" s="132"/>
      <c r="DT196" s="132"/>
      <c r="DU196" s="132"/>
      <c r="DV196" s="132"/>
      <c r="DW196" s="132"/>
    </row>
    <row r="197" spans="1:127" hidden="1" x14ac:dyDescent="0.2">
      <c r="A197" s="126"/>
      <c r="B197" s="126"/>
      <c r="C197" s="126"/>
      <c r="D197" s="126"/>
      <c r="E197" s="126"/>
      <c r="F197" s="126"/>
      <c r="G197" s="126"/>
      <c r="H197" s="126"/>
      <c r="I197" s="126"/>
      <c r="J197" s="126"/>
      <c r="K197" s="126"/>
      <c r="L197" s="94"/>
      <c r="M197" s="135"/>
      <c r="N197" s="134"/>
      <c r="O197" s="134"/>
      <c r="P197" s="134"/>
      <c r="Q197" s="134"/>
      <c r="R197" s="126"/>
      <c r="S197" s="126"/>
      <c r="DS197" s="132"/>
      <c r="DT197" s="132"/>
      <c r="DU197" s="132"/>
      <c r="DV197" s="132"/>
      <c r="DW197" s="132"/>
    </row>
    <row r="198" spans="1:127" hidden="1" x14ac:dyDescent="0.2">
      <c r="A198" s="126"/>
      <c r="B198" s="126"/>
      <c r="C198" s="126"/>
      <c r="D198" s="126"/>
      <c r="E198" s="126"/>
      <c r="F198" s="126"/>
      <c r="G198" s="126"/>
      <c r="H198" s="126"/>
      <c r="I198" s="126"/>
      <c r="J198" s="126"/>
      <c r="K198" s="126"/>
      <c r="L198" s="94"/>
      <c r="M198" s="135"/>
      <c r="N198" s="134"/>
      <c r="O198" s="134"/>
      <c r="P198" s="134"/>
      <c r="Q198" s="134"/>
      <c r="R198" s="126"/>
      <c r="S198" s="126"/>
      <c r="DS198" s="132"/>
      <c r="DT198" s="132"/>
      <c r="DU198" s="132"/>
      <c r="DV198" s="132"/>
      <c r="DW198" s="132"/>
    </row>
    <row r="199" spans="1:127" hidden="1" x14ac:dyDescent="0.2">
      <c r="A199" s="126"/>
      <c r="B199" s="126"/>
      <c r="C199" s="126"/>
      <c r="D199" s="126"/>
      <c r="E199" s="126"/>
      <c r="F199" s="126"/>
      <c r="G199" s="126"/>
      <c r="H199" s="126"/>
      <c r="I199" s="126"/>
      <c r="J199" s="126"/>
      <c r="K199" s="126"/>
      <c r="L199" s="94"/>
      <c r="M199" s="135"/>
      <c r="N199" s="134"/>
      <c r="O199" s="134"/>
      <c r="P199" s="134"/>
      <c r="Q199" s="134"/>
      <c r="R199" s="126"/>
      <c r="S199" s="126"/>
      <c r="DS199" s="132"/>
      <c r="DT199" s="132"/>
      <c r="DU199" s="132"/>
      <c r="DV199" s="132"/>
      <c r="DW199" s="132"/>
    </row>
    <row r="200" spans="1:127" hidden="1" x14ac:dyDescent="0.2">
      <c r="A200" s="126"/>
      <c r="B200" s="126"/>
      <c r="C200" s="126"/>
      <c r="D200" s="126"/>
      <c r="E200" s="126"/>
      <c r="F200" s="126"/>
      <c r="G200" s="126"/>
      <c r="H200" s="126"/>
      <c r="I200" s="126"/>
      <c r="J200" s="126"/>
      <c r="K200" s="126"/>
      <c r="L200" s="94"/>
      <c r="M200" s="135"/>
      <c r="N200" s="134"/>
      <c r="O200" s="134"/>
      <c r="P200" s="134"/>
      <c r="Q200" s="134"/>
      <c r="R200" s="126"/>
      <c r="S200" s="126"/>
      <c r="DS200" s="132"/>
      <c r="DT200" s="132"/>
      <c r="DU200" s="132"/>
      <c r="DV200" s="132"/>
      <c r="DW200" s="132"/>
    </row>
    <row r="201" spans="1:127" hidden="1" x14ac:dyDescent="0.2">
      <c r="A201" s="126"/>
      <c r="B201" s="126"/>
      <c r="C201" s="126"/>
      <c r="D201" s="126"/>
      <c r="E201" s="126"/>
      <c r="F201" s="126"/>
      <c r="G201" s="126"/>
      <c r="H201" s="126"/>
      <c r="I201" s="126"/>
      <c r="J201" s="126"/>
      <c r="K201" s="126"/>
      <c r="L201" s="94"/>
      <c r="M201" s="135"/>
      <c r="N201" s="134"/>
      <c r="O201" s="134"/>
      <c r="P201" s="134"/>
      <c r="Q201" s="134"/>
      <c r="R201" s="126"/>
      <c r="S201" s="126"/>
      <c r="DS201" s="132"/>
      <c r="DT201" s="132"/>
      <c r="DU201" s="132"/>
      <c r="DV201" s="132"/>
      <c r="DW201" s="132"/>
    </row>
    <row r="202" spans="1:127" hidden="1" x14ac:dyDescent="0.2">
      <c r="A202" s="126"/>
      <c r="B202" s="126"/>
      <c r="C202" s="126"/>
      <c r="D202" s="126"/>
      <c r="E202" s="126"/>
      <c r="F202" s="126"/>
      <c r="G202" s="126"/>
      <c r="H202" s="126"/>
      <c r="I202" s="126"/>
      <c r="J202" s="126"/>
      <c r="K202" s="126"/>
      <c r="L202" s="94"/>
      <c r="M202" s="135"/>
      <c r="N202" s="134"/>
      <c r="O202" s="134"/>
      <c r="P202" s="134"/>
      <c r="Q202" s="134"/>
      <c r="R202" s="126"/>
      <c r="S202" s="126"/>
      <c r="DS202" s="132"/>
      <c r="DT202" s="132"/>
      <c r="DU202" s="132"/>
      <c r="DV202" s="132"/>
      <c r="DW202" s="132"/>
    </row>
    <row r="203" spans="1:127" hidden="1" x14ac:dyDescent="0.2">
      <c r="A203" s="126"/>
      <c r="B203" s="126"/>
      <c r="C203" s="126"/>
      <c r="D203" s="126"/>
      <c r="E203" s="126"/>
      <c r="F203" s="126"/>
      <c r="G203" s="126"/>
      <c r="H203" s="126"/>
      <c r="I203" s="126"/>
      <c r="J203" s="126"/>
      <c r="K203" s="126"/>
      <c r="L203" s="94"/>
      <c r="M203" s="135"/>
      <c r="N203" s="134"/>
      <c r="O203" s="134"/>
      <c r="P203" s="134"/>
      <c r="Q203" s="134"/>
      <c r="R203" s="126"/>
      <c r="S203" s="126"/>
      <c r="DS203" s="132"/>
      <c r="DT203" s="132"/>
      <c r="DU203" s="132"/>
      <c r="DV203" s="132"/>
      <c r="DW203" s="132"/>
    </row>
    <row r="204" spans="1:127" hidden="1" x14ac:dyDescent="0.2">
      <c r="A204" s="126"/>
      <c r="B204" s="126"/>
      <c r="C204" s="126"/>
      <c r="D204" s="126"/>
      <c r="E204" s="126"/>
      <c r="F204" s="126"/>
      <c r="G204" s="126"/>
      <c r="H204" s="126"/>
      <c r="I204" s="126"/>
      <c r="J204" s="126"/>
      <c r="K204" s="126"/>
      <c r="L204" s="94"/>
      <c r="M204" s="135"/>
      <c r="N204" s="134"/>
      <c r="O204" s="134"/>
      <c r="P204" s="134"/>
      <c r="Q204" s="134"/>
      <c r="R204" s="126"/>
      <c r="S204" s="126"/>
      <c r="DS204" s="132"/>
      <c r="DT204" s="132"/>
      <c r="DU204" s="132"/>
      <c r="DV204" s="132"/>
      <c r="DW204" s="132"/>
    </row>
    <row r="205" spans="1:127" hidden="1" x14ac:dyDescent="0.2">
      <c r="A205" s="126"/>
      <c r="B205" s="126"/>
      <c r="C205" s="126"/>
      <c r="D205" s="126"/>
      <c r="E205" s="126"/>
      <c r="F205" s="126"/>
      <c r="G205" s="126"/>
      <c r="H205" s="126"/>
      <c r="I205" s="126"/>
      <c r="J205" s="126"/>
      <c r="K205" s="126"/>
      <c r="L205" s="94"/>
      <c r="M205" s="135"/>
      <c r="N205" s="134"/>
      <c r="O205" s="134"/>
      <c r="P205" s="134"/>
      <c r="Q205" s="134"/>
      <c r="R205" s="126"/>
      <c r="S205" s="126"/>
      <c r="DS205" s="132"/>
      <c r="DT205" s="132"/>
      <c r="DU205" s="132"/>
      <c r="DV205" s="132"/>
      <c r="DW205" s="132"/>
    </row>
    <row r="206" spans="1:127" hidden="1" x14ac:dyDescent="0.2">
      <c r="A206" s="126"/>
      <c r="B206" s="126"/>
      <c r="C206" s="126"/>
      <c r="D206" s="126"/>
      <c r="E206" s="126"/>
      <c r="F206" s="126"/>
      <c r="G206" s="126"/>
      <c r="H206" s="126"/>
      <c r="I206" s="126"/>
      <c r="J206" s="126"/>
      <c r="K206" s="126"/>
      <c r="L206" s="94"/>
      <c r="M206" s="135"/>
      <c r="N206" s="134"/>
      <c r="O206" s="134"/>
      <c r="P206" s="134"/>
      <c r="Q206" s="134"/>
      <c r="R206" s="126"/>
      <c r="S206" s="126"/>
      <c r="DS206" s="132"/>
      <c r="DT206" s="132"/>
      <c r="DU206" s="132"/>
      <c r="DV206" s="132"/>
      <c r="DW206" s="132"/>
    </row>
    <row r="207" spans="1:127" hidden="1" x14ac:dyDescent="0.2">
      <c r="A207" s="126"/>
      <c r="B207" s="126"/>
      <c r="C207" s="126"/>
      <c r="D207" s="126"/>
      <c r="E207" s="126"/>
      <c r="F207" s="126"/>
      <c r="G207" s="126"/>
      <c r="H207" s="126"/>
      <c r="I207" s="126"/>
      <c r="J207" s="126"/>
      <c r="K207" s="126"/>
      <c r="L207" s="94"/>
      <c r="M207" s="135"/>
      <c r="N207" s="134"/>
      <c r="O207" s="134"/>
      <c r="P207" s="134"/>
      <c r="Q207" s="134"/>
      <c r="R207" s="126"/>
      <c r="S207" s="126"/>
      <c r="DS207" s="132"/>
      <c r="DT207" s="132"/>
      <c r="DU207" s="132"/>
      <c r="DV207" s="132"/>
      <c r="DW207" s="132"/>
    </row>
    <row r="208" spans="1:127" hidden="1" x14ac:dyDescent="0.2">
      <c r="A208" s="126"/>
      <c r="B208" s="126"/>
      <c r="C208" s="126"/>
      <c r="D208" s="126"/>
      <c r="E208" s="126"/>
      <c r="F208" s="126"/>
      <c r="G208" s="126"/>
      <c r="H208" s="126"/>
      <c r="I208" s="126"/>
      <c r="J208" s="126"/>
      <c r="K208" s="126"/>
      <c r="L208" s="94"/>
      <c r="M208" s="135"/>
      <c r="N208" s="134"/>
      <c r="O208" s="134"/>
      <c r="P208" s="134"/>
      <c r="Q208" s="134"/>
      <c r="R208" s="126"/>
      <c r="S208" s="126"/>
      <c r="DS208" s="132"/>
      <c r="DT208" s="132"/>
      <c r="DU208" s="132"/>
      <c r="DV208" s="132"/>
      <c r="DW208" s="132"/>
    </row>
    <row r="209" spans="1:127" hidden="1" x14ac:dyDescent="0.2">
      <c r="A209" s="126"/>
      <c r="B209" s="126"/>
      <c r="C209" s="126"/>
      <c r="D209" s="126"/>
      <c r="E209" s="126"/>
      <c r="F209" s="126"/>
      <c r="G209" s="126"/>
      <c r="H209" s="126"/>
      <c r="I209" s="126"/>
      <c r="J209" s="126"/>
      <c r="K209" s="126"/>
      <c r="L209" s="94"/>
      <c r="M209" s="135"/>
      <c r="N209" s="134"/>
      <c r="O209" s="134"/>
      <c r="P209" s="134"/>
      <c r="Q209" s="134"/>
      <c r="R209" s="126"/>
      <c r="S209" s="126"/>
      <c r="DS209" s="132"/>
      <c r="DT209" s="132"/>
      <c r="DU209" s="132"/>
      <c r="DV209" s="132"/>
      <c r="DW209" s="132"/>
    </row>
    <row r="210" spans="1:127" hidden="1" x14ac:dyDescent="0.2">
      <c r="A210" s="126"/>
      <c r="B210" s="126"/>
      <c r="C210" s="126"/>
      <c r="D210" s="126"/>
      <c r="E210" s="126"/>
      <c r="F210" s="126"/>
      <c r="G210" s="126"/>
      <c r="H210" s="126"/>
      <c r="I210" s="126"/>
      <c r="J210" s="126"/>
      <c r="K210" s="126"/>
      <c r="L210" s="94"/>
      <c r="M210" s="135"/>
      <c r="N210" s="134"/>
      <c r="O210" s="134"/>
      <c r="P210" s="134"/>
      <c r="Q210" s="134"/>
      <c r="R210" s="126"/>
      <c r="S210" s="126"/>
      <c r="DS210" s="132"/>
      <c r="DT210" s="132"/>
      <c r="DU210" s="132"/>
      <c r="DV210" s="132"/>
      <c r="DW210" s="132"/>
    </row>
    <row r="211" spans="1:127" hidden="1" x14ac:dyDescent="0.2">
      <c r="A211" s="126"/>
      <c r="B211" s="126"/>
      <c r="C211" s="126"/>
      <c r="D211" s="126"/>
      <c r="E211" s="126"/>
      <c r="F211" s="126"/>
      <c r="G211" s="126"/>
      <c r="H211" s="126"/>
      <c r="I211" s="126"/>
      <c r="J211" s="126"/>
      <c r="K211" s="126"/>
      <c r="L211" s="94"/>
      <c r="M211" s="135"/>
      <c r="N211" s="134"/>
      <c r="O211" s="134"/>
      <c r="P211" s="134"/>
      <c r="Q211" s="134"/>
      <c r="R211" s="126"/>
      <c r="S211" s="126"/>
      <c r="DS211" s="132"/>
      <c r="DT211" s="132"/>
      <c r="DU211" s="132"/>
      <c r="DV211" s="132"/>
      <c r="DW211" s="132"/>
    </row>
    <row r="212" spans="1:127" hidden="1" x14ac:dyDescent="0.2">
      <c r="A212" s="126"/>
      <c r="B212" s="126"/>
      <c r="C212" s="126"/>
      <c r="D212" s="126"/>
      <c r="E212" s="126"/>
      <c r="F212" s="126"/>
      <c r="G212" s="126"/>
      <c r="H212" s="126"/>
      <c r="I212" s="126"/>
      <c r="J212" s="126"/>
      <c r="K212" s="126"/>
      <c r="L212" s="94"/>
      <c r="M212" s="135"/>
      <c r="N212" s="134"/>
      <c r="O212" s="134"/>
      <c r="P212" s="134"/>
      <c r="Q212" s="134"/>
      <c r="R212" s="126"/>
      <c r="S212" s="126"/>
      <c r="DS212" s="132"/>
      <c r="DT212" s="132"/>
      <c r="DU212" s="132"/>
      <c r="DV212" s="132"/>
      <c r="DW212" s="132"/>
    </row>
    <row r="213" spans="1:127" hidden="1" x14ac:dyDescent="0.2">
      <c r="A213" s="126"/>
      <c r="B213" s="126"/>
      <c r="C213" s="126"/>
      <c r="D213" s="126"/>
      <c r="E213" s="126"/>
      <c r="F213" s="126"/>
      <c r="G213" s="126"/>
      <c r="H213" s="126"/>
      <c r="I213" s="126"/>
      <c r="J213" s="126"/>
      <c r="K213" s="126"/>
      <c r="L213" s="94"/>
      <c r="M213" s="135"/>
      <c r="N213" s="134"/>
      <c r="O213" s="134"/>
      <c r="P213" s="134"/>
      <c r="Q213" s="134"/>
      <c r="R213" s="126"/>
      <c r="S213" s="126"/>
      <c r="DS213" s="132"/>
      <c r="DT213" s="132"/>
      <c r="DU213" s="132"/>
      <c r="DV213" s="132"/>
      <c r="DW213" s="132"/>
    </row>
    <row r="214" spans="1:127" hidden="1" x14ac:dyDescent="0.2">
      <c r="A214" s="126"/>
      <c r="B214" s="126"/>
      <c r="C214" s="126"/>
      <c r="D214" s="126"/>
      <c r="E214" s="126"/>
      <c r="F214" s="126"/>
      <c r="G214" s="126"/>
      <c r="H214" s="126"/>
      <c r="I214" s="126"/>
      <c r="J214" s="126"/>
      <c r="K214" s="126"/>
      <c r="L214" s="94"/>
      <c r="M214" s="135"/>
      <c r="N214" s="134"/>
      <c r="O214" s="134"/>
      <c r="P214" s="134"/>
      <c r="Q214" s="134"/>
      <c r="R214" s="126"/>
      <c r="S214" s="126"/>
      <c r="DS214" s="132"/>
      <c r="DT214" s="132"/>
      <c r="DU214" s="132"/>
      <c r="DV214" s="132"/>
      <c r="DW214" s="132"/>
    </row>
    <row r="215" spans="1:127" hidden="1" x14ac:dyDescent="0.2">
      <c r="A215" s="126"/>
      <c r="B215" s="126"/>
      <c r="C215" s="126"/>
      <c r="D215" s="126"/>
      <c r="E215" s="126"/>
      <c r="F215" s="126"/>
      <c r="G215" s="126"/>
      <c r="H215" s="126"/>
      <c r="I215" s="126"/>
      <c r="J215" s="126"/>
      <c r="K215" s="126"/>
      <c r="L215" s="94"/>
      <c r="M215" s="135"/>
      <c r="N215" s="134"/>
      <c r="O215" s="134"/>
      <c r="P215" s="134"/>
      <c r="Q215" s="134"/>
      <c r="R215" s="126"/>
      <c r="S215" s="126"/>
      <c r="DS215" s="132"/>
      <c r="DT215" s="132"/>
      <c r="DU215" s="132"/>
      <c r="DV215" s="132"/>
      <c r="DW215" s="132"/>
    </row>
    <row r="216" spans="1:127" hidden="1" x14ac:dyDescent="0.2">
      <c r="A216" s="126"/>
      <c r="B216" s="126"/>
      <c r="C216" s="126"/>
      <c r="D216" s="126"/>
      <c r="E216" s="126"/>
      <c r="F216" s="126"/>
      <c r="G216" s="126"/>
      <c r="H216" s="126"/>
      <c r="I216" s="126"/>
      <c r="J216" s="126"/>
      <c r="K216" s="126"/>
      <c r="L216" s="94"/>
      <c r="M216" s="135"/>
      <c r="N216" s="134"/>
      <c r="O216" s="134"/>
      <c r="P216" s="134"/>
      <c r="Q216" s="134"/>
      <c r="R216" s="126"/>
      <c r="S216" s="126"/>
      <c r="DS216" s="132"/>
      <c r="DT216" s="132"/>
      <c r="DU216" s="132"/>
      <c r="DV216" s="132"/>
      <c r="DW216" s="132"/>
    </row>
    <row r="217" spans="1:127" hidden="1" x14ac:dyDescent="0.2">
      <c r="A217" s="126"/>
      <c r="B217" s="126"/>
      <c r="C217" s="126"/>
      <c r="D217" s="126"/>
      <c r="E217" s="126"/>
      <c r="F217" s="126"/>
      <c r="G217" s="126"/>
      <c r="H217" s="126"/>
      <c r="I217" s="126"/>
      <c r="J217" s="126"/>
      <c r="K217" s="126"/>
      <c r="L217" s="94"/>
      <c r="M217" s="135"/>
      <c r="N217" s="134"/>
      <c r="O217" s="134"/>
      <c r="P217" s="134"/>
      <c r="Q217" s="134"/>
      <c r="R217" s="126"/>
      <c r="S217" s="126"/>
      <c r="DS217" s="132"/>
      <c r="DT217" s="132"/>
      <c r="DU217" s="132"/>
      <c r="DV217" s="132"/>
      <c r="DW217" s="132"/>
    </row>
    <row r="218" spans="1:127" hidden="1" x14ac:dyDescent="0.2">
      <c r="A218" s="126"/>
      <c r="B218" s="126"/>
      <c r="C218" s="126"/>
      <c r="D218" s="126"/>
      <c r="E218" s="126"/>
      <c r="F218" s="126"/>
      <c r="G218" s="126"/>
      <c r="H218" s="126"/>
      <c r="I218" s="126"/>
      <c r="J218" s="126"/>
      <c r="K218" s="126"/>
      <c r="L218" s="94"/>
      <c r="M218" s="135"/>
      <c r="N218" s="134"/>
      <c r="O218" s="134"/>
      <c r="P218" s="134"/>
      <c r="Q218" s="134"/>
      <c r="R218" s="126"/>
      <c r="S218" s="126"/>
      <c r="DS218" s="132"/>
      <c r="DT218" s="132"/>
      <c r="DU218" s="132"/>
      <c r="DV218" s="132"/>
      <c r="DW218" s="132"/>
    </row>
    <row r="219" spans="1:127" hidden="1" x14ac:dyDescent="0.2">
      <c r="A219" s="126"/>
      <c r="B219" s="126"/>
      <c r="C219" s="126"/>
      <c r="D219" s="126"/>
      <c r="E219" s="126"/>
      <c r="F219" s="126"/>
      <c r="G219" s="126"/>
      <c r="H219" s="126"/>
      <c r="I219" s="126"/>
      <c r="J219" s="126"/>
      <c r="K219" s="126"/>
      <c r="L219" s="94"/>
      <c r="M219" s="135"/>
      <c r="N219" s="134"/>
      <c r="O219" s="134"/>
      <c r="P219" s="134"/>
      <c r="Q219" s="134"/>
      <c r="R219" s="126"/>
      <c r="S219" s="126"/>
      <c r="DS219" s="132"/>
      <c r="DT219" s="132"/>
      <c r="DU219" s="132"/>
      <c r="DV219" s="132"/>
      <c r="DW219" s="132"/>
    </row>
    <row r="220" spans="1:127" hidden="1" x14ac:dyDescent="0.2">
      <c r="A220" s="126"/>
      <c r="B220" s="126"/>
      <c r="C220" s="126"/>
      <c r="D220" s="126"/>
      <c r="E220" s="126"/>
      <c r="F220" s="126"/>
      <c r="G220" s="126"/>
      <c r="H220" s="126"/>
      <c r="I220" s="126"/>
      <c r="J220" s="126"/>
      <c r="K220" s="126"/>
      <c r="L220" s="94"/>
      <c r="M220" s="135"/>
      <c r="N220" s="134"/>
      <c r="O220" s="134"/>
      <c r="P220" s="134"/>
      <c r="Q220" s="134"/>
      <c r="R220" s="126"/>
      <c r="S220" s="126"/>
      <c r="DS220" s="132"/>
      <c r="DT220" s="132"/>
      <c r="DU220" s="132"/>
      <c r="DV220" s="132"/>
      <c r="DW220" s="132"/>
    </row>
    <row r="221" spans="1:127" hidden="1" x14ac:dyDescent="0.2">
      <c r="A221" s="126"/>
      <c r="B221" s="126"/>
      <c r="C221" s="126"/>
      <c r="D221" s="126"/>
      <c r="E221" s="126"/>
      <c r="F221" s="126"/>
      <c r="G221" s="126"/>
      <c r="H221" s="126"/>
      <c r="I221" s="126"/>
      <c r="J221" s="126"/>
      <c r="K221" s="126"/>
      <c r="L221" s="94"/>
      <c r="M221" s="135"/>
      <c r="N221" s="134"/>
      <c r="O221" s="134"/>
      <c r="P221" s="134"/>
      <c r="Q221" s="134"/>
      <c r="R221" s="126"/>
      <c r="S221" s="126"/>
      <c r="DS221" s="132"/>
      <c r="DT221" s="132"/>
      <c r="DU221" s="132"/>
      <c r="DV221" s="132"/>
      <c r="DW221" s="132"/>
    </row>
    <row r="222" spans="1:127" hidden="1" x14ac:dyDescent="0.2">
      <c r="A222" s="126"/>
      <c r="B222" s="126"/>
      <c r="C222" s="126"/>
      <c r="D222" s="126"/>
      <c r="E222" s="126"/>
      <c r="F222" s="126"/>
      <c r="G222" s="126"/>
      <c r="H222" s="126"/>
      <c r="I222" s="126"/>
      <c r="J222" s="126"/>
      <c r="K222" s="126"/>
      <c r="L222" s="94"/>
      <c r="M222" s="135"/>
      <c r="N222" s="134"/>
      <c r="O222" s="134"/>
      <c r="P222" s="134"/>
      <c r="Q222" s="134"/>
      <c r="R222" s="126"/>
      <c r="S222" s="126"/>
      <c r="DS222" s="132"/>
      <c r="DT222" s="132"/>
      <c r="DU222" s="132"/>
      <c r="DV222" s="132"/>
      <c r="DW222" s="132"/>
    </row>
    <row r="223" spans="1:127" hidden="1" x14ac:dyDescent="0.2">
      <c r="A223" s="126"/>
      <c r="B223" s="126"/>
      <c r="C223" s="126"/>
      <c r="D223" s="126"/>
      <c r="E223" s="126"/>
      <c r="F223" s="126"/>
      <c r="G223" s="126"/>
      <c r="H223" s="126"/>
      <c r="I223" s="126"/>
      <c r="J223" s="126"/>
      <c r="K223" s="126"/>
      <c r="L223" s="94"/>
      <c r="M223" s="135"/>
      <c r="N223" s="134"/>
      <c r="O223" s="134"/>
      <c r="P223" s="134"/>
      <c r="Q223" s="134"/>
      <c r="R223" s="126"/>
      <c r="S223" s="126"/>
      <c r="DS223" s="132"/>
      <c r="DT223" s="132"/>
      <c r="DU223" s="132"/>
      <c r="DV223" s="132"/>
      <c r="DW223" s="132"/>
    </row>
    <row r="224" spans="1:127" hidden="1" x14ac:dyDescent="0.2">
      <c r="A224" s="126"/>
      <c r="B224" s="126"/>
      <c r="C224" s="126"/>
      <c r="D224" s="126"/>
      <c r="E224" s="126"/>
      <c r="F224" s="126"/>
      <c r="G224" s="126"/>
      <c r="H224" s="126"/>
      <c r="I224" s="126"/>
      <c r="J224" s="126"/>
      <c r="K224" s="126"/>
      <c r="L224" s="94"/>
      <c r="M224" s="135"/>
      <c r="N224" s="134"/>
      <c r="O224" s="134"/>
      <c r="P224" s="134"/>
      <c r="Q224" s="134"/>
      <c r="R224" s="126"/>
      <c r="S224" s="126"/>
      <c r="DS224" s="132"/>
      <c r="DT224" s="132"/>
      <c r="DU224" s="132"/>
      <c r="DV224" s="132"/>
      <c r="DW224" s="132"/>
    </row>
    <row r="225" spans="1:127" hidden="1" x14ac:dyDescent="0.2">
      <c r="A225" s="126"/>
      <c r="B225" s="126"/>
      <c r="C225" s="126"/>
      <c r="D225" s="126"/>
      <c r="E225" s="126"/>
      <c r="F225" s="126"/>
      <c r="G225" s="126"/>
      <c r="H225" s="126"/>
      <c r="I225" s="126"/>
      <c r="J225" s="126"/>
      <c r="K225" s="126"/>
      <c r="L225" s="94"/>
      <c r="M225" s="135"/>
      <c r="N225" s="134"/>
      <c r="O225" s="134"/>
      <c r="P225" s="134"/>
      <c r="Q225" s="134"/>
      <c r="R225" s="126"/>
      <c r="S225" s="126"/>
      <c r="DS225" s="132"/>
      <c r="DT225" s="132"/>
      <c r="DU225" s="132"/>
      <c r="DV225" s="132"/>
      <c r="DW225" s="132"/>
    </row>
    <row r="226" spans="1:127" hidden="1" x14ac:dyDescent="0.2">
      <c r="A226" s="126"/>
      <c r="B226" s="126"/>
      <c r="C226" s="126"/>
      <c r="D226" s="126"/>
      <c r="E226" s="126"/>
      <c r="F226" s="126"/>
      <c r="G226" s="126"/>
      <c r="H226" s="126"/>
      <c r="I226" s="126"/>
      <c r="J226" s="126"/>
      <c r="K226" s="126"/>
      <c r="L226" s="94"/>
      <c r="M226" s="135"/>
      <c r="N226" s="134"/>
      <c r="O226" s="134"/>
      <c r="P226" s="134"/>
      <c r="Q226" s="134"/>
      <c r="R226" s="126"/>
      <c r="S226" s="126"/>
      <c r="DS226" s="132"/>
      <c r="DT226" s="132"/>
      <c r="DU226" s="132"/>
      <c r="DV226" s="132"/>
      <c r="DW226" s="132"/>
    </row>
    <row r="227" spans="1:127" hidden="1" x14ac:dyDescent="0.2">
      <c r="A227" s="126"/>
      <c r="B227" s="126"/>
      <c r="C227" s="126"/>
      <c r="D227" s="126"/>
      <c r="E227" s="126"/>
      <c r="F227" s="126"/>
      <c r="G227" s="126"/>
      <c r="H227" s="126"/>
      <c r="I227" s="126"/>
      <c r="J227" s="126"/>
      <c r="K227" s="126"/>
      <c r="L227" s="94"/>
      <c r="M227" s="135"/>
      <c r="N227" s="134"/>
      <c r="O227" s="134"/>
      <c r="P227" s="134"/>
      <c r="Q227" s="134"/>
      <c r="R227" s="126"/>
      <c r="S227" s="126"/>
      <c r="DS227" s="132"/>
      <c r="DT227" s="132"/>
      <c r="DU227" s="132"/>
      <c r="DV227" s="132"/>
      <c r="DW227" s="132"/>
    </row>
    <row r="228" spans="1:127" hidden="1" x14ac:dyDescent="0.2">
      <c r="A228" s="126"/>
      <c r="B228" s="126"/>
      <c r="C228" s="126"/>
      <c r="D228" s="126"/>
      <c r="E228" s="126"/>
      <c r="F228" s="126"/>
      <c r="G228" s="126"/>
      <c r="H228" s="126"/>
      <c r="I228" s="126"/>
      <c r="J228" s="126"/>
      <c r="K228" s="126"/>
      <c r="L228" s="94"/>
      <c r="M228" s="135"/>
      <c r="N228" s="134"/>
      <c r="O228" s="134"/>
      <c r="P228" s="134"/>
      <c r="Q228" s="134"/>
      <c r="R228" s="126"/>
      <c r="S228" s="126"/>
      <c r="DS228" s="132"/>
      <c r="DT228" s="132"/>
      <c r="DU228" s="132"/>
      <c r="DV228" s="132"/>
      <c r="DW228" s="132"/>
    </row>
    <row r="229" spans="1:127" hidden="1" x14ac:dyDescent="0.2">
      <c r="A229" s="126"/>
      <c r="B229" s="126"/>
      <c r="C229" s="126"/>
      <c r="D229" s="126"/>
      <c r="E229" s="126"/>
      <c r="F229" s="126"/>
      <c r="G229" s="126"/>
      <c r="H229" s="126"/>
      <c r="I229" s="126"/>
      <c r="J229" s="126"/>
      <c r="K229" s="126"/>
      <c r="L229" s="94"/>
      <c r="M229" s="135"/>
      <c r="N229" s="134"/>
      <c r="O229" s="134"/>
      <c r="P229" s="134"/>
      <c r="Q229" s="134"/>
      <c r="R229" s="126"/>
      <c r="S229" s="126"/>
      <c r="DS229" s="132"/>
      <c r="DT229" s="132"/>
      <c r="DU229" s="132"/>
      <c r="DV229" s="132"/>
      <c r="DW229" s="132"/>
    </row>
    <row r="230" spans="1:127" hidden="1" x14ac:dyDescent="0.2">
      <c r="A230" s="126"/>
      <c r="B230" s="126"/>
      <c r="C230" s="126"/>
      <c r="D230" s="126"/>
      <c r="E230" s="126"/>
      <c r="F230" s="126"/>
      <c r="G230" s="126"/>
      <c r="H230" s="126"/>
      <c r="I230" s="126"/>
      <c r="J230" s="126"/>
      <c r="K230" s="126"/>
      <c r="L230" s="94"/>
      <c r="M230" s="135"/>
      <c r="N230" s="134"/>
      <c r="O230" s="134"/>
      <c r="P230" s="134"/>
      <c r="Q230" s="134"/>
      <c r="R230" s="126"/>
      <c r="S230" s="126"/>
      <c r="DS230" s="132"/>
      <c r="DT230" s="132"/>
      <c r="DU230" s="132"/>
      <c r="DV230" s="132"/>
      <c r="DW230" s="132"/>
    </row>
    <row r="231" spans="1:127" hidden="1" x14ac:dyDescent="0.2">
      <c r="A231" s="126"/>
      <c r="B231" s="126"/>
      <c r="C231" s="126"/>
      <c r="D231" s="126"/>
      <c r="E231" s="126"/>
      <c r="F231" s="126"/>
      <c r="G231" s="126"/>
      <c r="H231" s="126"/>
      <c r="I231" s="126"/>
      <c r="J231" s="126"/>
      <c r="K231" s="126"/>
      <c r="L231" s="94"/>
      <c r="M231" s="135"/>
      <c r="N231" s="134"/>
      <c r="O231" s="134"/>
      <c r="P231" s="134"/>
      <c r="Q231" s="134"/>
      <c r="R231" s="126"/>
      <c r="S231" s="126"/>
      <c r="DS231" s="132"/>
      <c r="DT231" s="132"/>
      <c r="DU231" s="132"/>
      <c r="DV231" s="132"/>
      <c r="DW231" s="132"/>
    </row>
    <row r="232" spans="1:127" hidden="1" x14ac:dyDescent="0.2">
      <c r="A232" s="126"/>
      <c r="B232" s="126"/>
      <c r="C232" s="126"/>
      <c r="D232" s="126"/>
      <c r="E232" s="126"/>
      <c r="F232" s="126"/>
      <c r="G232" s="126"/>
      <c r="H232" s="126"/>
      <c r="I232" s="126"/>
      <c r="J232" s="126"/>
      <c r="K232" s="126"/>
      <c r="L232" s="94"/>
      <c r="M232" s="135"/>
      <c r="N232" s="134"/>
      <c r="O232" s="134"/>
      <c r="P232" s="134"/>
      <c r="Q232" s="134"/>
      <c r="R232" s="126"/>
      <c r="S232" s="126"/>
      <c r="DS232" s="132"/>
      <c r="DT232" s="132"/>
      <c r="DU232" s="132"/>
      <c r="DV232" s="132"/>
      <c r="DW232" s="132"/>
    </row>
    <row r="233" spans="1:127" hidden="1" x14ac:dyDescent="0.2">
      <c r="A233" s="126"/>
      <c r="B233" s="126"/>
      <c r="C233" s="126"/>
      <c r="D233" s="126"/>
      <c r="E233" s="126"/>
      <c r="F233" s="126"/>
      <c r="G233" s="126"/>
      <c r="H233" s="126"/>
      <c r="I233" s="126"/>
      <c r="J233" s="126"/>
      <c r="K233" s="126"/>
      <c r="L233" s="94"/>
      <c r="M233" s="135"/>
      <c r="N233" s="134"/>
      <c r="O233" s="134"/>
      <c r="P233" s="134"/>
      <c r="Q233" s="134"/>
      <c r="R233" s="126"/>
      <c r="S233" s="126"/>
      <c r="DS233" s="132"/>
      <c r="DT233" s="132"/>
      <c r="DU233" s="132"/>
      <c r="DV233" s="132"/>
      <c r="DW233" s="132"/>
    </row>
    <row r="234" spans="1:127" hidden="1" x14ac:dyDescent="0.2">
      <c r="A234" s="126"/>
      <c r="B234" s="126"/>
      <c r="C234" s="126"/>
      <c r="D234" s="126"/>
      <c r="E234" s="126"/>
      <c r="F234" s="126"/>
      <c r="G234" s="126"/>
      <c r="H234" s="126"/>
      <c r="I234" s="126"/>
      <c r="J234" s="126"/>
      <c r="K234" s="126"/>
      <c r="L234" s="94"/>
      <c r="M234" s="135"/>
      <c r="N234" s="134"/>
      <c r="O234" s="134"/>
      <c r="P234" s="134"/>
      <c r="Q234" s="134"/>
      <c r="R234" s="126"/>
      <c r="S234" s="126"/>
      <c r="DS234" s="132"/>
      <c r="DT234" s="132"/>
      <c r="DU234" s="132"/>
      <c r="DV234" s="132"/>
      <c r="DW234" s="132"/>
    </row>
    <row r="235" spans="1:127" hidden="1" x14ac:dyDescent="0.2">
      <c r="A235" s="126"/>
      <c r="B235" s="126"/>
      <c r="C235" s="126"/>
      <c r="D235" s="126"/>
      <c r="E235" s="126"/>
      <c r="F235" s="126"/>
      <c r="G235" s="126"/>
      <c r="H235" s="126"/>
      <c r="I235" s="126"/>
      <c r="J235" s="126"/>
      <c r="K235" s="126"/>
      <c r="L235" s="94"/>
      <c r="M235" s="135"/>
      <c r="N235" s="134"/>
      <c r="O235" s="134"/>
      <c r="P235" s="134"/>
      <c r="Q235" s="134"/>
      <c r="R235" s="126"/>
      <c r="S235" s="126"/>
      <c r="DS235" s="132"/>
      <c r="DT235" s="132"/>
      <c r="DU235" s="132"/>
      <c r="DV235" s="132"/>
      <c r="DW235" s="132"/>
    </row>
    <row r="236" spans="1:127" hidden="1" x14ac:dyDescent="0.2">
      <c r="A236" s="126"/>
      <c r="B236" s="126"/>
      <c r="C236" s="126"/>
      <c r="D236" s="126"/>
      <c r="E236" s="126"/>
      <c r="F236" s="126"/>
      <c r="G236" s="126"/>
      <c r="H236" s="126"/>
      <c r="I236" s="126"/>
      <c r="J236" s="126"/>
      <c r="K236" s="126"/>
      <c r="L236" s="94"/>
      <c r="M236" s="135"/>
      <c r="N236" s="134"/>
      <c r="O236" s="134"/>
      <c r="P236" s="134"/>
      <c r="Q236" s="134"/>
      <c r="R236" s="126"/>
      <c r="S236" s="126"/>
      <c r="DS236" s="132"/>
      <c r="DT236" s="132"/>
      <c r="DU236" s="132"/>
      <c r="DV236" s="132"/>
      <c r="DW236" s="132"/>
    </row>
    <row r="237" spans="1:127" hidden="1" x14ac:dyDescent="0.2">
      <c r="A237" s="126"/>
      <c r="B237" s="126"/>
      <c r="C237" s="126"/>
      <c r="D237" s="126"/>
      <c r="E237" s="126"/>
      <c r="F237" s="126"/>
      <c r="G237" s="126"/>
      <c r="H237" s="126"/>
      <c r="I237" s="126"/>
      <c r="J237" s="126"/>
      <c r="K237" s="126"/>
      <c r="L237" s="94"/>
      <c r="M237" s="135"/>
      <c r="N237" s="134"/>
      <c r="O237" s="134"/>
      <c r="P237" s="134"/>
      <c r="Q237" s="134"/>
      <c r="R237" s="126"/>
      <c r="S237" s="126"/>
      <c r="DS237" s="132"/>
      <c r="DT237" s="132"/>
      <c r="DU237" s="132"/>
      <c r="DV237" s="132"/>
      <c r="DW237" s="132"/>
    </row>
    <row r="238" spans="1:127" hidden="1" x14ac:dyDescent="0.2">
      <c r="A238" s="126"/>
      <c r="B238" s="126"/>
      <c r="C238" s="126"/>
      <c r="D238" s="126"/>
      <c r="E238" s="126"/>
      <c r="F238" s="126"/>
      <c r="G238" s="126"/>
      <c r="H238" s="126"/>
      <c r="I238" s="126"/>
      <c r="J238" s="126"/>
      <c r="K238" s="126"/>
      <c r="L238" s="94"/>
      <c r="M238" s="135"/>
      <c r="N238" s="134"/>
      <c r="O238" s="134"/>
      <c r="P238" s="134"/>
      <c r="Q238" s="134"/>
      <c r="R238" s="126"/>
      <c r="S238" s="126"/>
      <c r="DS238" s="132"/>
      <c r="DT238" s="132"/>
      <c r="DU238" s="132"/>
      <c r="DV238" s="132"/>
      <c r="DW238" s="132"/>
    </row>
    <row r="239" spans="1:127" hidden="1" x14ac:dyDescent="0.2">
      <c r="A239" s="126"/>
      <c r="B239" s="126"/>
      <c r="C239" s="126"/>
      <c r="D239" s="126"/>
      <c r="E239" s="126"/>
      <c r="F239" s="126"/>
      <c r="G239" s="126"/>
      <c r="H239" s="126"/>
      <c r="I239" s="126"/>
      <c r="J239" s="126"/>
      <c r="K239" s="126"/>
      <c r="L239" s="94"/>
      <c r="M239" s="135"/>
      <c r="N239" s="134"/>
      <c r="O239" s="134"/>
      <c r="P239" s="134"/>
      <c r="Q239" s="134"/>
      <c r="R239" s="126"/>
      <c r="S239" s="126"/>
      <c r="DS239" s="132"/>
      <c r="DT239" s="132"/>
      <c r="DU239" s="132"/>
      <c r="DV239" s="132"/>
      <c r="DW239" s="132"/>
    </row>
    <row r="240" spans="1:127" hidden="1" x14ac:dyDescent="0.2">
      <c r="A240" s="126"/>
      <c r="B240" s="126"/>
      <c r="C240" s="126"/>
      <c r="D240" s="126"/>
      <c r="E240" s="126"/>
      <c r="F240" s="126"/>
      <c r="G240" s="126"/>
      <c r="H240" s="126"/>
      <c r="I240" s="126"/>
      <c r="J240" s="126"/>
      <c r="K240" s="126"/>
      <c r="L240" s="94"/>
      <c r="M240" s="135"/>
      <c r="N240" s="134"/>
      <c r="O240" s="134"/>
      <c r="P240" s="134"/>
      <c r="Q240" s="134"/>
      <c r="R240" s="126"/>
      <c r="S240" s="126"/>
      <c r="DS240" s="132"/>
      <c r="DT240" s="132"/>
      <c r="DU240" s="132"/>
      <c r="DV240" s="132"/>
      <c r="DW240" s="132"/>
    </row>
    <row r="241" spans="1:127" hidden="1" x14ac:dyDescent="0.2">
      <c r="A241" s="126"/>
      <c r="B241" s="126"/>
      <c r="C241" s="126"/>
      <c r="D241" s="126"/>
      <c r="E241" s="126"/>
      <c r="F241" s="126"/>
      <c r="G241" s="126"/>
      <c r="H241" s="126"/>
      <c r="I241" s="126"/>
      <c r="J241" s="126"/>
      <c r="K241" s="126"/>
      <c r="L241" s="94"/>
      <c r="M241" s="135"/>
      <c r="N241" s="134"/>
      <c r="O241" s="134"/>
      <c r="P241" s="134"/>
      <c r="Q241" s="134"/>
      <c r="R241" s="126"/>
      <c r="S241" s="126"/>
      <c r="DS241" s="132"/>
      <c r="DT241" s="132"/>
      <c r="DU241" s="132"/>
      <c r="DV241" s="132"/>
      <c r="DW241" s="132"/>
    </row>
    <row r="242" spans="1:127" hidden="1" x14ac:dyDescent="0.2">
      <c r="A242" s="126"/>
      <c r="B242" s="126"/>
      <c r="C242" s="126"/>
      <c r="D242" s="126"/>
      <c r="E242" s="126"/>
      <c r="F242" s="126"/>
      <c r="G242" s="126"/>
      <c r="H242" s="126"/>
      <c r="I242" s="126"/>
      <c r="J242" s="126"/>
      <c r="K242" s="126"/>
      <c r="L242" s="94"/>
      <c r="M242" s="135"/>
      <c r="N242" s="134"/>
      <c r="O242" s="134"/>
      <c r="P242" s="134"/>
      <c r="Q242" s="134"/>
      <c r="R242" s="126"/>
      <c r="S242" s="126"/>
      <c r="DS242" s="132"/>
      <c r="DT242" s="132"/>
      <c r="DU242" s="132"/>
      <c r="DV242" s="132"/>
      <c r="DW242" s="132"/>
    </row>
    <row r="243" spans="1:127" hidden="1" x14ac:dyDescent="0.2">
      <c r="A243" s="126"/>
      <c r="B243" s="126"/>
      <c r="C243" s="126"/>
      <c r="D243" s="126"/>
      <c r="E243" s="126"/>
      <c r="F243" s="126"/>
      <c r="G243" s="126"/>
      <c r="H243" s="126"/>
      <c r="I243" s="126"/>
      <c r="J243" s="126"/>
      <c r="K243" s="126"/>
      <c r="L243" s="94"/>
      <c r="M243" s="135"/>
      <c r="N243" s="134"/>
      <c r="O243" s="134"/>
      <c r="P243" s="134"/>
      <c r="Q243" s="134"/>
      <c r="R243" s="126"/>
      <c r="S243" s="126"/>
      <c r="DS243" s="132"/>
      <c r="DT243" s="132"/>
      <c r="DU243" s="132"/>
      <c r="DV243" s="132"/>
      <c r="DW243" s="132"/>
    </row>
    <row r="244" spans="1:127" hidden="1" x14ac:dyDescent="0.2">
      <c r="A244" s="126"/>
      <c r="B244" s="126"/>
      <c r="C244" s="126"/>
      <c r="D244" s="126"/>
      <c r="E244" s="126"/>
      <c r="F244" s="126"/>
      <c r="G244" s="126"/>
      <c r="H244" s="126"/>
      <c r="I244" s="126"/>
      <c r="J244" s="126"/>
      <c r="K244" s="126"/>
      <c r="L244" s="94"/>
      <c r="M244" s="135"/>
      <c r="N244" s="134"/>
      <c r="O244" s="134"/>
      <c r="P244" s="134"/>
      <c r="Q244" s="134"/>
      <c r="R244" s="126"/>
      <c r="S244" s="126"/>
      <c r="DS244" s="132"/>
      <c r="DT244" s="132"/>
      <c r="DU244" s="132"/>
      <c r="DV244" s="132"/>
      <c r="DW244" s="132"/>
    </row>
    <row r="245" spans="1:127" hidden="1" x14ac:dyDescent="0.2">
      <c r="A245" s="126"/>
      <c r="B245" s="126"/>
      <c r="C245" s="126"/>
      <c r="D245" s="126"/>
      <c r="E245" s="126"/>
      <c r="F245" s="126"/>
      <c r="G245" s="126"/>
      <c r="H245" s="126"/>
      <c r="I245" s="126"/>
      <c r="J245" s="126"/>
      <c r="K245" s="126"/>
      <c r="L245" s="94"/>
      <c r="M245" s="135"/>
      <c r="N245" s="134"/>
      <c r="O245" s="134"/>
      <c r="P245" s="134"/>
      <c r="Q245" s="134"/>
      <c r="R245" s="126"/>
      <c r="S245" s="126"/>
      <c r="DS245" s="132"/>
      <c r="DT245" s="132"/>
      <c r="DU245" s="132"/>
      <c r="DV245" s="132"/>
      <c r="DW245" s="132"/>
    </row>
    <row r="246" spans="1:127" hidden="1" x14ac:dyDescent="0.2">
      <c r="A246" s="126"/>
      <c r="B246" s="126"/>
      <c r="C246" s="126"/>
      <c r="D246" s="126"/>
      <c r="E246" s="126"/>
      <c r="F246" s="126"/>
      <c r="G246" s="126"/>
      <c r="H246" s="126"/>
      <c r="I246" s="126"/>
      <c r="J246" s="126"/>
      <c r="K246" s="126"/>
      <c r="L246" s="94"/>
      <c r="M246" s="135"/>
      <c r="N246" s="134"/>
      <c r="O246" s="134"/>
      <c r="P246" s="134"/>
      <c r="Q246" s="134"/>
      <c r="R246" s="126"/>
      <c r="S246" s="126"/>
      <c r="DS246" s="132"/>
      <c r="DT246" s="132"/>
      <c r="DU246" s="132"/>
      <c r="DV246" s="132"/>
      <c r="DW246" s="132"/>
    </row>
    <row r="247" spans="1:127" hidden="1" x14ac:dyDescent="0.2">
      <c r="A247" s="126"/>
      <c r="B247" s="126"/>
      <c r="C247" s="126"/>
      <c r="D247" s="126"/>
      <c r="E247" s="126"/>
      <c r="F247" s="126"/>
      <c r="G247" s="126"/>
      <c r="H247" s="126"/>
      <c r="I247" s="126"/>
      <c r="J247" s="126"/>
      <c r="K247" s="126"/>
      <c r="L247" s="94"/>
      <c r="M247" s="135"/>
      <c r="N247" s="134"/>
      <c r="O247" s="134"/>
      <c r="P247" s="134"/>
      <c r="Q247" s="134"/>
      <c r="R247" s="126"/>
      <c r="S247" s="126"/>
      <c r="DS247" s="132"/>
      <c r="DT247" s="132"/>
      <c r="DU247" s="132"/>
      <c r="DV247" s="132"/>
      <c r="DW247" s="132"/>
    </row>
    <row r="248" spans="1:127" hidden="1" x14ac:dyDescent="0.2">
      <c r="A248" s="126"/>
      <c r="B248" s="126"/>
      <c r="C248" s="126"/>
      <c r="D248" s="126"/>
      <c r="E248" s="126"/>
      <c r="F248" s="126"/>
      <c r="G248" s="126"/>
      <c r="H248" s="126"/>
      <c r="I248" s="126"/>
      <c r="J248" s="126"/>
      <c r="K248" s="126"/>
      <c r="L248" s="94"/>
      <c r="M248" s="135"/>
      <c r="N248" s="134"/>
      <c r="O248" s="134"/>
      <c r="P248" s="134"/>
      <c r="Q248" s="134"/>
      <c r="R248" s="126"/>
      <c r="S248" s="126"/>
      <c r="DS248" s="132"/>
      <c r="DT248" s="132"/>
      <c r="DU248" s="132"/>
      <c r="DV248" s="132"/>
      <c r="DW248" s="132"/>
    </row>
    <row r="249" spans="1:127" hidden="1" x14ac:dyDescent="0.2">
      <c r="A249" s="126"/>
      <c r="B249" s="126"/>
      <c r="C249" s="126"/>
      <c r="D249" s="126"/>
      <c r="E249" s="126"/>
      <c r="F249" s="126"/>
      <c r="G249" s="126"/>
      <c r="H249" s="126"/>
      <c r="I249" s="126"/>
      <c r="J249" s="126"/>
      <c r="K249" s="126"/>
      <c r="L249" s="94"/>
      <c r="M249" s="135"/>
      <c r="N249" s="134"/>
      <c r="O249" s="134"/>
      <c r="P249" s="134"/>
      <c r="Q249" s="134"/>
      <c r="R249" s="126"/>
      <c r="S249" s="126"/>
      <c r="DS249" s="132"/>
      <c r="DT249" s="132"/>
      <c r="DU249" s="132"/>
      <c r="DV249" s="132"/>
      <c r="DW249" s="132"/>
    </row>
    <row r="250" spans="1:127" hidden="1" x14ac:dyDescent="0.2">
      <c r="A250" s="126"/>
      <c r="B250" s="126"/>
      <c r="C250" s="126"/>
      <c r="D250" s="126"/>
      <c r="E250" s="126"/>
      <c r="F250" s="126"/>
      <c r="G250" s="126"/>
      <c r="H250" s="126"/>
      <c r="I250" s="126"/>
      <c r="J250" s="126"/>
      <c r="K250" s="126"/>
      <c r="L250" s="94"/>
      <c r="M250" s="135"/>
      <c r="N250" s="134"/>
      <c r="O250" s="134"/>
      <c r="P250" s="134"/>
      <c r="Q250" s="134"/>
      <c r="R250" s="126"/>
      <c r="S250" s="126"/>
      <c r="DS250" s="132"/>
      <c r="DT250" s="132"/>
      <c r="DU250" s="132"/>
      <c r="DV250" s="132"/>
      <c r="DW250" s="132"/>
    </row>
    <row r="251" spans="1:127" hidden="1" x14ac:dyDescent="0.2">
      <c r="A251" s="126"/>
      <c r="B251" s="126"/>
      <c r="C251" s="126"/>
      <c r="D251" s="126"/>
      <c r="E251" s="126"/>
      <c r="F251" s="126"/>
      <c r="G251" s="126"/>
      <c r="H251" s="126"/>
      <c r="I251" s="126"/>
      <c r="J251" s="126"/>
      <c r="K251" s="126"/>
      <c r="L251" s="94"/>
      <c r="M251" s="135"/>
      <c r="N251" s="134"/>
      <c r="O251" s="134"/>
      <c r="P251" s="134"/>
      <c r="Q251" s="134"/>
      <c r="R251" s="126"/>
      <c r="S251" s="126"/>
      <c r="DS251" s="132"/>
      <c r="DT251" s="132"/>
      <c r="DU251" s="132"/>
      <c r="DV251" s="132"/>
      <c r="DW251" s="132"/>
    </row>
    <row r="252" spans="1:127" hidden="1" x14ac:dyDescent="0.2">
      <c r="A252" s="126"/>
      <c r="B252" s="126"/>
      <c r="C252" s="126"/>
      <c r="D252" s="126"/>
      <c r="E252" s="126"/>
      <c r="F252" s="126"/>
      <c r="G252" s="126"/>
      <c r="H252" s="126"/>
      <c r="I252" s="126"/>
      <c r="J252" s="126"/>
      <c r="K252" s="126"/>
      <c r="L252" s="94"/>
      <c r="M252" s="135"/>
      <c r="N252" s="134"/>
      <c r="O252" s="134"/>
      <c r="P252" s="134"/>
      <c r="Q252" s="134"/>
      <c r="R252" s="126"/>
      <c r="S252" s="126"/>
      <c r="DS252" s="132"/>
      <c r="DT252" s="132"/>
      <c r="DU252" s="132"/>
      <c r="DV252" s="132"/>
      <c r="DW252" s="132"/>
    </row>
    <row r="253" spans="1:127" hidden="1" x14ac:dyDescent="0.2">
      <c r="A253" s="126"/>
      <c r="B253" s="126"/>
      <c r="C253" s="126"/>
      <c r="D253" s="126"/>
      <c r="E253" s="126"/>
      <c r="F253" s="126"/>
      <c r="G253" s="126"/>
      <c r="H253" s="126"/>
      <c r="I253" s="126"/>
      <c r="J253" s="126"/>
      <c r="K253" s="126"/>
      <c r="L253" s="94"/>
      <c r="M253" s="135"/>
      <c r="N253" s="134"/>
      <c r="O253" s="134"/>
      <c r="P253" s="134"/>
      <c r="Q253" s="134"/>
      <c r="R253" s="126"/>
      <c r="S253" s="126"/>
      <c r="DS253" s="132"/>
      <c r="DT253" s="132"/>
      <c r="DU253" s="132"/>
      <c r="DV253" s="132"/>
      <c r="DW253" s="132"/>
    </row>
    <row r="254" spans="1:127" hidden="1" x14ac:dyDescent="0.2">
      <c r="A254" s="126"/>
      <c r="B254" s="126"/>
      <c r="C254" s="126"/>
      <c r="D254" s="126"/>
      <c r="E254" s="126"/>
      <c r="F254" s="126"/>
      <c r="G254" s="126"/>
      <c r="H254" s="126"/>
      <c r="I254" s="126"/>
      <c r="J254" s="126"/>
      <c r="K254" s="126"/>
      <c r="L254" s="94"/>
      <c r="M254" s="135"/>
      <c r="N254" s="134"/>
      <c r="O254" s="134"/>
      <c r="P254" s="134"/>
      <c r="Q254" s="134"/>
      <c r="R254" s="126"/>
      <c r="S254" s="126"/>
      <c r="DS254" s="132"/>
      <c r="DT254" s="132"/>
      <c r="DU254" s="132"/>
      <c r="DV254" s="132"/>
      <c r="DW254" s="132"/>
    </row>
    <row r="255" spans="1:127" hidden="1" x14ac:dyDescent="0.2">
      <c r="A255" s="126"/>
      <c r="B255" s="126"/>
      <c r="C255" s="126"/>
      <c r="D255" s="126"/>
      <c r="E255" s="126"/>
      <c r="F255" s="126"/>
      <c r="G255" s="126"/>
      <c r="H255" s="126"/>
      <c r="I255" s="126"/>
      <c r="J255" s="126"/>
      <c r="K255" s="126"/>
      <c r="L255" s="94"/>
      <c r="M255" s="135"/>
      <c r="N255" s="134"/>
      <c r="O255" s="134"/>
      <c r="P255" s="134"/>
      <c r="Q255" s="134"/>
      <c r="R255" s="126"/>
      <c r="S255" s="126"/>
      <c r="DS255" s="132"/>
      <c r="DT255" s="132"/>
      <c r="DU255" s="132"/>
      <c r="DV255" s="132"/>
      <c r="DW255" s="132"/>
    </row>
    <row r="256" spans="1:127" hidden="1" x14ac:dyDescent="0.2">
      <c r="A256" s="126"/>
      <c r="B256" s="126"/>
      <c r="C256" s="126"/>
      <c r="D256" s="126"/>
      <c r="E256" s="126"/>
      <c r="F256" s="126"/>
      <c r="G256" s="126"/>
      <c r="H256" s="126"/>
      <c r="I256" s="126"/>
      <c r="J256" s="126"/>
      <c r="K256" s="126"/>
      <c r="L256" s="94"/>
      <c r="M256" s="135"/>
      <c r="N256" s="134"/>
      <c r="O256" s="134"/>
      <c r="P256" s="134"/>
      <c r="Q256" s="134"/>
      <c r="R256" s="126"/>
      <c r="S256" s="126"/>
      <c r="DS256" s="132"/>
      <c r="DT256" s="132"/>
      <c r="DU256" s="132"/>
      <c r="DV256" s="132"/>
      <c r="DW256" s="132"/>
    </row>
    <row r="257" spans="1:127" hidden="1" x14ac:dyDescent="0.2">
      <c r="A257" s="126"/>
      <c r="B257" s="126"/>
      <c r="C257" s="126"/>
      <c r="D257" s="126"/>
      <c r="E257" s="126"/>
      <c r="F257" s="126"/>
      <c r="G257" s="126"/>
      <c r="H257" s="126"/>
      <c r="I257" s="126"/>
      <c r="J257" s="126"/>
      <c r="K257" s="126"/>
      <c r="L257" s="94"/>
      <c r="M257" s="135"/>
      <c r="N257" s="134"/>
      <c r="O257" s="134"/>
      <c r="P257" s="134"/>
      <c r="Q257" s="134"/>
      <c r="R257" s="126"/>
      <c r="S257" s="126"/>
      <c r="DS257" s="132"/>
      <c r="DT257" s="132"/>
      <c r="DU257" s="132"/>
      <c r="DV257" s="132"/>
      <c r="DW257" s="132"/>
    </row>
    <row r="258" spans="1:127" hidden="1" x14ac:dyDescent="0.2">
      <c r="A258" s="126"/>
      <c r="B258" s="126"/>
      <c r="C258" s="126"/>
      <c r="D258" s="126"/>
      <c r="E258" s="126"/>
      <c r="F258" s="126"/>
      <c r="G258" s="126"/>
      <c r="H258" s="126"/>
      <c r="I258" s="126"/>
      <c r="J258" s="126"/>
      <c r="K258" s="126"/>
      <c r="L258" s="94"/>
      <c r="M258" s="135"/>
      <c r="N258" s="134"/>
      <c r="O258" s="134"/>
      <c r="P258" s="134"/>
      <c r="Q258" s="134"/>
      <c r="R258" s="126"/>
      <c r="S258" s="126"/>
      <c r="DS258" s="132"/>
      <c r="DT258" s="132"/>
      <c r="DU258" s="132"/>
      <c r="DV258" s="132"/>
      <c r="DW258" s="132"/>
    </row>
    <row r="259" spans="1:127" hidden="1" x14ac:dyDescent="0.2">
      <c r="A259" s="126"/>
      <c r="B259" s="126"/>
      <c r="C259" s="126"/>
      <c r="D259" s="126"/>
      <c r="E259" s="126"/>
      <c r="F259" s="126"/>
      <c r="G259" s="126"/>
      <c r="H259" s="126"/>
      <c r="I259" s="126"/>
      <c r="J259" s="126"/>
      <c r="K259" s="126"/>
      <c r="L259" s="94"/>
      <c r="M259" s="135"/>
      <c r="N259" s="134"/>
      <c r="O259" s="134"/>
      <c r="P259" s="134"/>
      <c r="Q259" s="134"/>
      <c r="R259" s="126"/>
      <c r="S259" s="126"/>
      <c r="DS259" s="132"/>
      <c r="DT259" s="132"/>
      <c r="DU259" s="132"/>
      <c r="DV259" s="132"/>
      <c r="DW259" s="132"/>
    </row>
    <row r="260" spans="1:127" hidden="1" x14ac:dyDescent="0.2">
      <c r="A260" s="126"/>
      <c r="B260" s="126"/>
      <c r="C260" s="126"/>
      <c r="D260" s="126"/>
      <c r="E260" s="126"/>
      <c r="F260" s="126"/>
      <c r="G260" s="126"/>
      <c r="H260" s="126"/>
      <c r="I260" s="126"/>
      <c r="J260" s="126"/>
      <c r="K260" s="126"/>
      <c r="L260" s="94"/>
      <c r="M260" s="135"/>
      <c r="N260" s="134"/>
      <c r="O260" s="134"/>
      <c r="P260" s="134"/>
      <c r="Q260" s="134"/>
      <c r="R260" s="126"/>
      <c r="S260" s="126"/>
      <c r="DS260" s="132"/>
      <c r="DT260" s="132"/>
      <c r="DU260" s="132"/>
      <c r="DV260" s="132"/>
      <c r="DW260" s="132"/>
    </row>
    <row r="261" spans="1:127" hidden="1" x14ac:dyDescent="0.2">
      <c r="A261" s="126"/>
      <c r="B261" s="126"/>
      <c r="C261" s="126"/>
      <c r="D261" s="126"/>
      <c r="E261" s="126"/>
      <c r="F261" s="126"/>
      <c r="G261" s="126"/>
      <c r="H261" s="126"/>
      <c r="I261" s="126"/>
      <c r="J261" s="126"/>
      <c r="K261" s="126"/>
      <c r="L261" s="94"/>
      <c r="M261" s="135"/>
      <c r="N261" s="134"/>
      <c r="O261" s="134"/>
      <c r="P261" s="134"/>
      <c r="Q261" s="134"/>
      <c r="R261" s="126"/>
      <c r="S261" s="126"/>
      <c r="DS261" s="132"/>
      <c r="DT261" s="132"/>
      <c r="DU261" s="132"/>
      <c r="DV261" s="132"/>
      <c r="DW261" s="132"/>
    </row>
    <row r="262" spans="1:127" hidden="1" x14ac:dyDescent="0.2">
      <c r="A262" s="126"/>
      <c r="B262" s="126"/>
      <c r="C262" s="126"/>
      <c r="D262" s="126"/>
      <c r="E262" s="126"/>
      <c r="F262" s="126"/>
      <c r="G262" s="126"/>
      <c r="H262" s="126"/>
      <c r="I262" s="126"/>
      <c r="J262" s="126"/>
      <c r="K262" s="126"/>
      <c r="L262" s="94"/>
      <c r="M262" s="135"/>
      <c r="N262" s="134"/>
      <c r="O262" s="134"/>
      <c r="P262" s="134"/>
      <c r="Q262" s="134"/>
      <c r="R262" s="126"/>
      <c r="S262" s="126"/>
      <c r="DS262" s="132"/>
      <c r="DT262" s="132"/>
      <c r="DU262" s="132"/>
      <c r="DV262" s="132"/>
      <c r="DW262" s="132"/>
    </row>
    <row r="263" spans="1:127" hidden="1" x14ac:dyDescent="0.2">
      <c r="A263" s="126"/>
      <c r="B263" s="126"/>
      <c r="C263" s="126"/>
      <c r="D263" s="126"/>
      <c r="E263" s="126"/>
      <c r="F263" s="126"/>
      <c r="G263" s="126"/>
      <c r="H263" s="126"/>
      <c r="I263" s="126"/>
      <c r="J263" s="126"/>
      <c r="K263" s="126"/>
      <c r="L263" s="94"/>
      <c r="M263" s="135"/>
      <c r="N263" s="134"/>
      <c r="O263" s="134"/>
      <c r="P263" s="134"/>
      <c r="Q263" s="134"/>
      <c r="R263" s="126"/>
      <c r="S263" s="126"/>
      <c r="DS263" s="132"/>
      <c r="DT263" s="132"/>
      <c r="DU263" s="132"/>
      <c r="DV263" s="132"/>
      <c r="DW263" s="132"/>
    </row>
    <row r="264" spans="1:127" hidden="1" x14ac:dyDescent="0.2">
      <c r="A264" s="126"/>
      <c r="B264" s="126"/>
      <c r="C264" s="126"/>
      <c r="D264" s="126"/>
      <c r="E264" s="126"/>
      <c r="F264" s="126"/>
      <c r="G264" s="126"/>
      <c r="H264" s="126"/>
      <c r="I264" s="126"/>
      <c r="J264" s="126"/>
      <c r="K264" s="126"/>
      <c r="L264" s="94"/>
      <c r="M264" s="135"/>
      <c r="N264" s="134"/>
      <c r="O264" s="134"/>
      <c r="P264" s="134"/>
      <c r="Q264" s="134"/>
      <c r="R264" s="126"/>
      <c r="S264" s="126"/>
      <c r="DS264" s="132"/>
      <c r="DT264" s="132"/>
      <c r="DU264" s="132"/>
      <c r="DV264" s="132"/>
      <c r="DW264" s="132"/>
    </row>
    <row r="265" spans="1:127" hidden="1" x14ac:dyDescent="0.2">
      <c r="A265" s="126"/>
      <c r="B265" s="126"/>
      <c r="C265" s="126"/>
      <c r="D265" s="126"/>
      <c r="E265" s="126"/>
      <c r="F265" s="126"/>
      <c r="G265" s="126"/>
      <c r="H265" s="126"/>
      <c r="I265" s="126"/>
      <c r="J265" s="126"/>
      <c r="K265" s="126"/>
      <c r="L265" s="94"/>
      <c r="M265" s="135"/>
      <c r="N265" s="134"/>
      <c r="O265" s="134"/>
      <c r="P265" s="134"/>
      <c r="Q265" s="134"/>
      <c r="R265" s="126"/>
      <c r="S265" s="126"/>
      <c r="DS265" s="132"/>
      <c r="DT265" s="132"/>
      <c r="DU265" s="132"/>
      <c r="DV265" s="132"/>
      <c r="DW265" s="132"/>
    </row>
    <row r="266" spans="1:127" hidden="1" x14ac:dyDescent="0.2">
      <c r="A266" s="126"/>
      <c r="B266" s="126"/>
      <c r="C266" s="126"/>
      <c r="D266" s="126"/>
      <c r="E266" s="126"/>
      <c r="F266" s="126"/>
      <c r="G266" s="126"/>
      <c r="H266" s="126"/>
      <c r="I266" s="126"/>
      <c r="J266" s="126"/>
      <c r="K266" s="126"/>
      <c r="L266" s="94"/>
      <c r="M266" s="135"/>
      <c r="N266" s="134"/>
      <c r="O266" s="134"/>
      <c r="P266" s="134"/>
      <c r="Q266" s="134"/>
      <c r="R266" s="126"/>
      <c r="S266" s="126"/>
      <c r="DS266" s="132"/>
      <c r="DT266" s="132"/>
      <c r="DU266" s="132"/>
      <c r="DV266" s="132"/>
      <c r="DW266" s="132"/>
    </row>
    <row r="267" spans="1:127" hidden="1" x14ac:dyDescent="0.2">
      <c r="A267" s="126"/>
      <c r="B267" s="126"/>
      <c r="C267" s="126"/>
      <c r="D267" s="126"/>
      <c r="E267" s="126"/>
      <c r="F267" s="126"/>
      <c r="G267" s="126"/>
      <c r="H267" s="126"/>
      <c r="I267" s="126"/>
      <c r="J267" s="126"/>
      <c r="K267" s="126"/>
      <c r="L267" s="94"/>
      <c r="M267" s="135"/>
      <c r="N267" s="134"/>
      <c r="O267" s="134"/>
      <c r="P267" s="134"/>
      <c r="Q267" s="134"/>
      <c r="R267" s="126"/>
      <c r="S267" s="126"/>
      <c r="DS267" s="132"/>
      <c r="DT267" s="132"/>
      <c r="DU267" s="132"/>
      <c r="DV267" s="132"/>
      <c r="DW267" s="132"/>
    </row>
    <row r="268" spans="1:127" hidden="1" x14ac:dyDescent="0.2">
      <c r="A268" s="126"/>
      <c r="B268" s="126"/>
      <c r="C268" s="126"/>
      <c r="D268" s="126"/>
      <c r="E268" s="126"/>
      <c r="F268" s="126"/>
      <c r="G268" s="126"/>
      <c r="H268" s="126"/>
      <c r="I268" s="126"/>
      <c r="J268" s="126"/>
      <c r="K268" s="126"/>
      <c r="L268" s="94"/>
      <c r="M268" s="135"/>
      <c r="N268" s="134"/>
      <c r="O268" s="134"/>
      <c r="P268" s="134"/>
      <c r="Q268" s="134"/>
      <c r="R268" s="126"/>
      <c r="S268" s="126"/>
      <c r="DS268" s="132"/>
      <c r="DT268" s="132"/>
      <c r="DU268" s="132"/>
      <c r="DV268" s="132"/>
      <c r="DW268" s="132"/>
    </row>
    <row r="269" spans="1:127" hidden="1" x14ac:dyDescent="0.2">
      <c r="A269" s="126"/>
      <c r="B269" s="126"/>
      <c r="C269" s="126"/>
      <c r="D269" s="126"/>
      <c r="E269" s="126"/>
      <c r="F269" s="126"/>
      <c r="G269" s="126"/>
      <c r="H269" s="126"/>
      <c r="I269" s="126"/>
      <c r="J269" s="126"/>
      <c r="K269" s="126"/>
      <c r="L269" s="94"/>
      <c r="M269" s="135"/>
      <c r="N269" s="134"/>
      <c r="O269" s="134"/>
      <c r="P269" s="134"/>
      <c r="Q269" s="134"/>
      <c r="R269" s="126"/>
      <c r="S269" s="126"/>
      <c r="DS269" s="132"/>
      <c r="DT269" s="132"/>
      <c r="DU269" s="132"/>
      <c r="DV269" s="132"/>
      <c r="DW269" s="132"/>
    </row>
    <row r="270" spans="1:127" hidden="1" x14ac:dyDescent="0.2">
      <c r="A270" s="126"/>
      <c r="B270" s="126"/>
      <c r="C270" s="126"/>
      <c r="D270" s="126"/>
      <c r="E270" s="126"/>
      <c r="F270" s="126"/>
      <c r="G270" s="126"/>
      <c r="H270" s="126"/>
      <c r="I270" s="126"/>
      <c r="J270" s="126"/>
      <c r="K270" s="126"/>
      <c r="L270" s="94"/>
      <c r="M270" s="135"/>
      <c r="N270" s="134"/>
      <c r="O270" s="134"/>
      <c r="P270" s="134"/>
      <c r="Q270" s="134"/>
      <c r="R270" s="126"/>
      <c r="S270" s="126"/>
      <c r="DS270" s="132"/>
      <c r="DT270" s="132"/>
      <c r="DU270" s="132"/>
      <c r="DV270" s="132"/>
      <c r="DW270" s="132"/>
    </row>
    <row r="271" spans="1:127" hidden="1" x14ac:dyDescent="0.2">
      <c r="A271" s="126"/>
      <c r="B271" s="126"/>
      <c r="C271" s="126"/>
      <c r="D271" s="126"/>
      <c r="E271" s="126"/>
      <c r="F271" s="126"/>
      <c r="G271" s="126"/>
      <c r="H271" s="126"/>
      <c r="I271" s="126"/>
      <c r="J271" s="126"/>
      <c r="K271" s="126"/>
      <c r="L271" s="94"/>
      <c r="M271" s="135"/>
      <c r="N271" s="134"/>
      <c r="O271" s="134"/>
      <c r="P271" s="134"/>
      <c r="Q271" s="134"/>
      <c r="R271" s="126"/>
      <c r="S271" s="126"/>
      <c r="DS271" s="132"/>
      <c r="DT271" s="132"/>
      <c r="DU271" s="132"/>
      <c r="DV271" s="132"/>
      <c r="DW271" s="132"/>
    </row>
    <row r="272" spans="1:127" hidden="1" x14ac:dyDescent="0.2">
      <c r="A272" s="126"/>
      <c r="B272" s="126"/>
      <c r="C272" s="126"/>
      <c r="D272" s="126"/>
      <c r="E272" s="126"/>
      <c r="F272" s="126"/>
      <c r="G272" s="126"/>
      <c r="H272" s="126"/>
      <c r="I272" s="126"/>
      <c r="J272" s="126"/>
      <c r="K272" s="126"/>
      <c r="L272" s="94"/>
      <c r="M272" s="135"/>
      <c r="N272" s="134"/>
      <c r="O272" s="134"/>
      <c r="P272" s="134"/>
      <c r="Q272" s="134"/>
      <c r="R272" s="126"/>
      <c r="S272" s="126"/>
      <c r="DS272" s="132"/>
      <c r="DT272" s="132"/>
      <c r="DU272" s="132"/>
      <c r="DV272" s="132"/>
      <c r="DW272" s="132"/>
    </row>
    <row r="273" spans="1:127" hidden="1" x14ac:dyDescent="0.2">
      <c r="A273" s="126"/>
      <c r="B273" s="126"/>
      <c r="C273" s="126"/>
      <c r="D273" s="126"/>
      <c r="E273" s="126"/>
      <c r="F273" s="126"/>
      <c r="G273" s="126"/>
      <c r="H273" s="126"/>
      <c r="I273" s="126"/>
      <c r="J273" s="126"/>
      <c r="K273" s="126"/>
      <c r="L273" s="94"/>
      <c r="M273" s="135"/>
      <c r="N273" s="134"/>
      <c r="O273" s="134"/>
      <c r="P273" s="134"/>
      <c r="Q273" s="134"/>
      <c r="R273" s="126"/>
      <c r="S273" s="126"/>
      <c r="DS273" s="132"/>
      <c r="DT273" s="132"/>
      <c r="DU273" s="132"/>
      <c r="DV273" s="132"/>
      <c r="DW273" s="132"/>
    </row>
    <row r="274" spans="1:127" hidden="1" x14ac:dyDescent="0.2">
      <c r="A274" s="126"/>
      <c r="B274" s="126"/>
      <c r="C274" s="126"/>
      <c r="D274" s="126"/>
      <c r="E274" s="126"/>
      <c r="F274" s="126"/>
      <c r="G274" s="126"/>
      <c r="H274" s="126"/>
      <c r="I274" s="126"/>
      <c r="J274" s="126"/>
      <c r="K274" s="126"/>
      <c r="L274" s="94"/>
      <c r="M274" s="135"/>
      <c r="N274" s="134"/>
      <c r="O274" s="134"/>
      <c r="P274" s="134"/>
      <c r="Q274" s="134"/>
      <c r="R274" s="126"/>
      <c r="S274" s="126"/>
      <c r="DS274" s="132"/>
      <c r="DT274" s="132"/>
      <c r="DU274" s="132"/>
      <c r="DV274" s="132"/>
      <c r="DW274" s="132"/>
    </row>
    <row r="275" spans="1:127" hidden="1" x14ac:dyDescent="0.2">
      <c r="A275" s="126"/>
      <c r="B275" s="126"/>
      <c r="C275" s="126"/>
      <c r="D275" s="126"/>
      <c r="E275" s="126"/>
      <c r="F275" s="126"/>
      <c r="G275" s="126"/>
      <c r="H275" s="126"/>
      <c r="I275" s="126"/>
      <c r="J275" s="126"/>
      <c r="K275" s="126"/>
      <c r="L275" s="94"/>
      <c r="M275" s="135"/>
      <c r="N275" s="134"/>
      <c r="O275" s="134"/>
      <c r="P275" s="134"/>
      <c r="Q275" s="134"/>
      <c r="R275" s="126"/>
      <c r="S275" s="126"/>
      <c r="DS275" s="132"/>
      <c r="DT275" s="132"/>
      <c r="DU275" s="132"/>
      <c r="DV275" s="132"/>
      <c r="DW275" s="132"/>
    </row>
    <row r="276" spans="1:127" hidden="1" x14ac:dyDescent="0.2">
      <c r="A276" s="126"/>
      <c r="B276" s="126"/>
      <c r="C276" s="126"/>
      <c r="D276" s="126"/>
      <c r="E276" s="126"/>
      <c r="F276" s="126"/>
      <c r="G276" s="126"/>
      <c r="H276" s="126"/>
      <c r="I276" s="126"/>
      <c r="J276" s="126"/>
      <c r="K276" s="126"/>
      <c r="L276" s="94"/>
      <c r="M276" s="135"/>
      <c r="N276" s="134"/>
      <c r="O276" s="134"/>
      <c r="P276" s="134"/>
      <c r="Q276" s="134"/>
      <c r="R276" s="126"/>
      <c r="S276" s="126"/>
      <c r="DS276" s="132"/>
      <c r="DT276" s="132"/>
      <c r="DU276" s="132"/>
      <c r="DV276" s="132"/>
      <c r="DW276" s="132"/>
    </row>
    <row r="277" spans="1:127" hidden="1" x14ac:dyDescent="0.2">
      <c r="A277" s="126"/>
      <c r="B277" s="126"/>
      <c r="C277" s="126"/>
      <c r="D277" s="126"/>
      <c r="E277" s="126"/>
      <c r="F277" s="126"/>
      <c r="G277" s="126"/>
      <c r="H277" s="126"/>
      <c r="I277" s="126"/>
      <c r="J277" s="126"/>
      <c r="K277" s="126"/>
      <c r="L277" s="94"/>
      <c r="M277" s="135"/>
      <c r="N277" s="134"/>
      <c r="O277" s="134"/>
      <c r="P277" s="134"/>
      <c r="Q277" s="134"/>
      <c r="R277" s="126"/>
      <c r="S277" s="126"/>
      <c r="DS277" s="132"/>
      <c r="DT277" s="132"/>
      <c r="DU277" s="132"/>
      <c r="DV277" s="132"/>
      <c r="DW277" s="132"/>
    </row>
    <row r="278" spans="1:127" hidden="1" x14ac:dyDescent="0.2">
      <c r="A278" s="126"/>
      <c r="B278" s="126"/>
      <c r="C278" s="126"/>
      <c r="D278" s="126"/>
      <c r="E278" s="126"/>
      <c r="F278" s="126"/>
      <c r="G278" s="126"/>
      <c r="H278" s="126"/>
      <c r="I278" s="126"/>
      <c r="J278" s="126"/>
      <c r="K278" s="126"/>
      <c r="L278" s="94"/>
      <c r="M278" s="135"/>
      <c r="N278" s="134"/>
      <c r="O278" s="134"/>
      <c r="P278" s="134"/>
      <c r="Q278" s="134"/>
      <c r="R278" s="126"/>
      <c r="S278" s="126"/>
      <c r="DS278" s="132"/>
      <c r="DT278" s="132"/>
      <c r="DU278" s="132"/>
      <c r="DV278" s="132"/>
      <c r="DW278" s="132"/>
    </row>
    <row r="279" spans="1:127" hidden="1" x14ac:dyDescent="0.2">
      <c r="A279" s="126"/>
      <c r="B279" s="126"/>
      <c r="C279" s="126"/>
      <c r="D279" s="126"/>
      <c r="E279" s="126"/>
      <c r="F279" s="126"/>
      <c r="G279" s="126"/>
      <c r="H279" s="126"/>
      <c r="I279" s="126"/>
      <c r="J279" s="126"/>
      <c r="K279" s="126"/>
      <c r="L279" s="94"/>
      <c r="M279" s="135"/>
      <c r="N279" s="134"/>
      <c r="O279" s="134"/>
      <c r="P279" s="134"/>
      <c r="Q279" s="134"/>
      <c r="R279" s="126"/>
      <c r="S279" s="126"/>
      <c r="DS279" s="132"/>
      <c r="DT279" s="132"/>
      <c r="DU279" s="132"/>
      <c r="DV279" s="132"/>
      <c r="DW279" s="132"/>
    </row>
    <row r="280" spans="1:127" hidden="1" x14ac:dyDescent="0.2">
      <c r="A280" s="126"/>
      <c r="B280" s="126"/>
      <c r="C280" s="126"/>
      <c r="D280" s="126"/>
      <c r="E280" s="126"/>
      <c r="F280" s="126"/>
      <c r="G280" s="126"/>
      <c r="H280" s="126"/>
      <c r="I280" s="126"/>
      <c r="J280" s="126"/>
      <c r="K280" s="126"/>
      <c r="L280" s="94"/>
      <c r="M280" s="135"/>
      <c r="N280" s="134"/>
      <c r="O280" s="134"/>
      <c r="P280" s="134"/>
      <c r="Q280" s="134"/>
      <c r="R280" s="126"/>
      <c r="S280" s="126"/>
      <c r="DS280" s="132"/>
      <c r="DT280" s="132"/>
      <c r="DU280" s="132"/>
      <c r="DV280" s="132"/>
      <c r="DW280" s="132"/>
    </row>
    <row r="281" spans="1:127" hidden="1" x14ac:dyDescent="0.2">
      <c r="A281" s="126"/>
      <c r="B281" s="126"/>
      <c r="C281" s="126"/>
      <c r="D281" s="126"/>
      <c r="E281" s="126"/>
      <c r="F281" s="126"/>
      <c r="G281" s="126"/>
      <c r="H281" s="126"/>
      <c r="I281" s="126"/>
      <c r="J281" s="126"/>
      <c r="K281" s="126"/>
      <c r="L281" s="94"/>
      <c r="M281" s="135"/>
      <c r="N281" s="134"/>
      <c r="O281" s="134"/>
      <c r="P281" s="134"/>
      <c r="Q281" s="134"/>
      <c r="R281" s="126"/>
      <c r="S281" s="126"/>
      <c r="DS281" s="132"/>
      <c r="DT281" s="132"/>
      <c r="DU281" s="132"/>
      <c r="DV281" s="132"/>
      <c r="DW281" s="132"/>
    </row>
    <row r="282" spans="1:127" hidden="1" x14ac:dyDescent="0.2">
      <c r="A282" s="126"/>
      <c r="B282" s="126"/>
      <c r="C282" s="126"/>
      <c r="D282" s="126"/>
      <c r="E282" s="126"/>
      <c r="F282" s="126"/>
      <c r="G282" s="126"/>
      <c r="H282" s="126"/>
      <c r="I282" s="126"/>
      <c r="J282" s="126"/>
      <c r="K282" s="126"/>
      <c r="L282" s="94"/>
      <c r="M282" s="135"/>
      <c r="N282" s="134"/>
      <c r="O282" s="134"/>
      <c r="P282" s="134"/>
      <c r="Q282" s="134"/>
      <c r="R282" s="126"/>
      <c r="S282" s="126"/>
      <c r="DS282" s="132"/>
      <c r="DT282" s="132"/>
      <c r="DU282" s="132"/>
      <c r="DV282" s="132"/>
      <c r="DW282" s="132"/>
    </row>
    <row r="283" spans="1:127" hidden="1" x14ac:dyDescent="0.2">
      <c r="A283" s="126"/>
      <c r="B283" s="126"/>
      <c r="C283" s="126"/>
      <c r="D283" s="126"/>
      <c r="E283" s="126"/>
      <c r="F283" s="126"/>
      <c r="G283" s="126"/>
      <c r="H283" s="126"/>
      <c r="I283" s="126"/>
      <c r="J283" s="126"/>
      <c r="K283" s="126"/>
      <c r="L283" s="94"/>
      <c r="M283" s="135"/>
      <c r="N283" s="134"/>
      <c r="O283" s="134"/>
      <c r="P283" s="134"/>
      <c r="Q283" s="134"/>
      <c r="R283" s="126"/>
      <c r="S283" s="126"/>
      <c r="DS283" s="132"/>
      <c r="DT283" s="132"/>
      <c r="DU283" s="132"/>
      <c r="DV283" s="132"/>
      <c r="DW283" s="132"/>
    </row>
    <row r="284" spans="1:127" hidden="1" x14ac:dyDescent="0.2">
      <c r="A284" s="126"/>
      <c r="B284" s="126"/>
      <c r="C284" s="126"/>
      <c r="D284" s="126"/>
      <c r="E284" s="126"/>
      <c r="F284" s="126"/>
      <c r="G284" s="126"/>
      <c r="H284" s="126"/>
      <c r="I284" s="126"/>
      <c r="J284" s="126"/>
      <c r="K284" s="126"/>
      <c r="L284" s="94"/>
      <c r="M284" s="135"/>
      <c r="N284" s="134"/>
      <c r="O284" s="134"/>
      <c r="P284" s="134"/>
      <c r="Q284" s="134"/>
      <c r="R284" s="126"/>
      <c r="S284" s="126"/>
      <c r="DS284" s="132"/>
      <c r="DT284" s="132"/>
      <c r="DU284" s="132"/>
      <c r="DV284" s="132"/>
      <c r="DW284" s="132"/>
    </row>
    <row r="285" spans="1:127" hidden="1" x14ac:dyDescent="0.2">
      <c r="A285" s="126"/>
      <c r="B285" s="126"/>
      <c r="C285" s="126"/>
      <c r="D285" s="126"/>
      <c r="E285" s="126"/>
      <c r="F285" s="126"/>
      <c r="G285" s="126"/>
      <c r="H285" s="126"/>
      <c r="I285" s="126"/>
      <c r="J285" s="126"/>
      <c r="K285" s="126"/>
      <c r="L285" s="94"/>
      <c r="M285" s="135"/>
      <c r="N285" s="134"/>
      <c r="O285" s="134"/>
      <c r="P285" s="134"/>
      <c r="Q285" s="134"/>
      <c r="R285" s="126"/>
      <c r="S285" s="126"/>
      <c r="DS285" s="132"/>
      <c r="DT285" s="132"/>
      <c r="DU285" s="132"/>
      <c r="DV285" s="132"/>
      <c r="DW285" s="132"/>
    </row>
    <row r="286" spans="1:127" hidden="1" x14ac:dyDescent="0.2">
      <c r="A286" s="126"/>
      <c r="B286" s="126"/>
      <c r="C286" s="126"/>
      <c r="D286" s="126"/>
      <c r="E286" s="126"/>
      <c r="F286" s="126"/>
      <c r="G286" s="126"/>
      <c r="H286" s="126"/>
      <c r="I286" s="126"/>
      <c r="J286" s="126"/>
      <c r="K286" s="126"/>
      <c r="L286" s="94"/>
      <c r="M286" s="135"/>
      <c r="N286" s="134"/>
      <c r="O286" s="134"/>
      <c r="P286" s="134"/>
      <c r="Q286" s="134"/>
      <c r="R286" s="126"/>
      <c r="S286" s="126"/>
      <c r="DS286" s="132"/>
      <c r="DT286" s="132"/>
      <c r="DU286" s="132"/>
      <c r="DV286" s="132"/>
      <c r="DW286" s="132"/>
    </row>
    <row r="287" spans="1:127" hidden="1" x14ac:dyDescent="0.2">
      <c r="A287" s="126"/>
      <c r="B287" s="126"/>
      <c r="C287" s="126"/>
      <c r="D287" s="126"/>
      <c r="E287" s="126"/>
      <c r="F287" s="126"/>
      <c r="G287" s="126"/>
      <c r="H287" s="126"/>
      <c r="I287" s="126"/>
      <c r="J287" s="126"/>
      <c r="K287" s="126"/>
      <c r="L287" s="94"/>
      <c r="M287" s="135"/>
      <c r="N287" s="134"/>
      <c r="O287" s="134"/>
      <c r="P287" s="134"/>
      <c r="Q287" s="134"/>
      <c r="R287" s="126"/>
      <c r="S287" s="126"/>
      <c r="DS287" s="132"/>
      <c r="DT287" s="132"/>
      <c r="DU287" s="132"/>
      <c r="DV287" s="132"/>
      <c r="DW287" s="132"/>
    </row>
    <row r="288" spans="1:127" hidden="1" x14ac:dyDescent="0.2">
      <c r="A288" s="126"/>
      <c r="B288" s="126"/>
      <c r="C288" s="126"/>
      <c r="D288" s="126"/>
      <c r="E288" s="126"/>
      <c r="F288" s="126"/>
      <c r="G288" s="126"/>
      <c r="H288" s="126"/>
      <c r="I288" s="126"/>
      <c r="J288" s="126"/>
      <c r="K288" s="126"/>
      <c r="L288" s="94"/>
      <c r="M288" s="135"/>
      <c r="N288" s="134"/>
      <c r="O288" s="134"/>
      <c r="P288" s="134"/>
      <c r="Q288" s="134"/>
      <c r="R288" s="126"/>
      <c r="S288" s="126"/>
      <c r="DS288" s="132"/>
      <c r="DT288" s="132"/>
      <c r="DU288" s="132"/>
      <c r="DV288" s="132"/>
      <c r="DW288" s="132"/>
    </row>
    <row r="289" spans="1:127" hidden="1" x14ac:dyDescent="0.2">
      <c r="A289" s="126"/>
      <c r="B289" s="126"/>
      <c r="C289" s="126"/>
      <c r="D289" s="126"/>
      <c r="E289" s="126"/>
      <c r="F289" s="126"/>
      <c r="G289" s="126"/>
      <c r="H289" s="126"/>
      <c r="I289" s="126"/>
      <c r="J289" s="126"/>
      <c r="K289" s="126"/>
      <c r="L289" s="94"/>
      <c r="M289" s="135"/>
      <c r="N289" s="134"/>
      <c r="O289" s="134"/>
      <c r="P289" s="134"/>
      <c r="Q289" s="134"/>
      <c r="R289" s="126"/>
      <c r="S289" s="126"/>
      <c r="DS289" s="132"/>
      <c r="DT289" s="132"/>
      <c r="DU289" s="132"/>
      <c r="DV289" s="132"/>
      <c r="DW289" s="132"/>
    </row>
    <row r="290" spans="1:127" hidden="1" x14ac:dyDescent="0.2">
      <c r="A290" s="126"/>
      <c r="B290" s="126"/>
      <c r="C290" s="126"/>
      <c r="D290" s="126"/>
      <c r="E290" s="126"/>
      <c r="F290" s="126"/>
      <c r="G290" s="126"/>
      <c r="H290" s="126"/>
      <c r="I290" s="126"/>
      <c r="J290" s="126"/>
      <c r="K290" s="126"/>
      <c r="L290" s="94"/>
      <c r="M290" s="135"/>
      <c r="N290" s="134"/>
      <c r="O290" s="134"/>
      <c r="P290" s="134"/>
      <c r="Q290" s="134"/>
      <c r="R290" s="126"/>
      <c r="S290" s="126"/>
      <c r="DS290" s="132"/>
      <c r="DT290" s="132"/>
      <c r="DU290" s="132"/>
      <c r="DV290" s="132"/>
      <c r="DW290" s="132"/>
    </row>
    <row r="291" spans="1:127" hidden="1" x14ac:dyDescent="0.2">
      <c r="A291" s="126"/>
      <c r="B291" s="126"/>
      <c r="C291" s="126"/>
      <c r="D291" s="126"/>
      <c r="E291" s="126"/>
      <c r="F291" s="126"/>
      <c r="G291" s="126"/>
      <c r="H291" s="126"/>
      <c r="I291" s="126"/>
      <c r="J291" s="126"/>
      <c r="K291" s="126"/>
      <c r="L291" s="94"/>
      <c r="M291" s="135"/>
      <c r="N291" s="134"/>
      <c r="O291" s="134"/>
      <c r="P291" s="134"/>
      <c r="Q291" s="134"/>
      <c r="R291" s="126"/>
      <c r="S291" s="126"/>
      <c r="DS291" s="132"/>
      <c r="DT291" s="132"/>
      <c r="DU291" s="132"/>
      <c r="DV291" s="132"/>
      <c r="DW291" s="132"/>
    </row>
    <row r="292" spans="1:127" hidden="1" x14ac:dyDescent="0.2">
      <c r="A292" s="126"/>
      <c r="B292" s="126"/>
      <c r="C292" s="126"/>
      <c r="D292" s="126"/>
      <c r="E292" s="126"/>
      <c r="F292" s="126"/>
      <c r="G292" s="126"/>
      <c r="H292" s="126"/>
      <c r="I292" s="126"/>
      <c r="J292" s="126"/>
      <c r="K292" s="126"/>
      <c r="L292" s="94"/>
      <c r="M292" s="135"/>
      <c r="N292" s="134"/>
      <c r="O292" s="134"/>
      <c r="P292" s="134"/>
      <c r="Q292" s="134"/>
      <c r="R292" s="126"/>
      <c r="S292" s="126"/>
      <c r="DS292" s="132"/>
      <c r="DT292" s="132"/>
      <c r="DU292" s="132"/>
      <c r="DV292" s="132"/>
      <c r="DW292" s="132"/>
    </row>
    <row r="293" spans="1:127" hidden="1" x14ac:dyDescent="0.2">
      <c r="A293" s="126"/>
      <c r="B293" s="126"/>
      <c r="C293" s="126"/>
      <c r="D293" s="126"/>
      <c r="E293" s="126"/>
      <c r="F293" s="126"/>
      <c r="G293" s="126"/>
      <c r="H293" s="126"/>
      <c r="I293" s="126"/>
      <c r="J293" s="126"/>
      <c r="K293" s="126"/>
      <c r="L293" s="94"/>
      <c r="M293" s="135"/>
      <c r="N293" s="134"/>
      <c r="O293" s="134"/>
      <c r="P293" s="134"/>
      <c r="Q293" s="134"/>
      <c r="R293" s="126"/>
      <c r="S293" s="126"/>
      <c r="DS293" s="132"/>
      <c r="DT293" s="132"/>
      <c r="DU293" s="132"/>
      <c r="DV293" s="132"/>
      <c r="DW293" s="132"/>
    </row>
    <row r="294" spans="1:127" hidden="1" x14ac:dyDescent="0.2">
      <c r="A294" s="126"/>
      <c r="B294" s="126"/>
      <c r="C294" s="126"/>
      <c r="D294" s="126"/>
      <c r="E294" s="126"/>
      <c r="F294" s="126"/>
      <c r="G294" s="126"/>
      <c r="H294" s="126"/>
      <c r="I294" s="126"/>
      <c r="J294" s="126"/>
      <c r="K294" s="126"/>
      <c r="L294" s="94"/>
      <c r="M294" s="135"/>
      <c r="N294" s="134"/>
      <c r="O294" s="134"/>
      <c r="P294" s="134"/>
      <c r="Q294" s="134"/>
      <c r="R294" s="126"/>
      <c r="S294" s="126"/>
      <c r="DS294" s="132"/>
      <c r="DT294" s="132"/>
      <c r="DU294" s="132"/>
      <c r="DV294" s="132"/>
      <c r="DW294" s="132"/>
    </row>
    <row r="295" spans="1:127" hidden="1" x14ac:dyDescent="0.2">
      <c r="A295" s="126"/>
      <c r="B295" s="126"/>
      <c r="C295" s="126"/>
      <c r="D295" s="126"/>
      <c r="E295" s="126"/>
      <c r="F295" s="126"/>
      <c r="G295" s="126"/>
      <c r="H295" s="126"/>
      <c r="I295" s="126"/>
      <c r="J295" s="126"/>
      <c r="K295" s="126"/>
      <c r="L295" s="94"/>
      <c r="M295" s="135"/>
      <c r="N295" s="134"/>
      <c r="O295" s="134"/>
      <c r="P295" s="134"/>
      <c r="Q295" s="134"/>
      <c r="R295" s="126"/>
      <c r="S295" s="126"/>
      <c r="DS295" s="132"/>
      <c r="DT295" s="132"/>
      <c r="DU295" s="132"/>
      <c r="DV295" s="132"/>
      <c r="DW295" s="132"/>
    </row>
    <row r="296" spans="1:127" hidden="1" x14ac:dyDescent="0.2">
      <c r="A296" s="126"/>
      <c r="B296" s="126"/>
      <c r="C296" s="126"/>
      <c r="D296" s="126"/>
      <c r="E296" s="126"/>
      <c r="F296" s="126"/>
      <c r="G296" s="126"/>
      <c r="H296" s="126"/>
      <c r="I296" s="126"/>
      <c r="J296" s="126"/>
      <c r="K296" s="126"/>
      <c r="L296" s="94"/>
      <c r="M296" s="135"/>
      <c r="N296" s="134"/>
      <c r="O296" s="134"/>
      <c r="P296" s="134"/>
      <c r="Q296" s="134"/>
      <c r="R296" s="126"/>
      <c r="S296" s="126"/>
      <c r="DS296" s="132"/>
      <c r="DT296" s="132"/>
      <c r="DU296" s="132"/>
      <c r="DV296" s="132"/>
      <c r="DW296" s="132"/>
    </row>
    <row r="297" spans="1:127" hidden="1" x14ac:dyDescent="0.2">
      <c r="A297" s="126"/>
      <c r="B297" s="126"/>
      <c r="C297" s="126"/>
      <c r="D297" s="126"/>
      <c r="E297" s="126"/>
      <c r="F297" s="126"/>
      <c r="G297" s="126"/>
      <c r="H297" s="126"/>
      <c r="I297" s="126"/>
      <c r="J297" s="126"/>
      <c r="K297" s="126"/>
      <c r="L297" s="94"/>
      <c r="M297" s="135"/>
      <c r="N297" s="134"/>
      <c r="O297" s="134"/>
      <c r="P297" s="134"/>
      <c r="Q297" s="134"/>
      <c r="R297" s="126"/>
      <c r="S297" s="126"/>
      <c r="DS297" s="132"/>
      <c r="DT297" s="132"/>
      <c r="DU297" s="132"/>
      <c r="DV297" s="132"/>
      <c r="DW297" s="132"/>
    </row>
    <row r="298" spans="1:127" hidden="1" x14ac:dyDescent="0.2">
      <c r="A298" s="126"/>
      <c r="B298" s="126"/>
      <c r="C298" s="126"/>
      <c r="D298" s="126"/>
      <c r="E298" s="126"/>
      <c r="F298" s="126"/>
      <c r="G298" s="126"/>
      <c r="H298" s="126"/>
      <c r="I298" s="126"/>
      <c r="J298" s="126"/>
      <c r="K298" s="126"/>
      <c r="L298" s="94"/>
      <c r="M298" s="135"/>
      <c r="N298" s="134"/>
      <c r="O298" s="134"/>
      <c r="P298" s="134"/>
      <c r="Q298" s="134"/>
      <c r="R298" s="126"/>
      <c r="S298" s="126"/>
      <c r="DS298" s="132"/>
      <c r="DT298" s="132"/>
      <c r="DU298" s="132"/>
      <c r="DV298" s="132"/>
      <c r="DW298" s="132"/>
    </row>
    <row r="299" spans="1:127" hidden="1" x14ac:dyDescent="0.2">
      <c r="A299" s="126"/>
      <c r="B299" s="126"/>
      <c r="C299" s="126"/>
      <c r="D299" s="126"/>
      <c r="E299" s="126"/>
      <c r="F299" s="126"/>
      <c r="G299" s="126"/>
      <c r="H299" s="126"/>
      <c r="I299" s="126"/>
      <c r="J299" s="126"/>
      <c r="K299" s="126"/>
      <c r="L299" s="94"/>
      <c r="M299" s="135"/>
      <c r="N299" s="134"/>
      <c r="O299" s="134"/>
      <c r="P299" s="134"/>
      <c r="Q299" s="134"/>
      <c r="R299" s="126"/>
      <c r="S299" s="126"/>
      <c r="DS299" s="132"/>
      <c r="DT299" s="132"/>
      <c r="DU299" s="132"/>
      <c r="DV299" s="132"/>
      <c r="DW299" s="132"/>
    </row>
    <row r="300" spans="1:127" hidden="1" x14ac:dyDescent="0.2">
      <c r="A300" s="126"/>
      <c r="B300" s="126"/>
      <c r="C300" s="126"/>
      <c r="D300" s="126"/>
      <c r="E300" s="126"/>
      <c r="F300" s="126"/>
      <c r="G300" s="126"/>
      <c r="H300" s="126"/>
      <c r="I300" s="126"/>
      <c r="J300" s="126"/>
      <c r="K300" s="126"/>
      <c r="L300" s="94"/>
      <c r="M300" s="135"/>
      <c r="N300" s="134"/>
      <c r="O300" s="134"/>
      <c r="P300" s="134"/>
      <c r="Q300" s="134"/>
      <c r="R300" s="126"/>
      <c r="S300" s="126"/>
      <c r="DS300" s="132"/>
      <c r="DT300" s="132"/>
      <c r="DU300" s="132"/>
      <c r="DV300" s="132"/>
      <c r="DW300" s="132"/>
    </row>
    <row r="301" spans="1:127" hidden="1" x14ac:dyDescent="0.2">
      <c r="A301" s="126"/>
      <c r="B301" s="126"/>
      <c r="C301" s="126"/>
      <c r="D301" s="126"/>
      <c r="E301" s="126"/>
      <c r="F301" s="126"/>
      <c r="G301" s="126"/>
      <c r="H301" s="126"/>
      <c r="I301" s="126"/>
      <c r="J301" s="126"/>
      <c r="K301" s="126"/>
      <c r="L301" s="94"/>
      <c r="M301" s="135"/>
      <c r="N301" s="134"/>
      <c r="O301" s="134"/>
      <c r="P301" s="134"/>
      <c r="Q301" s="134"/>
      <c r="R301" s="126"/>
      <c r="S301" s="126"/>
      <c r="DS301" s="132"/>
      <c r="DT301" s="132"/>
      <c r="DU301" s="132"/>
      <c r="DV301" s="132"/>
      <c r="DW301" s="132"/>
    </row>
    <row r="302" spans="1:127" hidden="1" x14ac:dyDescent="0.2">
      <c r="A302" s="126"/>
      <c r="B302" s="126"/>
      <c r="C302" s="126"/>
      <c r="D302" s="126"/>
      <c r="E302" s="126"/>
      <c r="F302" s="126"/>
      <c r="G302" s="126"/>
      <c r="H302" s="126"/>
      <c r="I302" s="126"/>
      <c r="J302" s="126"/>
      <c r="K302" s="126"/>
      <c r="L302" s="94"/>
      <c r="M302" s="135"/>
      <c r="N302" s="134"/>
      <c r="O302" s="134"/>
      <c r="P302" s="134"/>
      <c r="Q302" s="134"/>
      <c r="R302" s="126"/>
      <c r="S302" s="126"/>
      <c r="DS302" s="132"/>
      <c r="DT302" s="132"/>
      <c r="DU302" s="132"/>
      <c r="DV302" s="132"/>
      <c r="DW302" s="132"/>
    </row>
    <row r="303" spans="1:127" hidden="1" x14ac:dyDescent="0.2">
      <c r="A303" s="126"/>
      <c r="B303" s="126"/>
      <c r="C303" s="126"/>
      <c r="D303" s="126"/>
      <c r="E303" s="126"/>
      <c r="F303" s="126"/>
      <c r="G303" s="126"/>
      <c r="H303" s="126"/>
      <c r="I303" s="126"/>
      <c r="J303" s="126"/>
      <c r="K303" s="126"/>
      <c r="L303" s="94"/>
      <c r="M303" s="135"/>
      <c r="N303" s="134"/>
      <c r="O303" s="134"/>
      <c r="P303" s="134"/>
      <c r="Q303" s="134"/>
      <c r="R303" s="126"/>
      <c r="S303" s="126"/>
      <c r="DS303" s="132"/>
      <c r="DT303" s="132"/>
      <c r="DU303" s="132"/>
      <c r="DV303" s="132"/>
      <c r="DW303" s="132"/>
    </row>
    <row r="304" spans="1:127" hidden="1" x14ac:dyDescent="0.2">
      <c r="A304" s="126"/>
      <c r="B304" s="126"/>
      <c r="C304" s="126"/>
      <c r="D304" s="126"/>
      <c r="E304" s="126"/>
      <c r="F304" s="126"/>
      <c r="G304" s="126"/>
      <c r="H304" s="126"/>
      <c r="I304" s="126"/>
      <c r="J304" s="126"/>
      <c r="K304" s="126"/>
      <c r="L304" s="94"/>
      <c r="M304" s="135"/>
      <c r="N304" s="134"/>
      <c r="O304" s="134"/>
      <c r="P304" s="134"/>
      <c r="Q304" s="134"/>
      <c r="R304" s="126"/>
      <c r="S304" s="126"/>
      <c r="DS304" s="132"/>
      <c r="DT304" s="132"/>
      <c r="DU304" s="132"/>
      <c r="DV304" s="132"/>
      <c r="DW304" s="132"/>
    </row>
    <row r="305" spans="1:127" hidden="1" x14ac:dyDescent="0.2">
      <c r="A305" s="126"/>
      <c r="B305" s="126"/>
      <c r="C305" s="126"/>
      <c r="D305" s="126"/>
      <c r="E305" s="126"/>
      <c r="F305" s="126"/>
      <c r="G305" s="126"/>
      <c r="H305" s="126"/>
      <c r="I305" s="126"/>
      <c r="J305" s="126"/>
      <c r="K305" s="126"/>
      <c r="L305" s="94"/>
      <c r="M305" s="135"/>
      <c r="N305" s="134"/>
      <c r="O305" s="134"/>
      <c r="P305" s="134"/>
      <c r="Q305" s="134"/>
      <c r="R305" s="126"/>
      <c r="S305" s="126"/>
      <c r="DS305" s="132"/>
      <c r="DT305" s="132"/>
      <c r="DU305" s="132"/>
      <c r="DV305" s="132"/>
      <c r="DW305" s="132"/>
    </row>
    <row r="306" spans="1:127" hidden="1" x14ac:dyDescent="0.2">
      <c r="A306" s="126"/>
      <c r="B306" s="126"/>
      <c r="C306" s="126"/>
      <c r="D306" s="126"/>
      <c r="E306" s="126"/>
      <c r="F306" s="126"/>
      <c r="G306" s="126"/>
      <c r="H306" s="126"/>
      <c r="I306" s="126"/>
      <c r="J306" s="126"/>
      <c r="K306" s="126"/>
      <c r="L306" s="94"/>
      <c r="M306" s="135"/>
      <c r="N306" s="134"/>
      <c r="O306" s="134"/>
      <c r="P306" s="134"/>
      <c r="Q306" s="134"/>
      <c r="R306" s="126"/>
      <c r="S306" s="126"/>
      <c r="DS306" s="132"/>
      <c r="DT306" s="132"/>
      <c r="DU306" s="132"/>
      <c r="DV306" s="132"/>
      <c r="DW306" s="132"/>
    </row>
    <row r="307" spans="1:127" hidden="1" x14ac:dyDescent="0.2">
      <c r="A307" s="126"/>
      <c r="B307" s="126"/>
      <c r="C307" s="126"/>
      <c r="D307" s="126"/>
      <c r="E307" s="126"/>
      <c r="F307" s="126"/>
      <c r="G307" s="126"/>
      <c r="H307" s="126"/>
      <c r="I307" s="126"/>
      <c r="J307" s="126"/>
      <c r="K307" s="126"/>
      <c r="L307" s="94"/>
      <c r="M307" s="135"/>
      <c r="N307" s="134"/>
      <c r="O307" s="134"/>
      <c r="P307" s="134"/>
      <c r="Q307" s="134"/>
      <c r="R307" s="126"/>
      <c r="S307" s="126"/>
      <c r="DS307" s="132"/>
      <c r="DT307" s="132"/>
      <c r="DU307" s="132"/>
      <c r="DV307" s="132"/>
      <c r="DW307" s="132"/>
    </row>
    <row r="308" spans="1:127" hidden="1" x14ac:dyDescent="0.2">
      <c r="A308" s="126"/>
      <c r="B308" s="126"/>
      <c r="C308" s="126"/>
      <c r="D308" s="126"/>
      <c r="E308" s="126"/>
      <c r="F308" s="126"/>
      <c r="G308" s="126"/>
      <c r="H308" s="126"/>
      <c r="I308" s="126"/>
      <c r="J308" s="126"/>
      <c r="K308" s="126"/>
      <c r="L308" s="94"/>
      <c r="M308" s="135"/>
      <c r="N308" s="134"/>
      <c r="O308" s="134"/>
      <c r="P308" s="134"/>
      <c r="Q308" s="134"/>
      <c r="R308" s="126"/>
      <c r="S308" s="126"/>
      <c r="DS308" s="132"/>
      <c r="DT308" s="132"/>
      <c r="DU308" s="132"/>
      <c r="DV308" s="132"/>
      <c r="DW308" s="132"/>
    </row>
    <row r="309" spans="1:127" hidden="1" x14ac:dyDescent="0.2">
      <c r="A309" s="126"/>
      <c r="B309" s="126"/>
      <c r="C309" s="126"/>
      <c r="D309" s="126"/>
      <c r="E309" s="126"/>
      <c r="F309" s="126"/>
      <c r="G309" s="126"/>
      <c r="H309" s="126"/>
      <c r="I309" s="126"/>
      <c r="J309" s="126"/>
      <c r="K309" s="126"/>
      <c r="L309" s="94"/>
      <c r="M309" s="135"/>
      <c r="N309" s="134"/>
      <c r="O309" s="134"/>
      <c r="P309" s="134"/>
      <c r="Q309" s="134"/>
      <c r="R309" s="126"/>
      <c r="S309" s="126"/>
      <c r="DS309" s="132"/>
      <c r="DT309" s="132"/>
      <c r="DU309" s="132"/>
      <c r="DV309" s="132"/>
      <c r="DW309" s="132"/>
    </row>
    <row r="310" spans="1:127" hidden="1" x14ac:dyDescent="0.2">
      <c r="A310" s="126"/>
      <c r="B310" s="126"/>
      <c r="C310" s="126"/>
      <c r="D310" s="126"/>
      <c r="E310" s="126"/>
      <c r="F310" s="126"/>
      <c r="G310" s="126"/>
      <c r="H310" s="126"/>
      <c r="I310" s="126"/>
      <c r="J310" s="126"/>
      <c r="K310" s="126"/>
      <c r="L310" s="94"/>
      <c r="M310" s="135"/>
      <c r="N310" s="134"/>
      <c r="O310" s="134"/>
      <c r="P310" s="134"/>
      <c r="Q310" s="134"/>
      <c r="R310" s="126"/>
      <c r="S310" s="126"/>
      <c r="DS310" s="132"/>
      <c r="DT310" s="132"/>
      <c r="DU310" s="132"/>
      <c r="DV310" s="132"/>
      <c r="DW310" s="132"/>
    </row>
    <row r="311" spans="1:127" hidden="1" x14ac:dyDescent="0.2">
      <c r="A311" s="126"/>
      <c r="B311" s="126"/>
      <c r="C311" s="126"/>
      <c r="D311" s="126"/>
      <c r="E311" s="126"/>
      <c r="F311" s="126"/>
      <c r="G311" s="126"/>
      <c r="H311" s="126"/>
      <c r="I311" s="126"/>
      <c r="J311" s="126"/>
      <c r="K311" s="126"/>
      <c r="L311" s="94"/>
      <c r="M311" s="135"/>
      <c r="N311" s="134"/>
      <c r="O311" s="134"/>
      <c r="P311" s="134"/>
      <c r="Q311" s="134"/>
      <c r="R311" s="126"/>
      <c r="S311" s="126"/>
      <c r="DS311" s="132"/>
      <c r="DT311" s="132"/>
      <c r="DU311" s="132"/>
      <c r="DV311" s="132"/>
      <c r="DW311" s="132"/>
    </row>
    <row r="312" spans="1:127" hidden="1" x14ac:dyDescent="0.2">
      <c r="A312" s="126"/>
      <c r="B312" s="126"/>
      <c r="C312" s="126"/>
      <c r="D312" s="126"/>
      <c r="E312" s="126"/>
      <c r="F312" s="126"/>
      <c r="G312" s="126"/>
      <c r="H312" s="126"/>
      <c r="I312" s="126"/>
      <c r="J312" s="126"/>
      <c r="K312" s="126"/>
      <c r="L312" s="94"/>
      <c r="M312" s="135"/>
      <c r="N312" s="134"/>
      <c r="O312" s="134"/>
      <c r="P312" s="134"/>
      <c r="Q312" s="134"/>
      <c r="R312" s="126"/>
      <c r="S312" s="126"/>
      <c r="DS312" s="132"/>
      <c r="DT312" s="132"/>
      <c r="DU312" s="132"/>
      <c r="DV312" s="132"/>
      <c r="DW312" s="132"/>
    </row>
    <row r="313" spans="1:127" hidden="1" x14ac:dyDescent="0.2">
      <c r="A313" s="126"/>
      <c r="B313" s="126"/>
      <c r="C313" s="126"/>
      <c r="D313" s="126"/>
      <c r="E313" s="126"/>
      <c r="F313" s="126"/>
      <c r="G313" s="126"/>
      <c r="H313" s="126"/>
      <c r="I313" s="126"/>
      <c r="J313" s="126"/>
      <c r="K313" s="126"/>
      <c r="L313" s="94"/>
      <c r="M313" s="135"/>
      <c r="N313" s="134"/>
      <c r="O313" s="134"/>
      <c r="P313" s="134"/>
      <c r="Q313" s="134"/>
      <c r="R313" s="126"/>
      <c r="S313" s="126"/>
      <c r="DS313" s="132"/>
      <c r="DT313" s="132"/>
      <c r="DU313" s="132"/>
      <c r="DV313" s="132"/>
      <c r="DW313" s="132"/>
    </row>
    <row r="314" spans="1:127" hidden="1" x14ac:dyDescent="0.2">
      <c r="A314" s="126"/>
      <c r="B314" s="126"/>
      <c r="C314" s="126"/>
      <c r="D314" s="126"/>
      <c r="E314" s="126"/>
      <c r="F314" s="126"/>
      <c r="G314" s="126"/>
      <c r="H314" s="126"/>
      <c r="I314" s="126"/>
      <c r="J314" s="126"/>
      <c r="K314" s="126"/>
      <c r="L314" s="94"/>
      <c r="M314" s="135"/>
      <c r="N314" s="134"/>
      <c r="O314" s="134"/>
      <c r="P314" s="134"/>
      <c r="Q314" s="134"/>
      <c r="R314" s="126"/>
      <c r="S314" s="126"/>
      <c r="DS314" s="132"/>
      <c r="DT314" s="132"/>
      <c r="DU314" s="132"/>
      <c r="DV314" s="132"/>
      <c r="DW314" s="132"/>
    </row>
    <row r="315" spans="1:127" hidden="1" x14ac:dyDescent="0.2">
      <c r="A315" s="126"/>
      <c r="B315" s="126"/>
      <c r="C315" s="126"/>
      <c r="D315" s="126"/>
      <c r="E315" s="126"/>
      <c r="F315" s="126"/>
      <c r="G315" s="126"/>
      <c r="H315" s="126"/>
      <c r="I315" s="126"/>
      <c r="J315" s="126"/>
      <c r="K315" s="126"/>
      <c r="L315" s="94"/>
      <c r="M315" s="135"/>
      <c r="N315" s="134"/>
      <c r="O315" s="134"/>
      <c r="P315" s="134"/>
      <c r="Q315" s="134"/>
      <c r="R315" s="126"/>
      <c r="S315" s="126"/>
      <c r="DS315" s="132"/>
      <c r="DT315" s="132"/>
      <c r="DU315" s="132"/>
      <c r="DV315" s="132"/>
      <c r="DW315" s="132"/>
    </row>
    <row r="316" spans="1:127" hidden="1" x14ac:dyDescent="0.2">
      <c r="A316" s="126"/>
      <c r="B316" s="126"/>
      <c r="C316" s="126"/>
      <c r="D316" s="126"/>
      <c r="E316" s="126"/>
      <c r="F316" s="126"/>
      <c r="G316" s="126"/>
      <c r="H316" s="126"/>
      <c r="I316" s="126"/>
      <c r="J316" s="126"/>
      <c r="K316" s="126"/>
      <c r="L316" s="94"/>
      <c r="M316" s="135"/>
      <c r="N316" s="134"/>
      <c r="O316" s="134"/>
      <c r="P316" s="134"/>
      <c r="Q316" s="134"/>
      <c r="R316" s="126"/>
      <c r="S316" s="126"/>
      <c r="DS316" s="132"/>
      <c r="DT316" s="132"/>
      <c r="DU316" s="132"/>
      <c r="DV316" s="132"/>
      <c r="DW316" s="132"/>
    </row>
    <row r="317" spans="1:127" hidden="1" x14ac:dyDescent="0.2">
      <c r="A317" s="126"/>
      <c r="B317" s="126"/>
      <c r="C317" s="126"/>
      <c r="D317" s="126"/>
      <c r="E317" s="126"/>
      <c r="F317" s="126"/>
      <c r="G317" s="126"/>
      <c r="H317" s="126"/>
      <c r="I317" s="126"/>
      <c r="J317" s="126"/>
      <c r="K317" s="126"/>
      <c r="L317" s="94"/>
      <c r="M317" s="135"/>
      <c r="N317" s="134"/>
      <c r="O317" s="134"/>
      <c r="P317" s="134"/>
      <c r="Q317" s="134"/>
      <c r="R317" s="126"/>
      <c r="S317" s="126"/>
      <c r="DS317" s="132"/>
      <c r="DT317" s="132"/>
      <c r="DU317" s="132"/>
      <c r="DV317" s="132"/>
      <c r="DW317" s="132"/>
    </row>
    <row r="318" spans="1:127" hidden="1" x14ac:dyDescent="0.2">
      <c r="A318" s="126"/>
      <c r="B318" s="126"/>
      <c r="C318" s="126"/>
      <c r="D318" s="126"/>
      <c r="E318" s="126"/>
      <c r="F318" s="126"/>
      <c r="G318" s="126"/>
      <c r="H318" s="126"/>
      <c r="I318" s="126"/>
      <c r="J318" s="126"/>
      <c r="K318" s="126"/>
      <c r="L318" s="94"/>
      <c r="M318" s="135"/>
      <c r="N318" s="134"/>
      <c r="O318" s="134"/>
      <c r="P318" s="134"/>
      <c r="Q318" s="134"/>
      <c r="R318" s="126"/>
      <c r="S318" s="126"/>
      <c r="DS318" s="132"/>
      <c r="DT318" s="132"/>
      <c r="DU318" s="132"/>
      <c r="DV318" s="132"/>
      <c r="DW318" s="132"/>
    </row>
    <row r="319" spans="1:127" hidden="1" x14ac:dyDescent="0.2">
      <c r="A319" s="126"/>
      <c r="B319" s="126"/>
      <c r="C319" s="126"/>
      <c r="D319" s="126"/>
      <c r="E319" s="126"/>
      <c r="F319" s="126"/>
      <c r="G319" s="126"/>
      <c r="H319" s="126"/>
      <c r="I319" s="126"/>
      <c r="J319" s="126"/>
      <c r="K319" s="126"/>
      <c r="L319" s="94"/>
      <c r="M319" s="135"/>
      <c r="N319" s="134"/>
      <c r="O319" s="134"/>
      <c r="P319" s="134"/>
      <c r="Q319" s="134"/>
      <c r="R319" s="126"/>
      <c r="S319" s="126"/>
      <c r="DS319" s="132"/>
      <c r="DT319" s="132"/>
      <c r="DU319" s="132"/>
      <c r="DV319" s="132"/>
      <c r="DW319" s="132"/>
    </row>
    <row r="320" spans="1:127" hidden="1" x14ac:dyDescent="0.2">
      <c r="A320" s="126"/>
      <c r="B320" s="126"/>
      <c r="C320" s="126"/>
      <c r="D320" s="126"/>
      <c r="E320" s="126"/>
      <c r="F320" s="126"/>
      <c r="G320" s="126"/>
      <c r="H320" s="126"/>
      <c r="I320" s="126"/>
      <c r="J320" s="126"/>
      <c r="K320" s="126"/>
      <c r="L320" s="94"/>
      <c r="M320" s="135"/>
      <c r="N320" s="134"/>
      <c r="O320" s="134"/>
      <c r="P320" s="134"/>
      <c r="Q320" s="134"/>
      <c r="R320" s="126"/>
      <c r="S320" s="126"/>
      <c r="DS320" s="132"/>
      <c r="DT320" s="132"/>
      <c r="DU320" s="132"/>
      <c r="DV320" s="132"/>
      <c r="DW320" s="132"/>
    </row>
    <row r="321" spans="1:127" hidden="1" x14ac:dyDescent="0.2">
      <c r="A321" s="126"/>
      <c r="B321" s="126"/>
      <c r="C321" s="126"/>
      <c r="D321" s="126"/>
      <c r="E321" s="126"/>
      <c r="F321" s="126"/>
      <c r="G321" s="126"/>
      <c r="H321" s="126"/>
      <c r="I321" s="126"/>
      <c r="J321" s="126"/>
      <c r="K321" s="126"/>
      <c r="L321" s="94"/>
      <c r="M321" s="135"/>
      <c r="N321" s="134"/>
      <c r="O321" s="134"/>
      <c r="P321" s="134"/>
      <c r="Q321" s="134"/>
      <c r="R321" s="126"/>
      <c r="S321" s="126"/>
      <c r="DS321" s="132"/>
      <c r="DT321" s="132"/>
      <c r="DU321" s="132"/>
      <c r="DV321" s="132"/>
      <c r="DW321" s="132"/>
    </row>
    <row r="322" spans="1:127" hidden="1" x14ac:dyDescent="0.2">
      <c r="A322" s="126"/>
      <c r="B322" s="126"/>
      <c r="C322" s="126"/>
      <c r="D322" s="126"/>
      <c r="E322" s="126"/>
      <c r="F322" s="126"/>
      <c r="G322" s="126"/>
      <c r="H322" s="126"/>
      <c r="I322" s="126"/>
      <c r="J322" s="126"/>
      <c r="K322" s="126"/>
      <c r="L322" s="94"/>
      <c r="M322" s="135"/>
      <c r="N322" s="134"/>
      <c r="O322" s="134"/>
      <c r="P322" s="134"/>
      <c r="Q322" s="134"/>
      <c r="R322" s="126"/>
      <c r="S322" s="126"/>
      <c r="DS322" s="132"/>
      <c r="DT322" s="132"/>
      <c r="DU322" s="132"/>
      <c r="DV322" s="132"/>
      <c r="DW322" s="132"/>
    </row>
    <row r="323" spans="1:127" hidden="1" x14ac:dyDescent="0.2">
      <c r="A323" s="126"/>
      <c r="B323" s="126"/>
      <c r="C323" s="126"/>
      <c r="D323" s="126"/>
      <c r="E323" s="126"/>
      <c r="F323" s="126"/>
      <c r="G323" s="126"/>
      <c r="H323" s="126"/>
      <c r="I323" s="126"/>
      <c r="J323" s="126"/>
      <c r="K323" s="126"/>
      <c r="L323" s="94"/>
      <c r="M323" s="135"/>
      <c r="N323" s="134"/>
      <c r="O323" s="134"/>
      <c r="P323" s="134"/>
      <c r="Q323" s="134"/>
      <c r="R323" s="126"/>
      <c r="S323" s="126"/>
      <c r="DS323" s="132"/>
      <c r="DT323" s="132"/>
      <c r="DU323" s="132"/>
      <c r="DV323" s="132"/>
      <c r="DW323" s="132"/>
    </row>
    <row r="324" spans="1:127" hidden="1" x14ac:dyDescent="0.2">
      <c r="A324" s="126"/>
      <c r="B324" s="126"/>
      <c r="C324" s="126"/>
      <c r="D324" s="126"/>
      <c r="E324" s="126"/>
      <c r="F324" s="126"/>
      <c r="G324" s="126"/>
      <c r="H324" s="126"/>
      <c r="I324" s="126"/>
      <c r="J324" s="126"/>
      <c r="K324" s="126"/>
      <c r="L324" s="94"/>
      <c r="M324" s="135"/>
      <c r="N324" s="134"/>
      <c r="O324" s="134"/>
      <c r="P324" s="134"/>
      <c r="Q324" s="134"/>
      <c r="R324" s="126"/>
      <c r="S324" s="126"/>
      <c r="DS324" s="132"/>
      <c r="DT324" s="132"/>
      <c r="DU324" s="132"/>
      <c r="DV324" s="132"/>
      <c r="DW324" s="132"/>
    </row>
    <row r="325" spans="1:127" hidden="1" x14ac:dyDescent="0.2">
      <c r="A325" s="126"/>
      <c r="B325" s="126"/>
      <c r="C325" s="126"/>
      <c r="D325" s="126"/>
      <c r="E325" s="126"/>
      <c r="F325" s="126"/>
      <c r="G325" s="126"/>
      <c r="H325" s="126"/>
      <c r="I325" s="126"/>
      <c r="J325" s="126"/>
      <c r="K325" s="126"/>
      <c r="L325" s="94"/>
      <c r="M325" s="135"/>
      <c r="N325" s="134"/>
      <c r="O325" s="134"/>
      <c r="P325" s="134"/>
      <c r="Q325" s="134"/>
      <c r="R325" s="126"/>
      <c r="S325" s="126"/>
      <c r="DS325" s="132"/>
      <c r="DT325" s="132"/>
      <c r="DU325" s="132"/>
      <c r="DV325" s="132"/>
      <c r="DW325" s="132"/>
    </row>
    <row r="326" spans="1:127" hidden="1" x14ac:dyDescent="0.2">
      <c r="A326" s="126"/>
      <c r="B326" s="126"/>
      <c r="C326" s="126"/>
      <c r="D326" s="126"/>
      <c r="E326" s="126"/>
      <c r="F326" s="126"/>
      <c r="G326" s="126"/>
      <c r="H326" s="126"/>
      <c r="I326" s="126"/>
      <c r="J326" s="126"/>
      <c r="K326" s="126"/>
      <c r="L326" s="94"/>
      <c r="M326" s="135"/>
      <c r="N326" s="134"/>
      <c r="O326" s="134"/>
      <c r="P326" s="134"/>
      <c r="Q326" s="134"/>
      <c r="R326" s="126"/>
      <c r="S326" s="126"/>
      <c r="DS326" s="132"/>
      <c r="DT326" s="132"/>
      <c r="DU326" s="132"/>
      <c r="DV326" s="132"/>
      <c r="DW326" s="132"/>
    </row>
    <row r="327" spans="1:127" hidden="1" x14ac:dyDescent="0.2">
      <c r="A327" s="126"/>
      <c r="B327" s="126"/>
      <c r="C327" s="126"/>
      <c r="D327" s="126"/>
      <c r="E327" s="126"/>
      <c r="F327" s="126"/>
      <c r="G327" s="126"/>
      <c r="H327" s="126"/>
      <c r="I327" s="126"/>
      <c r="J327" s="126"/>
      <c r="K327" s="126"/>
      <c r="L327" s="94"/>
      <c r="M327" s="135"/>
      <c r="N327" s="134"/>
      <c r="O327" s="134"/>
      <c r="P327" s="134"/>
      <c r="Q327" s="134"/>
      <c r="R327" s="126"/>
      <c r="S327" s="126"/>
      <c r="DS327" s="132"/>
      <c r="DT327" s="132"/>
      <c r="DU327" s="132"/>
      <c r="DV327" s="132"/>
      <c r="DW327" s="132"/>
    </row>
    <row r="328" spans="1:127" hidden="1" x14ac:dyDescent="0.2">
      <c r="A328" s="126"/>
      <c r="B328" s="126"/>
      <c r="C328" s="126"/>
      <c r="D328" s="126"/>
      <c r="E328" s="126"/>
      <c r="F328" s="126"/>
      <c r="G328" s="126"/>
      <c r="H328" s="126"/>
      <c r="I328" s="126"/>
      <c r="J328" s="126"/>
      <c r="K328" s="126"/>
      <c r="L328" s="94"/>
      <c r="M328" s="135"/>
      <c r="N328" s="134"/>
      <c r="O328" s="134"/>
      <c r="P328" s="134"/>
      <c r="Q328" s="134"/>
      <c r="R328" s="126"/>
      <c r="S328" s="126"/>
      <c r="DS328" s="132"/>
      <c r="DT328" s="132"/>
      <c r="DU328" s="132"/>
      <c r="DV328" s="132"/>
      <c r="DW328" s="132"/>
    </row>
    <row r="329" spans="1:127" hidden="1" x14ac:dyDescent="0.2">
      <c r="A329" s="126"/>
      <c r="B329" s="126"/>
      <c r="C329" s="126"/>
      <c r="D329" s="126"/>
      <c r="E329" s="126"/>
      <c r="F329" s="126"/>
      <c r="G329" s="126"/>
      <c r="H329" s="126"/>
      <c r="I329" s="126"/>
      <c r="J329" s="126"/>
      <c r="K329" s="126"/>
      <c r="L329" s="94"/>
      <c r="M329" s="135"/>
      <c r="N329" s="134"/>
      <c r="O329" s="134"/>
      <c r="P329" s="134"/>
      <c r="Q329" s="134"/>
      <c r="R329" s="126"/>
      <c r="S329" s="126"/>
      <c r="DS329" s="132"/>
      <c r="DT329" s="132"/>
      <c r="DU329" s="132"/>
      <c r="DV329" s="132"/>
      <c r="DW329" s="132"/>
    </row>
    <row r="330" spans="1:127" hidden="1" x14ac:dyDescent="0.2">
      <c r="A330" s="126"/>
      <c r="B330" s="126"/>
      <c r="C330" s="126"/>
      <c r="D330" s="126"/>
      <c r="E330" s="126"/>
      <c r="F330" s="126"/>
      <c r="G330" s="126"/>
      <c r="H330" s="126"/>
      <c r="I330" s="126"/>
      <c r="J330" s="126"/>
      <c r="K330" s="126"/>
      <c r="L330" s="94"/>
      <c r="M330" s="135"/>
      <c r="N330" s="134"/>
      <c r="O330" s="134"/>
      <c r="P330" s="134"/>
      <c r="Q330" s="134"/>
      <c r="R330" s="126"/>
      <c r="S330" s="126"/>
      <c r="DS330" s="132"/>
      <c r="DT330" s="132"/>
      <c r="DU330" s="132"/>
      <c r="DV330" s="132"/>
      <c r="DW330" s="132"/>
    </row>
    <row r="331" spans="1:127" hidden="1" x14ac:dyDescent="0.2">
      <c r="A331" s="126"/>
      <c r="B331" s="126"/>
      <c r="C331" s="126"/>
      <c r="D331" s="126"/>
      <c r="E331" s="126"/>
      <c r="F331" s="126"/>
      <c r="G331" s="126"/>
      <c r="H331" s="126"/>
      <c r="I331" s="126"/>
      <c r="J331" s="126"/>
      <c r="K331" s="126"/>
      <c r="L331" s="94"/>
      <c r="M331" s="135"/>
      <c r="N331" s="134"/>
      <c r="O331" s="134"/>
      <c r="P331" s="134"/>
      <c r="Q331" s="134"/>
      <c r="R331" s="126"/>
      <c r="S331" s="126"/>
      <c r="DS331" s="132"/>
      <c r="DT331" s="132"/>
      <c r="DU331" s="132"/>
      <c r="DV331" s="132"/>
      <c r="DW331" s="132"/>
    </row>
    <row r="332" spans="1:127" hidden="1" x14ac:dyDescent="0.2">
      <c r="A332" s="126"/>
      <c r="B332" s="126"/>
      <c r="C332" s="126"/>
      <c r="D332" s="126"/>
      <c r="E332" s="126"/>
      <c r="F332" s="126"/>
      <c r="G332" s="126"/>
      <c r="H332" s="126"/>
      <c r="I332" s="126"/>
      <c r="J332" s="126"/>
      <c r="K332" s="126"/>
      <c r="L332" s="94"/>
      <c r="M332" s="135"/>
      <c r="N332" s="134"/>
      <c r="O332" s="134"/>
      <c r="P332" s="134"/>
      <c r="Q332" s="134"/>
      <c r="R332" s="126"/>
      <c r="S332" s="126"/>
      <c r="DS332" s="132"/>
      <c r="DT332" s="132"/>
      <c r="DU332" s="132"/>
      <c r="DV332" s="132"/>
      <c r="DW332" s="132"/>
    </row>
    <row r="333" spans="1:127" hidden="1" x14ac:dyDescent="0.2">
      <c r="A333" s="126"/>
      <c r="B333" s="126"/>
      <c r="C333" s="126"/>
      <c r="D333" s="126"/>
      <c r="E333" s="126"/>
      <c r="F333" s="126"/>
      <c r="G333" s="126"/>
      <c r="H333" s="126"/>
      <c r="I333" s="126"/>
      <c r="J333" s="126"/>
      <c r="K333" s="126"/>
      <c r="L333" s="94"/>
      <c r="M333" s="135"/>
      <c r="N333" s="134"/>
      <c r="O333" s="134"/>
      <c r="P333" s="134"/>
      <c r="Q333" s="134"/>
      <c r="R333" s="126"/>
      <c r="S333" s="126"/>
      <c r="DS333" s="132"/>
      <c r="DT333" s="132"/>
      <c r="DU333" s="132"/>
      <c r="DV333" s="132"/>
      <c r="DW333" s="132"/>
    </row>
    <row r="334" spans="1:127" hidden="1" x14ac:dyDescent="0.2">
      <c r="A334" s="126"/>
      <c r="B334" s="126"/>
      <c r="C334" s="126"/>
      <c r="D334" s="126"/>
      <c r="E334" s="126"/>
      <c r="F334" s="126"/>
      <c r="G334" s="126"/>
      <c r="H334" s="126"/>
      <c r="I334" s="126"/>
      <c r="J334" s="126"/>
      <c r="K334" s="126"/>
      <c r="L334" s="94"/>
      <c r="M334" s="135"/>
      <c r="N334" s="134"/>
      <c r="O334" s="134"/>
      <c r="P334" s="134"/>
      <c r="Q334" s="134"/>
      <c r="R334" s="126"/>
      <c r="S334" s="126"/>
      <c r="DS334" s="132"/>
      <c r="DT334" s="132"/>
      <c r="DU334" s="132"/>
      <c r="DV334" s="132"/>
      <c r="DW334" s="132"/>
    </row>
    <row r="335" spans="1:127" hidden="1" x14ac:dyDescent="0.2">
      <c r="A335" s="126"/>
      <c r="B335" s="126"/>
      <c r="C335" s="126"/>
      <c r="D335" s="126"/>
      <c r="E335" s="126"/>
      <c r="F335" s="126"/>
      <c r="G335" s="126"/>
      <c r="H335" s="126"/>
      <c r="I335" s="126"/>
      <c r="J335" s="126"/>
      <c r="K335" s="126"/>
      <c r="L335" s="94"/>
      <c r="M335" s="135"/>
      <c r="N335" s="134"/>
      <c r="O335" s="134"/>
      <c r="P335" s="134"/>
      <c r="Q335" s="134"/>
      <c r="R335" s="126"/>
      <c r="S335" s="126"/>
      <c r="DS335" s="132"/>
      <c r="DT335" s="132"/>
      <c r="DU335" s="132"/>
      <c r="DV335" s="132"/>
      <c r="DW335" s="132"/>
    </row>
    <row r="336" spans="1:127" hidden="1" x14ac:dyDescent="0.2">
      <c r="A336" s="126"/>
      <c r="B336" s="126"/>
      <c r="C336" s="126"/>
      <c r="D336" s="126"/>
      <c r="E336" s="126"/>
      <c r="F336" s="126"/>
      <c r="G336" s="126"/>
      <c r="H336" s="126"/>
      <c r="I336" s="126"/>
      <c r="J336" s="126"/>
      <c r="K336" s="126"/>
      <c r="L336" s="94"/>
      <c r="M336" s="135"/>
      <c r="N336" s="134"/>
      <c r="O336" s="134"/>
      <c r="P336" s="134"/>
      <c r="Q336" s="134"/>
      <c r="R336" s="126"/>
      <c r="S336" s="126"/>
      <c r="DS336" s="132"/>
      <c r="DT336" s="132"/>
      <c r="DU336" s="132"/>
      <c r="DV336" s="132"/>
      <c r="DW336" s="132"/>
    </row>
    <row r="337" spans="1:127" hidden="1" x14ac:dyDescent="0.2">
      <c r="A337" s="126"/>
      <c r="B337" s="126"/>
      <c r="C337" s="126"/>
      <c r="D337" s="126"/>
      <c r="E337" s="126"/>
      <c r="F337" s="126"/>
      <c r="G337" s="126"/>
      <c r="H337" s="126"/>
      <c r="I337" s="126"/>
      <c r="J337" s="126"/>
      <c r="K337" s="126"/>
      <c r="L337" s="94"/>
      <c r="M337" s="135"/>
      <c r="N337" s="134"/>
      <c r="O337" s="134"/>
      <c r="P337" s="134"/>
      <c r="Q337" s="134"/>
      <c r="R337" s="126"/>
      <c r="S337" s="126"/>
      <c r="DS337" s="132"/>
      <c r="DT337" s="132"/>
      <c r="DU337" s="132"/>
      <c r="DV337" s="132"/>
      <c r="DW337" s="132"/>
    </row>
    <row r="338" spans="1:127" hidden="1" x14ac:dyDescent="0.2">
      <c r="A338" s="126"/>
      <c r="B338" s="126"/>
      <c r="C338" s="126"/>
      <c r="D338" s="126"/>
      <c r="E338" s="126"/>
      <c r="F338" s="126"/>
      <c r="G338" s="126"/>
      <c r="H338" s="126"/>
      <c r="I338" s="126"/>
      <c r="J338" s="126"/>
      <c r="K338" s="126"/>
      <c r="L338" s="94"/>
      <c r="M338" s="135"/>
      <c r="N338" s="134"/>
      <c r="O338" s="134"/>
      <c r="P338" s="134"/>
      <c r="Q338" s="134"/>
      <c r="R338" s="126"/>
      <c r="S338" s="126"/>
      <c r="DS338" s="132"/>
      <c r="DT338" s="132"/>
      <c r="DU338" s="132"/>
      <c r="DV338" s="132"/>
      <c r="DW338" s="132"/>
    </row>
    <row r="339" spans="1:127" hidden="1" x14ac:dyDescent="0.2">
      <c r="A339" s="126"/>
      <c r="B339" s="126"/>
      <c r="C339" s="126"/>
      <c r="D339" s="126"/>
      <c r="E339" s="126"/>
      <c r="F339" s="126"/>
      <c r="G339" s="126"/>
      <c r="H339" s="126"/>
      <c r="I339" s="126"/>
      <c r="J339" s="126"/>
      <c r="K339" s="126"/>
      <c r="L339" s="94"/>
      <c r="M339" s="135"/>
      <c r="N339" s="134"/>
      <c r="O339" s="134"/>
      <c r="P339" s="134"/>
      <c r="Q339" s="134"/>
      <c r="R339" s="126"/>
      <c r="S339" s="126"/>
      <c r="DS339" s="132"/>
      <c r="DT339" s="132"/>
      <c r="DU339" s="132"/>
      <c r="DV339" s="132"/>
      <c r="DW339" s="132"/>
    </row>
    <row r="340" spans="1:127" hidden="1" x14ac:dyDescent="0.2">
      <c r="A340" s="126"/>
      <c r="B340" s="126"/>
      <c r="C340" s="126"/>
      <c r="D340" s="126"/>
      <c r="E340" s="126"/>
      <c r="F340" s="126"/>
      <c r="G340" s="126"/>
      <c r="H340" s="126"/>
      <c r="I340" s="126"/>
      <c r="J340" s="126"/>
      <c r="K340" s="126"/>
      <c r="L340" s="94"/>
      <c r="M340" s="135"/>
      <c r="N340" s="134"/>
      <c r="O340" s="134"/>
      <c r="P340" s="134"/>
      <c r="Q340" s="134"/>
      <c r="R340" s="126"/>
      <c r="S340" s="126"/>
      <c r="DS340" s="132"/>
      <c r="DT340" s="132"/>
      <c r="DU340" s="132"/>
      <c r="DV340" s="132"/>
      <c r="DW340" s="132"/>
    </row>
    <row r="341" spans="1:127" x14ac:dyDescent="0.2">
      <c r="A341" s="126"/>
      <c r="B341" s="126"/>
      <c r="C341" s="126"/>
      <c r="D341" s="126"/>
      <c r="E341" s="126"/>
      <c r="F341" s="169"/>
      <c r="G341" s="126"/>
      <c r="H341" s="126"/>
      <c r="I341" s="126"/>
      <c r="J341" s="126"/>
      <c r="K341" s="126"/>
      <c r="L341" s="94"/>
      <c r="M341" s="135"/>
      <c r="N341" s="134"/>
      <c r="O341" s="134"/>
      <c r="P341" s="134"/>
      <c r="Q341" s="134"/>
      <c r="R341" s="126"/>
      <c r="S341" s="126"/>
      <c r="DS341" s="132"/>
      <c r="DT341" s="132"/>
      <c r="DU341" s="132"/>
      <c r="DV341" s="132"/>
      <c r="DW341" s="132"/>
    </row>
    <row r="342" spans="1:127" ht="24.95" customHeight="1" x14ac:dyDescent="0.2">
      <c r="A342" s="162">
        <f>COUNTIF(A108:A148,"X")</f>
        <v>0</v>
      </c>
      <c r="B342" s="163" t="s">
        <v>230</v>
      </c>
      <c r="I342" s="126"/>
      <c r="J342" s="128"/>
      <c r="K342" s="126"/>
      <c r="L342" s="126"/>
      <c r="M342" s="126"/>
      <c r="N342" s="126"/>
      <c r="O342" s="126"/>
    </row>
    <row r="343" spans="1:127" ht="24.95" hidden="1" customHeight="1" x14ac:dyDescent="0.2">
      <c r="A343" s="162"/>
      <c r="B343" s="163"/>
      <c r="I343" s="126"/>
      <c r="J343" s="128"/>
      <c r="K343" s="126"/>
      <c r="L343" s="126"/>
      <c r="M343" s="126"/>
      <c r="N343" s="126"/>
      <c r="O343" s="126"/>
    </row>
    <row r="344" spans="1:127" ht="24.95" hidden="1" customHeight="1" x14ac:dyDescent="0.2">
      <c r="A344" s="162"/>
      <c r="B344" s="163"/>
      <c r="I344" s="126"/>
      <c r="J344" s="128"/>
      <c r="K344" s="126"/>
      <c r="L344" s="126"/>
      <c r="M344" s="126"/>
      <c r="N344" s="126"/>
      <c r="O344" s="126"/>
    </row>
    <row r="345" spans="1:127" ht="24.95" hidden="1" customHeight="1" x14ac:dyDescent="0.2">
      <c r="A345" s="162"/>
      <c r="B345" s="163"/>
      <c r="I345" s="126"/>
      <c r="J345" s="128"/>
      <c r="K345" s="126"/>
      <c r="L345" s="126"/>
      <c r="M345" s="126"/>
      <c r="N345" s="126"/>
      <c r="O345" s="126"/>
    </row>
    <row r="346" spans="1:127" ht="24.95" hidden="1" customHeight="1" x14ac:dyDescent="0.2">
      <c r="A346" s="162"/>
      <c r="B346" s="163"/>
      <c r="I346" s="126"/>
      <c r="J346" s="128"/>
      <c r="K346" s="126"/>
      <c r="L346" s="126"/>
      <c r="M346" s="126"/>
      <c r="N346" s="126"/>
      <c r="O346" s="126"/>
    </row>
    <row r="347" spans="1:127" ht="24.95" hidden="1" customHeight="1" x14ac:dyDescent="0.2">
      <c r="A347" s="162"/>
      <c r="B347" s="163"/>
      <c r="I347" s="126"/>
      <c r="J347" s="128"/>
      <c r="K347" s="126"/>
      <c r="L347" s="126"/>
      <c r="M347" s="126"/>
      <c r="N347" s="126"/>
      <c r="O347" s="126"/>
    </row>
    <row r="348" spans="1:127" ht="24.95" hidden="1" customHeight="1" x14ac:dyDescent="0.2">
      <c r="A348" s="162"/>
      <c r="B348" s="163"/>
      <c r="I348" s="126"/>
      <c r="J348" s="128"/>
      <c r="K348" s="126"/>
      <c r="L348" s="126"/>
      <c r="M348" s="126"/>
      <c r="N348" s="126"/>
      <c r="O348" s="126"/>
    </row>
    <row r="349" spans="1:127" ht="24.95" hidden="1" customHeight="1" x14ac:dyDescent="0.2">
      <c r="A349" s="162"/>
      <c r="B349" s="163"/>
      <c r="I349" s="126"/>
      <c r="J349" s="128"/>
      <c r="K349" s="126"/>
      <c r="L349" s="126"/>
      <c r="M349" s="126"/>
      <c r="N349" s="126"/>
      <c r="O349" s="126"/>
    </row>
    <row r="350" spans="1:127" ht="24.95" hidden="1" customHeight="1" x14ac:dyDescent="0.2">
      <c r="A350" s="162"/>
      <c r="B350" s="163"/>
      <c r="I350" s="126"/>
      <c r="J350" s="128"/>
      <c r="K350" s="126"/>
      <c r="L350" s="126"/>
      <c r="M350" s="126"/>
      <c r="N350" s="126"/>
      <c r="O350" s="126"/>
    </row>
    <row r="351" spans="1:127" ht="24.95" hidden="1" customHeight="1" x14ac:dyDescent="0.2">
      <c r="A351" s="162"/>
      <c r="B351" s="163"/>
      <c r="I351" s="126"/>
      <c r="J351" s="128"/>
      <c r="K351" s="126"/>
      <c r="L351" s="126"/>
      <c r="M351" s="126"/>
      <c r="N351" s="126"/>
      <c r="O351" s="126"/>
    </row>
    <row r="352" spans="1:127" ht="24.95" hidden="1" customHeight="1" x14ac:dyDescent="0.2">
      <c r="A352" s="162"/>
      <c r="B352" s="163"/>
      <c r="I352" s="126"/>
      <c r="J352" s="128"/>
      <c r="K352" s="126"/>
      <c r="L352" s="126"/>
      <c r="M352" s="126"/>
      <c r="N352" s="126"/>
      <c r="O352" s="126"/>
    </row>
    <row r="353" spans="1:15" ht="24.95" hidden="1" customHeight="1" x14ac:dyDescent="0.2">
      <c r="A353" s="162"/>
      <c r="B353" s="163"/>
      <c r="I353" s="126"/>
      <c r="J353" s="128"/>
      <c r="K353" s="126"/>
      <c r="L353" s="126"/>
      <c r="M353" s="126"/>
      <c r="N353" s="126"/>
      <c r="O353" s="126"/>
    </row>
    <row r="354" spans="1:15" ht="24.95" hidden="1" customHeight="1" x14ac:dyDescent="0.2">
      <c r="A354" s="162"/>
      <c r="B354" s="163"/>
      <c r="I354" s="126"/>
      <c r="J354" s="128"/>
      <c r="K354" s="126"/>
      <c r="L354" s="126"/>
      <c r="M354" s="126"/>
      <c r="N354" s="126"/>
      <c r="O354" s="126"/>
    </row>
    <row r="355" spans="1:15" ht="24.95" hidden="1" customHeight="1" x14ac:dyDescent="0.2">
      <c r="A355" s="162"/>
      <c r="B355" s="163"/>
      <c r="I355" s="126"/>
      <c r="J355" s="128"/>
      <c r="K355" s="126"/>
      <c r="L355" s="126"/>
      <c r="M355" s="126"/>
      <c r="N355" s="126"/>
      <c r="O355" s="126"/>
    </row>
    <row r="356" spans="1:15" ht="24.95" hidden="1" customHeight="1" x14ac:dyDescent="0.2">
      <c r="A356" s="162"/>
      <c r="B356" s="163"/>
      <c r="I356" s="126"/>
      <c r="J356" s="128"/>
      <c r="K356" s="126"/>
      <c r="L356" s="126"/>
      <c r="M356" s="126"/>
      <c r="N356" s="126"/>
      <c r="O356" s="126"/>
    </row>
    <row r="357" spans="1:15" ht="24.95" hidden="1" customHeight="1" x14ac:dyDescent="0.2">
      <c r="A357" s="162"/>
      <c r="B357" s="163"/>
      <c r="I357" s="126"/>
      <c r="J357" s="128"/>
      <c r="K357" s="126"/>
      <c r="L357" s="126"/>
      <c r="M357" s="126"/>
      <c r="N357" s="126"/>
      <c r="O357" s="126"/>
    </row>
    <row r="358" spans="1:15" ht="24.95" hidden="1" customHeight="1" x14ac:dyDescent="0.2">
      <c r="A358" s="162"/>
      <c r="B358" s="163"/>
      <c r="I358" s="126"/>
      <c r="J358" s="128"/>
      <c r="K358" s="126"/>
      <c r="L358" s="126"/>
      <c r="M358" s="126"/>
      <c r="N358" s="126"/>
      <c r="O358" s="126"/>
    </row>
    <row r="359" spans="1:15" ht="24.95" hidden="1" customHeight="1" x14ac:dyDescent="0.2">
      <c r="A359" s="162"/>
      <c r="B359" s="163"/>
      <c r="I359" s="126"/>
      <c r="J359" s="128"/>
      <c r="K359" s="126"/>
      <c r="L359" s="126"/>
      <c r="M359" s="126"/>
      <c r="N359" s="126"/>
      <c r="O359" s="126"/>
    </row>
    <row r="360" spans="1:15" ht="24.95" hidden="1" customHeight="1" x14ac:dyDescent="0.2">
      <c r="A360" s="162"/>
      <c r="B360" s="163"/>
      <c r="I360" s="126"/>
      <c r="J360" s="128"/>
      <c r="K360" s="126"/>
      <c r="L360" s="126"/>
      <c r="M360" s="126"/>
      <c r="N360" s="126"/>
      <c r="O360" s="126"/>
    </row>
    <row r="361" spans="1:15" ht="24.95" hidden="1" customHeight="1" x14ac:dyDescent="0.2">
      <c r="A361" s="162"/>
      <c r="B361" s="163"/>
      <c r="I361" s="126"/>
      <c r="J361" s="128"/>
      <c r="K361" s="126"/>
      <c r="L361" s="126"/>
      <c r="M361" s="126"/>
      <c r="N361" s="126"/>
      <c r="O361" s="126"/>
    </row>
    <row r="362" spans="1:15" ht="24.95" hidden="1" customHeight="1" x14ac:dyDescent="0.2">
      <c r="A362" s="162"/>
      <c r="B362" s="163"/>
      <c r="I362" s="126"/>
      <c r="J362" s="128"/>
      <c r="K362" s="126"/>
      <c r="L362" s="126"/>
      <c r="M362" s="126"/>
      <c r="N362" s="126"/>
      <c r="O362" s="126"/>
    </row>
    <row r="363" spans="1:15" ht="24.95" hidden="1" customHeight="1" x14ac:dyDescent="0.2">
      <c r="A363" s="162"/>
      <c r="B363" s="163"/>
      <c r="I363" s="126"/>
      <c r="J363" s="128"/>
      <c r="K363" s="126"/>
      <c r="L363" s="126"/>
      <c r="M363" s="126"/>
      <c r="N363" s="126"/>
      <c r="O363" s="126"/>
    </row>
    <row r="364" spans="1:15" ht="24.95" hidden="1" customHeight="1" x14ac:dyDescent="0.2">
      <c r="A364" s="162"/>
      <c r="B364" s="163"/>
      <c r="I364" s="126"/>
      <c r="J364" s="128"/>
      <c r="K364" s="126"/>
      <c r="L364" s="126"/>
      <c r="M364" s="126"/>
      <c r="N364" s="126"/>
      <c r="O364" s="126"/>
    </row>
    <row r="365" spans="1:15" ht="24.95" hidden="1" customHeight="1" x14ac:dyDescent="0.2">
      <c r="A365" s="162"/>
      <c r="B365" s="163"/>
      <c r="I365" s="126"/>
      <c r="J365" s="128"/>
      <c r="K365" s="126"/>
      <c r="L365" s="126"/>
      <c r="M365" s="126"/>
      <c r="N365" s="126"/>
      <c r="O365" s="126"/>
    </row>
    <row r="366" spans="1:15" ht="24.95" hidden="1" customHeight="1" x14ac:dyDescent="0.2">
      <c r="A366" s="162"/>
      <c r="B366" s="163"/>
      <c r="I366" s="126"/>
      <c r="J366" s="128"/>
      <c r="K366" s="126"/>
      <c r="L366" s="126"/>
      <c r="M366" s="126"/>
      <c r="N366" s="126"/>
      <c r="O366" s="126"/>
    </row>
    <row r="367" spans="1:15" ht="24.95" hidden="1" customHeight="1" x14ac:dyDescent="0.2">
      <c r="A367" s="162"/>
      <c r="B367" s="163"/>
      <c r="I367" s="126"/>
      <c r="J367" s="128"/>
      <c r="K367" s="126"/>
      <c r="L367" s="126"/>
      <c r="M367" s="126"/>
      <c r="N367" s="126"/>
      <c r="O367" s="126"/>
    </row>
    <row r="368" spans="1:15" ht="24.95" hidden="1" customHeight="1" x14ac:dyDescent="0.2">
      <c r="A368" s="162"/>
      <c r="B368" s="163"/>
      <c r="I368" s="126"/>
      <c r="J368" s="128"/>
      <c r="K368" s="126"/>
      <c r="L368" s="126"/>
      <c r="M368" s="126"/>
      <c r="N368" s="126"/>
      <c r="O368" s="126"/>
    </row>
    <row r="369" spans="1:15" ht="24.95" hidden="1" customHeight="1" x14ac:dyDescent="0.2">
      <c r="A369" s="162"/>
      <c r="B369" s="163"/>
      <c r="I369" s="126"/>
      <c r="J369" s="128"/>
      <c r="K369" s="126"/>
      <c r="L369" s="126"/>
      <c r="M369" s="126"/>
      <c r="N369" s="126"/>
      <c r="O369" s="126"/>
    </row>
    <row r="370" spans="1:15" ht="24.95" hidden="1" customHeight="1" x14ac:dyDescent="0.2">
      <c r="A370" s="162"/>
      <c r="B370" s="163"/>
      <c r="I370" s="126"/>
      <c r="J370" s="128"/>
      <c r="K370" s="126"/>
      <c r="L370" s="126"/>
      <c r="M370" s="126"/>
      <c r="N370" s="126"/>
      <c r="O370" s="126"/>
    </row>
    <row r="371" spans="1:15" ht="24.95" hidden="1" customHeight="1" x14ac:dyDescent="0.2">
      <c r="A371" s="162"/>
      <c r="B371" s="163"/>
      <c r="I371" s="126"/>
      <c r="J371" s="128"/>
      <c r="K371" s="126"/>
      <c r="L371" s="126"/>
      <c r="M371" s="126"/>
      <c r="N371" s="126"/>
      <c r="O371" s="126"/>
    </row>
    <row r="372" spans="1:15" ht="24.95" hidden="1" customHeight="1" x14ac:dyDescent="0.2">
      <c r="A372" s="162"/>
      <c r="B372" s="163"/>
      <c r="I372" s="126"/>
      <c r="J372" s="128"/>
      <c r="K372" s="126"/>
      <c r="L372" s="126"/>
      <c r="M372" s="126"/>
      <c r="N372" s="126"/>
      <c r="O372" s="126"/>
    </row>
    <row r="373" spans="1:15" ht="24.95" hidden="1" customHeight="1" x14ac:dyDescent="0.2">
      <c r="A373" s="162"/>
      <c r="B373" s="163"/>
      <c r="I373" s="126"/>
      <c r="J373" s="128"/>
      <c r="K373" s="126"/>
      <c r="L373" s="126"/>
      <c r="M373" s="126"/>
      <c r="N373" s="126"/>
      <c r="O373" s="126"/>
    </row>
    <row r="374" spans="1:15" ht="24.95" hidden="1" customHeight="1" x14ac:dyDescent="0.2">
      <c r="A374" s="162"/>
      <c r="B374" s="163"/>
      <c r="I374" s="126"/>
      <c r="J374" s="128"/>
      <c r="K374" s="126"/>
      <c r="L374" s="126"/>
      <c r="M374" s="126"/>
      <c r="N374" s="126"/>
      <c r="O374" s="126"/>
    </row>
    <row r="375" spans="1:15" ht="24.95" hidden="1" customHeight="1" x14ac:dyDescent="0.2">
      <c r="A375" s="162"/>
      <c r="B375" s="163"/>
      <c r="I375" s="126"/>
      <c r="J375" s="128"/>
      <c r="K375" s="126"/>
      <c r="L375" s="126"/>
      <c r="M375" s="126"/>
      <c r="N375" s="126"/>
      <c r="O375" s="126"/>
    </row>
    <row r="376" spans="1:15" ht="24.95" hidden="1" customHeight="1" x14ac:dyDescent="0.2">
      <c r="A376" s="162"/>
      <c r="B376" s="163"/>
      <c r="I376" s="126"/>
      <c r="J376" s="128"/>
      <c r="K376" s="126"/>
      <c r="L376" s="126"/>
      <c r="M376" s="126"/>
      <c r="N376" s="126"/>
      <c r="O376" s="126"/>
    </row>
    <row r="377" spans="1:15" ht="24.95" hidden="1" customHeight="1" x14ac:dyDescent="0.2">
      <c r="A377" s="162"/>
      <c r="B377" s="163"/>
      <c r="I377" s="126"/>
      <c r="J377" s="128"/>
      <c r="K377" s="126"/>
      <c r="L377" s="126"/>
      <c r="M377" s="126"/>
      <c r="N377" s="126"/>
      <c r="O377" s="126"/>
    </row>
    <row r="378" spans="1:15" ht="24.95" hidden="1" customHeight="1" x14ac:dyDescent="0.2">
      <c r="A378" s="162"/>
      <c r="B378" s="163"/>
      <c r="I378" s="126"/>
      <c r="J378" s="128"/>
      <c r="K378" s="126"/>
      <c r="L378" s="126"/>
      <c r="M378" s="126"/>
      <c r="N378" s="126"/>
      <c r="O378" s="126"/>
    </row>
    <row r="379" spans="1:15" ht="24.95" hidden="1" customHeight="1" x14ac:dyDescent="0.2">
      <c r="A379" s="162"/>
      <c r="B379" s="163"/>
      <c r="I379" s="126"/>
      <c r="J379" s="128"/>
      <c r="K379" s="126"/>
      <c r="L379" s="126"/>
      <c r="M379" s="126"/>
      <c r="N379" s="126"/>
      <c r="O379" s="126"/>
    </row>
    <row r="380" spans="1:15" ht="24.95" hidden="1" customHeight="1" x14ac:dyDescent="0.2">
      <c r="A380" s="162"/>
      <c r="B380" s="163"/>
      <c r="I380" s="126"/>
      <c r="J380" s="128"/>
      <c r="K380" s="126"/>
      <c r="L380" s="126"/>
      <c r="M380" s="126"/>
      <c r="N380" s="126"/>
      <c r="O380" s="126"/>
    </row>
    <row r="381" spans="1:15" ht="24.95" hidden="1" customHeight="1" x14ac:dyDescent="0.2">
      <c r="A381" s="162"/>
      <c r="B381" s="163"/>
      <c r="I381" s="126"/>
      <c r="J381" s="128"/>
      <c r="K381" s="126"/>
      <c r="L381" s="126"/>
      <c r="M381" s="126"/>
      <c r="N381" s="126"/>
      <c r="O381" s="126"/>
    </row>
    <row r="382" spans="1:15" ht="24.95" hidden="1" customHeight="1" x14ac:dyDescent="0.2">
      <c r="A382" s="162"/>
      <c r="B382" s="163"/>
      <c r="I382" s="126"/>
      <c r="J382" s="128"/>
      <c r="K382" s="126"/>
      <c r="L382" s="126"/>
      <c r="M382" s="126"/>
      <c r="N382" s="126"/>
      <c r="O382" s="126"/>
    </row>
    <row r="383" spans="1:15" ht="24.95" hidden="1" customHeight="1" x14ac:dyDescent="0.2">
      <c r="A383" s="162"/>
      <c r="B383" s="163"/>
      <c r="I383" s="126"/>
      <c r="J383" s="128"/>
      <c r="K383" s="126"/>
      <c r="L383" s="126"/>
      <c r="M383" s="126"/>
      <c r="N383" s="126"/>
      <c r="O383" s="126"/>
    </row>
    <row r="384" spans="1:15" ht="24.95" hidden="1" customHeight="1" x14ac:dyDescent="0.2">
      <c r="A384" s="162"/>
      <c r="B384" s="163"/>
      <c r="I384" s="126"/>
      <c r="J384" s="128"/>
      <c r="K384" s="126"/>
      <c r="L384" s="126"/>
      <c r="M384" s="126"/>
      <c r="N384" s="126"/>
      <c r="O384" s="126"/>
    </row>
    <row r="385" spans="1:15" ht="24.95" hidden="1" customHeight="1" x14ac:dyDescent="0.2">
      <c r="A385" s="162"/>
      <c r="B385" s="163"/>
      <c r="I385" s="126"/>
      <c r="J385" s="128"/>
      <c r="K385" s="126"/>
      <c r="L385" s="126"/>
      <c r="M385" s="126"/>
      <c r="N385" s="126"/>
      <c r="O385" s="126"/>
    </row>
    <row r="386" spans="1:15" ht="24.95" hidden="1" customHeight="1" x14ac:dyDescent="0.2">
      <c r="A386" s="162"/>
      <c r="B386" s="163"/>
      <c r="I386" s="126"/>
      <c r="J386" s="128"/>
      <c r="K386" s="126"/>
      <c r="L386" s="126"/>
      <c r="M386" s="126"/>
      <c r="N386" s="126"/>
      <c r="O386" s="126"/>
    </row>
    <row r="387" spans="1:15" ht="24.95" hidden="1" customHeight="1" x14ac:dyDescent="0.2">
      <c r="A387" s="162"/>
      <c r="B387" s="163"/>
      <c r="I387" s="126"/>
      <c r="J387" s="128"/>
      <c r="K387" s="126"/>
      <c r="L387" s="126"/>
      <c r="M387" s="126"/>
      <c r="N387" s="126"/>
      <c r="O387" s="126"/>
    </row>
    <row r="388" spans="1:15" ht="24.95" hidden="1" customHeight="1" x14ac:dyDescent="0.2">
      <c r="A388" s="162"/>
      <c r="B388" s="163"/>
      <c r="I388" s="126"/>
      <c r="J388" s="128"/>
      <c r="K388" s="126"/>
      <c r="L388" s="126"/>
      <c r="M388" s="126"/>
      <c r="N388" s="126"/>
      <c r="O388" s="126"/>
    </row>
    <row r="389" spans="1:15" ht="24.95" hidden="1" customHeight="1" x14ac:dyDescent="0.2">
      <c r="A389" s="162"/>
      <c r="B389" s="163"/>
      <c r="I389" s="126"/>
      <c r="J389" s="128"/>
      <c r="K389" s="126"/>
      <c r="L389" s="126"/>
      <c r="M389" s="126"/>
      <c r="N389" s="126"/>
      <c r="O389" s="126"/>
    </row>
    <row r="390" spans="1:15" ht="24.95" hidden="1" customHeight="1" x14ac:dyDescent="0.2">
      <c r="A390" s="162"/>
      <c r="B390" s="163"/>
      <c r="I390" s="126"/>
      <c r="J390" s="128"/>
      <c r="K390" s="126"/>
      <c r="L390" s="126"/>
      <c r="M390" s="126"/>
      <c r="N390" s="126"/>
      <c r="O390" s="126"/>
    </row>
    <row r="391" spans="1:15" ht="24.95" hidden="1" customHeight="1" x14ac:dyDescent="0.2">
      <c r="A391" s="162"/>
      <c r="B391" s="163"/>
      <c r="I391" s="126"/>
      <c r="J391" s="128"/>
      <c r="K391" s="126"/>
      <c r="L391" s="126"/>
      <c r="M391" s="126"/>
      <c r="N391" s="126"/>
      <c r="O391" s="126"/>
    </row>
    <row r="392" spans="1:15" ht="24.95" hidden="1" customHeight="1" x14ac:dyDescent="0.2">
      <c r="A392" s="162"/>
      <c r="B392" s="163"/>
      <c r="I392" s="126"/>
      <c r="J392" s="128"/>
      <c r="K392" s="126"/>
      <c r="L392" s="126"/>
      <c r="M392" s="126"/>
      <c r="N392" s="126"/>
      <c r="O392" s="126"/>
    </row>
    <row r="393" spans="1:15" ht="24.95" hidden="1" customHeight="1" x14ac:dyDescent="0.2">
      <c r="A393" s="162"/>
      <c r="B393" s="163"/>
      <c r="I393" s="126"/>
      <c r="J393" s="128"/>
      <c r="K393" s="126"/>
      <c r="L393" s="126"/>
      <c r="M393" s="126"/>
      <c r="N393" s="126"/>
      <c r="O393" s="126"/>
    </row>
    <row r="394" spans="1:15" ht="24.95" hidden="1" customHeight="1" x14ac:dyDescent="0.2">
      <c r="A394" s="162"/>
      <c r="B394" s="163"/>
      <c r="I394" s="126"/>
      <c r="J394" s="128"/>
      <c r="K394" s="126"/>
      <c r="L394" s="126"/>
      <c r="M394" s="126"/>
      <c r="N394" s="126"/>
      <c r="O394" s="126"/>
    </row>
    <row r="395" spans="1:15" ht="24.95" hidden="1" customHeight="1" x14ac:dyDescent="0.2">
      <c r="A395" s="162"/>
      <c r="B395" s="163"/>
      <c r="I395" s="126"/>
      <c r="J395" s="128"/>
      <c r="K395" s="126"/>
      <c r="L395" s="126"/>
      <c r="M395" s="126"/>
      <c r="N395" s="126"/>
      <c r="O395" s="126"/>
    </row>
    <row r="396" spans="1:15" ht="24.95" hidden="1" customHeight="1" x14ac:dyDescent="0.2">
      <c r="A396" s="162"/>
      <c r="B396" s="163"/>
      <c r="I396" s="126"/>
      <c r="J396" s="128"/>
      <c r="K396" s="126"/>
      <c r="L396" s="126"/>
      <c r="M396" s="126"/>
      <c r="N396" s="126"/>
      <c r="O396" s="126"/>
    </row>
    <row r="397" spans="1:15" ht="24.95" hidden="1" customHeight="1" x14ac:dyDescent="0.2">
      <c r="A397" s="162"/>
      <c r="B397" s="163"/>
      <c r="I397" s="126"/>
      <c r="J397" s="128"/>
      <c r="K397" s="126"/>
      <c r="L397" s="126"/>
      <c r="M397" s="126"/>
      <c r="N397" s="126"/>
      <c r="O397" s="126"/>
    </row>
    <row r="398" spans="1:15" ht="24.95" hidden="1" customHeight="1" x14ac:dyDescent="0.2">
      <c r="A398" s="162"/>
      <c r="B398" s="163"/>
      <c r="I398" s="126"/>
      <c r="J398" s="128"/>
      <c r="K398" s="126"/>
      <c r="L398" s="126"/>
      <c r="M398" s="126"/>
      <c r="N398" s="126"/>
      <c r="O398" s="126"/>
    </row>
    <row r="399" spans="1:15" ht="24.95" hidden="1" customHeight="1" x14ac:dyDescent="0.2">
      <c r="A399" s="162"/>
      <c r="B399" s="163"/>
      <c r="I399" s="126"/>
      <c r="J399" s="128"/>
      <c r="K399" s="126"/>
      <c r="L399" s="126"/>
      <c r="M399" s="126"/>
      <c r="N399" s="126"/>
      <c r="O399" s="126"/>
    </row>
    <row r="400" spans="1:15" ht="24.95" hidden="1" customHeight="1" x14ac:dyDescent="0.2">
      <c r="A400" s="162"/>
      <c r="B400" s="163"/>
      <c r="I400" s="126"/>
      <c r="J400" s="128"/>
      <c r="K400" s="126"/>
      <c r="L400" s="126"/>
      <c r="M400" s="126"/>
      <c r="N400" s="126"/>
      <c r="O400" s="126"/>
    </row>
    <row r="401" spans="1:123" ht="24.95" hidden="1" customHeight="1" x14ac:dyDescent="0.2">
      <c r="A401" s="162"/>
      <c r="B401" s="163"/>
      <c r="I401" s="126"/>
      <c r="J401" s="128"/>
      <c r="K401" s="126"/>
      <c r="L401" s="126"/>
      <c r="M401" s="126"/>
      <c r="N401" s="126"/>
      <c r="O401" s="126"/>
    </row>
    <row r="402" spans="1:123" ht="24.95" hidden="1" customHeight="1" x14ac:dyDescent="0.2">
      <c r="A402" s="162"/>
      <c r="B402" s="163"/>
      <c r="I402" s="126"/>
      <c r="J402" s="128"/>
      <c r="K402" s="126"/>
      <c r="L402" s="126"/>
      <c r="M402" s="126"/>
      <c r="N402" s="126"/>
      <c r="O402" s="126"/>
    </row>
    <row r="403" spans="1:123" ht="24.95" hidden="1" customHeight="1" x14ac:dyDescent="0.2">
      <c r="A403" s="162"/>
      <c r="B403" s="163"/>
      <c r="I403" s="126"/>
      <c r="J403" s="128"/>
      <c r="K403" s="126"/>
      <c r="L403" s="126"/>
      <c r="M403" s="126"/>
      <c r="N403" s="126"/>
      <c r="O403" s="126"/>
    </row>
    <row r="404" spans="1:123" ht="24.95" hidden="1" customHeight="1" x14ac:dyDescent="0.2">
      <c r="A404" s="162"/>
      <c r="B404" s="163"/>
      <c r="I404" s="126"/>
      <c r="J404" s="128"/>
      <c r="K404" s="126"/>
      <c r="L404" s="126"/>
      <c r="M404" s="126"/>
      <c r="N404" s="126"/>
      <c r="O404" s="126"/>
    </row>
    <row r="405" spans="1:123" ht="24.95" hidden="1" customHeight="1" x14ac:dyDescent="0.2">
      <c r="A405" s="162"/>
      <c r="B405" s="163"/>
      <c r="I405" s="126"/>
      <c r="J405" s="128"/>
      <c r="K405" s="126"/>
      <c r="L405" s="126"/>
      <c r="M405" s="126"/>
      <c r="N405" s="126"/>
      <c r="O405" s="126"/>
    </row>
    <row r="406" spans="1:123" ht="24.95" hidden="1" customHeight="1" x14ac:dyDescent="0.2">
      <c r="A406" s="162"/>
      <c r="B406" s="163"/>
      <c r="I406" s="126"/>
      <c r="J406" s="128"/>
      <c r="K406" s="126"/>
      <c r="L406" s="126"/>
      <c r="M406" s="126"/>
      <c r="N406" s="126"/>
      <c r="O406" s="126"/>
    </row>
    <row r="407" spans="1:123" ht="24.95" hidden="1" customHeight="1" x14ac:dyDescent="0.2">
      <c r="A407" s="162"/>
      <c r="B407" s="163"/>
      <c r="I407" s="126"/>
      <c r="J407" s="128"/>
      <c r="K407" s="126"/>
      <c r="L407" s="126"/>
      <c r="M407" s="126"/>
      <c r="N407" s="126"/>
      <c r="O407" s="126"/>
    </row>
    <row r="408" spans="1:123" ht="24.95" hidden="1" customHeight="1" x14ac:dyDescent="0.2">
      <c r="A408" s="162"/>
      <c r="B408" s="163"/>
      <c r="I408" s="126"/>
      <c r="J408" s="128"/>
      <c r="K408" s="126"/>
      <c r="L408" s="126"/>
      <c r="M408" s="126"/>
      <c r="N408" s="126"/>
      <c r="O408" s="126"/>
    </row>
    <row r="409" spans="1:123" ht="24.95" hidden="1" customHeight="1" x14ac:dyDescent="0.2">
      <c r="A409" s="162"/>
      <c r="B409" s="163"/>
      <c r="I409" s="126"/>
      <c r="J409" s="128"/>
      <c r="K409" s="126"/>
      <c r="L409" s="126"/>
      <c r="M409" s="126"/>
      <c r="N409" s="126"/>
      <c r="O409" s="126"/>
    </row>
    <row r="410" spans="1:123" ht="24.95" hidden="1" customHeight="1" x14ac:dyDescent="0.2">
      <c r="A410" s="162"/>
      <c r="B410" s="163"/>
      <c r="I410" s="126"/>
      <c r="J410" s="128"/>
      <c r="K410" s="126"/>
      <c r="L410" s="126"/>
      <c r="M410" s="126"/>
      <c r="N410" s="126"/>
      <c r="O410" s="126"/>
    </row>
    <row r="411" spans="1:123" x14ac:dyDescent="0.2">
      <c r="C411" s="170"/>
      <c r="E411" s="92"/>
      <c r="L411" s="126"/>
      <c r="M411" s="126"/>
      <c r="N411" s="126"/>
      <c r="O411" s="126"/>
      <c r="P411" s="126"/>
      <c r="DS411" s="132"/>
    </row>
    <row r="412" spans="1:123" x14ac:dyDescent="0.2">
      <c r="E412" s="92"/>
      <c r="K412" s="126"/>
      <c r="L412" s="126"/>
      <c r="M412" s="126"/>
      <c r="N412" s="126"/>
      <c r="O412" s="126"/>
    </row>
    <row r="413" spans="1:123" ht="30" customHeight="1" x14ac:dyDescent="0.2">
      <c r="B413" s="165" t="s">
        <v>231</v>
      </c>
      <c r="C413" s="495" t="s">
        <v>229</v>
      </c>
      <c r="D413" s="496"/>
      <c r="E413" s="92"/>
      <c r="K413" s="126"/>
      <c r="L413" s="126"/>
      <c r="M413" s="126"/>
      <c r="N413" s="126"/>
      <c r="O413" s="126"/>
    </row>
    <row r="414" spans="1:123" ht="30" customHeight="1" x14ac:dyDescent="0.2">
      <c r="B414" s="166" t="s">
        <v>27</v>
      </c>
      <c r="C414" s="497" t="str">
        <f>IF(A342=0,"",((SUMIFS(F108:F341,$A$108:$A$341,"X"))+(($A$342-$C$417)*$C$418))/$A$342)</f>
        <v/>
      </c>
      <c r="D414" s="498"/>
      <c r="E414" s="92"/>
      <c r="F414" s="125"/>
      <c r="G414" s="125"/>
      <c r="H414" s="125"/>
      <c r="I414" s="125"/>
      <c r="J414" s="125"/>
      <c r="K414" s="126"/>
      <c r="L414" s="126"/>
      <c r="M414" s="126"/>
      <c r="N414" s="126"/>
      <c r="O414" s="126"/>
    </row>
    <row r="415" spans="1:123" ht="30" customHeight="1" x14ac:dyDescent="0.2">
      <c r="B415" s="167" t="s">
        <v>28</v>
      </c>
      <c r="C415" s="497" t="str">
        <f>IF(A342=0,"",((SUMIFS(G108:G341,$A$108:$A$341,"X"))+(($A$342-$C$417)*$C$418))/$A$342)</f>
        <v/>
      </c>
      <c r="D415" s="498"/>
      <c r="E415" s="92"/>
      <c r="F415" s="125"/>
      <c r="G415" s="125"/>
      <c r="H415" s="125"/>
      <c r="I415" s="126"/>
      <c r="J415" s="126"/>
      <c r="K415" s="126"/>
      <c r="L415" s="126"/>
      <c r="M415" s="126"/>
      <c r="N415" s="126"/>
      <c r="O415" s="126"/>
    </row>
    <row r="416" spans="1:123" ht="30" customHeight="1" x14ac:dyDescent="0.2">
      <c r="B416" s="168" t="s">
        <v>29</v>
      </c>
      <c r="C416" s="497" t="str">
        <f>IF(A342=0,"",((SUMIFS(H108:H341,$A$108:$A$341,"X"))+(($A$342-$C$417)*$C$418))/$A$342)</f>
        <v/>
      </c>
      <c r="D416" s="498"/>
      <c r="E416" s="92"/>
      <c r="F416" s="125"/>
      <c r="G416" s="125"/>
      <c r="H416" s="125"/>
      <c r="I416" s="126"/>
      <c r="J416" s="126"/>
      <c r="K416" s="126"/>
      <c r="L416" s="126"/>
      <c r="M416" s="126"/>
      <c r="N416" s="126"/>
      <c r="O416" s="126"/>
    </row>
    <row r="417" spans="1:122" ht="30" customHeight="1" x14ac:dyDescent="0.2">
      <c r="B417" s="171" t="s">
        <v>232</v>
      </c>
      <c r="C417" s="490">
        <f>COUNTIFS(F107:F341,"&gt;=0",A107:A341,"X")</f>
        <v>0</v>
      </c>
      <c r="D417" s="492"/>
      <c r="E417" s="125"/>
      <c r="F417" s="125"/>
      <c r="G417" s="125"/>
      <c r="H417" s="125"/>
      <c r="I417" s="126"/>
      <c r="J417" s="126"/>
      <c r="K417" s="126"/>
      <c r="L417" s="126"/>
      <c r="M417" s="126"/>
      <c r="N417" s="126"/>
      <c r="O417" s="126"/>
    </row>
    <row r="418" spans="1:122" ht="30" customHeight="1" x14ac:dyDescent="0.2">
      <c r="B418" s="139" t="s">
        <v>233</v>
      </c>
      <c r="C418" s="493">
        <v>0.33</v>
      </c>
      <c r="D418" s="494"/>
      <c r="E418" s="125"/>
      <c r="F418" s="125"/>
      <c r="G418" s="125"/>
      <c r="H418" s="125"/>
      <c r="I418" s="126"/>
      <c r="J418" s="127"/>
      <c r="K418" s="126"/>
    </row>
    <row r="419" spans="1:122" ht="12.75" customHeight="1" x14ac:dyDescent="0.2">
      <c r="B419" s="125"/>
      <c r="C419" s="125"/>
      <c r="D419" s="133"/>
      <c r="E419" s="125"/>
      <c r="F419" s="125"/>
      <c r="G419" s="125"/>
      <c r="H419" s="125"/>
      <c r="I419" s="126"/>
      <c r="J419" s="127"/>
      <c r="K419" s="126"/>
    </row>
    <row r="420" spans="1:122" ht="12.75" customHeight="1" x14ac:dyDescent="0.2">
      <c r="B420" s="125"/>
      <c r="C420" s="125"/>
      <c r="D420" s="133"/>
      <c r="E420" s="125"/>
      <c r="F420" s="125"/>
      <c r="G420" s="125"/>
      <c r="H420" s="125"/>
      <c r="I420" s="126"/>
      <c r="J420" s="126"/>
      <c r="K420" s="126"/>
    </row>
    <row r="425" spans="1:122" ht="15" x14ac:dyDescent="0.2">
      <c r="A425" s="94">
        <v>1</v>
      </c>
      <c r="B425" s="174" t="s">
        <v>269</v>
      </c>
      <c r="C425" s="176"/>
      <c r="D425" s="177" t="s">
        <v>113</v>
      </c>
      <c r="E425" s="176">
        <v>40</v>
      </c>
      <c r="DO425" s="94"/>
      <c r="DP425" s="94"/>
      <c r="DQ425" s="94"/>
      <c r="DR425" s="94"/>
    </row>
    <row r="426" spans="1:122" ht="15" x14ac:dyDescent="0.2">
      <c r="A426" s="94">
        <v>2</v>
      </c>
      <c r="B426" s="174" t="s">
        <v>270</v>
      </c>
      <c r="C426" s="176"/>
      <c r="D426" s="177" t="s">
        <v>113</v>
      </c>
      <c r="E426" s="176">
        <v>30</v>
      </c>
      <c r="DP426" s="94"/>
      <c r="DQ426" s="94"/>
      <c r="DR426" s="94"/>
    </row>
    <row r="427" spans="1:122" ht="15" x14ac:dyDescent="0.25">
      <c r="A427" s="137">
        <v>3</v>
      </c>
      <c r="B427" s="174" t="s">
        <v>271</v>
      </c>
      <c r="C427" s="176"/>
      <c r="D427" s="177" t="s">
        <v>113</v>
      </c>
      <c r="E427" s="176">
        <v>1</v>
      </c>
      <c r="G427" s="78"/>
      <c r="DP427" s="94"/>
      <c r="DQ427" s="94"/>
      <c r="DR427" s="94"/>
    </row>
    <row r="428" spans="1:122" ht="15" x14ac:dyDescent="0.2">
      <c r="A428" s="137">
        <v>4</v>
      </c>
      <c r="B428" s="174" t="s">
        <v>272</v>
      </c>
      <c r="C428" s="176"/>
      <c r="D428" s="177" t="s">
        <v>114</v>
      </c>
      <c r="E428" s="176">
        <v>21</v>
      </c>
      <c r="DO428" s="94"/>
      <c r="DP428" s="94"/>
      <c r="DQ428" s="94"/>
      <c r="DR428" s="94"/>
    </row>
    <row r="429" spans="1:122" ht="15" x14ac:dyDescent="0.2">
      <c r="A429" s="94">
        <v>5</v>
      </c>
      <c r="B429" s="174" t="s">
        <v>273</v>
      </c>
      <c r="C429" s="176"/>
      <c r="D429" s="177" t="s">
        <v>114</v>
      </c>
      <c r="E429" s="176">
        <v>13</v>
      </c>
      <c r="DO429" s="94"/>
      <c r="DP429" s="94"/>
      <c r="DQ429" s="94"/>
      <c r="DR429" s="94"/>
    </row>
    <row r="430" spans="1:122" ht="15" x14ac:dyDescent="0.2">
      <c r="A430" s="94">
        <v>6</v>
      </c>
      <c r="B430" s="174" t="s">
        <v>274</v>
      </c>
      <c r="C430" s="176"/>
      <c r="D430" s="177" t="s">
        <v>114</v>
      </c>
      <c r="E430" s="176">
        <v>28</v>
      </c>
      <c r="DO430" s="94"/>
      <c r="DP430" s="94"/>
      <c r="DQ430" s="94"/>
      <c r="DR430" s="94"/>
    </row>
    <row r="431" spans="1:122" ht="15" x14ac:dyDescent="0.2">
      <c r="A431" s="137">
        <v>7</v>
      </c>
      <c r="B431" s="174" t="s">
        <v>275</v>
      </c>
      <c r="C431" s="176"/>
      <c r="D431" s="177" t="s">
        <v>114</v>
      </c>
      <c r="E431" s="176">
        <v>23</v>
      </c>
      <c r="DO431" s="94"/>
      <c r="DP431" s="94"/>
      <c r="DQ431" s="94"/>
      <c r="DR431" s="94"/>
    </row>
    <row r="432" spans="1:122" ht="15" x14ac:dyDescent="0.2">
      <c r="A432" s="137">
        <v>8</v>
      </c>
      <c r="B432" s="174" t="s">
        <v>276</v>
      </c>
      <c r="C432" s="176"/>
      <c r="D432" s="177" t="s">
        <v>114</v>
      </c>
      <c r="E432" s="176">
        <v>29</v>
      </c>
      <c r="DO432" s="94"/>
      <c r="DP432" s="94"/>
      <c r="DQ432" s="94"/>
      <c r="DR432" s="94"/>
    </row>
    <row r="433" spans="1:122" ht="15" x14ac:dyDescent="0.2">
      <c r="A433" s="94">
        <v>9</v>
      </c>
      <c r="B433" s="174" t="s">
        <v>277</v>
      </c>
      <c r="C433" s="176"/>
      <c r="D433" s="177" t="s">
        <v>114</v>
      </c>
      <c r="E433" s="176">
        <v>15</v>
      </c>
      <c r="DO433" s="94"/>
      <c r="DP433" s="94"/>
      <c r="DQ433" s="94"/>
      <c r="DR433" s="94"/>
    </row>
    <row r="434" spans="1:122" ht="15" x14ac:dyDescent="0.2">
      <c r="A434" s="94">
        <v>10</v>
      </c>
      <c r="B434" s="174" t="s">
        <v>278</v>
      </c>
      <c r="C434" s="176"/>
      <c r="D434" s="177" t="s">
        <v>114</v>
      </c>
      <c r="E434" s="176">
        <v>5</v>
      </c>
      <c r="DO434" s="94"/>
      <c r="DP434" s="94"/>
      <c r="DQ434" s="94"/>
      <c r="DR434" s="94"/>
    </row>
    <row r="435" spans="1:122" ht="15" x14ac:dyDescent="0.2">
      <c r="A435" s="137">
        <v>11</v>
      </c>
      <c r="B435" s="174" t="s">
        <v>279</v>
      </c>
      <c r="C435" s="176"/>
      <c r="D435" s="177" t="s">
        <v>116</v>
      </c>
      <c r="E435" s="176">
        <v>18</v>
      </c>
      <c r="DO435" s="94"/>
      <c r="DP435" s="94"/>
      <c r="DQ435" s="94"/>
      <c r="DR435" s="94"/>
    </row>
    <row r="436" spans="1:122" ht="15" x14ac:dyDescent="0.2">
      <c r="A436" s="137">
        <v>12</v>
      </c>
      <c r="B436" s="174" t="s">
        <v>280</v>
      </c>
      <c r="C436" s="176"/>
      <c r="D436" s="177" t="s">
        <v>116</v>
      </c>
      <c r="E436" s="176">
        <v>11</v>
      </c>
      <c r="DO436" s="94"/>
      <c r="DP436" s="94"/>
      <c r="DQ436" s="94"/>
      <c r="DR436" s="94"/>
    </row>
    <row r="437" spans="1:122" ht="15" x14ac:dyDescent="0.2">
      <c r="A437" s="94">
        <v>13</v>
      </c>
      <c r="B437" s="174" t="s">
        <v>281</v>
      </c>
      <c r="C437" s="176"/>
      <c r="D437" s="177" t="s">
        <v>116</v>
      </c>
      <c r="E437" s="176">
        <v>6</v>
      </c>
      <c r="DO437" s="94"/>
      <c r="DP437" s="94"/>
      <c r="DQ437" s="94"/>
      <c r="DR437" s="94"/>
    </row>
    <row r="438" spans="1:122" ht="15" x14ac:dyDescent="0.2">
      <c r="A438" s="94">
        <v>14</v>
      </c>
      <c r="B438" s="174" t="s">
        <v>282</v>
      </c>
      <c r="C438" s="176"/>
      <c r="D438" s="177" t="s">
        <v>116</v>
      </c>
      <c r="E438" s="176">
        <v>4</v>
      </c>
      <c r="DO438" s="94"/>
      <c r="DP438" s="94"/>
      <c r="DQ438" s="94"/>
      <c r="DR438" s="94"/>
    </row>
    <row r="439" spans="1:122" ht="15" x14ac:dyDescent="0.2">
      <c r="A439" s="137">
        <v>15</v>
      </c>
      <c r="B439" s="174" t="s">
        <v>283</v>
      </c>
      <c r="C439" s="176"/>
      <c r="D439" s="177" t="s">
        <v>116</v>
      </c>
      <c r="E439" s="176">
        <v>25</v>
      </c>
      <c r="DO439" s="94"/>
      <c r="DP439" s="94"/>
      <c r="DQ439" s="94"/>
      <c r="DR439" s="94"/>
    </row>
    <row r="440" spans="1:122" ht="15" x14ac:dyDescent="0.2">
      <c r="A440" s="137">
        <v>16</v>
      </c>
      <c r="B440" s="174" t="s">
        <v>284</v>
      </c>
      <c r="C440" s="176"/>
      <c r="D440" s="177" t="s">
        <v>116</v>
      </c>
      <c r="E440" s="176">
        <v>19</v>
      </c>
      <c r="DO440" s="94"/>
      <c r="DP440" s="94"/>
      <c r="DQ440" s="94"/>
      <c r="DR440" s="94"/>
    </row>
    <row r="441" spans="1:122" ht="15" x14ac:dyDescent="0.2">
      <c r="A441" s="94">
        <v>17</v>
      </c>
      <c r="B441" s="174" t="s">
        <v>285</v>
      </c>
      <c r="C441" s="176"/>
      <c r="D441" s="177" t="s">
        <v>116</v>
      </c>
      <c r="E441" s="176">
        <v>17</v>
      </c>
      <c r="DO441" s="94"/>
      <c r="DP441" s="94"/>
      <c r="DQ441" s="94"/>
      <c r="DR441" s="94"/>
    </row>
    <row r="442" spans="1:122" ht="15" x14ac:dyDescent="0.2">
      <c r="A442" s="94">
        <v>18</v>
      </c>
      <c r="B442" s="174" t="s">
        <v>286</v>
      </c>
      <c r="C442" s="176"/>
      <c r="D442" s="177" t="s">
        <v>116</v>
      </c>
      <c r="E442" s="176">
        <v>10</v>
      </c>
      <c r="DO442" s="94"/>
      <c r="DP442" s="94"/>
      <c r="DQ442" s="94"/>
      <c r="DR442" s="94"/>
    </row>
    <row r="443" spans="1:122" ht="15" x14ac:dyDescent="0.2">
      <c r="A443" s="137">
        <v>19</v>
      </c>
      <c r="B443" s="174" t="s">
        <v>287</v>
      </c>
      <c r="C443" s="176"/>
      <c r="D443" s="177" t="s">
        <v>116</v>
      </c>
      <c r="E443" s="176">
        <v>8</v>
      </c>
      <c r="DO443" s="94"/>
      <c r="DP443" s="94"/>
      <c r="DQ443" s="94"/>
      <c r="DR443" s="94"/>
    </row>
    <row r="444" spans="1:122" ht="15" x14ac:dyDescent="0.2">
      <c r="A444" s="137">
        <v>20</v>
      </c>
      <c r="B444" s="174" t="s">
        <v>288</v>
      </c>
      <c r="C444" s="176"/>
      <c r="D444" s="177" t="s">
        <v>116</v>
      </c>
      <c r="E444" s="176">
        <v>2</v>
      </c>
      <c r="DO444" s="94"/>
      <c r="DP444" s="94"/>
      <c r="DQ444" s="94"/>
      <c r="DR444" s="94"/>
    </row>
    <row r="445" spans="1:122" ht="15" x14ac:dyDescent="0.2">
      <c r="A445" s="94">
        <v>21</v>
      </c>
      <c r="B445" s="174" t="s">
        <v>289</v>
      </c>
      <c r="C445" s="176"/>
      <c r="D445" s="177" t="s">
        <v>116</v>
      </c>
      <c r="E445" s="176">
        <v>27</v>
      </c>
      <c r="DO445" s="94"/>
      <c r="DP445" s="94"/>
      <c r="DQ445" s="94"/>
      <c r="DR445" s="94"/>
    </row>
    <row r="446" spans="1:122" ht="15" x14ac:dyDescent="0.2">
      <c r="A446" s="94">
        <v>22</v>
      </c>
      <c r="B446" s="174" t="s">
        <v>290</v>
      </c>
      <c r="C446" s="176"/>
      <c r="D446" s="177" t="s">
        <v>117</v>
      </c>
      <c r="E446" s="176">
        <v>20</v>
      </c>
      <c r="DO446" s="94"/>
      <c r="DP446" s="94"/>
      <c r="DQ446" s="94"/>
      <c r="DR446" s="94"/>
    </row>
    <row r="447" spans="1:122" ht="15" x14ac:dyDescent="0.2">
      <c r="A447" s="137">
        <v>23</v>
      </c>
      <c r="B447" s="174" t="s">
        <v>291</v>
      </c>
      <c r="C447" s="176"/>
      <c r="D447" s="177" t="s">
        <v>117</v>
      </c>
      <c r="E447" s="176">
        <v>7</v>
      </c>
      <c r="DO447" s="94"/>
      <c r="DP447" s="94"/>
      <c r="DQ447" s="94"/>
      <c r="DR447" s="94"/>
    </row>
    <row r="448" spans="1:122" ht="15" x14ac:dyDescent="0.2">
      <c r="A448" s="137">
        <v>24</v>
      </c>
      <c r="B448" s="174" t="s">
        <v>292</v>
      </c>
      <c r="C448" s="176"/>
      <c r="D448" s="177" t="s">
        <v>117</v>
      </c>
      <c r="E448" s="176">
        <v>14</v>
      </c>
      <c r="DO448" s="94"/>
      <c r="DP448" s="94"/>
      <c r="DQ448" s="94"/>
      <c r="DR448" s="94"/>
    </row>
    <row r="449" spans="1:122" ht="15" x14ac:dyDescent="0.2">
      <c r="A449" s="94">
        <v>25</v>
      </c>
      <c r="B449" s="174" t="s">
        <v>293</v>
      </c>
      <c r="C449" s="176"/>
      <c r="D449" s="177" t="s">
        <v>117</v>
      </c>
      <c r="E449" s="176">
        <v>12</v>
      </c>
      <c r="DO449" s="94"/>
      <c r="DP449" s="94"/>
      <c r="DQ449" s="94"/>
      <c r="DR449" s="94"/>
    </row>
    <row r="450" spans="1:122" ht="15" x14ac:dyDescent="0.2">
      <c r="A450" s="94">
        <v>26</v>
      </c>
      <c r="B450" s="174" t="s">
        <v>294</v>
      </c>
      <c r="C450" s="176"/>
      <c r="D450" s="177" t="s">
        <v>117</v>
      </c>
      <c r="E450" s="176">
        <v>26</v>
      </c>
      <c r="DO450" s="94"/>
      <c r="DP450" s="94"/>
      <c r="DQ450" s="94"/>
      <c r="DR450" s="94"/>
    </row>
    <row r="451" spans="1:122" ht="15" x14ac:dyDescent="0.2">
      <c r="A451" s="137">
        <v>27</v>
      </c>
      <c r="B451" s="174" t="s">
        <v>295</v>
      </c>
      <c r="C451" s="176"/>
      <c r="D451" s="177" t="s">
        <v>117</v>
      </c>
      <c r="E451" s="176">
        <v>22</v>
      </c>
      <c r="DO451" s="94"/>
      <c r="DP451" s="94"/>
      <c r="DQ451" s="94"/>
      <c r="DR451" s="94"/>
    </row>
    <row r="452" spans="1:122" x14ac:dyDescent="0.2">
      <c r="DR452" s="94"/>
    </row>
    <row r="453" spans="1:122" x14ac:dyDescent="0.2">
      <c r="DR453" s="94"/>
    </row>
    <row r="454" spans="1:122" x14ac:dyDescent="0.2">
      <c r="DR454" s="94"/>
    </row>
    <row r="455" spans="1:122" x14ac:dyDescent="0.2">
      <c r="DR455" s="94"/>
    </row>
    <row r="456" spans="1:122" x14ac:dyDescent="0.2">
      <c r="DR456" s="94"/>
    </row>
    <row r="457" spans="1:122" x14ac:dyDescent="0.2">
      <c r="DR457" s="94"/>
    </row>
    <row r="458" spans="1:122" x14ac:dyDescent="0.2">
      <c r="DR458" s="94"/>
    </row>
  </sheetData>
  <autoFilter ref="A4:DX4"/>
  <mergeCells count="8">
    <mergeCell ref="C417:D417"/>
    <mergeCell ref="C418:D418"/>
    <mergeCell ref="J2:J3"/>
    <mergeCell ref="F106:H106"/>
    <mergeCell ref="C413:D413"/>
    <mergeCell ref="C414:D414"/>
    <mergeCell ref="C415:D415"/>
    <mergeCell ref="C416:D416"/>
  </mergeCells>
  <conditionalFormatting sqref="B414 B452:XFD1048576 J430:XFD451">
    <cfRule type="cellIs" dxfId="10428" priority="274" operator="equal">
      <formula>"Remplaçant"</formula>
    </cfRule>
    <cfRule type="cellIs" dxfId="10427" priority="275" operator="equal">
      <formula>"Titulaire"</formula>
    </cfRule>
  </conditionalFormatting>
  <conditionalFormatting sqref="O2:O3 M49:N49 F106 A105:A106 B106:D106 O139:XFD341 O111:U111 O112:T116 AC111:XFD114 U113 U115 U122 U124 U126 U128 U135 U137 AC122:XFD123 AK115:XFD116 AC126:XFD127 AK124:XFD125 AC135:XFD138 AK128:XFD129 N110 DV2:XFD20 P49:Q49 S49:T49 V49:W49 X2:X20 Y49:Z49 AA2:AA20 AB49:AC49 AD2:AD20 AE49:AF49 AG2:AG20 AH49:AI49 AJ2:AJ20 AK49:AL49 AM2:AM20 AN49:AO49 AP2:AP20 AQ49:AR49 AS2:AS20 AT49:AU49 AV2:AV20 AW49:AX49 AY2:AY20 AZ49:BA49 BB2:BB20 BC49:BD49 BE2:BE20 BF49:BG49 BH2:BH20 BI49:BJ49 BK2:BK20 BL49:BM49 BN2:BN20 BO49:BP49 BQ2:BQ20 BR49:BS49 BT2:BT20 BU49:BV49 BW2:BW20 BX49:BY49 BZ2:BZ20 CA49:CB49 CC2:CC20 CD49:CE49 CF2:CF20 CG49:CH49 CI2:CI20 CJ49:CK49 CL2:CL20 CM49:CN49 CO2:CO20 CP49:CQ49 CR2:CR20 CS49:CT49 CU2:CU20 CV49:CW49 CX2:CX20 CY49:CZ49 DA2:DA20 DB49:DC49 DD2:DD20 DE49:DF49 DG2:DG20 DH49:DI49 DJ2:DJ20 DK49:DL49 DM2:DM20 DN49:DO49 DP2:DP20 DQ49:DR49 DS2:DS20 DT49:DU49 A1 M111:N116 O107:XFD110 M107:N109 F107:H107 B45:I49 F108:F116 B3:I4 J49 E2:J2 L2:L3 F437:G438 H105:XFD105 B421:XFD424 B50:XFD104 I106:XFD106 B417:B420 I415:XFD420 A149:H341 I107:K116 B342:XFD410 K412:XFD414 F412:J413 B411 D411:XFD411 B412:D412 E412:E416 H427:XFD429 G428:G436 H430:I438 DS31:DS49 DP31:DP49 DM31:DM49 DJ31:DJ49 DG31:DG49 DD31:DD49 DA31:DA49 CX31:CX49 CU31:CU49 CR31:CR49 CO31:CO49 CL31:CL49 CI31:CI49 CF31:CF49 CC31:CC49 BZ31:BZ49 BW31:BW49 BT31:BT49 BQ31:BQ49 BN31:BN49 BK31:BK49 BH31:BH49 BE31:BE49 BB31:BB49 AY31:AY49 AV31:AV49 AS31:AS49 AP31:AP49 AM31:AM49 AJ31:AJ49 AG31:AG49 AD31:AD49 AA31:AA49 X31:X49 DV31:XFD49 R32:R48 I122:K129 F122:F129 M122:T129 O135:T138 M135:N341 F135:F148 I135:K341 F439:I451 F425:XFD426 J31:O48 J4:O20 R2:R6 R9:R11 R13:R20">
    <cfRule type="cellIs" dxfId="10426" priority="616" operator="equal">
      <formula>"Remplaçant"</formula>
    </cfRule>
    <cfRule type="cellIs" dxfId="10425" priority="617" operator="equal">
      <formula>"Titulaire"</formula>
    </cfRule>
  </conditionalFormatting>
  <conditionalFormatting sqref="J5:K20 J31:K44">
    <cfRule type="cellIs" dxfId="10424" priority="615" operator="equal">
      <formula>0</formula>
    </cfRule>
  </conditionalFormatting>
  <conditionalFormatting sqref="L1">
    <cfRule type="cellIs" dxfId="10423" priority="613" operator="equal">
      <formula>"Remplaçant"</formula>
    </cfRule>
    <cfRule type="cellIs" dxfId="10422" priority="614" operator="equal">
      <formula>"Titulaire"</formula>
    </cfRule>
  </conditionalFormatting>
  <conditionalFormatting sqref="O1">
    <cfRule type="cellIs" dxfId="10421" priority="611" operator="equal">
      <formula>"Remplaçant"</formula>
    </cfRule>
    <cfRule type="cellIs" dxfId="10420" priority="612" operator="equal">
      <formula>"Titulaire"</formula>
    </cfRule>
  </conditionalFormatting>
  <conditionalFormatting sqref="R1">
    <cfRule type="cellIs" dxfId="10419" priority="609" operator="equal">
      <formula>"Remplaçant"</formula>
    </cfRule>
    <cfRule type="cellIs" dxfId="10418" priority="610" operator="equal">
      <formula>"Titulaire"</formula>
    </cfRule>
  </conditionalFormatting>
  <conditionalFormatting sqref="P5:Q20 P31:Q47">
    <cfRule type="cellIs" dxfId="10417" priority="607" operator="equal">
      <formula>"Remplaçant"</formula>
    </cfRule>
    <cfRule type="cellIs" dxfId="10416" priority="608" operator="equal">
      <formula>"Titulaire"</formula>
    </cfRule>
  </conditionalFormatting>
  <conditionalFormatting sqref="S5:T20 S31:T47">
    <cfRule type="cellIs" dxfId="10415" priority="605" operator="equal">
      <formula>"Remplaçant"</formula>
    </cfRule>
    <cfRule type="cellIs" dxfId="10414" priority="606" operator="equal">
      <formula>"Titulaire"</formula>
    </cfRule>
  </conditionalFormatting>
  <conditionalFormatting sqref="P4:Q4">
    <cfRule type="cellIs" dxfId="10413" priority="603" operator="equal">
      <formula>"Remplaçant"</formula>
    </cfRule>
    <cfRule type="cellIs" dxfId="10412" priority="604" operator="equal">
      <formula>"Titulaire"</formula>
    </cfRule>
  </conditionalFormatting>
  <conditionalFormatting sqref="S4:T4">
    <cfRule type="cellIs" dxfId="10411" priority="601" operator="equal">
      <formula>"Remplaçant"</formula>
    </cfRule>
    <cfRule type="cellIs" dxfId="10410" priority="602" operator="equal">
      <formula>"Titulaire"</formula>
    </cfRule>
  </conditionalFormatting>
  <conditionalFormatting sqref="J5:J20 J31:J44">
    <cfRule type="top10" dxfId="10409" priority="618" rank="11"/>
  </conditionalFormatting>
  <conditionalFormatting sqref="P48:Q48">
    <cfRule type="cellIs" dxfId="10408" priority="599" operator="equal">
      <formula>"Remplaçant"</formula>
    </cfRule>
    <cfRule type="cellIs" dxfId="10407" priority="600" operator="equal">
      <formula>"Titulaire"</formula>
    </cfRule>
  </conditionalFormatting>
  <conditionalFormatting sqref="S48:T48">
    <cfRule type="cellIs" dxfId="10406" priority="597" operator="equal">
      <formula>"Remplaçant"</formula>
    </cfRule>
    <cfRule type="cellIs" dxfId="10405" priority="598" operator="equal">
      <formula>"Titulaire"</formula>
    </cfRule>
  </conditionalFormatting>
  <conditionalFormatting sqref="U2:U4 U17 U32:U48">
    <cfRule type="cellIs" dxfId="10404" priority="595" operator="equal">
      <formula>"Remplaçant"</formula>
    </cfRule>
    <cfRule type="cellIs" dxfId="10403" priority="596" operator="equal">
      <formula>"Titulaire"</formula>
    </cfRule>
  </conditionalFormatting>
  <conditionalFormatting sqref="U1">
    <cfRule type="cellIs" dxfId="10402" priority="593" operator="equal">
      <formula>"Remplaçant"</formula>
    </cfRule>
    <cfRule type="cellIs" dxfId="10401" priority="594" operator="equal">
      <formula>"Titulaire"</formula>
    </cfRule>
  </conditionalFormatting>
  <conditionalFormatting sqref="V5:W20 V31:W47">
    <cfRule type="cellIs" dxfId="10400" priority="591" operator="equal">
      <formula>"Remplaçant"</formula>
    </cfRule>
    <cfRule type="cellIs" dxfId="10399" priority="592" operator="equal">
      <formula>"Titulaire"</formula>
    </cfRule>
  </conditionalFormatting>
  <conditionalFormatting sqref="V4:W4">
    <cfRule type="cellIs" dxfId="10398" priority="589" operator="equal">
      <formula>"Remplaçant"</formula>
    </cfRule>
    <cfRule type="cellIs" dxfId="10397" priority="590" operator="equal">
      <formula>"Titulaire"</formula>
    </cfRule>
  </conditionalFormatting>
  <conditionalFormatting sqref="V48:W48">
    <cfRule type="cellIs" dxfId="10396" priority="587" operator="equal">
      <formula>"Remplaçant"</formula>
    </cfRule>
    <cfRule type="cellIs" dxfId="10395" priority="588" operator="equal">
      <formula>"Titulaire"</formula>
    </cfRule>
  </conditionalFormatting>
  <conditionalFormatting sqref="R49">
    <cfRule type="cellIs" dxfId="10394" priority="585" operator="equal">
      <formula>"Remplaçant"</formula>
    </cfRule>
    <cfRule type="cellIs" dxfId="10393" priority="586" operator="equal">
      <formula>"Titulaire"</formula>
    </cfRule>
  </conditionalFormatting>
  <conditionalFormatting sqref="O49">
    <cfRule type="cellIs" dxfId="10392" priority="583" operator="equal">
      <formula>"Remplaçant"</formula>
    </cfRule>
    <cfRule type="cellIs" dxfId="10391" priority="584" operator="equal">
      <formula>"Titulaire"</formula>
    </cfRule>
  </conditionalFormatting>
  <conditionalFormatting sqref="L49">
    <cfRule type="cellIs" dxfId="10390" priority="581" operator="equal">
      <formula>"Remplaçant"</formula>
    </cfRule>
    <cfRule type="cellIs" dxfId="10389" priority="582" operator="equal">
      <formula>"Titulaire"</formula>
    </cfRule>
  </conditionalFormatting>
  <conditionalFormatting sqref="X1">
    <cfRule type="cellIs" dxfId="10388" priority="579" operator="equal">
      <formula>"Remplaçant"</formula>
    </cfRule>
    <cfRule type="cellIs" dxfId="10387" priority="580" operator="equal">
      <formula>"Titulaire"</formula>
    </cfRule>
  </conditionalFormatting>
  <conditionalFormatting sqref="Y5:Z20 Y31:Z47">
    <cfRule type="cellIs" dxfId="10386" priority="577" operator="equal">
      <formula>"Remplaçant"</formula>
    </cfRule>
    <cfRule type="cellIs" dxfId="10385" priority="578" operator="equal">
      <formula>"Titulaire"</formula>
    </cfRule>
  </conditionalFormatting>
  <conditionalFormatting sqref="Y4:Z4">
    <cfRule type="cellIs" dxfId="10384" priority="575" operator="equal">
      <formula>"Remplaçant"</formula>
    </cfRule>
    <cfRule type="cellIs" dxfId="10383" priority="576" operator="equal">
      <formula>"Titulaire"</formula>
    </cfRule>
  </conditionalFormatting>
  <conditionalFormatting sqref="Y48:Z48">
    <cfRule type="cellIs" dxfId="10382" priority="573" operator="equal">
      <formula>"Remplaçant"</formula>
    </cfRule>
    <cfRule type="cellIs" dxfId="10381" priority="574" operator="equal">
      <formula>"Titulaire"</formula>
    </cfRule>
  </conditionalFormatting>
  <conditionalFormatting sqref="AA1">
    <cfRule type="cellIs" dxfId="10380" priority="571" operator="equal">
      <formula>"Remplaçant"</formula>
    </cfRule>
    <cfRule type="cellIs" dxfId="10379" priority="572" operator="equal">
      <formula>"Titulaire"</formula>
    </cfRule>
  </conditionalFormatting>
  <conditionalFormatting sqref="AB5:AC20 AB31:AC47">
    <cfRule type="cellIs" dxfId="10378" priority="569" operator="equal">
      <formula>"Remplaçant"</formula>
    </cfRule>
    <cfRule type="cellIs" dxfId="10377" priority="570" operator="equal">
      <formula>"Titulaire"</formula>
    </cfRule>
  </conditionalFormatting>
  <conditionalFormatting sqref="AB4:AC4">
    <cfRule type="cellIs" dxfId="10376" priority="567" operator="equal">
      <formula>"Remplaçant"</formula>
    </cfRule>
    <cfRule type="cellIs" dxfId="10375" priority="568" operator="equal">
      <formula>"Titulaire"</formula>
    </cfRule>
  </conditionalFormatting>
  <conditionalFormatting sqref="AB48:AC48">
    <cfRule type="cellIs" dxfId="10374" priority="565" operator="equal">
      <formula>"Remplaçant"</formula>
    </cfRule>
    <cfRule type="cellIs" dxfId="10373" priority="566" operator="equal">
      <formula>"Titulaire"</formula>
    </cfRule>
  </conditionalFormatting>
  <conditionalFormatting sqref="AD1">
    <cfRule type="cellIs" dxfId="10372" priority="563" operator="equal">
      <formula>"Remplaçant"</formula>
    </cfRule>
    <cfRule type="cellIs" dxfId="10371" priority="564" operator="equal">
      <formula>"Titulaire"</formula>
    </cfRule>
  </conditionalFormatting>
  <conditionalFormatting sqref="AE5:AF20 AE31:AF47">
    <cfRule type="cellIs" dxfId="10370" priority="561" operator="equal">
      <formula>"Remplaçant"</formula>
    </cfRule>
    <cfRule type="cellIs" dxfId="10369" priority="562" operator="equal">
      <formula>"Titulaire"</formula>
    </cfRule>
  </conditionalFormatting>
  <conditionalFormatting sqref="AE4:AF4">
    <cfRule type="cellIs" dxfId="10368" priority="559" operator="equal">
      <formula>"Remplaçant"</formula>
    </cfRule>
    <cfRule type="cellIs" dxfId="10367" priority="560" operator="equal">
      <formula>"Titulaire"</formula>
    </cfRule>
  </conditionalFormatting>
  <conditionalFormatting sqref="AE48:AF48">
    <cfRule type="cellIs" dxfId="10366" priority="557" operator="equal">
      <formula>"Remplaçant"</formula>
    </cfRule>
    <cfRule type="cellIs" dxfId="10365" priority="558" operator="equal">
      <formula>"Titulaire"</formula>
    </cfRule>
  </conditionalFormatting>
  <conditionalFormatting sqref="AG1">
    <cfRule type="cellIs" dxfId="10364" priority="555" operator="equal">
      <formula>"Remplaçant"</formula>
    </cfRule>
    <cfRule type="cellIs" dxfId="10363" priority="556" operator="equal">
      <formula>"Titulaire"</formula>
    </cfRule>
  </conditionalFormatting>
  <conditionalFormatting sqref="AH5:AI20 AH31:AI47">
    <cfRule type="cellIs" dxfId="10362" priority="553" operator="equal">
      <formula>"Remplaçant"</formula>
    </cfRule>
    <cfRule type="cellIs" dxfId="10361" priority="554" operator="equal">
      <formula>"Titulaire"</formula>
    </cfRule>
  </conditionalFormatting>
  <conditionalFormatting sqref="AH4:AI4">
    <cfRule type="cellIs" dxfId="10360" priority="551" operator="equal">
      <formula>"Remplaçant"</formula>
    </cfRule>
    <cfRule type="cellIs" dxfId="10359" priority="552" operator="equal">
      <formula>"Titulaire"</formula>
    </cfRule>
  </conditionalFormatting>
  <conditionalFormatting sqref="AH48:AI48">
    <cfRule type="cellIs" dxfId="10358" priority="549" operator="equal">
      <formula>"Remplaçant"</formula>
    </cfRule>
    <cfRule type="cellIs" dxfId="10357" priority="550" operator="equal">
      <formula>"Titulaire"</formula>
    </cfRule>
  </conditionalFormatting>
  <conditionalFormatting sqref="AJ1">
    <cfRule type="cellIs" dxfId="10356" priority="547" operator="equal">
      <formula>"Remplaçant"</formula>
    </cfRule>
    <cfRule type="cellIs" dxfId="10355" priority="548" operator="equal">
      <formula>"Titulaire"</formula>
    </cfRule>
  </conditionalFormatting>
  <conditionalFormatting sqref="AK5:AL20 AK31:AL47">
    <cfRule type="cellIs" dxfId="10354" priority="545" operator="equal">
      <formula>"Remplaçant"</formula>
    </cfRule>
    <cfRule type="cellIs" dxfId="10353" priority="546" operator="equal">
      <formula>"Titulaire"</formula>
    </cfRule>
  </conditionalFormatting>
  <conditionalFormatting sqref="AK4:AL4">
    <cfRule type="cellIs" dxfId="10352" priority="543" operator="equal">
      <formula>"Remplaçant"</formula>
    </cfRule>
    <cfRule type="cellIs" dxfId="10351" priority="544" operator="equal">
      <formula>"Titulaire"</formula>
    </cfRule>
  </conditionalFormatting>
  <conditionalFormatting sqref="AK48:AL48">
    <cfRule type="cellIs" dxfId="10350" priority="541" operator="equal">
      <formula>"Remplaçant"</formula>
    </cfRule>
    <cfRule type="cellIs" dxfId="10349" priority="542" operator="equal">
      <formula>"Titulaire"</formula>
    </cfRule>
  </conditionalFormatting>
  <conditionalFormatting sqref="AM1">
    <cfRule type="cellIs" dxfId="10348" priority="539" operator="equal">
      <formula>"Remplaçant"</formula>
    </cfRule>
    <cfRule type="cellIs" dxfId="10347" priority="540" operator="equal">
      <formula>"Titulaire"</formula>
    </cfRule>
  </conditionalFormatting>
  <conditionalFormatting sqref="AN5:AO20 AN31:AO47">
    <cfRule type="cellIs" dxfId="10346" priority="537" operator="equal">
      <formula>"Remplaçant"</formula>
    </cfRule>
    <cfRule type="cellIs" dxfId="10345" priority="538" operator="equal">
      <formula>"Titulaire"</formula>
    </cfRule>
  </conditionalFormatting>
  <conditionalFormatting sqref="AN4:AO4">
    <cfRule type="cellIs" dxfId="10344" priority="535" operator="equal">
      <formula>"Remplaçant"</formula>
    </cfRule>
    <cfRule type="cellIs" dxfId="10343" priority="536" operator="equal">
      <formula>"Titulaire"</formula>
    </cfRule>
  </conditionalFormatting>
  <conditionalFormatting sqref="AN48:AO48">
    <cfRule type="cellIs" dxfId="10342" priority="533" operator="equal">
      <formula>"Remplaçant"</formula>
    </cfRule>
    <cfRule type="cellIs" dxfId="10341" priority="534" operator="equal">
      <formula>"Titulaire"</formula>
    </cfRule>
  </conditionalFormatting>
  <conditionalFormatting sqref="AP1">
    <cfRule type="cellIs" dxfId="10340" priority="531" operator="equal">
      <formula>"Remplaçant"</formula>
    </cfRule>
    <cfRule type="cellIs" dxfId="10339" priority="532" operator="equal">
      <formula>"Titulaire"</formula>
    </cfRule>
  </conditionalFormatting>
  <conditionalFormatting sqref="AQ5:AR20 AQ31:AR47">
    <cfRule type="cellIs" dxfId="10338" priority="529" operator="equal">
      <formula>"Remplaçant"</formula>
    </cfRule>
    <cfRule type="cellIs" dxfId="10337" priority="530" operator="equal">
      <formula>"Titulaire"</formula>
    </cfRule>
  </conditionalFormatting>
  <conditionalFormatting sqref="AQ4:AR4">
    <cfRule type="cellIs" dxfId="10336" priority="527" operator="equal">
      <formula>"Remplaçant"</formula>
    </cfRule>
    <cfRule type="cellIs" dxfId="10335" priority="528" operator="equal">
      <formula>"Titulaire"</formula>
    </cfRule>
  </conditionalFormatting>
  <conditionalFormatting sqref="AQ48:AR48">
    <cfRule type="cellIs" dxfId="10334" priority="525" operator="equal">
      <formula>"Remplaçant"</formula>
    </cfRule>
    <cfRule type="cellIs" dxfId="10333" priority="526" operator="equal">
      <formula>"Titulaire"</formula>
    </cfRule>
  </conditionalFormatting>
  <conditionalFormatting sqref="AS1">
    <cfRule type="cellIs" dxfId="10332" priority="523" operator="equal">
      <formula>"Remplaçant"</formula>
    </cfRule>
    <cfRule type="cellIs" dxfId="10331" priority="524" operator="equal">
      <formula>"Titulaire"</formula>
    </cfRule>
  </conditionalFormatting>
  <conditionalFormatting sqref="AT5:AU20 AT31:AU47">
    <cfRule type="cellIs" dxfId="10330" priority="521" operator="equal">
      <formula>"Remplaçant"</formula>
    </cfRule>
    <cfRule type="cellIs" dxfId="10329" priority="522" operator="equal">
      <formula>"Titulaire"</formula>
    </cfRule>
  </conditionalFormatting>
  <conditionalFormatting sqref="AT4:AU4">
    <cfRule type="cellIs" dxfId="10328" priority="519" operator="equal">
      <formula>"Remplaçant"</formula>
    </cfRule>
    <cfRule type="cellIs" dxfId="10327" priority="520" operator="equal">
      <formula>"Titulaire"</formula>
    </cfRule>
  </conditionalFormatting>
  <conditionalFormatting sqref="AT48:AU48">
    <cfRule type="cellIs" dxfId="10326" priority="517" operator="equal">
      <formula>"Remplaçant"</formula>
    </cfRule>
    <cfRule type="cellIs" dxfId="10325" priority="518" operator="equal">
      <formula>"Titulaire"</formula>
    </cfRule>
  </conditionalFormatting>
  <conditionalFormatting sqref="AV1">
    <cfRule type="cellIs" dxfId="10324" priority="515" operator="equal">
      <formula>"Remplaçant"</formula>
    </cfRule>
    <cfRule type="cellIs" dxfId="10323" priority="516" operator="equal">
      <formula>"Titulaire"</formula>
    </cfRule>
  </conditionalFormatting>
  <conditionalFormatting sqref="AW5:AX20 AW31:AX47">
    <cfRule type="cellIs" dxfId="10322" priority="513" operator="equal">
      <formula>"Remplaçant"</formula>
    </cfRule>
    <cfRule type="cellIs" dxfId="10321" priority="514" operator="equal">
      <formula>"Titulaire"</formula>
    </cfRule>
  </conditionalFormatting>
  <conditionalFormatting sqref="AW4:AX4">
    <cfRule type="cellIs" dxfId="10320" priority="511" operator="equal">
      <formula>"Remplaçant"</formula>
    </cfRule>
    <cfRule type="cellIs" dxfId="10319" priority="512" operator="equal">
      <formula>"Titulaire"</formula>
    </cfRule>
  </conditionalFormatting>
  <conditionalFormatting sqref="AW48:AX48">
    <cfRule type="cellIs" dxfId="10318" priority="509" operator="equal">
      <formula>"Remplaçant"</formula>
    </cfRule>
    <cfRule type="cellIs" dxfId="10317" priority="510" operator="equal">
      <formula>"Titulaire"</formula>
    </cfRule>
  </conditionalFormatting>
  <conditionalFormatting sqref="AY1">
    <cfRule type="cellIs" dxfId="10316" priority="507" operator="equal">
      <formula>"Remplaçant"</formula>
    </cfRule>
    <cfRule type="cellIs" dxfId="10315" priority="508" operator="equal">
      <formula>"Titulaire"</formula>
    </cfRule>
  </conditionalFormatting>
  <conditionalFormatting sqref="AZ5:BA20 AZ31:BA47">
    <cfRule type="cellIs" dxfId="10314" priority="505" operator="equal">
      <formula>"Remplaçant"</formula>
    </cfRule>
    <cfRule type="cellIs" dxfId="10313" priority="506" operator="equal">
      <formula>"Titulaire"</formula>
    </cfRule>
  </conditionalFormatting>
  <conditionalFormatting sqref="AZ4:BA4">
    <cfRule type="cellIs" dxfId="10312" priority="503" operator="equal">
      <formula>"Remplaçant"</formula>
    </cfRule>
    <cfRule type="cellIs" dxfId="10311" priority="504" operator="equal">
      <formula>"Titulaire"</formula>
    </cfRule>
  </conditionalFormatting>
  <conditionalFormatting sqref="AZ48:BA48">
    <cfRule type="cellIs" dxfId="10310" priority="501" operator="equal">
      <formula>"Remplaçant"</formula>
    </cfRule>
    <cfRule type="cellIs" dxfId="10309" priority="502" operator="equal">
      <formula>"Titulaire"</formula>
    </cfRule>
  </conditionalFormatting>
  <conditionalFormatting sqref="BB1">
    <cfRule type="cellIs" dxfId="10308" priority="499" operator="equal">
      <formula>"Remplaçant"</formula>
    </cfRule>
    <cfRule type="cellIs" dxfId="10307" priority="500" operator="equal">
      <formula>"Titulaire"</formula>
    </cfRule>
  </conditionalFormatting>
  <conditionalFormatting sqref="BC5:BD20 BC31:BD47">
    <cfRule type="cellIs" dxfId="10306" priority="497" operator="equal">
      <formula>"Remplaçant"</formula>
    </cfRule>
    <cfRule type="cellIs" dxfId="10305" priority="498" operator="equal">
      <formula>"Titulaire"</formula>
    </cfRule>
  </conditionalFormatting>
  <conditionalFormatting sqref="BC4:BD4">
    <cfRule type="cellIs" dxfId="10304" priority="495" operator="equal">
      <formula>"Remplaçant"</formula>
    </cfRule>
    <cfRule type="cellIs" dxfId="10303" priority="496" operator="equal">
      <formula>"Titulaire"</formula>
    </cfRule>
  </conditionalFormatting>
  <conditionalFormatting sqref="BC48:BD48">
    <cfRule type="cellIs" dxfId="10302" priority="493" operator="equal">
      <formula>"Remplaçant"</formula>
    </cfRule>
    <cfRule type="cellIs" dxfId="10301" priority="494" operator="equal">
      <formula>"Titulaire"</formula>
    </cfRule>
  </conditionalFormatting>
  <conditionalFormatting sqref="BE1">
    <cfRule type="cellIs" dxfId="10300" priority="491" operator="equal">
      <formula>"Remplaçant"</formula>
    </cfRule>
    <cfRule type="cellIs" dxfId="10299" priority="492" operator="equal">
      <formula>"Titulaire"</formula>
    </cfRule>
  </conditionalFormatting>
  <conditionalFormatting sqref="BF5:BG20 BF31:BG47">
    <cfRule type="cellIs" dxfId="10298" priority="489" operator="equal">
      <formula>"Remplaçant"</formula>
    </cfRule>
    <cfRule type="cellIs" dxfId="10297" priority="490" operator="equal">
      <formula>"Titulaire"</formula>
    </cfRule>
  </conditionalFormatting>
  <conditionalFormatting sqref="BF4:BG4">
    <cfRule type="cellIs" dxfId="10296" priority="487" operator="equal">
      <formula>"Remplaçant"</formula>
    </cfRule>
    <cfRule type="cellIs" dxfId="10295" priority="488" operator="equal">
      <formula>"Titulaire"</formula>
    </cfRule>
  </conditionalFormatting>
  <conditionalFormatting sqref="BF48:BG48">
    <cfRule type="cellIs" dxfId="10294" priority="485" operator="equal">
      <formula>"Remplaçant"</formula>
    </cfRule>
    <cfRule type="cellIs" dxfId="10293" priority="486" operator="equal">
      <formula>"Titulaire"</formula>
    </cfRule>
  </conditionalFormatting>
  <conditionalFormatting sqref="BH1">
    <cfRule type="cellIs" dxfId="10292" priority="483" operator="equal">
      <formula>"Remplaçant"</formula>
    </cfRule>
    <cfRule type="cellIs" dxfId="10291" priority="484" operator="equal">
      <formula>"Titulaire"</formula>
    </cfRule>
  </conditionalFormatting>
  <conditionalFormatting sqref="BI5:BJ20 BI31:BJ47">
    <cfRule type="cellIs" dxfId="10290" priority="481" operator="equal">
      <formula>"Remplaçant"</formula>
    </cfRule>
    <cfRule type="cellIs" dxfId="10289" priority="482" operator="equal">
      <formula>"Titulaire"</formula>
    </cfRule>
  </conditionalFormatting>
  <conditionalFormatting sqref="BI4:BJ4">
    <cfRule type="cellIs" dxfId="10288" priority="479" operator="equal">
      <formula>"Remplaçant"</formula>
    </cfRule>
    <cfRule type="cellIs" dxfId="10287" priority="480" operator="equal">
      <formula>"Titulaire"</formula>
    </cfRule>
  </conditionalFormatting>
  <conditionalFormatting sqref="BI48:BJ48">
    <cfRule type="cellIs" dxfId="10286" priority="477" operator="equal">
      <formula>"Remplaçant"</formula>
    </cfRule>
    <cfRule type="cellIs" dxfId="10285" priority="478" operator="equal">
      <formula>"Titulaire"</formula>
    </cfRule>
  </conditionalFormatting>
  <conditionalFormatting sqref="BK1">
    <cfRule type="cellIs" dxfId="10284" priority="475" operator="equal">
      <formula>"Remplaçant"</formula>
    </cfRule>
    <cfRule type="cellIs" dxfId="10283" priority="476" operator="equal">
      <formula>"Titulaire"</formula>
    </cfRule>
  </conditionalFormatting>
  <conditionalFormatting sqref="BL5:BM20 BL31:BM47">
    <cfRule type="cellIs" dxfId="10282" priority="473" operator="equal">
      <formula>"Remplaçant"</formula>
    </cfRule>
    <cfRule type="cellIs" dxfId="10281" priority="474" operator="equal">
      <formula>"Titulaire"</formula>
    </cfRule>
  </conditionalFormatting>
  <conditionalFormatting sqref="BL4:BM4">
    <cfRule type="cellIs" dxfId="10280" priority="471" operator="equal">
      <formula>"Remplaçant"</formula>
    </cfRule>
    <cfRule type="cellIs" dxfId="10279" priority="472" operator="equal">
      <formula>"Titulaire"</formula>
    </cfRule>
  </conditionalFormatting>
  <conditionalFormatting sqref="BL48:BM48">
    <cfRule type="cellIs" dxfId="10278" priority="469" operator="equal">
      <formula>"Remplaçant"</formula>
    </cfRule>
    <cfRule type="cellIs" dxfId="10277" priority="470" operator="equal">
      <formula>"Titulaire"</formula>
    </cfRule>
  </conditionalFormatting>
  <conditionalFormatting sqref="BN1">
    <cfRule type="cellIs" dxfId="10276" priority="467" operator="equal">
      <formula>"Remplaçant"</formula>
    </cfRule>
    <cfRule type="cellIs" dxfId="10275" priority="468" operator="equal">
      <formula>"Titulaire"</formula>
    </cfRule>
  </conditionalFormatting>
  <conditionalFormatting sqref="BO5:BP20 BO31:BP47">
    <cfRule type="cellIs" dxfId="10274" priority="465" operator="equal">
      <formula>"Remplaçant"</formula>
    </cfRule>
    <cfRule type="cellIs" dxfId="10273" priority="466" operator="equal">
      <formula>"Titulaire"</formula>
    </cfRule>
  </conditionalFormatting>
  <conditionalFormatting sqref="BO4:BP4">
    <cfRule type="cellIs" dxfId="10272" priority="463" operator="equal">
      <formula>"Remplaçant"</formula>
    </cfRule>
    <cfRule type="cellIs" dxfId="10271" priority="464" operator="equal">
      <formula>"Titulaire"</formula>
    </cfRule>
  </conditionalFormatting>
  <conditionalFormatting sqref="BO48:BP48">
    <cfRule type="cellIs" dxfId="10270" priority="461" operator="equal">
      <formula>"Remplaçant"</formula>
    </cfRule>
    <cfRule type="cellIs" dxfId="10269" priority="462" operator="equal">
      <formula>"Titulaire"</formula>
    </cfRule>
  </conditionalFormatting>
  <conditionalFormatting sqref="BQ1">
    <cfRule type="cellIs" dxfId="10268" priority="459" operator="equal">
      <formula>"Remplaçant"</formula>
    </cfRule>
    <cfRule type="cellIs" dxfId="10267" priority="460" operator="equal">
      <formula>"Titulaire"</formula>
    </cfRule>
  </conditionalFormatting>
  <conditionalFormatting sqref="BR5:BS20 BR31:BS47">
    <cfRule type="cellIs" dxfId="10266" priority="457" operator="equal">
      <formula>"Remplaçant"</formula>
    </cfRule>
    <cfRule type="cellIs" dxfId="10265" priority="458" operator="equal">
      <formula>"Titulaire"</formula>
    </cfRule>
  </conditionalFormatting>
  <conditionalFormatting sqref="BR4:BS4">
    <cfRule type="cellIs" dxfId="10264" priority="455" operator="equal">
      <formula>"Remplaçant"</formula>
    </cfRule>
    <cfRule type="cellIs" dxfId="10263" priority="456" operator="equal">
      <formula>"Titulaire"</formula>
    </cfRule>
  </conditionalFormatting>
  <conditionalFormatting sqref="BR48:BS48">
    <cfRule type="cellIs" dxfId="10262" priority="453" operator="equal">
      <formula>"Remplaçant"</formula>
    </cfRule>
    <cfRule type="cellIs" dxfId="10261" priority="454" operator="equal">
      <formula>"Titulaire"</formula>
    </cfRule>
  </conditionalFormatting>
  <conditionalFormatting sqref="BT1">
    <cfRule type="cellIs" dxfId="10260" priority="451" operator="equal">
      <formula>"Remplaçant"</formula>
    </cfRule>
    <cfRule type="cellIs" dxfId="10259" priority="452" operator="equal">
      <formula>"Titulaire"</formula>
    </cfRule>
  </conditionalFormatting>
  <conditionalFormatting sqref="BU5:BV20 BU31:BV47">
    <cfRule type="cellIs" dxfId="10258" priority="449" operator="equal">
      <formula>"Remplaçant"</formula>
    </cfRule>
    <cfRule type="cellIs" dxfId="10257" priority="450" operator="equal">
      <formula>"Titulaire"</formula>
    </cfRule>
  </conditionalFormatting>
  <conditionalFormatting sqref="BU4:BV4">
    <cfRule type="cellIs" dxfId="10256" priority="447" operator="equal">
      <formula>"Remplaçant"</formula>
    </cfRule>
    <cfRule type="cellIs" dxfId="10255" priority="448" operator="equal">
      <formula>"Titulaire"</formula>
    </cfRule>
  </conditionalFormatting>
  <conditionalFormatting sqref="BU48:BV48">
    <cfRule type="cellIs" dxfId="10254" priority="445" operator="equal">
      <formula>"Remplaçant"</formula>
    </cfRule>
    <cfRule type="cellIs" dxfId="10253" priority="446" operator="equal">
      <formula>"Titulaire"</formula>
    </cfRule>
  </conditionalFormatting>
  <conditionalFormatting sqref="BW1">
    <cfRule type="cellIs" dxfId="10252" priority="443" operator="equal">
      <formula>"Remplaçant"</formula>
    </cfRule>
    <cfRule type="cellIs" dxfId="10251" priority="444" operator="equal">
      <formula>"Titulaire"</formula>
    </cfRule>
  </conditionalFormatting>
  <conditionalFormatting sqref="BX5:BY20 BX31:BY47">
    <cfRule type="cellIs" dxfId="10250" priority="441" operator="equal">
      <formula>"Remplaçant"</formula>
    </cfRule>
    <cfRule type="cellIs" dxfId="10249" priority="442" operator="equal">
      <formula>"Titulaire"</formula>
    </cfRule>
  </conditionalFormatting>
  <conditionalFormatting sqref="BX4:BY4">
    <cfRule type="cellIs" dxfId="10248" priority="439" operator="equal">
      <formula>"Remplaçant"</formula>
    </cfRule>
    <cfRule type="cellIs" dxfId="10247" priority="440" operator="equal">
      <formula>"Titulaire"</formula>
    </cfRule>
  </conditionalFormatting>
  <conditionalFormatting sqref="BX48:BY48">
    <cfRule type="cellIs" dxfId="10246" priority="437" operator="equal">
      <formula>"Remplaçant"</formula>
    </cfRule>
    <cfRule type="cellIs" dxfId="10245" priority="438" operator="equal">
      <formula>"Titulaire"</formula>
    </cfRule>
  </conditionalFormatting>
  <conditionalFormatting sqref="BZ1">
    <cfRule type="cellIs" dxfId="10244" priority="435" operator="equal">
      <formula>"Remplaçant"</formula>
    </cfRule>
    <cfRule type="cellIs" dxfId="10243" priority="436" operator="equal">
      <formula>"Titulaire"</formula>
    </cfRule>
  </conditionalFormatting>
  <conditionalFormatting sqref="CA5:CB20 CA31:CB47">
    <cfRule type="cellIs" dxfId="10242" priority="433" operator="equal">
      <formula>"Remplaçant"</formula>
    </cfRule>
    <cfRule type="cellIs" dxfId="10241" priority="434" operator="equal">
      <formula>"Titulaire"</formula>
    </cfRule>
  </conditionalFormatting>
  <conditionalFormatting sqref="CA4:CB4">
    <cfRule type="cellIs" dxfId="10240" priority="431" operator="equal">
      <formula>"Remplaçant"</formula>
    </cfRule>
    <cfRule type="cellIs" dxfId="10239" priority="432" operator="equal">
      <formula>"Titulaire"</formula>
    </cfRule>
  </conditionalFormatting>
  <conditionalFormatting sqref="CA48:CB48">
    <cfRule type="cellIs" dxfId="10238" priority="429" operator="equal">
      <formula>"Remplaçant"</formula>
    </cfRule>
    <cfRule type="cellIs" dxfId="10237" priority="430" operator="equal">
      <formula>"Titulaire"</formula>
    </cfRule>
  </conditionalFormatting>
  <conditionalFormatting sqref="CC1">
    <cfRule type="cellIs" dxfId="10236" priority="427" operator="equal">
      <formula>"Remplaçant"</formula>
    </cfRule>
    <cfRule type="cellIs" dxfId="10235" priority="428" operator="equal">
      <formula>"Titulaire"</formula>
    </cfRule>
  </conditionalFormatting>
  <conditionalFormatting sqref="CD5:CE20 CD31:CE47">
    <cfRule type="cellIs" dxfId="10234" priority="425" operator="equal">
      <formula>"Remplaçant"</formula>
    </cfRule>
    <cfRule type="cellIs" dxfId="10233" priority="426" operator="equal">
      <formula>"Titulaire"</formula>
    </cfRule>
  </conditionalFormatting>
  <conditionalFormatting sqref="CD4:CE4">
    <cfRule type="cellIs" dxfId="10232" priority="423" operator="equal">
      <formula>"Remplaçant"</formula>
    </cfRule>
    <cfRule type="cellIs" dxfId="10231" priority="424" operator="equal">
      <formula>"Titulaire"</formula>
    </cfRule>
  </conditionalFormatting>
  <conditionalFormatting sqref="CD48:CE48">
    <cfRule type="cellIs" dxfId="10230" priority="421" operator="equal">
      <formula>"Remplaçant"</formula>
    </cfRule>
    <cfRule type="cellIs" dxfId="10229" priority="422" operator="equal">
      <formula>"Titulaire"</formula>
    </cfRule>
  </conditionalFormatting>
  <conditionalFormatting sqref="CF1">
    <cfRule type="cellIs" dxfId="10228" priority="419" operator="equal">
      <formula>"Remplaçant"</formula>
    </cfRule>
    <cfRule type="cellIs" dxfId="10227" priority="420" operator="equal">
      <formula>"Titulaire"</formula>
    </cfRule>
  </conditionalFormatting>
  <conditionalFormatting sqref="CG5:CH20 CG31:CH47">
    <cfRule type="cellIs" dxfId="10226" priority="417" operator="equal">
      <formula>"Remplaçant"</formula>
    </cfRule>
    <cfRule type="cellIs" dxfId="10225" priority="418" operator="equal">
      <formula>"Titulaire"</formula>
    </cfRule>
  </conditionalFormatting>
  <conditionalFormatting sqref="CG4:CH4">
    <cfRule type="cellIs" dxfId="10224" priority="415" operator="equal">
      <formula>"Remplaçant"</formula>
    </cfRule>
    <cfRule type="cellIs" dxfId="10223" priority="416" operator="equal">
      <formula>"Titulaire"</formula>
    </cfRule>
  </conditionalFormatting>
  <conditionalFormatting sqref="CG48:CH48">
    <cfRule type="cellIs" dxfId="10222" priority="413" operator="equal">
      <formula>"Remplaçant"</formula>
    </cfRule>
    <cfRule type="cellIs" dxfId="10221" priority="414" operator="equal">
      <formula>"Titulaire"</formula>
    </cfRule>
  </conditionalFormatting>
  <conditionalFormatting sqref="CI1">
    <cfRule type="cellIs" dxfId="10220" priority="411" operator="equal">
      <formula>"Remplaçant"</formula>
    </cfRule>
    <cfRule type="cellIs" dxfId="10219" priority="412" operator="equal">
      <formula>"Titulaire"</formula>
    </cfRule>
  </conditionalFormatting>
  <conditionalFormatting sqref="CJ5:CK20 CJ31:CK47">
    <cfRule type="cellIs" dxfId="10218" priority="409" operator="equal">
      <formula>"Remplaçant"</formula>
    </cfRule>
    <cfRule type="cellIs" dxfId="10217" priority="410" operator="equal">
      <formula>"Titulaire"</formula>
    </cfRule>
  </conditionalFormatting>
  <conditionalFormatting sqref="CJ4:CK4">
    <cfRule type="cellIs" dxfId="10216" priority="407" operator="equal">
      <formula>"Remplaçant"</formula>
    </cfRule>
    <cfRule type="cellIs" dxfId="10215" priority="408" operator="equal">
      <formula>"Titulaire"</formula>
    </cfRule>
  </conditionalFormatting>
  <conditionalFormatting sqref="CJ48:CK48">
    <cfRule type="cellIs" dxfId="10214" priority="405" operator="equal">
      <formula>"Remplaçant"</formula>
    </cfRule>
    <cfRule type="cellIs" dxfId="10213" priority="406" operator="equal">
      <formula>"Titulaire"</formula>
    </cfRule>
  </conditionalFormatting>
  <conditionalFormatting sqref="CL1">
    <cfRule type="cellIs" dxfId="10212" priority="403" operator="equal">
      <formula>"Remplaçant"</formula>
    </cfRule>
    <cfRule type="cellIs" dxfId="10211" priority="404" operator="equal">
      <formula>"Titulaire"</formula>
    </cfRule>
  </conditionalFormatting>
  <conditionalFormatting sqref="CM5:CN20 CM31:CN47">
    <cfRule type="cellIs" dxfId="10210" priority="401" operator="equal">
      <formula>"Remplaçant"</formula>
    </cfRule>
    <cfRule type="cellIs" dxfId="10209" priority="402" operator="equal">
      <formula>"Titulaire"</formula>
    </cfRule>
  </conditionalFormatting>
  <conditionalFormatting sqref="CM4:CN4">
    <cfRule type="cellIs" dxfId="10208" priority="399" operator="equal">
      <formula>"Remplaçant"</formula>
    </cfRule>
    <cfRule type="cellIs" dxfId="10207" priority="400" operator="equal">
      <formula>"Titulaire"</formula>
    </cfRule>
  </conditionalFormatting>
  <conditionalFormatting sqref="CM48:CN48">
    <cfRule type="cellIs" dxfId="10206" priority="397" operator="equal">
      <formula>"Remplaçant"</formula>
    </cfRule>
    <cfRule type="cellIs" dxfId="10205" priority="398" operator="equal">
      <formula>"Titulaire"</formula>
    </cfRule>
  </conditionalFormatting>
  <conditionalFormatting sqref="CO1">
    <cfRule type="cellIs" dxfId="10204" priority="395" operator="equal">
      <formula>"Remplaçant"</formula>
    </cfRule>
    <cfRule type="cellIs" dxfId="10203" priority="396" operator="equal">
      <formula>"Titulaire"</formula>
    </cfRule>
  </conditionalFormatting>
  <conditionalFormatting sqref="CP5:CQ20 CP31:CQ47">
    <cfRule type="cellIs" dxfId="10202" priority="393" operator="equal">
      <formula>"Remplaçant"</formula>
    </cfRule>
    <cfRule type="cellIs" dxfId="10201" priority="394" operator="equal">
      <formula>"Titulaire"</formula>
    </cfRule>
  </conditionalFormatting>
  <conditionalFormatting sqref="CP4:CQ4">
    <cfRule type="cellIs" dxfId="10200" priority="391" operator="equal">
      <formula>"Remplaçant"</formula>
    </cfRule>
    <cfRule type="cellIs" dxfId="10199" priority="392" operator="equal">
      <formula>"Titulaire"</formula>
    </cfRule>
  </conditionalFormatting>
  <conditionalFormatting sqref="CP48:CQ48">
    <cfRule type="cellIs" dxfId="10198" priority="389" operator="equal">
      <formula>"Remplaçant"</formula>
    </cfRule>
    <cfRule type="cellIs" dxfId="10197" priority="390" operator="equal">
      <formula>"Titulaire"</formula>
    </cfRule>
  </conditionalFormatting>
  <conditionalFormatting sqref="CR1">
    <cfRule type="cellIs" dxfId="10196" priority="387" operator="equal">
      <formula>"Remplaçant"</formula>
    </cfRule>
    <cfRule type="cellIs" dxfId="10195" priority="388" operator="equal">
      <formula>"Titulaire"</formula>
    </cfRule>
  </conditionalFormatting>
  <conditionalFormatting sqref="CS5:CT20 CS31:CT47">
    <cfRule type="cellIs" dxfId="10194" priority="385" operator="equal">
      <formula>"Remplaçant"</formula>
    </cfRule>
    <cfRule type="cellIs" dxfId="10193" priority="386" operator="equal">
      <formula>"Titulaire"</formula>
    </cfRule>
  </conditionalFormatting>
  <conditionalFormatting sqref="CS4:CT4">
    <cfRule type="cellIs" dxfId="10192" priority="383" operator="equal">
      <formula>"Remplaçant"</formula>
    </cfRule>
    <cfRule type="cellIs" dxfId="10191" priority="384" operator="equal">
      <formula>"Titulaire"</formula>
    </cfRule>
  </conditionalFormatting>
  <conditionalFormatting sqref="CS48:CT48">
    <cfRule type="cellIs" dxfId="10190" priority="381" operator="equal">
      <formula>"Remplaçant"</formula>
    </cfRule>
    <cfRule type="cellIs" dxfId="10189" priority="382" operator="equal">
      <formula>"Titulaire"</formula>
    </cfRule>
  </conditionalFormatting>
  <conditionalFormatting sqref="CU1">
    <cfRule type="cellIs" dxfId="10188" priority="379" operator="equal">
      <formula>"Remplaçant"</formula>
    </cfRule>
    <cfRule type="cellIs" dxfId="10187" priority="380" operator="equal">
      <formula>"Titulaire"</formula>
    </cfRule>
  </conditionalFormatting>
  <conditionalFormatting sqref="CV5:CW20 CV31:CW47">
    <cfRule type="cellIs" dxfId="10186" priority="377" operator="equal">
      <formula>"Remplaçant"</formula>
    </cfRule>
    <cfRule type="cellIs" dxfId="10185" priority="378" operator="equal">
      <formula>"Titulaire"</formula>
    </cfRule>
  </conditionalFormatting>
  <conditionalFormatting sqref="CV4:CW4">
    <cfRule type="cellIs" dxfId="10184" priority="375" operator="equal">
      <formula>"Remplaçant"</formula>
    </cfRule>
    <cfRule type="cellIs" dxfId="10183" priority="376" operator="equal">
      <formula>"Titulaire"</formula>
    </cfRule>
  </conditionalFormatting>
  <conditionalFormatting sqref="CV48:CW48">
    <cfRule type="cellIs" dxfId="10182" priority="373" operator="equal">
      <formula>"Remplaçant"</formula>
    </cfRule>
    <cfRule type="cellIs" dxfId="10181" priority="374" operator="equal">
      <formula>"Titulaire"</formula>
    </cfRule>
  </conditionalFormatting>
  <conditionalFormatting sqref="CX1">
    <cfRule type="cellIs" dxfId="10180" priority="371" operator="equal">
      <formula>"Remplaçant"</formula>
    </cfRule>
    <cfRule type="cellIs" dxfId="10179" priority="372" operator="equal">
      <formula>"Titulaire"</formula>
    </cfRule>
  </conditionalFormatting>
  <conditionalFormatting sqref="CY5:CZ20 CY31:CZ47">
    <cfRule type="cellIs" dxfId="10178" priority="369" operator="equal">
      <formula>"Remplaçant"</formula>
    </cfRule>
    <cfRule type="cellIs" dxfId="10177" priority="370" operator="equal">
      <formula>"Titulaire"</formula>
    </cfRule>
  </conditionalFormatting>
  <conditionalFormatting sqref="CY4:CZ4">
    <cfRule type="cellIs" dxfId="10176" priority="367" operator="equal">
      <formula>"Remplaçant"</formula>
    </cfRule>
    <cfRule type="cellIs" dxfId="10175" priority="368" operator="equal">
      <formula>"Titulaire"</formula>
    </cfRule>
  </conditionalFormatting>
  <conditionalFormatting sqref="CY48:CZ48">
    <cfRule type="cellIs" dxfId="10174" priority="365" operator="equal">
      <formula>"Remplaçant"</formula>
    </cfRule>
    <cfRule type="cellIs" dxfId="10173" priority="366" operator="equal">
      <formula>"Titulaire"</formula>
    </cfRule>
  </conditionalFormatting>
  <conditionalFormatting sqref="DA1">
    <cfRule type="cellIs" dxfId="10172" priority="363" operator="equal">
      <formula>"Remplaçant"</formula>
    </cfRule>
    <cfRule type="cellIs" dxfId="10171" priority="364" operator="equal">
      <formula>"Titulaire"</formula>
    </cfRule>
  </conditionalFormatting>
  <conditionalFormatting sqref="DB5:DC20 DB31:DC47">
    <cfRule type="cellIs" dxfId="10170" priority="361" operator="equal">
      <formula>"Remplaçant"</formula>
    </cfRule>
    <cfRule type="cellIs" dxfId="10169" priority="362" operator="equal">
      <formula>"Titulaire"</formula>
    </cfRule>
  </conditionalFormatting>
  <conditionalFormatting sqref="DB4:DC4">
    <cfRule type="cellIs" dxfId="10168" priority="359" operator="equal">
      <formula>"Remplaçant"</formula>
    </cfRule>
    <cfRule type="cellIs" dxfId="10167" priority="360" operator="equal">
      <formula>"Titulaire"</formula>
    </cfRule>
  </conditionalFormatting>
  <conditionalFormatting sqref="DB48:DC48">
    <cfRule type="cellIs" dxfId="10166" priority="357" operator="equal">
      <formula>"Remplaçant"</formula>
    </cfRule>
    <cfRule type="cellIs" dxfId="10165" priority="358" operator="equal">
      <formula>"Titulaire"</formula>
    </cfRule>
  </conditionalFormatting>
  <conditionalFormatting sqref="DD1">
    <cfRule type="cellIs" dxfId="10164" priority="355" operator="equal">
      <formula>"Remplaçant"</formula>
    </cfRule>
    <cfRule type="cellIs" dxfId="10163" priority="356" operator="equal">
      <formula>"Titulaire"</formula>
    </cfRule>
  </conditionalFormatting>
  <conditionalFormatting sqref="DE5:DF20 DE31:DF47">
    <cfRule type="cellIs" dxfId="10162" priority="353" operator="equal">
      <formula>"Remplaçant"</formula>
    </cfRule>
    <cfRule type="cellIs" dxfId="10161" priority="354" operator="equal">
      <formula>"Titulaire"</formula>
    </cfRule>
  </conditionalFormatting>
  <conditionalFormatting sqref="DE4:DF4">
    <cfRule type="cellIs" dxfId="10160" priority="351" operator="equal">
      <formula>"Remplaçant"</formula>
    </cfRule>
    <cfRule type="cellIs" dxfId="10159" priority="352" operator="equal">
      <formula>"Titulaire"</formula>
    </cfRule>
  </conditionalFormatting>
  <conditionalFormatting sqref="DE48:DF48">
    <cfRule type="cellIs" dxfId="10158" priority="349" operator="equal">
      <formula>"Remplaçant"</formula>
    </cfRule>
    <cfRule type="cellIs" dxfId="10157" priority="350" operator="equal">
      <formula>"Titulaire"</formula>
    </cfRule>
  </conditionalFormatting>
  <conditionalFormatting sqref="DG1">
    <cfRule type="cellIs" dxfId="10156" priority="347" operator="equal">
      <formula>"Remplaçant"</formula>
    </cfRule>
    <cfRule type="cellIs" dxfId="10155" priority="348" operator="equal">
      <formula>"Titulaire"</formula>
    </cfRule>
  </conditionalFormatting>
  <conditionalFormatting sqref="DH5:DI20 DH31:DI47">
    <cfRule type="cellIs" dxfId="10154" priority="345" operator="equal">
      <formula>"Remplaçant"</formula>
    </cfRule>
    <cfRule type="cellIs" dxfId="10153" priority="346" operator="equal">
      <formula>"Titulaire"</formula>
    </cfRule>
  </conditionalFormatting>
  <conditionalFormatting sqref="DH4:DI4">
    <cfRule type="cellIs" dxfId="10152" priority="343" operator="equal">
      <formula>"Remplaçant"</formula>
    </cfRule>
    <cfRule type="cellIs" dxfId="10151" priority="344" operator="equal">
      <formula>"Titulaire"</formula>
    </cfRule>
  </conditionalFormatting>
  <conditionalFormatting sqref="DH48:DI48">
    <cfRule type="cellIs" dxfId="10150" priority="341" operator="equal">
      <formula>"Remplaçant"</formula>
    </cfRule>
    <cfRule type="cellIs" dxfId="10149" priority="342" operator="equal">
      <formula>"Titulaire"</formula>
    </cfRule>
  </conditionalFormatting>
  <conditionalFormatting sqref="DJ1">
    <cfRule type="cellIs" dxfId="10148" priority="339" operator="equal">
      <formula>"Remplaçant"</formula>
    </cfRule>
    <cfRule type="cellIs" dxfId="10147" priority="340" operator="equal">
      <formula>"Titulaire"</formula>
    </cfRule>
  </conditionalFormatting>
  <conditionalFormatting sqref="DK5:DL20 DK31:DL47">
    <cfRule type="cellIs" dxfId="10146" priority="337" operator="equal">
      <formula>"Remplaçant"</formula>
    </cfRule>
    <cfRule type="cellIs" dxfId="10145" priority="338" operator="equal">
      <formula>"Titulaire"</formula>
    </cfRule>
  </conditionalFormatting>
  <conditionalFormatting sqref="DK4:DL4">
    <cfRule type="cellIs" dxfId="10144" priority="335" operator="equal">
      <formula>"Remplaçant"</formula>
    </cfRule>
    <cfRule type="cellIs" dxfId="10143" priority="336" operator="equal">
      <formula>"Titulaire"</formula>
    </cfRule>
  </conditionalFormatting>
  <conditionalFormatting sqref="DK48:DL48">
    <cfRule type="cellIs" dxfId="10142" priority="333" operator="equal">
      <formula>"Remplaçant"</formula>
    </cfRule>
    <cfRule type="cellIs" dxfId="10141" priority="334" operator="equal">
      <formula>"Titulaire"</formula>
    </cfRule>
  </conditionalFormatting>
  <conditionalFormatting sqref="DM1">
    <cfRule type="cellIs" dxfId="10140" priority="331" operator="equal">
      <formula>"Remplaçant"</formula>
    </cfRule>
    <cfRule type="cellIs" dxfId="10139" priority="332" operator="equal">
      <formula>"Titulaire"</formula>
    </cfRule>
  </conditionalFormatting>
  <conditionalFormatting sqref="DN5:DO20 DN31:DO47">
    <cfRule type="cellIs" dxfId="10138" priority="329" operator="equal">
      <formula>"Remplaçant"</formula>
    </cfRule>
    <cfRule type="cellIs" dxfId="10137" priority="330" operator="equal">
      <formula>"Titulaire"</formula>
    </cfRule>
  </conditionalFormatting>
  <conditionalFormatting sqref="DN4:DO4">
    <cfRule type="cellIs" dxfId="10136" priority="327" operator="equal">
      <formula>"Remplaçant"</formula>
    </cfRule>
    <cfRule type="cellIs" dxfId="10135" priority="328" operator="equal">
      <formula>"Titulaire"</formula>
    </cfRule>
  </conditionalFormatting>
  <conditionalFormatting sqref="DN48:DO48">
    <cfRule type="cellIs" dxfId="10134" priority="325" operator="equal">
      <formula>"Remplaçant"</formula>
    </cfRule>
    <cfRule type="cellIs" dxfId="10133" priority="326" operator="equal">
      <formula>"Titulaire"</formula>
    </cfRule>
  </conditionalFormatting>
  <conditionalFormatting sqref="DP1">
    <cfRule type="cellIs" dxfId="10132" priority="323" operator="equal">
      <formula>"Remplaçant"</formula>
    </cfRule>
    <cfRule type="cellIs" dxfId="10131" priority="324" operator="equal">
      <formula>"Titulaire"</formula>
    </cfRule>
  </conditionalFormatting>
  <conditionalFormatting sqref="DQ5:DR20 DQ31:DR47">
    <cfRule type="cellIs" dxfId="10130" priority="321" operator="equal">
      <formula>"Remplaçant"</formula>
    </cfRule>
    <cfRule type="cellIs" dxfId="10129" priority="322" operator="equal">
      <formula>"Titulaire"</formula>
    </cfRule>
  </conditionalFormatting>
  <conditionalFormatting sqref="DQ4:DR4">
    <cfRule type="cellIs" dxfId="10128" priority="319" operator="equal">
      <formula>"Remplaçant"</formula>
    </cfRule>
    <cfRule type="cellIs" dxfId="10127" priority="320" operator="equal">
      <formula>"Titulaire"</formula>
    </cfRule>
  </conditionalFormatting>
  <conditionalFormatting sqref="DQ48:DR48">
    <cfRule type="cellIs" dxfId="10126" priority="317" operator="equal">
      <formula>"Remplaçant"</formula>
    </cfRule>
    <cfRule type="cellIs" dxfId="10125" priority="318" operator="equal">
      <formula>"Titulaire"</formula>
    </cfRule>
  </conditionalFormatting>
  <conditionalFormatting sqref="DS1">
    <cfRule type="cellIs" dxfId="10124" priority="315" operator="equal">
      <formula>"Remplaçant"</formula>
    </cfRule>
    <cfRule type="cellIs" dxfId="10123" priority="316" operator="equal">
      <formula>"Titulaire"</formula>
    </cfRule>
  </conditionalFormatting>
  <conditionalFormatting sqref="DT5:DU20 DT31:DU47">
    <cfRule type="cellIs" dxfId="10122" priority="313" operator="equal">
      <formula>"Remplaçant"</formula>
    </cfRule>
    <cfRule type="cellIs" dxfId="10121" priority="314" operator="equal">
      <formula>"Titulaire"</formula>
    </cfRule>
  </conditionalFormatting>
  <conditionalFormatting sqref="DT4:DU4">
    <cfRule type="cellIs" dxfId="10120" priority="311" operator="equal">
      <formula>"Remplaçant"</formula>
    </cfRule>
    <cfRule type="cellIs" dxfId="10119" priority="312" operator="equal">
      <formula>"Titulaire"</formula>
    </cfRule>
  </conditionalFormatting>
  <conditionalFormatting sqref="DT48:DU48">
    <cfRule type="cellIs" dxfId="10118" priority="309" operator="equal">
      <formula>"Remplaçant"</formula>
    </cfRule>
    <cfRule type="cellIs" dxfId="10117" priority="310" operator="equal">
      <formula>"Titulaire"</formula>
    </cfRule>
  </conditionalFormatting>
  <conditionalFormatting sqref="F108:F116 F342:F410 F122:F129 F135:F148">
    <cfRule type="colorScale" priority="308">
      <colorScale>
        <cfvo type="min"/>
        <cfvo type="percentile" val="50"/>
        <cfvo type="max"/>
        <color rgb="FFF8696B"/>
        <color rgb="FFFFEB84"/>
        <color rgb="FF63BE7B"/>
      </colorScale>
    </cfRule>
  </conditionalFormatting>
  <conditionalFormatting sqref="U49">
    <cfRule type="cellIs" dxfId="10116" priority="306" operator="equal">
      <formula>"Remplaçant"</formula>
    </cfRule>
    <cfRule type="cellIs" dxfId="10115" priority="307" operator="equal">
      <formula>"Titulaire"</formula>
    </cfRule>
  </conditionalFormatting>
  <conditionalFormatting sqref="U7 U16 U11 U9">
    <cfRule type="cellIs" dxfId="10114" priority="304" operator="equal">
      <formula>"Remplaçant"</formula>
    </cfRule>
    <cfRule type="cellIs" dxfId="10113" priority="305" operator="equal">
      <formula>"Titulaire"</formula>
    </cfRule>
  </conditionalFormatting>
  <conditionalFormatting sqref="AC128">
    <cfRule type="cellIs" dxfId="10112" priority="298" operator="equal">
      <formula>"Remplaçant"</formula>
    </cfRule>
    <cfRule type="cellIs" dxfId="10111" priority="299" operator="equal">
      <formula>"Titulaire"</formula>
    </cfRule>
  </conditionalFormatting>
  <conditionalFormatting sqref="AC115">
    <cfRule type="cellIs" dxfId="10110" priority="302" operator="equal">
      <formula>"Remplaçant"</formula>
    </cfRule>
    <cfRule type="cellIs" dxfId="10109" priority="303" operator="equal">
      <formula>"Titulaire"</formula>
    </cfRule>
  </conditionalFormatting>
  <conditionalFormatting sqref="AC124">
    <cfRule type="cellIs" dxfId="10108" priority="300" operator="equal">
      <formula>"Remplaçant"</formula>
    </cfRule>
    <cfRule type="cellIs" dxfId="10107" priority="301" operator="equal">
      <formula>"Titulaire"</formula>
    </cfRule>
  </conditionalFormatting>
  <conditionalFormatting sqref="B148 D148">
    <cfRule type="cellIs" dxfId="10106" priority="296" operator="equal">
      <formula>"Remplaçant"</formula>
    </cfRule>
    <cfRule type="cellIs" dxfId="10105" priority="297" operator="equal">
      <formula>"Titulaire"</formula>
    </cfRule>
  </conditionalFormatting>
  <conditionalFormatting sqref="E107">
    <cfRule type="cellIs" dxfId="10104" priority="294" operator="equal">
      <formula>"Remplaçant"</formula>
    </cfRule>
    <cfRule type="cellIs" dxfId="10103" priority="295" operator="equal">
      <formula>"Titulaire"</formula>
    </cfRule>
  </conditionalFormatting>
  <conditionalFormatting sqref="E107 A4:XFD4 B3:XFD3">
    <cfRule type="cellIs" dxfId="10102" priority="619" operator="equal">
      <formula>$A$1</formula>
    </cfRule>
  </conditionalFormatting>
  <conditionalFormatting sqref="E31:F44 E5:F20">
    <cfRule type="cellIs" dxfId="10101" priority="293" operator="equal">
      <formula>0</formula>
    </cfRule>
  </conditionalFormatting>
  <conditionalFormatting sqref="G5:I20 G31:I44">
    <cfRule type="cellIs" dxfId="10100" priority="292" operator="equal">
      <formula>0</formula>
    </cfRule>
  </conditionalFormatting>
  <conditionalFormatting sqref="AE21:AF25">
    <cfRule type="cellIs" dxfId="10099" priority="252" operator="equal">
      <formula>"Remplaçant"</formula>
    </cfRule>
    <cfRule type="cellIs" dxfId="10098" priority="253" operator="equal">
      <formula>"Titulaire"</formula>
    </cfRule>
  </conditionalFormatting>
  <conditionalFormatting sqref="H108:H116 H122:H129 H135:H148">
    <cfRule type="cellIs" dxfId="10097" priority="287" operator="equal">
      <formula>"Remplaçant"</formula>
    </cfRule>
    <cfRule type="cellIs" dxfId="10096" priority="288" operator="equal">
      <formula>"Titulaire"</formula>
    </cfRule>
  </conditionalFormatting>
  <conditionalFormatting sqref="H108:H116 H122:H129 H135:H148">
    <cfRule type="colorScale" priority="286">
      <colorScale>
        <cfvo type="min"/>
        <cfvo type="percentile" val="50"/>
        <cfvo type="max"/>
        <color rgb="FFF8696B"/>
        <color rgb="FFFFEB84"/>
        <color rgb="FF63BE7B"/>
      </colorScale>
    </cfRule>
  </conditionalFormatting>
  <conditionalFormatting sqref="G108:G116 G122:G129 G135:G148">
    <cfRule type="cellIs" dxfId="10095" priority="284" operator="equal">
      <formula>"Remplaçant"</formula>
    </cfRule>
    <cfRule type="cellIs" dxfId="10094" priority="285" operator="equal">
      <formula>"Titulaire"</formula>
    </cfRule>
  </conditionalFormatting>
  <conditionalFormatting sqref="G108:G116 G122:G129 G135:G148">
    <cfRule type="colorScale" priority="283">
      <colorScale>
        <cfvo type="min"/>
        <cfvo type="percentile" val="50"/>
        <cfvo type="max"/>
        <color rgb="FFF8696B"/>
        <color rgb="FFFFEB84"/>
        <color rgb="FF63BE7B"/>
      </colorScale>
    </cfRule>
  </conditionalFormatting>
  <conditionalFormatting sqref="C107">
    <cfRule type="cellIs" dxfId="10093" priority="280" operator="equal">
      <formula>"Remplaçant"</formula>
    </cfRule>
    <cfRule type="cellIs" dxfId="10092" priority="281" operator="equal">
      <formula>"Titulaire"</formula>
    </cfRule>
  </conditionalFormatting>
  <conditionalFormatting sqref="C107">
    <cfRule type="cellIs" dxfId="10091" priority="282" operator="equal">
      <formula>$A$1</formula>
    </cfRule>
  </conditionalFormatting>
  <conditionalFormatting sqref="D107">
    <cfRule type="cellIs" dxfId="10090" priority="277" operator="equal">
      <formula>"Remplaçant"</formula>
    </cfRule>
    <cfRule type="cellIs" dxfId="10089" priority="278" operator="equal">
      <formula>"Titulaire"</formula>
    </cfRule>
  </conditionalFormatting>
  <conditionalFormatting sqref="D107">
    <cfRule type="cellIs" dxfId="10088" priority="279" operator="equal">
      <formula>$A$1</formula>
    </cfRule>
  </conditionalFormatting>
  <conditionalFormatting sqref="A342:A410">
    <cfRule type="cellIs" dxfId="10087" priority="276" operator="equal">
      <formula>11</formula>
    </cfRule>
  </conditionalFormatting>
  <conditionalFormatting sqref="B415">
    <cfRule type="cellIs" dxfId="10086" priority="272" operator="equal">
      <formula>"Remplaçant"</formula>
    </cfRule>
    <cfRule type="cellIs" dxfId="10085" priority="273" operator="equal">
      <formula>"Titulaire"</formula>
    </cfRule>
  </conditionalFormatting>
  <conditionalFormatting sqref="A342">
    <cfRule type="cellIs" dxfId="10084" priority="271" operator="notEqual">
      <formula>11</formula>
    </cfRule>
  </conditionalFormatting>
  <conditionalFormatting sqref="C414:D416">
    <cfRule type="top10" priority="270" rank="1"/>
  </conditionalFormatting>
  <conditionalFormatting sqref="J22:O22 DS21:DS25 DP21:DP25 DM21:DM25 DJ21:DJ25 DG21:DG25 DD21:DD25 DA21:DA25 CX21:CX25 CU21:CU25 CR21:CR25 CO21:CO25 CL21:CL25 CI21:CI25 CF21:CF25 CC21:CC25 BZ21:BZ25 BW21:BW25 BT21:BT25 BQ21:BQ25 BN21:BN25 BK21:BK25 BH21:BH25 BE21:BE25 BB21:BB25 AY21:AY25 AV21:AV25 AS21:AS25 AP21:AP25 AM21:AM25 AJ21:AJ25 AG21:AG25 AD21:AD25 AA21:AA25 X21:X25 DV21:XFD25 R22 J21:K21 M21:O21 J23:K25 M23:N25">
    <cfRule type="cellIs" dxfId="10083" priority="267" operator="equal">
      <formula>"Remplaçant"</formula>
    </cfRule>
    <cfRule type="cellIs" dxfId="10082" priority="268" operator="equal">
      <formula>"Titulaire"</formula>
    </cfRule>
  </conditionalFormatting>
  <conditionalFormatting sqref="J21:K25">
    <cfRule type="cellIs" dxfId="10081" priority="266" operator="equal">
      <formula>0</formula>
    </cfRule>
  </conditionalFormatting>
  <conditionalFormatting sqref="P21:Q25">
    <cfRule type="cellIs" dxfId="10080" priority="264" operator="equal">
      <formula>"Remplaçant"</formula>
    </cfRule>
    <cfRule type="cellIs" dxfId="10079" priority="265" operator="equal">
      <formula>"Titulaire"</formula>
    </cfRule>
  </conditionalFormatting>
  <conditionalFormatting sqref="S21:T25">
    <cfRule type="cellIs" dxfId="10078" priority="262" operator="equal">
      <formula>"Remplaçant"</formula>
    </cfRule>
    <cfRule type="cellIs" dxfId="10077" priority="263" operator="equal">
      <formula>"Titulaire"</formula>
    </cfRule>
  </conditionalFormatting>
  <conditionalFormatting sqref="J21:J25">
    <cfRule type="top10" dxfId="10076" priority="269" rank="11"/>
  </conditionalFormatting>
  <conditionalFormatting sqref="U22 U24">
    <cfRule type="cellIs" dxfId="10075" priority="260" operator="equal">
      <formula>"Remplaçant"</formula>
    </cfRule>
    <cfRule type="cellIs" dxfId="10074" priority="261" operator="equal">
      <formula>"Titulaire"</formula>
    </cfRule>
  </conditionalFormatting>
  <conditionalFormatting sqref="V21:W25">
    <cfRule type="cellIs" dxfId="10073" priority="258" operator="equal">
      <formula>"Remplaçant"</formula>
    </cfRule>
    <cfRule type="cellIs" dxfId="10072" priority="259" operator="equal">
      <formula>"Titulaire"</formula>
    </cfRule>
  </conditionalFormatting>
  <conditionalFormatting sqref="Y21:Z25">
    <cfRule type="cellIs" dxfId="10071" priority="256" operator="equal">
      <formula>"Remplaçant"</formula>
    </cfRule>
    <cfRule type="cellIs" dxfId="10070" priority="257" operator="equal">
      <formula>"Titulaire"</formula>
    </cfRule>
  </conditionalFormatting>
  <conditionalFormatting sqref="AB21:AC25">
    <cfRule type="cellIs" dxfId="10069" priority="254" operator="equal">
      <formula>"Remplaçant"</formula>
    </cfRule>
    <cfRule type="cellIs" dxfId="10068" priority="255" operator="equal">
      <formula>"Titulaire"</formula>
    </cfRule>
  </conditionalFormatting>
  <conditionalFormatting sqref="AH21:AI25">
    <cfRule type="cellIs" dxfId="10067" priority="250" operator="equal">
      <formula>"Remplaçant"</formula>
    </cfRule>
    <cfRule type="cellIs" dxfId="10066" priority="251" operator="equal">
      <formula>"Titulaire"</formula>
    </cfRule>
  </conditionalFormatting>
  <conditionalFormatting sqref="AK21:AL25">
    <cfRule type="cellIs" dxfId="10065" priority="248" operator="equal">
      <formula>"Remplaçant"</formula>
    </cfRule>
    <cfRule type="cellIs" dxfId="10064" priority="249" operator="equal">
      <formula>"Titulaire"</formula>
    </cfRule>
  </conditionalFormatting>
  <conditionalFormatting sqref="AN21:AO25">
    <cfRule type="cellIs" dxfId="10063" priority="246" operator="equal">
      <formula>"Remplaçant"</formula>
    </cfRule>
    <cfRule type="cellIs" dxfId="10062" priority="247" operator="equal">
      <formula>"Titulaire"</formula>
    </cfRule>
  </conditionalFormatting>
  <conditionalFormatting sqref="AQ21:AR25">
    <cfRule type="cellIs" dxfId="10061" priority="244" operator="equal">
      <formula>"Remplaçant"</formula>
    </cfRule>
    <cfRule type="cellIs" dxfId="10060" priority="245" operator="equal">
      <formula>"Titulaire"</formula>
    </cfRule>
  </conditionalFormatting>
  <conditionalFormatting sqref="AT21:AU25">
    <cfRule type="cellIs" dxfId="10059" priority="242" operator="equal">
      <formula>"Remplaçant"</formula>
    </cfRule>
    <cfRule type="cellIs" dxfId="10058" priority="243" operator="equal">
      <formula>"Titulaire"</formula>
    </cfRule>
  </conditionalFormatting>
  <conditionalFormatting sqref="AW21:AX25">
    <cfRule type="cellIs" dxfId="10057" priority="240" operator="equal">
      <formula>"Remplaçant"</formula>
    </cfRule>
    <cfRule type="cellIs" dxfId="10056" priority="241" operator="equal">
      <formula>"Titulaire"</formula>
    </cfRule>
  </conditionalFormatting>
  <conditionalFormatting sqref="AZ21:BA25">
    <cfRule type="cellIs" dxfId="10055" priority="238" operator="equal">
      <formula>"Remplaçant"</formula>
    </cfRule>
    <cfRule type="cellIs" dxfId="10054" priority="239" operator="equal">
      <formula>"Titulaire"</formula>
    </cfRule>
  </conditionalFormatting>
  <conditionalFormatting sqref="BC21:BD25">
    <cfRule type="cellIs" dxfId="10053" priority="236" operator="equal">
      <formula>"Remplaçant"</formula>
    </cfRule>
    <cfRule type="cellIs" dxfId="10052" priority="237" operator="equal">
      <formula>"Titulaire"</formula>
    </cfRule>
  </conditionalFormatting>
  <conditionalFormatting sqref="BF21:BG25">
    <cfRule type="cellIs" dxfId="10051" priority="234" operator="equal">
      <formula>"Remplaçant"</formula>
    </cfRule>
    <cfRule type="cellIs" dxfId="10050" priority="235" operator="equal">
      <formula>"Titulaire"</formula>
    </cfRule>
  </conditionalFormatting>
  <conditionalFormatting sqref="BI21:BJ25">
    <cfRule type="cellIs" dxfId="10049" priority="232" operator="equal">
      <formula>"Remplaçant"</formula>
    </cfRule>
    <cfRule type="cellIs" dxfId="10048" priority="233" operator="equal">
      <formula>"Titulaire"</formula>
    </cfRule>
  </conditionalFormatting>
  <conditionalFormatting sqref="BL21:BM25">
    <cfRule type="cellIs" dxfId="10047" priority="230" operator="equal">
      <formula>"Remplaçant"</formula>
    </cfRule>
    <cfRule type="cellIs" dxfId="10046" priority="231" operator="equal">
      <formula>"Titulaire"</formula>
    </cfRule>
  </conditionalFormatting>
  <conditionalFormatting sqref="BO21:BP25">
    <cfRule type="cellIs" dxfId="10045" priority="228" operator="equal">
      <formula>"Remplaçant"</formula>
    </cfRule>
    <cfRule type="cellIs" dxfId="10044" priority="229" operator="equal">
      <formula>"Titulaire"</formula>
    </cfRule>
  </conditionalFormatting>
  <conditionalFormatting sqref="BR21:BS25">
    <cfRule type="cellIs" dxfId="10043" priority="226" operator="equal">
      <formula>"Remplaçant"</formula>
    </cfRule>
    <cfRule type="cellIs" dxfId="10042" priority="227" operator="equal">
      <formula>"Titulaire"</formula>
    </cfRule>
  </conditionalFormatting>
  <conditionalFormatting sqref="BU21:BV25">
    <cfRule type="cellIs" dxfId="10041" priority="224" operator="equal">
      <formula>"Remplaçant"</formula>
    </cfRule>
    <cfRule type="cellIs" dxfId="10040" priority="225" operator="equal">
      <formula>"Titulaire"</formula>
    </cfRule>
  </conditionalFormatting>
  <conditionalFormatting sqref="BX21:BY25">
    <cfRule type="cellIs" dxfId="10039" priority="222" operator="equal">
      <formula>"Remplaçant"</formula>
    </cfRule>
    <cfRule type="cellIs" dxfId="10038" priority="223" operator="equal">
      <formula>"Titulaire"</formula>
    </cfRule>
  </conditionalFormatting>
  <conditionalFormatting sqref="CA21:CB25">
    <cfRule type="cellIs" dxfId="10037" priority="220" operator="equal">
      <formula>"Remplaçant"</formula>
    </cfRule>
    <cfRule type="cellIs" dxfId="10036" priority="221" operator="equal">
      <formula>"Titulaire"</formula>
    </cfRule>
  </conditionalFormatting>
  <conditionalFormatting sqref="CD21:CE25">
    <cfRule type="cellIs" dxfId="10035" priority="218" operator="equal">
      <formula>"Remplaçant"</formula>
    </cfRule>
    <cfRule type="cellIs" dxfId="10034" priority="219" operator="equal">
      <formula>"Titulaire"</formula>
    </cfRule>
  </conditionalFormatting>
  <conditionalFormatting sqref="CG21:CH25">
    <cfRule type="cellIs" dxfId="10033" priority="216" operator="equal">
      <formula>"Remplaçant"</formula>
    </cfRule>
    <cfRule type="cellIs" dxfId="10032" priority="217" operator="equal">
      <formula>"Titulaire"</formula>
    </cfRule>
  </conditionalFormatting>
  <conditionalFormatting sqref="CJ21:CK25">
    <cfRule type="cellIs" dxfId="10031" priority="214" operator="equal">
      <formula>"Remplaçant"</formula>
    </cfRule>
    <cfRule type="cellIs" dxfId="10030" priority="215" operator="equal">
      <formula>"Titulaire"</formula>
    </cfRule>
  </conditionalFormatting>
  <conditionalFormatting sqref="CM21:CN25">
    <cfRule type="cellIs" dxfId="10029" priority="212" operator="equal">
      <formula>"Remplaçant"</formula>
    </cfRule>
    <cfRule type="cellIs" dxfId="10028" priority="213" operator="equal">
      <formula>"Titulaire"</formula>
    </cfRule>
  </conditionalFormatting>
  <conditionalFormatting sqref="CP21:CQ25">
    <cfRule type="cellIs" dxfId="10027" priority="210" operator="equal">
      <formula>"Remplaçant"</formula>
    </cfRule>
    <cfRule type="cellIs" dxfId="10026" priority="211" operator="equal">
      <formula>"Titulaire"</formula>
    </cfRule>
  </conditionalFormatting>
  <conditionalFormatting sqref="CS21:CT25">
    <cfRule type="cellIs" dxfId="10025" priority="208" operator="equal">
      <formula>"Remplaçant"</formula>
    </cfRule>
    <cfRule type="cellIs" dxfId="10024" priority="209" operator="equal">
      <formula>"Titulaire"</formula>
    </cfRule>
  </conditionalFormatting>
  <conditionalFormatting sqref="CV21:CW25">
    <cfRule type="cellIs" dxfId="10023" priority="206" operator="equal">
      <formula>"Remplaçant"</formula>
    </cfRule>
    <cfRule type="cellIs" dxfId="10022" priority="207" operator="equal">
      <formula>"Titulaire"</formula>
    </cfRule>
  </conditionalFormatting>
  <conditionalFormatting sqref="CY21:CZ25">
    <cfRule type="cellIs" dxfId="10021" priority="204" operator="equal">
      <formula>"Remplaçant"</formula>
    </cfRule>
    <cfRule type="cellIs" dxfId="10020" priority="205" operator="equal">
      <formula>"Titulaire"</formula>
    </cfRule>
  </conditionalFormatting>
  <conditionalFormatting sqref="DB21:DC25">
    <cfRule type="cellIs" dxfId="10019" priority="202" operator="equal">
      <formula>"Remplaçant"</formula>
    </cfRule>
    <cfRule type="cellIs" dxfId="10018" priority="203" operator="equal">
      <formula>"Titulaire"</formula>
    </cfRule>
  </conditionalFormatting>
  <conditionalFormatting sqref="DE21:DF25">
    <cfRule type="cellIs" dxfId="10017" priority="200" operator="equal">
      <formula>"Remplaçant"</formula>
    </cfRule>
    <cfRule type="cellIs" dxfId="10016" priority="201" operator="equal">
      <formula>"Titulaire"</formula>
    </cfRule>
  </conditionalFormatting>
  <conditionalFormatting sqref="DH21:DI25">
    <cfRule type="cellIs" dxfId="10015" priority="198" operator="equal">
      <formula>"Remplaçant"</formula>
    </cfRule>
    <cfRule type="cellIs" dxfId="10014" priority="199" operator="equal">
      <formula>"Titulaire"</formula>
    </cfRule>
  </conditionalFormatting>
  <conditionalFormatting sqref="DK21:DL25">
    <cfRule type="cellIs" dxfId="10013" priority="196" operator="equal">
      <formula>"Remplaçant"</formula>
    </cfRule>
    <cfRule type="cellIs" dxfId="10012" priority="197" operator="equal">
      <formula>"Titulaire"</formula>
    </cfRule>
  </conditionalFormatting>
  <conditionalFormatting sqref="DN21:DO25">
    <cfRule type="cellIs" dxfId="10011" priority="194" operator="equal">
      <formula>"Remplaçant"</formula>
    </cfRule>
    <cfRule type="cellIs" dxfId="10010" priority="195" operator="equal">
      <formula>"Titulaire"</formula>
    </cfRule>
  </conditionalFormatting>
  <conditionalFormatting sqref="DQ21:DR25">
    <cfRule type="cellIs" dxfId="10009" priority="192" operator="equal">
      <formula>"Remplaçant"</formula>
    </cfRule>
    <cfRule type="cellIs" dxfId="10008" priority="193" operator="equal">
      <formula>"Titulaire"</formula>
    </cfRule>
  </conditionalFormatting>
  <conditionalFormatting sqref="DT21:DU25">
    <cfRule type="cellIs" dxfId="10007" priority="190" operator="equal">
      <formula>"Remplaçant"</formula>
    </cfRule>
    <cfRule type="cellIs" dxfId="10006" priority="191" operator="equal">
      <formula>"Titulaire"</formula>
    </cfRule>
  </conditionalFormatting>
  <conditionalFormatting sqref="E21:F25">
    <cfRule type="cellIs" dxfId="10005" priority="189" operator="equal">
      <formula>0</formula>
    </cfRule>
  </conditionalFormatting>
  <conditionalFormatting sqref="G21:I25">
    <cfRule type="cellIs" dxfId="10004" priority="188" operator="equal">
      <formula>0</formula>
    </cfRule>
  </conditionalFormatting>
  <conditionalFormatting sqref="U118 U120 AC118:XFD119 AK117:XFD117 AK120:XFD121 I117:K121 F117:F121 M117:T121">
    <cfRule type="cellIs" dxfId="10003" priority="186" operator="equal">
      <formula>"Remplaçant"</formula>
    </cfRule>
    <cfRule type="cellIs" dxfId="10002" priority="187" operator="equal">
      <formula>"Titulaire"</formula>
    </cfRule>
  </conditionalFormatting>
  <conditionalFormatting sqref="F117:F121">
    <cfRule type="colorScale" priority="185">
      <colorScale>
        <cfvo type="min"/>
        <cfvo type="percentile" val="50"/>
        <cfvo type="max"/>
        <color rgb="FFF8696B"/>
        <color rgb="FFFFEB84"/>
        <color rgb="FF63BE7B"/>
      </colorScale>
    </cfRule>
  </conditionalFormatting>
  <conditionalFormatting sqref="AC120">
    <cfRule type="cellIs" dxfId="10001" priority="183" operator="equal">
      <formula>"Remplaçant"</formula>
    </cfRule>
    <cfRule type="cellIs" dxfId="10000" priority="184" operator="equal">
      <formula>"Titulaire"</formula>
    </cfRule>
  </conditionalFormatting>
  <conditionalFormatting sqref="H117:H121">
    <cfRule type="cellIs" dxfId="9999" priority="181" operator="equal">
      <formula>"Remplaçant"</formula>
    </cfRule>
    <cfRule type="cellIs" dxfId="9998" priority="182" operator="equal">
      <formula>"Titulaire"</formula>
    </cfRule>
  </conditionalFormatting>
  <conditionalFormatting sqref="H117:H121">
    <cfRule type="colorScale" priority="180">
      <colorScale>
        <cfvo type="min"/>
        <cfvo type="percentile" val="50"/>
        <cfvo type="max"/>
        <color rgb="FFF8696B"/>
        <color rgb="FFFFEB84"/>
        <color rgb="FF63BE7B"/>
      </colorScale>
    </cfRule>
  </conditionalFormatting>
  <conditionalFormatting sqref="G117:G121">
    <cfRule type="cellIs" dxfId="9997" priority="178" operator="equal">
      <formula>"Remplaçant"</formula>
    </cfRule>
    <cfRule type="cellIs" dxfId="9996" priority="179" operator="equal">
      <formula>"Titulaire"</formula>
    </cfRule>
  </conditionalFormatting>
  <conditionalFormatting sqref="G117:G121">
    <cfRule type="colorScale" priority="177">
      <colorScale>
        <cfvo type="min"/>
        <cfvo type="percentile" val="50"/>
        <cfvo type="max"/>
        <color rgb="FFF8696B"/>
        <color rgb="FFFFEB84"/>
        <color rgb="FF63BE7B"/>
      </colorScale>
    </cfRule>
  </conditionalFormatting>
  <conditionalFormatting sqref="J27:O27 DS26:DS30 DP26:DP30 DM26:DM30 DJ26:DJ30 DG26:DG30 DD26:DD30 DA26:DA30 CX26:CX30 CU26:CU30 CR26:CR30 CO26:CO30 CL26:CL30 CI26:CI30 CF26:CF30 CC26:CC30 BZ26:BZ30 BW26:BW30 BT26:BT30 BQ26:BQ30 BN26:BN30 BK26:BK30 BH26:BH30 BE26:BE30 BB26:BB30 AY26:AY30 AV26:AV30 AS26:AS30 AP26:AP30 AM26:AM30 AJ26:AJ30 AG26:AG30 AD26:AD30 AA26:AA30 X26:X30 DV26:XFD30 R27 J30:O30 J28:K28 M28:N28 J26:K26 M26:N26 J29:N29 R30">
    <cfRule type="cellIs" dxfId="9995" priority="174" operator="equal">
      <formula>"Remplaçant"</formula>
    </cfRule>
    <cfRule type="cellIs" dxfId="9994" priority="175" operator="equal">
      <formula>"Titulaire"</formula>
    </cfRule>
  </conditionalFormatting>
  <conditionalFormatting sqref="J26:K30">
    <cfRule type="cellIs" dxfId="9993" priority="173" operator="equal">
      <formula>0</formula>
    </cfRule>
  </conditionalFormatting>
  <conditionalFormatting sqref="P26:Q30">
    <cfRule type="cellIs" dxfId="9992" priority="171" operator="equal">
      <formula>"Remplaçant"</formula>
    </cfRule>
    <cfRule type="cellIs" dxfId="9991" priority="172" operator="equal">
      <formula>"Titulaire"</formula>
    </cfRule>
  </conditionalFormatting>
  <conditionalFormatting sqref="S26:T30">
    <cfRule type="cellIs" dxfId="9990" priority="169" operator="equal">
      <formula>"Remplaçant"</formula>
    </cfRule>
    <cfRule type="cellIs" dxfId="9989" priority="170" operator="equal">
      <formula>"Titulaire"</formula>
    </cfRule>
  </conditionalFormatting>
  <conditionalFormatting sqref="J26:J30">
    <cfRule type="top10" dxfId="9988" priority="176" rank="11"/>
  </conditionalFormatting>
  <conditionalFormatting sqref="U27 U30">
    <cfRule type="cellIs" dxfId="9987" priority="167" operator="equal">
      <formula>"Remplaçant"</formula>
    </cfRule>
    <cfRule type="cellIs" dxfId="9986" priority="168" operator="equal">
      <formula>"Titulaire"</formula>
    </cfRule>
  </conditionalFormatting>
  <conditionalFormatting sqref="V26:W30">
    <cfRule type="cellIs" dxfId="9985" priority="165" operator="equal">
      <formula>"Remplaçant"</formula>
    </cfRule>
    <cfRule type="cellIs" dxfId="9984" priority="166" operator="equal">
      <formula>"Titulaire"</formula>
    </cfRule>
  </conditionalFormatting>
  <conditionalFormatting sqref="Y26:Z30">
    <cfRule type="cellIs" dxfId="9983" priority="163" operator="equal">
      <formula>"Remplaçant"</formula>
    </cfRule>
    <cfRule type="cellIs" dxfId="9982" priority="164" operator="equal">
      <formula>"Titulaire"</formula>
    </cfRule>
  </conditionalFormatting>
  <conditionalFormatting sqref="AB26:AC30">
    <cfRule type="cellIs" dxfId="9981" priority="161" operator="equal">
      <formula>"Remplaçant"</formula>
    </cfRule>
    <cfRule type="cellIs" dxfId="9980" priority="162" operator="equal">
      <formula>"Titulaire"</formula>
    </cfRule>
  </conditionalFormatting>
  <conditionalFormatting sqref="AE26:AF30">
    <cfRule type="cellIs" dxfId="9979" priority="159" operator="equal">
      <formula>"Remplaçant"</formula>
    </cfRule>
    <cfRule type="cellIs" dxfId="9978" priority="160" operator="equal">
      <formula>"Titulaire"</formula>
    </cfRule>
  </conditionalFormatting>
  <conditionalFormatting sqref="AH26:AI30">
    <cfRule type="cellIs" dxfId="9977" priority="157" operator="equal">
      <formula>"Remplaçant"</formula>
    </cfRule>
    <cfRule type="cellIs" dxfId="9976" priority="158" operator="equal">
      <formula>"Titulaire"</formula>
    </cfRule>
  </conditionalFormatting>
  <conditionalFormatting sqref="AK26:AL30">
    <cfRule type="cellIs" dxfId="9975" priority="155" operator="equal">
      <formula>"Remplaçant"</formula>
    </cfRule>
    <cfRule type="cellIs" dxfId="9974" priority="156" operator="equal">
      <formula>"Titulaire"</formula>
    </cfRule>
  </conditionalFormatting>
  <conditionalFormatting sqref="AN26:AO30">
    <cfRule type="cellIs" dxfId="9973" priority="153" operator="equal">
      <formula>"Remplaçant"</formula>
    </cfRule>
    <cfRule type="cellIs" dxfId="9972" priority="154" operator="equal">
      <formula>"Titulaire"</formula>
    </cfRule>
  </conditionalFormatting>
  <conditionalFormatting sqref="AQ26:AR30">
    <cfRule type="cellIs" dxfId="9971" priority="151" operator="equal">
      <formula>"Remplaçant"</formula>
    </cfRule>
    <cfRule type="cellIs" dxfId="9970" priority="152" operator="equal">
      <formula>"Titulaire"</formula>
    </cfRule>
  </conditionalFormatting>
  <conditionalFormatting sqref="AT26:AU30">
    <cfRule type="cellIs" dxfId="9969" priority="149" operator="equal">
      <formula>"Remplaçant"</formula>
    </cfRule>
    <cfRule type="cellIs" dxfId="9968" priority="150" operator="equal">
      <formula>"Titulaire"</formula>
    </cfRule>
  </conditionalFormatting>
  <conditionalFormatting sqref="AW26:AX30">
    <cfRule type="cellIs" dxfId="9967" priority="147" operator="equal">
      <formula>"Remplaçant"</formula>
    </cfRule>
    <cfRule type="cellIs" dxfId="9966" priority="148" operator="equal">
      <formula>"Titulaire"</formula>
    </cfRule>
  </conditionalFormatting>
  <conditionalFormatting sqref="AZ26:BA30">
    <cfRule type="cellIs" dxfId="9965" priority="145" operator="equal">
      <formula>"Remplaçant"</formula>
    </cfRule>
    <cfRule type="cellIs" dxfId="9964" priority="146" operator="equal">
      <formula>"Titulaire"</formula>
    </cfRule>
  </conditionalFormatting>
  <conditionalFormatting sqref="BC26:BD30">
    <cfRule type="cellIs" dxfId="9963" priority="143" operator="equal">
      <formula>"Remplaçant"</formula>
    </cfRule>
    <cfRule type="cellIs" dxfId="9962" priority="144" operator="equal">
      <formula>"Titulaire"</formula>
    </cfRule>
  </conditionalFormatting>
  <conditionalFormatting sqref="BF26:BG30">
    <cfRule type="cellIs" dxfId="9961" priority="141" operator="equal">
      <formula>"Remplaçant"</formula>
    </cfRule>
    <cfRule type="cellIs" dxfId="9960" priority="142" operator="equal">
      <formula>"Titulaire"</formula>
    </cfRule>
  </conditionalFormatting>
  <conditionalFormatting sqref="BI26:BJ30">
    <cfRule type="cellIs" dxfId="9959" priority="139" operator="equal">
      <formula>"Remplaçant"</formula>
    </cfRule>
    <cfRule type="cellIs" dxfId="9958" priority="140" operator="equal">
      <formula>"Titulaire"</formula>
    </cfRule>
  </conditionalFormatting>
  <conditionalFormatting sqref="BL26:BM30">
    <cfRule type="cellIs" dxfId="9957" priority="137" operator="equal">
      <formula>"Remplaçant"</formula>
    </cfRule>
    <cfRule type="cellIs" dxfId="9956" priority="138" operator="equal">
      <formula>"Titulaire"</formula>
    </cfRule>
  </conditionalFormatting>
  <conditionalFormatting sqref="BO26:BP30">
    <cfRule type="cellIs" dxfId="9955" priority="135" operator="equal">
      <formula>"Remplaçant"</formula>
    </cfRule>
    <cfRule type="cellIs" dxfId="9954" priority="136" operator="equal">
      <formula>"Titulaire"</formula>
    </cfRule>
  </conditionalFormatting>
  <conditionalFormatting sqref="BR26:BS30">
    <cfRule type="cellIs" dxfId="9953" priority="133" operator="equal">
      <formula>"Remplaçant"</formula>
    </cfRule>
    <cfRule type="cellIs" dxfId="9952" priority="134" operator="equal">
      <formula>"Titulaire"</formula>
    </cfRule>
  </conditionalFormatting>
  <conditionalFormatting sqref="BU26:BV30">
    <cfRule type="cellIs" dxfId="9951" priority="131" operator="equal">
      <formula>"Remplaçant"</formula>
    </cfRule>
    <cfRule type="cellIs" dxfId="9950" priority="132" operator="equal">
      <formula>"Titulaire"</formula>
    </cfRule>
  </conditionalFormatting>
  <conditionalFormatting sqref="BX26:BY30">
    <cfRule type="cellIs" dxfId="9949" priority="129" operator="equal">
      <formula>"Remplaçant"</formula>
    </cfRule>
    <cfRule type="cellIs" dxfId="9948" priority="130" operator="equal">
      <formula>"Titulaire"</formula>
    </cfRule>
  </conditionalFormatting>
  <conditionalFormatting sqref="CA26:CB30">
    <cfRule type="cellIs" dxfId="9947" priority="127" operator="equal">
      <formula>"Remplaçant"</formula>
    </cfRule>
    <cfRule type="cellIs" dxfId="9946" priority="128" operator="equal">
      <formula>"Titulaire"</formula>
    </cfRule>
  </conditionalFormatting>
  <conditionalFormatting sqref="CD26:CE30">
    <cfRule type="cellIs" dxfId="9945" priority="125" operator="equal">
      <formula>"Remplaçant"</formula>
    </cfRule>
    <cfRule type="cellIs" dxfId="9944" priority="126" operator="equal">
      <formula>"Titulaire"</formula>
    </cfRule>
  </conditionalFormatting>
  <conditionalFormatting sqref="CG26:CH30">
    <cfRule type="cellIs" dxfId="9943" priority="123" operator="equal">
      <formula>"Remplaçant"</formula>
    </cfRule>
    <cfRule type="cellIs" dxfId="9942" priority="124" operator="equal">
      <formula>"Titulaire"</formula>
    </cfRule>
  </conditionalFormatting>
  <conditionalFormatting sqref="CJ26:CK30">
    <cfRule type="cellIs" dxfId="9941" priority="121" operator="equal">
      <formula>"Remplaçant"</formula>
    </cfRule>
    <cfRule type="cellIs" dxfId="9940" priority="122" operator="equal">
      <formula>"Titulaire"</formula>
    </cfRule>
  </conditionalFormatting>
  <conditionalFormatting sqref="CM26:CN30">
    <cfRule type="cellIs" dxfId="9939" priority="119" operator="equal">
      <formula>"Remplaçant"</formula>
    </cfRule>
    <cfRule type="cellIs" dxfId="9938" priority="120" operator="equal">
      <formula>"Titulaire"</formula>
    </cfRule>
  </conditionalFormatting>
  <conditionalFormatting sqref="CP26:CQ30">
    <cfRule type="cellIs" dxfId="9937" priority="117" operator="equal">
      <formula>"Remplaçant"</formula>
    </cfRule>
    <cfRule type="cellIs" dxfId="9936" priority="118" operator="equal">
      <formula>"Titulaire"</formula>
    </cfRule>
  </conditionalFormatting>
  <conditionalFormatting sqref="CS26:CT30">
    <cfRule type="cellIs" dxfId="9935" priority="115" operator="equal">
      <formula>"Remplaçant"</formula>
    </cfRule>
    <cfRule type="cellIs" dxfId="9934" priority="116" operator="equal">
      <formula>"Titulaire"</formula>
    </cfRule>
  </conditionalFormatting>
  <conditionalFormatting sqref="CV26:CW30">
    <cfRule type="cellIs" dxfId="9933" priority="113" operator="equal">
      <formula>"Remplaçant"</formula>
    </cfRule>
    <cfRule type="cellIs" dxfId="9932" priority="114" operator="equal">
      <formula>"Titulaire"</formula>
    </cfRule>
  </conditionalFormatting>
  <conditionalFormatting sqref="CY26:CZ30">
    <cfRule type="cellIs" dxfId="9931" priority="111" operator="equal">
      <formula>"Remplaçant"</formula>
    </cfRule>
    <cfRule type="cellIs" dxfId="9930" priority="112" operator="equal">
      <formula>"Titulaire"</formula>
    </cfRule>
  </conditionalFormatting>
  <conditionalFormatting sqref="DB26:DC30">
    <cfRule type="cellIs" dxfId="9929" priority="109" operator="equal">
      <formula>"Remplaçant"</formula>
    </cfRule>
    <cfRule type="cellIs" dxfId="9928" priority="110" operator="equal">
      <formula>"Titulaire"</formula>
    </cfRule>
  </conditionalFormatting>
  <conditionalFormatting sqref="DE26:DF30">
    <cfRule type="cellIs" dxfId="9927" priority="107" operator="equal">
      <formula>"Remplaçant"</formula>
    </cfRule>
    <cfRule type="cellIs" dxfId="9926" priority="108" operator="equal">
      <formula>"Titulaire"</formula>
    </cfRule>
  </conditionalFormatting>
  <conditionalFormatting sqref="DH26:DI30">
    <cfRule type="cellIs" dxfId="9925" priority="105" operator="equal">
      <formula>"Remplaçant"</formula>
    </cfRule>
    <cfRule type="cellIs" dxfId="9924" priority="106" operator="equal">
      <formula>"Titulaire"</formula>
    </cfRule>
  </conditionalFormatting>
  <conditionalFormatting sqref="DK26:DL30">
    <cfRule type="cellIs" dxfId="9923" priority="103" operator="equal">
      <formula>"Remplaçant"</formula>
    </cfRule>
    <cfRule type="cellIs" dxfId="9922" priority="104" operator="equal">
      <formula>"Titulaire"</formula>
    </cfRule>
  </conditionalFormatting>
  <conditionalFormatting sqref="DN26:DO30">
    <cfRule type="cellIs" dxfId="9921" priority="101" operator="equal">
      <formula>"Remplaçant"</formula>
    </cfRule>
    <cfRule type="cellIs" dxfId="9920" priority="102" operator="equal">
      <formula>"Titulaire"</formula>
    </cfRule>
  </conditionalFormatting>
  <conditionalFormatting sqref="DQ26:DR30">
    <cfRule type="cellIs" dxfId="9919" priority="99" operator="equal">
      <formula>"Remplaçant"</formula>
    </cfRule>
    <cfRule type="cellIs" dxfId="9918" priority="100" operator="equal">
      <formula>"Titulaire"</formula>
    </cfRule>
  </conditionalFormatting>
  <conditionalFormatting sqref="DT26:DU30">
    <cfRule type="cellIs" dxfId="9917" priority="97" operator="equal">
      <formula>"Remplaçant"</formula>
    </cfRule>
    <cfRule type="cellIs" dxfId="9916" priority="98" operator="equal">
      <formula>"Titulaire"</formula>
    </cfRule>
  </conditionalFormatting>
  <conditionalFormatting sqref="E26:F30">
    <cfRule type="cellIs" dxfId="9915" priority="96" operator="equal">
      <formula>0</formula>
    </cfRule>
  </conditionalFormatting>
  <conditionalFormatting sqref="G26:I30">
    <cfRule type="cellIs" dxfId="9914" priority="95" operator="equal">
      <formula>0</formula>
    </cfRule>
  </conditionalFormatting>
  <conditionalFormatting sqref="O132:XFD134 U130 AC130:XFD131 O130:T131 M130:N134 F130:F134 I130:K134">
    <cfRule type="cellIs" dxfId="9913" priority="93" operator="equal">
      <formula>"Remplaçant"</formula>
    </cfRule>
    <cfRule type="cellIs" dxfId="9912" priority="94" operator="equal">
      <formula>"Titulaire"</formula>
    </cfRule>
  </conditionalFormatting>
  <conditionalFormatting sqref="F130:F134">
    <cfRule type="colorScale" priority="92">
      <colorScale>
        <cfvo type="min"/>
        <cfvo type="percentile" val="50"/>
        <cfvo type="max"/>
        <color rgb="FFF8696B"/>
        <color rgb="FFFFEB84"/>
        <color rgb="FF63BE7B"/>
      </colorScale>
    </cfRule>
  </conditionalFormatting>
  <conditionalFormatting sqref="H130:H134">
    <cfRule type="cellIs" dxfId="9911" priority="90" operator="equal">
      <formula>"Remplaçant"</formula>
    </cfRule>
    <cfRule type="cellIs" dxfId="9910" priority="91" operator="equal">
      <formula>"Titulaire"</formula>
    </cfRule>
  </conditionalFormatting>
  <conditionalFormatting sqref="H130:H134">
    <cfRule type="colorScale" priority="89">
      <colorScale>
        <cfvo type="min"/>
        <cfvo type="percentile" val="50"/>
        <cfvo type="max"/>
        <color rgb="FFF8696B"/>
        <color rgb="FFFFEB84"/>
        <color rgb="FF63BE7B"/>
      </colorScale>
    </cfRule>
  </conditionalFormatting>
  <conditionalFormatting sqref="G130:G134">
    <cfRule type="cellIs" dxfId="9909" priority="87" operator="equal">
      <formula>"Remplaçant"</formula>
    </cfRule>
    <cfRule type="cellIs" dxfId="9908" priority="88" operator="equal">
      <formula>"Titulaire"</formula>
    </cfRule>
  </conditionalFormatting>
  <conditionalFormatting sqref="G130:G134">
    <cfRule type="colorScale" priority="86">
      <colorScale>
        <cfvo type="min"/>
        <cfvo type="percentile" val="50"/>
        <cfvo type="max"/>
        <color rgb="FFF8696B"/>
        <color rgb="FFFFEB84"/>
        <color rgb="FF63BE7B"/>
      </colorScale>
    </cfRule>
  </conditionalFormatting>
  <conditionalFormatting sqref="L24">
    <cfRule type="cellIs" dxfId="9907" priority="84" operator="equal">
      <formula>"Remplaçant"</formula>
    </cfRule>
    <cfRule type="cellIs" dxfId="9906" priority="85" operator="equal">
      <formula>"Titulaire"</formula>
    </cfRule>
  </conditionalFormatting>
  <conditionalFormatting sqref="L28">
    <cfRule type="cellIs" dxfId="9905" priority="82" operator="equal">
      <formula>"Remplaçant"</formula>
    </cfRule>
    <cfRule type="cellIs" dxfId="9904" priority="83" operator="equal">
      <formula>"Titulaire"</formula>
    </cfRule>
  </conditionalFormatting>
  <conditionalFormatting sqref="L25">
    <cfRule type="cellIs" dxfId="9903" priority="80" operator="equal">
      <formula>"Remplaçant"</formula>
    </cfRule>
    <cfRule type="cellIs" dxfId="9902" priority="81" operator="equal">
      <formula>"Titulaire"</formula>
    </cfRule>
  </conditionalFormatting>
  <conditionalFormatting sqref="L26">
    <cfRule type="cellIs" dxfId="9901" priority="78" operator="equal">
      <formula>"Remplaçant"</formula>
    </cfRule>
    <cfRule type="cellIs" dxfId="9900" priority="79" operator="equal">
      <formula>"Titulaire"</formula>
    </cfRule>
  </conditionalFormatting>
  <conditionalFormatting sqref="L21">
    <cfRule type="cellIs" dxfId="9899" priority="76" operator="equal">
      <formula>"Remplaçant"</formula>
    </cfRule>
    <cfRule type="cellIs" dxfId="9898" priority="77" operator="equal">
      <formula>"Titulaire"</formula>
    </cfRule>
  </conditionalFormatting>
  <conditionalFormatting sqref="L23">
    <cfRule type="cellIs" dxfId="9897" priority="74" operator="equal">
      <formula>"Remplaçant"</formula>
    </cfRule>
    <cfRule type="cellIs" dxfId="9896" priority="75" operator="equal">
      <formula>"Titulaire"</formula>
    </cfRule>
  </conditionalFormatting>
  <conditionalFormatting sqref="B107">
    <cfRule type="cellIs" dxfId="9895" priority="71" operator="equal">
      <formula>"Remplaçant"</formula>
    </cfRule>
    <cfRule type="cellIs" dxfId="9894" priority="72" operator="equal">
      <formula>"Titulaire"</formula>
    </cfRule>
  </conditionalFormatting>
  <conditionalFormatting sqref="B107">
    <cfRule type="cellIs" dxfId="9893" priority="73" operator="equal">
      <formula>$A$1</formula>
    </cfRule>
  </conditionalFormatting>
  <conditionalFormatting sqref="O24">
    <cfRule type="cellIs" dxfId="9892" priority="69" operator="equal">
      <formula>"Remplaçant"</formula>
    </cfRule>
    <cfRule type="cellIs" dxfId="9891" priority="70" operator="equal">
      <formula>"Titulaire"</formula>
    </cfRule>
  </conditionalFormatting>
  <conditionalFormatting sqref="O28">
    <cfRule type="cellIs" dxfId="9890" priority="67" operator="equal">
      <formula>"Remplaçant"</formula>
    </cfRule>
    <cfRule type="cellIs" dxfId="9889" priority="68" operator="equal">
      <formula>"Titulaire"</formula>
    </cfRule>
  </conditionalFormatting>
  <conditionalFormatting sqref="O25">
    <cfRule type="cellIs" dxfId="9888" priority="65" operator="equal">
      <formula>"Remplaçant"</formula>
    </cfRule>
    <cfRule type="cellIs" dxfId="9887" priority="66" operator="equal">
      <formula>"Titulaire"</formula>
    </cfRule>
  </conditionalFormatting>
  <conditionalFormatting sqref="O26">
    <cfRule type="cellIs" dxfId="9886" priority="63" operator="equal">
      <formula>"Remplaçant"</formula>
    </cfRule>
    <cfRule type="cellIs" dxfId="9885" priority="64" operator="equal">
      <formula>"Titulaire"</formula>
    </cfRule>
  </conditionalFormatting>
  <conditionalFormatting sqref="O29">
    <cfRule type="cellIs" dxfId="9884" priority="61" operator="equal">
      <formula>"Remplaçant"</formula>
    </cfRule>
    <cfRule type="cellIs" dxfId="9883" priority="62" operator="equal">
      <formula>"Titulaire"</formula>
    </cfRule>
  </conditionalFormatting>
  <conditionalFormatting sqref="O23">
    <cfRule type="cellIs" dxfId="9882" priority="59" operator="equal">
      <formula>"Remplaçant"</formula>
    </cfRule>
    <cfRule type="cellIs" dxfId="9881" priority="60" operator="equal">
      <formula>"Titulaire"</formula>
    </cfRule>
  </conditionalFormatting>
  <conditionalFormatting sqref="R28">
    <cfRule type="cellIs" dxfId="9880" priority="57" operator="equal">
      <formula>"Remplaçant"</formula>
    </cfRule>
    <cfRule type="cellIs" dxfId="9879" priority="58" operator="equal">
      <formula>"Titulaire"</formula>
    </cfRule>
  </conditionalFormatting>
  <conditionalFormatting sqref="R29">
    <cfRule type="cellIs" dxfId="9878" priority="55" operator="equal">
      <formula>"Remplaçant"</formula>
    </cfRule>
    <cfRule type="cellIs" dxfId="9877" priority="56" operator="equal">
      <formula>"Titulaire"</formula>
    </cfRule>
  </conditionalFormatting>
  <conditionalFormatting sqref="R25">
    <cfRule type="cellIs" dxfId="9876" priority="53" operator="equal">
      <formula>"Remplaçant"</formula>
    </cfRule>
    <cfRule type="cellIs" dxfId="9875" priority="54" operator="equal">
      <formula>"Titulaire"</formula>
    </cfRule>
  </conditionalFormatting>
  <conditionalFormatting sqref="R26">
    <cfRule type="cellIs" dxfId="9874" priority="51" operator="equal">
      <formula>"Remplaçant"</formula>
    </cfRule>
    <cfRule type="cellIs" dxfId="9873" priority="52" operator="equal">
      <formula>"Titulaire"</formula>
    </cfRule>
  </conditionalFormatting>
  <conditionalFormatting sqref="R31">
    <cfRule type="cellIs" dxfId="9872" priority="49" operator="equal">
      <formula>"Remplaçant"</formula>
    </cfRule>
    <cfRule type="cellIs" dxfId="9871" priority="50" operator="equal">
      <formula>"Titulaire"</formula>
    </cfRule>
  </conditionalFormatting>
  <conditionalFormatting sqref="R8">
    <cfRule type="cellIs" dxfId="9870" priority="47" operator="equal">
      <formula>"Remplaçant"</formula>
    </cfRule>
    <cfRule type="cellIs" dxfId="9869" priority="48" operator="equal">
      <formula>"Titulaire"</formula>
    </cfRule>
  </conditionalFormatting>
  <conditionalFormatting sqref="R7">
    <cfRule type="cellIs" dxfId="9868" priority="45" operator="equal">
      <formula>"Remplaçant"</formula>
    </cfRule>
    <cfRule type="cellIs" dxfId="9867" priority="46" operator="equal">
      <formula>"Titulaire"</formula>
    </cfRule>
  </conditionalFormatting>
  <conditionalFormatting sqref="R24">
    <cfRule type="cellIs" dxfId="9866" priority="43" operator="equal">
      <formula>"Remplaçant"</formula>
    </cfRule>
    <cfRule type="cellIs" dxfId="9865" priority="44" operator="equal">
      <formula>"Titulaire"</formula>
    </cfRule>
  </conditionalFormatting>
  <conditionalFormatting sqref="R21">
    <cfRule type="cellIs" dxfId="9864" priority="41" operator="equal">
      <formula>"Remplaçant"</formula>
    </cfRule>
    <cfRule type="cellIs" dxfId="9863" priority="42" operator="equal">
      <formula>"Titulaire"</formula>
    </cfRule>
  </conditionalFormatting>
  <conditionalFormatting sqref="R12">
    <cfRule type="cellIs" dxfId="9862" priority="39" operator="equal">
      <formula>"Remplaçant"</formula>
    </cfRule>
    <cfRule type="cellIs" dxfId="9861" priority="40" operator="equal">
      <formula>"Titulaire"</formula>
    </cfRule>
  </conditionalFormatting>
  <conditionalFormatting sqref="R23">
    <cfRule type="cellIs" dxfId="9860" priority="37" operator="equal">
      <formula>"Remplaçant"</formula>
    </cfRule>
    <cfRule type="cellIs" dxfId="9859" priority="38" operator="equal">
      <formula>"Titulaire"</formula>
    </cfRule>
  </conditionalFormatting>
  <conditionalFormatting sqref="U5">
    <cfRule type="cellIs" dxfId="9858" priority="35" operator="equal">
      <formula>"Remplaçant"</formula>
    </cfRule>
    <cfRule type="cellIs" dxfId="9857" priority="36" operator="equal">
      <formula>"Titulaire"</formula>
    </cfRule>
  </conditionalFormatting>
  <conditionalFormatting sqref="U29">
    <cfRule type="cellIs" dxfId="9856" priority="33" operator="equal">
      <formula>"Remplaçant"</formula>
    </cfRule>
    <cfRule type="cellIs" dxfId="9855" priority="34" operator="equal">
      <formula>"Titulaire"</formula>
    </cfRule>
  </conditionalFormatting>
  <conditionalFormatting sqref="U28">
    <cfRule type="cellIs" dxfId="9854" priority="31" operator="equal">
      <formula>"Remplaçant"</formula>
    </cfRule>
    <cfRule type="cellIs" dxfId="9853" priority="32" operator="equal">
      <formula>"Titulaire"</formula>
    </cfRule>
  </conditionalFormatting>
  <conditionalFormatting sqref="U15">
    <cfRule type="cellIs" dxfId="9852" priority="29" operator="equal">
      <formula>"Remplaçant"</formula>
    </cfRule>
    <cfRule type="cellIs" dxfId="9851" priority="30" operator="equal">
      <formula>"Titulaire"</formula>
    </cfRule>
  </conditionalFormatting>
  <conditionalFormatting sqref="U13">
    <cfRule type="cellIs" dxfId="9850" priority="27" operator="equal">
      <formula>"Remplaçant"</formula>
    </cfRule>
    <cfRule type="cellIs" dxfId="9849" priority="28" operator="equal">
      <formula>"Titulaire"</formula>
    </cfRule>
  </conditionalFormatting>
  <conditionalFormatting sqref="U6">
    <cfRule type="cellIs" dxfId="9848" priority="25" operator="equal">
      <formula>"Remplaçant"</formula>
    </cfRule>
    <cfRule type="cellIs" dxfId="9847" priority="26" operator="equal">
      <formula>"Titulaire"</formula>
    </cfRule>
  </conditionalFormatting>
  <conditionalFormatting sqref="U12">
    <cfRule type="cellIs" dxfId="9846" priority="23" operator="equal">
      <formula>"Remplaçant"</formula>
    </cfRule>
    <cfRule type="cellIs" dxfId="9845" priority="24" operator="equal">
      <formula>"Titulaire"</formula>
    </cfRule>
  </conditionalFormatting>
  <conditionalFormatting sqref="U25">
    <cfRule type="cellIs" dxfId="9844" priority="21" operator="equal">
      <formula>"Remplaçant"</formula>
    </cfRule>
    <cfRule type="cellIs" dxfId="9843" priority="22" operator="equal">
      <formula>"Titulaire"</formula>
    </cfRule>
  </conditionalFormatting>
  <conditionalFormatting sqref="U10">
    <cfRule type="cellIs" dxfId="9842" priority="19" operator="equal">
      <formula>"Remplaçant"</formula>
    </cfRule>
    <cfRule type="cellIs" dxfId="9841" priority="20" operator="equal">
      <formula>"Titulaire"</formula>
    </cfRule>
  </conditionalFormatting>
  <conditionalFormatting sqref="U26">
    <cfRule type="cellIs" dxfId="9840" priority="17" operator="equal">
      <formula>"Remplaçant"</formula>
    </cfRule>
    <cfRule type="cellIs" dxfId="9839" priority="18" operator="equal">
      <formula>"Titulaire"</formula>
    </cfRule>
  </conditionalFormatting>
  <conditionalFormatting sqref="U14">
    <cfRule type="cellIs" dxfId="9838" priority="15" operator="equal">
      <formula>"Remplaçant"</formula>
    </cfRule>
    <cfRule type="cellIs" dxfId="9837" priority="16" operator="equal">
      <formula>"Titulaire"</formula>
    </cfRule>
  </conditionalFormatting>
  <conditionalFormatting sqref="U31">
    <cfRule type="cellIs" dxfId="9836" priority="13" operator="equal">
      <formula>"Remplaçant"</formula>
    </cfRule>
    <cfRule type="cellIs" dxfId="9835" priority="14" operator="equal">
      <formula>"Titulaire"</formula>
    </cfRule>
  </conditionalFormatting>
  <conditionalFormatting sqref="U8">
    <cfRule type="cellIs" dxfId="9834" priority="11" operator="equal">
      <formula>"Remplaçant"</formula>
    </cfRule>
    <cfRule type="cellIs" dxfId="9833" priority="12" operator="equal">
      <formula>"Titulaire"</formula>
    </cfRule>
  </conditionalFormatting>
  <conditionalFormatting sqref="U18">
    <cfRule type="cellIs" dxfId="9832" priority="9" operator="equal">
      <formula>"Remplaçant"</formula>
    </cfRule>
    <cfRule type="cellIs" dxfId="9831" priority="10" operator="equal">
      <formula>"Titulaire"</formula>
    </cfRule>
  </conditionalFormatting>
  <conditionalFormatting sqref="U19">
    <cfRule type="cellIs" dxfId="9830" priority="7" operator="equal">
      <formula>"Remplaçant"</formula>
    </cfRule>
    <cfRule type="cellIs" dxfId="9829" priority="8" operator="equal">
      <formula>"Titulaire"</formula>
    </cfRule>
  </conditionalFormatting>
  <conditionalFormatting sqref="U20">
    <cfRule type="cellIs" dxfId="9828" priority="5" operator="equal">
      <formula>"Remplaçant"</formula>
    </cfRule>
    <cfRule type="cellIs" dxfId="9827" priority="6" operator="equal">
      <formula>"Titulaire"</formula>
    </cfRule>
  </conditionalFormatting>
  <conditionalFormatting sqref="U21">
    <cfRule type="cellIs" dxfId="9826" priority="3" operator="equal">
      <formula>"Remplaçant"</formula>
    </cfRule>
    <cfRule type="cellIs" dxfId="9825" priority="4" operator="equal">
      <formula>"Titulaire"</formula>
    </cfRule>
  </conditionalFormatting>
  <conditionalFormatting sqref="U23">
    <cfRule type="cellIs" dxfId="9824" priority="1" operator="equal">
      <formula>"Remplaçant"</formula>
    </cfRule>
    <cfRule type="cellIs" dxfId="9823" priority="2" operator="equal">
      <formula>"Titulaire"</formula>
    </cfRule>
  </conditionalFormatting>
  <hyperlinks>
    <hyperlink ref="B425" r:id="rId1" tooltip="Mathieu Dreyer" display="http://www.lequipe.fr/Football/FootballFicheJoueur27338.html"/>
    <hyperlink ref="B426" r:id="rId2" tooltip="Paul Reulet" display="http://www.lequipe.fr/Football/FootballFicheJoueur39668.html"/>
    <hyperlink ref="B427" r:id="rId3" tooltip="Rémy Vercoutre" display="http://www.lequipe.fr/Football/FootballFicheJoueur6530.html"/>
    <hyperlink ref="B428" r:id="rId4" tooltip="Chaker Alhadhur" display="http://www.lequipe.fr/Football/FootballFicheJoueur40732.html"/>
    <hyperlink ref="B429" r:id="rId5" tooltip="Syam Ben Youssef" display="http://www.lequipe.fr/Football/FootballFicheJoueur36429.html"/>
    <hyperlink ref="B430" r:id="rId6" tooltip="Damien Da Silva" display="http://www.lequipe.fr/Football/FootballFicheJoueur25928.html"/>
    <hyperlink ref="B431" r:id="rId7" tooltip="Mouhamadou Dabo" display="http://www.lequipe.fr/Football/FootballFicheJoueur22379.html"/>
    <hyperlink ref="B432" r:id="rId8" tooltip="Romain Genevois" display="http://www.lequipe.fr/Football/FootballFicheJoueur26285.html"/>
    <hyperlink ref="B433" r:id="rId9" tooltip="Emmanuel Imorou" display="http://www.lequipe.fr/Football/FootballFicheJoueur29284.html"/>
    <hyperlink ref="B434" r:id="rId10" tooltip="Alaeddine Yahia" display="http://www.lequipe.fr/Football/FootballFicheJoueur5000000000000000000010792.html"/>
    <hyperlink ref="B435" r:id="rId11" tooltip="Jordan Adéoti" display="http://www.lequipe.fr/Football/FootballFicheJoueur33023.html"/>
    <hyperlink ref="B436" r:id="rId12" tooltip="Vincent Bessat" display="http://www.lequipe.fr/Football/FootballFicheJoueur22797.html"/>
    <hyperlink ref="B437" r:id="rId13" tooltip="Jonathan Delaplace" display="http://www.lequipe.fr/Football/FootballFicheJoueur255000000000000000000024914.html"/>
    <hyperlink ref="B438" r:id="rId14" tooltip="Ismaël Diomandé" display="http://www.lequipe.fr/Football/FootballFicheJoueur41226.html"/>
    <hyperlink ref="B439" r:id="rId15" tooltip="Julien Féret" display="http://www.lequipe.fr/Football/FootballFicheJoueur19246.html"/>
    <hyperlink ref="B440" r:id="rId16" tooltip="Jordan Leborgne" display="http://www.lequipe.fr/Football/FootballFicheJoueur49434.html"/>
    <hyperlink ref="B441" r:id="rId17" tooltip="Jean-Victo Makengo" display="http://www.lequipe.fr/Football/FootballFicheJoueur58431.html"/>
    <hyperlink ref="B442" r:id="rId18" tooltip="Steed Malbranque" display="http://www.lequipe.fr/Football/FootballFicheJoueur2796.html"/>
    <hyperlink ref="B443" r:id="rId19" tooltip="Jordan N'Kololo" display="http://www.lequipe.fr/Football/FootballFicheJoueur46025.html"/>
    <hyperlink ref="B444" r:id="rId20" tooltip="Nicolas Seube" display="http://www.lequipe.fr/Football/FootballFicheJoueur5000000000000000000011231.html"/>
    <hyperlink ref="B445" r:id="rId21" tooltip="Valentin Voisin" display="http://www.lequipe.fr/Football/FootballFicheJoueur57721.html"/>
    <hyperlink ref="B446" r:id="rId22" tooltip="Hervé Bazile" display="http://www.lequipe.fr/Football/FootballFicheJoueur255000000000000000000026881.html"/>
    <hyperlink ref="B447" r:id="rId23" tooltip="Yann Karamoh" display="http://www.lequipe.fr/Football/FootballFicheJoueur59603.html"/>
    <hyperlink ref="B448" r:id="rId24" tooltip="Jeff Louis" display="http://www.lequipe.fr/Football/FootballFicheJoueur37673.html"/>
    <hyperlink ref="B449" r:id="rId25" tooltip="Ronny Rodelin" display="http://www.lequipe.fr/Football/FootballFicheJoueur27389.html"/>
    <hyperlink ref="B450" r:id="rId26" tooltip="Ivan Santini" display="http://www.lequipe.fr/Football/FootballFicheJoueur45036.html"/>
    <hyperlink ref="B451" r:id="rId27" tooltip="Pape Sané" display="http://www.lequipe.fr/Football/FootballFicheJoueur48645.html"/>
    <hyperlink ref="B31" r:id="rId28" tooltip="Mathieu Dreyer" display="http://www.lequipe.fr/Football/FootballFicheJoueur27338.html"/>
    <hyperlink ref="B30" r:id="rId29" tooltip="Paul Reulet" display="http://www.lequipe.fr/Football/FootballFicheJoueur39668.html"/>
    <hyperlink ref="B5" r:id="rId30" tooltip="Rémy Vercoutre" display="http://www.lequipe.fr/Football/FootballFicheJoueur6530.html"/>
    <hyperlink ref="B22" r:id="rId31" tooltip="Chaker Alhadhur" display="http://www.lequipe.fr/Football/FootballFicheJoueur40732.html"/>
    <hyperlink ref="B15" r:id="rId32" tooltip="Syam Ben Youssef" display="http://www.lequipe.fr/Football/FootballFicheJoueur36429.html"/>
    <hyperlink ref="B28" r:id="rId33" tooltip="Damien Da Silva" display="http://www.lequipe.fr/Football/FootballFicheJoueur25928.html"/>
    <hyperlink ref="B24" r:id="rId34" tooltip="Mouhamadou Dabo" display="http://www.lequipe.fr/Football/FootballFicheJoueur22379.html"/>
    <hyperlink ref="B29" r:id="rId35" tooltip="Romain Genevois" display="http://www.lequipe.fr/Football/FootballFicheJoueur26285.html"/>
    <hyperlink ref="B17" r:id="rId36" tooltip="Emmanuel Imorou" display="http://www.lequipe.fr/Football/FootballFicheJoueur29284.html"/>
    <hyperlink ref="B8" r:id="rId37" tooltip="Alaeddine Yahia" display="http://www.lequipe.fr/Football/FootballFicheJoueur5000000000000000000010792.html"/>
    <hyperlink ref="B19" r:id="rId38" tooltip="Jordan Adéoti" display="http://www.lequipe.fr/Football/FootballFicheJoueur33023.html"/>
    <hyperlink ref="B13" r:id="rId39" tooltip="Vincent Bessat" display="http://www.lequipe.fr/Football/FootballFicheJoueur22797.html"/>
    <hyperlink ref="B9" r:id="rId40" tooltip="Jonathan Delaplace" display="http://www.lequipe.fr/Football/FootballFicheJoueur255000000000000000000024914.html"/>
    <hyperlink ref="B7" r:id="rId41" tooltip="Ismaël Diomandé" display="http://www.lequipe.fr/Football/FootballFicheJoueur41226.html"/>
    <hyperlink ref="B25" r:id="rId42" tooltip="Julien Féret" display="http://www.lequipe.fr/Football/FootballFicheJoueur19246.html"/>
    <hyperlink ref="B20" r:id="rId43" tooltip="Jordan Leborgne" display="http://www.lequipe.fr/Football/FootballFicheJoueur49434.html"/>
    <hyperlink ref="B18" r:id="rId44" tooltip="Jean-Victo Makengo" display="http://www.lequipe.fr/Football/FootballFicheJoueur58431.html"/>
    <hyperlink ref="B12" r:id="rId45" tooltip="Steed Malbranque" display="http://www.lequipe.fr/Football/FootballFicheJoueur2796.html"/>
    <hyperlink ref="B11" r:id="rId46" tooltip="Jordan N'Kololo" display="http://www.lequipe.fr/Football/FootballFicheJoueur46025.html"/>
    <hyperlink ref="B6" r:id="rId47" tooltip="Nicolas Seube" display="http://www.lequipe.fr/Football/FootballFicheJoueur5000000000000000000011231.html"/>
    <hyperlink ref="B27" r:id="rId48" tooltip="Valentin Voisin" display="http://www.lequipe.fr/Football/FootballFicheJoueur57721.html"/>
    <hyperlink ref="B21" r:id="rId49" tooltip="Hervé Bazile" display="http://www.lequipe.fr/Football/FootballFicheJoueur255000000000000000000026881.html"/>
    <hyperlink ref="B10" r:id="rId50" tooltip="Yann Karamoh" display="http://www.lequipe.fr/Football/FootballFicheJoueur59603.html"/>
    <hyperlink ref="B16" r:id="rId51" tooltip="Jeff Louis" display="http://www.lequipe.fr/Football/FootballFicheJoueur37673.html"/>
    <hyperlink ref="B14" r:id="rId52" tooltip="Ronny Rodelin" display="http://www.lequipe.fr/Football/FootballFicheJoueur27389.html"/>
    <hyperlink ref="B26" r:id="rId53" tooltip="Ivan Santini" display="http://www.lequipe.fr/Football/FootballFicheJoueur45036.html"/>
    <hyperlink ref="B23" r:id="rId54" tooltip="Pape Sané" display="http://www.lequipe.fr/Football/FootballFicheJoueur48645.html"/>
    <hyperlink ref="B134" r:id="rId55" tooltip="Mathieu Dreyer" display="http://www.lequipe.fr/Football/FootballFicheJoueur27338.html"/>
    <hyperlink ref="B133" r:id="rId56" tooltip="Paul Reulet" display="http://www.lequipe.fr/Football/FootballFicheJoueur39668.html"/>
    <hyperlink ref="B108" r:id="rId57" tooltip="Rémy Vercoutre" display="http://www.lequipe.fr/Football/FootballFicheJoueur6530.html"/>
    <hyperlink ref="B125" r:id="rId58" tooltip="Chaker Alhadhur" display="http://www.lequipe.fr/Football/FootballFicheJoueur40732.html"/>
    <hyperlink ref="B118" r:id="rId59" tooltip="Syam Ben Youssef" display="http://www.lequipe.fr/Football/FootballFicheJoueur36429.html"/>
    <hyperlink ref="B131" r:id="rId60" tooltip="Damien Da Silva" display="http://www.lequipe.fr/Football/FootballFicheJoueur25928.html"/>
    <hyperlink ref="B127" r:id="rId61" tooltip="Mouhamadou Dabo" display="http://www.lequipe.fr/Football/FootballFicheJoueur22379.html"/>
    <hyperlink ref="B132" r:id="rId62" tooltip="Romain Genevois" display="http://www.lequipe.fr/Football/FootballFicheJoueur26285.html"/>
    <hyperlink ref="B120" r:id="rId63" tooltip="Emmanuel Imorou" display="http://www.lequipe.fr/Football/FootballFicheJoueur29284.html"/>
    <hyperlink ref="B111" r:id="rId64" tooltip="Alaeddine Yahia" display="http://www.lequipe.fr/Football/FootballFicheJoueur5000000000000000000010792.html"/>
    <hyperlink ref="B122" r:id="rId65" tooltip="Jordan Adéoti" display="http://www.lequipe.fr/Football/FootballFicheJoueur33023.html"/>
    <hyperlink ref="B116" r:id="rId66" tooltip="Vincent Bessat" display="http://www.lequipe.fr/Football/FootballFicheJoueur22797.html"/>
    <hyperlink ref="B112" r:id="rId67" tooltip="Jonathan Delaplace" display="http://www.lequipe.fr/Football/FootballFicheJoueur255000000000000000000024914.html"/>
    <hyperlink ref="B110" r:id="rId68" tooltip="Ismaël Diomandé" display="http://www.lequipe.fr/Football/FootballFicheJoueur41226.html"/>
    <hyperlink ref="B128" r:id="rId69" tooltip="Julien Féret" display="http://www.lequipe.fr/Football/FootballFicheJoueur19246.html"/>
    <hyperlink ref="B123" r:id="rId70" tooltip="Jordan Leborgne" display="http://www.lequipe.fr/Football/FootballFicheJoueur49434.html"/>
    <hyperlink ref="B121" r:id="rId71" tooltip="Jean-Victo Makengo" display="http://www.lequipe.fr/Football/FootballFicheJoueur58431.html"/>
    <hyperlink ref="B115" r:id="rId72" tooltip="Steed Malbranque" display="http://www.lequipe.fr/Football/FootballFicheJoueur2796.html"/>
    <hyperlink ref="B114" r:id="rId73" tooltip="Jordan N'Kololo" display="http://www.lequipe.fr/Football/FootballFicheJoueur46025.html"/>
    <hyperlink ref="B109" r:id="rId74" tooltip="Nicolas Seube" display="http://www.lequipe.fr/Football/FootballFicheJoueur5000000000000000000011231.html"/>
    <hyperlink ref="B130" r:id="rId75" tooltip="Valentin Voisin" display="http://www.lequipe.fr/Football/FootballFicheJoueur57721.html"/>
    <hyperlink ref="B124" r:id="rId76" tooltip="Hervé Bazile" display="http://www.lequipe.fr/Football/FootballFicheJoueur255000000000000000000026881.html"/>
    <hyperlink ref="B113" r:id="rId77" tooltip="Yann Karamoh" display="http://www.lequipe.fr/Football/FootballFicheJoueur59603.html"/>
    <hyperlink ref="B119" r:id="rId78" tooltip="Jeff Louis" display="http://www.lequipe.fr/Football/FootballFicheJoueur37673.html"/>
    <hyperlink ref="B117" r:id="rId79" tooltip="Ronny Rodelin" display="http://www.lequipe.fr/Football/FootballFicheJoueur27389.html"/>
    <hyperlink ref="B129" r:id="rId80" tooltip="Ivan Santini" display="http://www.lequipe.fr/Football/FootballFicheJoueur45036.html"/>
    <hyperlink ref="B126" r:id="rId81" tooltip="Pape Sané" display="http://www.lequipe.fr/Football/FootballFicheJoueur48645.html"/>
  </hyperlinks>
  <pageMargins left="0.7" right="0.7" top="0.75" bottom="0.75" header="0.3" footer="0.3"/>
  <drawing r:id="rId82"/>
  <legacyDrawing r:id="rId8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25</vt:i4>
      </vt:variant>
      <vt:variant>
        <vt:lpstr>Plages nommées</vt:lpstr>
      </vt:variant>
      <vt:variant>
        <vt:i4>1</vt:i4>
      </vt:variant>
    </vt:vector>
  </HeadingPairs>
  <TitlesOfParts>
    <vt:vector size="26" baseType="lpstr">
      <vt:lpstr>Entraîneur</vt:lpstr>
      <vt:lpstr>Budget</vt:lpstr>
      <vt:lpstr>Prochaine journée</vt:lpstr>
      <vt:lpstr>Détails match</vt:lpstr>
      <vt:lpstr>Stats</vt:lpstr>
      <vt:lpstr>Angers</vt:lpstr>
      <vt:lpstr>Bastia</vt:lpstr>
      <vt:lpstr>Bordeaux</vt:lpstr>
      <vt:lpstr>Caen</vt:lpstr>
      <vt:lpstr>Dijon</vt:lpstr>
      <vt:lpstr>Guingamp</vt:lpstr>
      <vt:lpstr>Lille</vt:lpstr>
      <vt:lpstr>Lorient</vt:lpstr>
      <vt:lpstr>Lyon</vt:lpstr>
      <vt:lpstr>Marseille</vt:lpstr>
      <vt:lpstr>Metz</vt:lpstr>
      <vt:lpstr>Monaco</vt:lpstr>
      <vt:lpstr>Montpellier</vt:lpstr>
      <vt:lpstr>Nancy</vt:lpstr>
      <vt:lpstr>Nantes</vt:lpstr>
      <vt:lpstr>Nice</vt:lpstr>
      <vt:lpstr>PSG</vt:lpstr>
      <vt:lpstr>Rennes</vt:lpstr>
      <vt:lpstr>St Etienne</vt:lpstr>
      <vt:lpstr>Toulouse</vt:lpstr>
      <vt:lpstr>Stats!Zone_d_impression</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Bidouche &amp; Bidoutche</dc:creator>
  <cp:lastModifiedBy>Bidouche &amp; Bidoutche</cp:lastModifiedBy>
  <cp:lastPrinted>2016-09-09T17:27:59Z</cp:lastPrinted>
  <dcterms:created xsi:type="dcterms:W3CDTF">2016-08-24T17:24:41Z</dcterms:created>
  <dcterms:modified xsi:type="dcterms:W3CDTF">2016-09-13T17:32:10Z</dcterms:modified>
</cp:coreProperties>
</file>