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05" yWindow="165" windowWidth="15360" windowHeight="8295" activeTab="1"/>
  </bookViews>
  <sheets>
    <sheet name="AIDE" sheetId="1" r:id="rId1"/>
    <sheet name="CONT438 " sheetId="2" r:id="rId2"/>
    <sheet name="CONT 1,2 GHz" sheetId="3" r:id="rId3"/>
    <sheet name="CONT 2,3 GHz" sheetId="4" r:id="rId4"/>
    <sheet name="CONT 5,7 GHz" sheetId="5" r:id="rId5"/>
    <sheet name="CONT 10 GHz" sheetId="6" r:id="rId6"/>
    <sheet name="CONT 24 GHz" sheetId="7" r:id="rId7"/>
  </sheets>
  <definedNames>
    <definedName name="B" localSheetId="2">'CONT 1,2 GHz'!$P$13:$P$19</definedName>
    <definedName name="B" localSheetId="5">'CONT 10 GHz'!$P$13:$P$19</definedName>
    <definedName name="B" localSheetId="3">'CONT 2,3 GHz'!$P$13:$P$19</definedName>
    <definedName name="B" localSheetId="6">'CONT 24 GHz'!$P$13:$P$19</definedName>
    <definedName name="B" localSheetId="4">'CONT 5,7 GHz'!$P$13:$P$19</definedName>
    <definedName name="B" localSheetId="1">'CONT438 '!$P$13:$P$19</definedName>
    <definedName name="B">'AIDE'!$P$13:$P$14</definedName>
  </definedNames>
  <calcPr fullCalcOnLoad="1"/>
</workbook>
</file>

<file path=xl/comments2.xml><?xml version="1.0" encoding="utf-8"?>
<comments xmlns="http://schemas.openxmlformats.org/spreadsheetml/2006/main">
  <authors>
    <author>Jacques</author>
  </authors>
  <commentList>
    <comment ref="C6" authorId="0">
      <text>
        <r>
          <rPr>
            <sz val="8"/>
            <rFont val="Tahoma"/>
            <family val="0"/>
          </rPr>
          <t xml:space="preserve">
</t>
        </r>
        <r>
          <rPr>
            <sz val="10"/>
            <rFont val="Tahoma"/>
            <family val="2"/>
          </rPr>
          <t>Saisir Ainsi:  10 &amp; 11 Janvier 2007</t>
        </r>
      </text>
    </comment>
    <comment ref="I2" authorId="0">
      <text>
        <r>
          <rPr>
            <sz val="8"/>
            <rFont val="Tahoma"/>
            <family val="2"/>
          </rPr>
          <t>Ici Votre Indicatif 
En dessous Emission et Réception 
à cocher sur chaque feuille pour le mode ou vous êtes  QRV</t>
        </r>
      </text>
    </comment>
    <comment ref="C5" authorId="0">
      <text>
        <r>
          <rPr>
            <sz val="8"/>
            <rFont val="Tahoma"/>
            <family val="0"/>
          </rPr>
          <t xml:space="preserve">Cliquer et servez vous de 
l'ascenseur pour choisir
l'intitulé du concours
</t>
        </r>
      </text>
    </comment>
  </commentList>
</comments>
</file>

<file path=xl/sharedStrings.xml><?xml version="1.0" encoding="utf-8"?>
<sst xmlns="http://schemas.openxmlformats.org/spreadsheetml/2006/main" count="526" uniqueCount="106">
  <si>
    <t>Adresse :</t>
  </si>
  <si>
    <t>QRB</t>
  </si>
  <si>
    <t xml:space="preserve">  UTC</t>
  </si>
  <si>
    <t>001</t>
  </si>
  <si>
    <t>002</t>
  </si>
  <si>
    <t>B0</t>
  </si>
  <si>
    <t>003</t>
  </si>
  <si>
    <t>B1</t>
  </si>
  <si>
    <t>004</t>
  </si>
  <si>
    <t>B2</t>
  </si>
  <si>
    <t>005</t>
  </si>
  <si>
    <t>B3</t>
  </si>
  <si>
    <t>006</t>
  </si>
  <si>
    <t>B4</t>
  </si>
  <si>
    <t>007</t>
  </si>
  <si>
    <t>B5</t>
  </si>
  <si>
    <t>008</t>
  </si>
  <si>
    <t>009</t>
  </si>
  <si>
    <t>010</t>
  </si>
  <si>
    <t>011</t>
  </si>
  <si>
    <t>012</t>
  </si>
  <si>
    <t>013</t>
  </si>
  <si>
    <t>014</t>
  </si>
  <si>
    <t>015</t>
  </si>
  <si>
    <t>016</t>
  </si>
  <si>
    <t>017</t>
  </si>
  <si>
    <t>018</t>
  </si>
  <si>
    <t>019</t>
  </si>
  <si>
    <t>020</t>
  </si>
  <si>
    <t>021</t>
  </si>
  <si>
    <t>022</t>
  </si>
  <si>
    <t>023</t>
  </si>
  <si>
    <t>024</t>
  </si>
  <si>
    <t>025</t>
  </si>
  <si>
    <t>Compte-rendu de concours TVA</t>
  </si>
  <si>
    <t>UNION FRANÇAISE DES RADIOAMATEURS</t>
  </si>
  <si>
    <t>Indicatif:</t>
  </si>
  <si>
    <t>Position géographique</t>
  </si>
  <si>
    <t>du lieu de travail</t>
  </si>
  <si>
    <t>Département n° :</t>
  </si>
  <si>
    <t>Locator :</t>
  </si>
  <si>
    <t>Hauteur (/mer):</t>
  </si>
  <si>
    <t>Mètres</t>
  </si>
  <si>
    <t>Concours :</t>
  </si>
  <si>
    <t>Dates :</t>
  </si>
  <si>
    <t>Nom :</t>
  </si>
  <si>
    <t>Bande :</t>
  </si>
  <si>
    <t>Classe:</t>
  </si>
  <si>
    <t>Code envoyé</t>
  </si>
  <si>
    <t>X</t>
  </si>
  <si>
    <t>= Points</t>
  </si>
  <si>
    <t>Locator</t>
  </si>
  <si>
    <t>Code</t>
  </si>
  <si>
    <t>Reçu</t>
  </si>
  <si>
    <t>Donné</t>
  </si>
  <si>
    <t>Indicatif</t>
  </si>
  <si>
    <t>Date</t>
  </si>
  <si>
    <t>RESEAU DES ÉMETTEURS FRANÇAIS</t>
  </si>
  <si>
    <t>GODOU</t>
  </si>
  <si>
    <t>Je certifie sur l'honneur avoir respecté le règlement du concours, les conditions de mon autorisation et les règles de</t>
  </si>
  <si>
    <t>Fait à</t>
  </si>
  <si>
    <t>Signature :</t>
  </si>
  <si>
    <t>Les comptes-rendus doivent être envoyés dans les 15 jours qui suivent le concours.</t>
  </si>
  <si>
    <t>Récepteur :</t>
  </si>
  <si>
    <t>Antennes :</t>
  </si>
  <si>
    <t>Puissance :</t>
  </si>
  <si>
    <t>Emetteur :</t>
  </si>
  <si>
    <t>F3 YX  + Ampli TH 306</t>
  </si>
  <si>
    <t>2 X 21 éléments Tonna</t>
  </si>
  <si>
    <t>1   de   1</t>
  </si>
  <si>
    <t>N Contacts</t>
  </si>
  <si>
    <t>TOTAL des points</t>
  </si>
  <si>
    <t>50 watt</t>
  </si>
  <si>
    <t>Les Maisons Neuves  61250 FORGES</t>
  </si>
  <si>
    <t>2,3 GHz</t>
  </si>
  <si>
    <t>1,2 GHz</t>
  </si>
  <si>
    <t>5,7 GHz</t>
  </si>
  <si>
    <t>10 GHz</t>
  </si>
  <si>
    <t>F6IQG</t>
  </si>
  <si>
    <t>JN08BM</t>
  </si>
  <si>
    <t>10h45</t>
  </si>
  <si>
    <t>F3YX</t>
  </si>
  <si>
    <t>1451</t>
  </si>
  <si>
    <t>JN18AP</t>
  </si>
  <si>
    <t>4512</t>
  </si>
  <si>
    <t>11h02</t>
  </si>
  <si>
    <t>F8MM</t>
  </si>
  <si>
    <t>2564</t>
  </si>
  <si>
    <t>JN08WV</t>
  </si>
  <si>
    <t>Votre indicatif: ?</t>
  </si>
  <si>
    <t>Votre Locator: ?</t>
  </si>
  <si>
    <t>Le code envoyé: ?</t>
  </si>
  <si>
    <t>Reset</t>
  </si>
  <si>
    <t>courtoisie en usage entre radioamateurs. Je m'en remets aux décisions du jury en cas de différend.</t>
  </si>
  <si>
    <t>Préampli F3YX, convertisseur F3YX</t>
  </si>
  <si>
    <t>Locator,</t>
  </si>
  <si>
    <t xml:space="preserve"> DX ( Indicatif,</t>
  </si>
  <si>
    <t>Distance:)</t>
  </si>
  <si>
    <t>10 et 11 Décembre 2005</t>
  </si>
  <si>
    <t>Le :</t>
  </si>
  <si>
    <t>24 GHz</t>
  </si>
  <si>
    <t>Le concours n' est pas renseigné ?</t>
  </si>
  <si>
    <t>Championnat de France TVA</t>
  </si>
  <si>
    <t>I A R U  TVA</t>
  </si>
  <si>
    <t>National TVA</t>
  </si>
  <si>
    <t>FORGES</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</si>
</sst>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_);[Red]\(#,##0\)"/>
    <numFmt numFmtId="173" formatCode="#,##0.00_);[Red]\(#,##0.00\)"/>
    <numFmt numFmtId="174" formatCode="&quot; F&quot;#,##0_);[Red]\(&quot; F&quot;#,##0\)"/>
    <numFmt numFmtId="175" formatCode="&quot; F&quot;#,##0.00_);[Red]\(&quot; F&quot;#,##0.00\)"/>
    <numFmt numFmtId="176" formatCode="&quot;Vrai&quot;;&quot;Vrai&quot;;&quot;Faux&quot;"/>
    <numFmt numFmtId="177" formatCode="&quot;Actif&quot;;&quot;Actif&quot;;&quot;Inactif&quot;"/>
    <numFmt numFmtId="178" formatCode="d/m/yy"/>
    <numFmt numFmtId="179" formatCode="h:mm"/>
    <numFmt numFmtId="180" formatCode="0.00;[Red]0.00"/>
    <numFmt numFmtId="181" formatCode="0.0"/>
    <numFmt numFmtId="182" formatCode="[$-40C]dddd\ d\ mmmm\ yyyy"/>
    <numFmt numFmtId="183" formatCode="dd/mm/yy;@"/>
    <numFmt numFmtId="184" formatCode="[$-409]d/m/yy\ h:mm\ AM/PM;@"/>
    <numFmt numFmtId="185" formatCode="0.E+00"/>
  </numFmts>
  <fonts count="61">
    <font>
      <sz val="10"/>
      <name val="Arial"/>
      <family val="0"/>
    </font>
    <font>
      <u val="single"/>
      <sz val="10"/>
      <color indexed="12"/>
      <name val="MS Sans Serif"/>
      <family val="0"/>
    </font>
    <font>
      <u val="single"/>
      <sz val="10"/>
      <color indexed="36"/>
      <name val="MS Sans Serif"/>
      <family val="0"/>
    </font>
    <font>
      <sz val="10"/>
      <name val="MS Sans Serif"/>
      <family val="0"/>
    </font>
    <font>
      <sz val="11"/>
      <name val="Arial"/>
      <family val="2"/>
    </font>
    <font>
      <b/>
      <sz val="10"/>
      <name val="Arial"/>
      <family val="2"/>
    </font>
    <font>
      <b/>
      <sz val="12"/>
      <name val="Arial"/>
      <family val="2"/>
    </font>
    <font>
      <b/>
      <sz val="11"/>
      <name val="Arial"/>
      <family val="2"/>
    </font>
    <font>
      <sz val="8"/>
      <name val="Arial"/>
      <family val="2"/>
    </font>
    <font>
      <b/>
      <sz val="10"/>
      <name val="MS Sans Serif"/>
      <family val="2"/>
    </font>
    <font>
      <b/>
      <sz val="12"/>
      <color indexed="10"/>
      <name val="Arial"/>
      <family val="2"/>
    </font>
    <font>
      <b/>
      <sz val="14"/>
      <color indexed="10"/>
      <name val="Arial"/>
      <family val="2"/>
    </font>
    <font>
      <b/>
      <sz val="9"/>
      <name val="Arial"/>
      <family val="2"/>
    </font>
    <font>
      <b/>
      <sz val="10"/>
      <color indexed="22"/>
      <name val="Arial"/>
      <family val="2"/>
    </font>
    <font>
      <b/>
      <sz val="14"/>
      <color indexed="12"/>
      <name val="Arial"/>
      <family val="2"/>
    </font>
    <font>
      <b/>
      <sz val="14"/>
      <color indexed="17"/>
      <name val="Arial"/>
      <family val="2"/>
    </font>
    <font>
      <sz val="10"/>
      <name val="Tahoma"/>
      <family val="2"/>
    </font>
    <font>
      <sz val="18"/>
      <name val="Tahoma"/>
      <family val="2"/>
    </font>
    <font>
      <i/>
      <sz val="10"/>
      <name val="Arial"/>
      <family val="2"/>
    </font>
    <font>
      <b/>
      <sz val="10"/>
      <color indexed="10"/>
      <name val="MS Sans Serif"/>
      <family val="2"/>
    </font>
    <font>
      <b/>
      <sz val="12"/>
      <color indexed="12"/>
      <name val="Arial"/>
      <family val="2"/>
    </font>
    <font>
      <sz val="11"/>
      <color indexed="12"/>
      <name val="Arial"/>
      <family val="2"/>
    </font>
    <font>
      <b/>
      <sz val="16"/>
      <color indexed="17"/>
      <name val="Arial"/>
      <family val="2"/>
    </font>
    <font>
      <b/>
      <sz val="10"/>
      <color indexed="16"/>
      <name val="MS Sans Serif"/>
      <family val="2"/>
    </font>
    <font>
      <sz val="10"/>
      <color indexed="10"/>
      <name val="Arial"/>
      <family val="2"/>
    </font>
    <font>
      <b/>
      <sz val="11"/>
      <color indexed="10"/>
      <name val="Arial"/>
      <family val="2"/>
    </font>
    <font>
      <b/>
      <sz val="10"/>
      <color indexed="14"/>
      <name val="Arial"/>
      <family val="2"/>
    </font>
    <font>
      <b/>
      <sz val="10"/>
      <color indexed="14"/>
      <name val="MS Sans Serif"/>
      <family val="2"/>
    </font>
    <font>
      <b/>
      <sz val="11"/>
      <color indexed="9"/>
      <name val="Arial"/>
      <family val="2"/>
    </font>
    <font>
      <b/>
      <sz val="12"/>
      <color indexed="9"/>
      <name val="Arial"/>
      <family val="2"/>
    </font>
    <font>
      <b/>
      <sz val="8"/>
      <name val="Arial"/>
      <family val="2"/>
    </font>
    <font>
      <b/>
      <u val="single"/>
      <sz val="10"/>
      <color indexed="8"/>
      <name val="MS Sans Serif"/>
      <family val="2"/>
    </font>
    <font>
      <u val="single"/>
      <sz val="10"/>
      <name val="MS Sans Serif"/>
      <family val="2"/>
    </font>
    <font>
      <b/>
      <sz val="10"/>
      <color indexed="49"/>
      <name val="MS Sans Serif"/>
      <family val="2"/>
    </font>
    <font>
      <b/>
      <sz val="10"/>
      <color indexed="50"/>
      <name val="MS Sans Serif"/>
      <family val="2"/>
    </font>
    <font>
      <sz val="10"/>
      <color indexed="50"/>
      <name val="MS Sans Serif"/>
      <family val="2"/>
    </font>
    <font>
      <b/>
      <sz val="10"/>
      <color indexed="12"/>
      <name val="MS Sans Serif"/>
      <family val="2"/>
    </font>
    <font>
      <sz val="10"/>
      <color indexed="8"/>
      <name val="MS Sans Serif"/>
      <family val="2"/>
    </font>
    <font>
      <sz val="10"/>
      <color indexed="17"/>
      <name val="MS Sans Serif"/>
      <family val="2"/>
    </font>
    <font>
      <sz val="10"/>
      <color indexed="12"/>
      <name val="MS Sans Serif"/>
      <family val="2"/>
    </font>
    <font>
      <sz val="10"/>
      <color indexed="57"/>
      <name val="MS Sans Serif"/>
      <family val="2"/>
    </font>
    <font>
      <b/>
      <sz val="10"/>
      <color indexed="57"/>
      <name val="MS Sans Serif"/>
      <family val="2"/>
    </font>
    <font>
      <b/>
      <sz val="14"/>
      <color indexed="8"/>
      <name val="Arial"/>
      <family val="2"/>
    </font>
    <font>
      <b/>
      <sz val="14"/>
      <name val="Arial"/>
      <family val="2"/>
    </font>
    <font>
      <b/>
      <sz val="12"/>
      <color indexed="8"/>
      <name val="Arial"/>
      <family val="2"/>
    </font>
    <font>
      <b/>
      <sz val="11"/>
      <color indexed="8"/>
      <name val="Arial"/>
      <family val="2"/>
    </font>
    <font>
      <sz val="11"/>
      <color indexed="8"/>
      <name val="Arial"/>
      <family val="2"/>
    </font>
    <font>
      <sz val="10"/>
      <color indexed="8"/>
      <name val="Arial"/>
      <family val="2"/>
    </font>
    <font>
      <b/>
      <sz val="10"/>
      <color indexed="17"/>
      <name val="Arial"/>
      <family val="2"/>
    </font>
    <font>
      <b/>
      <i/>
      <u val="single"/>
      <sz val="10"/>
      <color indexed="14"/>
      <name val="Arial"/>
      <family val="2"/>
    </font>
    <font>
      <b/>
      <i/>
      <u val="single"/>
      <sz val="10"/>
      <color indexed="17"/>
      <name val="Arial"/>
      <family val="2"/>
    </font>
    <font>
      <b/>
      <i/>
      <sz val="10"/>
      <color indexed="17"/>
      <name val="Arial"/>
      <family val="2"/>
    </font>
    <font>
      <b/>
      <u val="single"/>
      <sz val="10"/>
      <color indexed="17"/>
      <name val="MS Sans Serif"/>
      <family val="2"/>
    </font>
    <font>
      <sz val="9"/>
      <name val="Arial"/>
      <family val="2"/>
    </font>
    <font>
      <sz val="8"/>
      <name val="Tahoma"/>
      <family val="2"/>
    </font>
    <font>
      <b/>
      <sz val="12"/>
      <color indexed="12"/>
      <name val="MS Sans Serif"/>
      <family val="2"/>
    </font>
    <font>
      <b/>
      <sz val="14"/>
      <color indexed="60"/>
      <name val="Arial"/>
      <family val="2"/>
    </font>
    <font>
      <sz val="10"/>
      <color indexed="14"/>
      <name val="MS Sans Serif"/>
      <family val="2"/>
    </font>
    <font>
      <sz val="12"/>
      <name val="Arial"/>
      <family val="2"/>
    </font>
    <font>
      <sz val="11"/>
      <color indexed="14"/>
      <name val="Arial"/>
      <family val="2"/>
    </font>
    <font>
      <b/>
      <sz val="10"/>
      <color indexed="23"/>
      <name val="Arial"/>
      <family val="2"/>
    </font>
  </fonts>
  <fills count="12">
    <fill>
      <patternFill/>
    </fill>
    <fill>
      <patternFill patternType="gray125"/>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11"/>
        <bgColor indexed="64"/>
      </patternFill>
    </fill>
    <fill>
      <patternFill patternType="solid">
        <fgColor indexed="14"/>
        <bgColor indexed="64"/>
      </patternFill>
    </fill>
    <fill>
      <patternFill patternType="solid">
        <fgColor indexed="12"/>
        <bgColor indexed="64"/>
      </patternFill>
    </fill>
    <fill>
      <patternFill patternType="solid">
        <fgColor indexed="22"/>
        <bgColor indexed="64"/>
      </patternFill>
    </fill>
    <fill>
      <patternFill patternType="solid">
        <fgColor indexed="42"/>
        <bgColor indexed="64"/>
      </patternFill>
    </fill>
    <fill>
      <patternFill patternType="solid">
        <fgColor indexed="16"/>
        <bgColor indexed="64"/>
      </patternFill>
    </fill>
  </fills>
  <borders count="50">
    <border>
      <left/>
      <right/>
      <top/>
      <bottom/>
      <diagonal/>
    </border>
    <border>
      <left>
        <color indexed="63"/>
      </left>
      <right>
        <color indexed="63"/>
      </right>
      <top>
        <color indexed="63"/>
      </top>
      <bottom style="medium"/>
    </border>
    <border>
      <left>
        <color indexed="63"/>
      </left>
      <right style="thin"/>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thin"/>
      <right>
        <color indexed="63"/>
      </right>
      <top style="thin"/>
      <bottom style="thin"/>
    </border>
    <border>
      <left>
        <color indexed="63"/>
      </left>
      <right style="double"/>
      <top style="thin"/>
      <bottom style="thin"/>
    </border>
    <border>
      <left>
        <color indexed="63"/>
      </left>
      <right>
        <color indexed="63"/>
      </right>
      <top style="thin"/>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style="double"/>
      <top style="medium"/>
      <bottom>
        <color indexed="63"/>
      </bottom>
    </border>
    <border>
      <left>
        <color indexed="63"/>
      </left>
      <right style="thin"/>
      <top style="thin"/>
      <bottom style="medium"/>
    </border>
    <border>
      <left style="thin"/>
      <right>
        <color indexed="63"/>
      </right>
      <top style="thin"/>
      <bottom style="medium"/>
    </border>
    <border>
      <left>
        <color indexed="63"/>
      </left>
      <right style="double"/>
      <top style="thin"/>
      <bottom style="medium"/>
    </border>
    <border>
      <left>
        <color indexed="63"/>
      </left>
      <right>
        <color indexed="63"/>
      </right>
      <top style="thin"/>
      <bottom style="medium"/>
    </border>
    <border>
      <left style="thin"/>
      <right style="thin"/>
      <top style="medium"/>
      <bottom style="thin"/>
    </border>
    <border>
      <left>
        <color indexed="63"/>
      </left>
      <right style="thin"/>
      <top style="medium"/>
      <bottom style="medium"/>
    </border>
    <border>
      <left style="thin"/>
      <right style="thin"/>
      <top style="medium"/>
      <bottom style="medium"/>
    </border>
    <border>
      <left>
        <color indexed="63"/>
      </left>
      <right>
        <color indexed="63"/>
      </right>
      <top style="medium"/>
      <bottom style="medium"/>
    </border>
    <border>
      <left style="medium"/>
      <right>
        <color indexed="63"/>
      </right>
      <top>
        <color indexed="63"/>
      </top>
      <bottom>
        <color indexed="63"/>
      </bottom>
    </border>
    <border>
      <left style="medium"/>
      <right style="thin"/>
      <top style="medium"/>
      <bottom style="medium"/>
    </border>
    <border>
      <left style="thin"/>
      <right style="thin"/>
      <top style="thin"/>
      <bottom style="thin"/>
    </border>
    <border>
      <left>
        <color indexed="63"/>
      </left>
      <right style="medium"/>
      <top>
        <color indexed="63"/>
      </top>
      <bottom>
        <color indexed="63"/>
      </bottom>
    </border>
    <border>
      <left>
        <color indexed="63"/>
      </left>
      <right style="medium"/>
      <top>
        <color indexed="63"/>
      </top>
      <bottom style="medium"/>
    </border>
    <border>
      <left style="medium"/>
      <right style="thin"/>
      <top style="medium"/>
      <bottom>
        <color indexed="63"/>
      </bottom>
    </border>
    <border>
      <left style="medium"/>
      <right>
        <color indexed="63"/>
      </right>
      <top>
        <color indexed="63"/>
      </top>
      <bottom style="medium"/>
    </border>
    <border>
      <left style="thin"/>
      <right style="thin"/>
      <top style="medium"/>
      <bottom>
        <color indexed="63"/>
      </bottom>
    </border>
    <border>
      <left style="thin"/>
      <right style="thin"/>
      <top style="thin"/>
      <bottom style="medium"/>
    </border>
    <border>
      <left style="medium"/>
      <right style="thin"/>
      <top style="thin"/>
      <bottom>
        <color indexed="63"/>
      </bottom>
    </border>
    <border>
      <left style="medium"/>
      <right style="thin"/>
      <top style="thin"/>
      <bottom style="medium"/>
    </border>
    <border>
      <left style="medium"/>
      <right style="thin"/>
      <top>
        <color indexed="63"/>
      </top>
      <bottom style="medium"/>
    </border>
    <border>
      <left style="thin"/>
      <right style="thin"/>
      <top>
        <color indexed="63"/>
      </top>
      <bottom style="medium"/>
    </border>
    <border>
      <left style="thin"/>
      <right style="thin"/>
      <top>
        <color indexed="63"/>
      </top>
      <bottom style="thin"/>
    </border>
    <border>
      <left>
        <color indexed="63"/>
      </left>
      <right style="thin"/>
      <top>
        <color indexed="63"/>
      </top>
      <bottom style="medium"/>
    </border>
    <border>
      <left style="thin"/>
      <right>
        <color indexed="63"/>
      </right>
      <top>
        <color indexed="63"/>
      </top>
      <bottom>
        <color indexed="63"/>
      </bottom>
    </border>
    <border>
      <left>
        <color indexed="63"/>
      </left>
      <right style="thin"/>
      <top style="thin"/>
      <bottom style="thin"/>
    </border>
    <border>
      <left>
        <color indexed="63"/>
      </left>
      <right style="thin"/>
      <top>
        <color indexed="63"/>
      </top>
      <bottom>
        <color indexed="63"/>
      </bottom>
    </border>
    <border>
      <left>
        <color indexed="63"/>
      </left>
      <right style="medium"/>
      <top style="medium"/>
      <bottom>
        <color indexed="63"/>
      </bottom>
    </border>
    <border>
      <left style="medium"/>
      <right>
        <color indexed="63"/>
      </right>
      <top style="medium"/>
      <bottom>
        <color indexed="63"/>
      </bottom>
    </border>
    <border>
      <left style="thin"/>
      <right>
        <color indexed="63"/>
      </right>
      <top style="medium"/>
      <bottom style="medium"/>
    </border>
    <border>
      <left style="thin"/>
      <right>
        <color indexed="63"/>
      </right>
      <top style="medium"/>
      <bottom>
        <color indexed="63"/>
      </bottom>
    </border>
    <border>
      <left style="thin"/>
      <right>
        <color indexed="63"/>
      </right>
      <top>
        <color indexed="63"/>
      </top>
      <bottom style="medium"/>
    </border>
    <border>
      <left>
        <color indexed="63"/>
      </left>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medium"/>
      <bottom style="medium"/>
    </border>
    <border>
      <left style="medium"/>
      <right>
        <color indexed="63"/>
      </right>
      <top style="medium"/>
      <bottom style="medium"/>
    </border>
    <border>
      <left style="thin"/>
      <right>
        <color indexed="63"/>
      </right>
      <top>
        <color indexed="63"/>
      </top>
      <bottom style="thin"/>
    </border>
    <border>
      <left>
        <color indexed="63"/>
      </left>
      <right style="medium"/>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lignment/>
      <protection/>
    </xf>
    <xf numFmtId="9" fontId="0" fillId="0" borderId="0" applyFont="0" applyFill="0" applyBorder="0" applyAlignment="0" applyProtection="0"/>
  </cellStyleXfs>
  <cellXfs count="294">
    <xf numFmtId="0" fontId="0" fillId="0" borderId="0" xfId="0" applyAlignment="1">
      <alignment/>
    </xf>
    <xf numFmtId="0" fontId="3" fillId="0" borderId="0" xfId="21">
      <alignment/>
      <protection/>
    </xf>
    <xf numFmtId="0" fontId="3" fillId="0" borderId="0" xfId="21" applyBorder="1" applyProtection="1">
      <alignment/>
      <protection locked="0"/>
    </xf>
    <xf numFmtId="0" fontId="3" fillId="0" borderId="0" xfId="21" applyBorder="1">
      <alignment/>
      <protection/>
    </xf>
    <xf numFmtId="0" fontId="3" fillId="0" borderId="0" xfId="21" applyAlignment="1">
      <alignment horizontal="center"/>
      <protection/>
    </xf>
    <xf numFmtId="178" fontId="3" fillId="0" borderId="0" xfId="21" applyNumberFormat="1">
      <alignment/>
      <protection/>
    </xf>
    <xf numFmtId="0" fontId="3" fillId="0" borderId="0" xfId="21" applyProtection="1">
      <alignment/>
      <protection locked="0"/>
    </xf>
    <xf numFmtId="0" fontId="0" fillId="0" borderId="1" xfId="21" applyFont="1" applyBorder="1">
      <alignment/>
      <protection/>
    </xf>
    <xf numFmtId="0" fontId="0" fillId="0" borderId="0" xfId="21" applyFont="1" applyBorder="1" applyAlignment="1">
      <alignment/>
      <protection/>
    </xf>
    <xf numFmtId="179" fontId="0" fillId="0" borderId="2" xfId="21" applyNumberFormat="1" applyFont="1" applyBorder="1" applyAlignment="1" applyProtection="1">
      <alignment horizontal="center"/>
      <protection locked="0"/>
    </xf>
    <xf numFmtId="0" fontId="0" fillId="0" borderId="3" xfId="21" applyFont="1" applyBorder="1" applyAlignment="1" applyProtection="1">
      <alignment horizontal="center"/>
      <protection locked="0"/>
    </xf>
    <xf numFmtId="49" fontId="0" fillId="0" borderId="4" xfId="21" applyNumberFormat="1" applyFont="1" applyBorder="1" applyAlignment="1" applyProtection="1">
      <alignment horizontal="right"/>
      <protection/>
    </xf>
    <xf numFmtId="49" fontId="0" fillId="0" borderId="2" xfId="21" applyNumberFormat="1" applyFont="1" applyBorder="1" applyAlignment="1" applyProtection="1">
      <alignment horizontal="right"/>
      <protection locked="0"/>
    </xf>
    <xf numFmtId="0" fontId="5" fillId="0" borderId="2" xfId="21" applyFont="1" applyBorder="1" applyAlignment="1" applyProtection="1">
      <alignment horizontal="center"/>
      <protection locked="0"/>
    </xf>
    <xf numFmtId="2" fontId="0" fillId="0" borderId="2" xfId="21" applyNumberFormat="1" applyFont="1" applyBorder="1">
      <alignment/>
      <protection/>
    </xf>
    <xf numFmtId="1" fontId="3" fillId="0" borderId="0" xfId="21" applyNumberFormat="1">
      <alignment/>
      <protection/>
    </xf>
    <xf numFmtId="1" fontId="5" fillId="0" borderId="0" xfId="21" applyNumberFormat="1" applyFont="1" applyBorder="1" applyAlignment="1">
      <alignment horizontal="center"/>
      <protection/>
    </xf>
    <xf numFmtId="49" fontId="0" fillId="0" borderId="2" xfId="21" applyNumberFormat="1" applyFont="1" applyBorder="1" applyAlignment="1" applyProtection="1">
      <alignment horizontal="center"/>
      <protection locked="0"/>
    </xf>
    <xf numFmtId="0" fontId="0" fillId="0" borderId="5" xfId="21" applyFont="1" applyBorder="1" applyAlignment="1" applyProtection="1">
      <alignment horizontal="center"/>
      <protection locked="0"/>
    </xf>
    <xf numFmtId="49" fontId="0" fillId="0" borderId="6" xfId="21" applyNumberFormat="1" applyFont="1" applyBorder="1" applyAlignment="1" applyProtection="1">
      <alignment horizontal="right"/>
      <protection/>
    </xf>
    <xf numFmtId="0" fontId="0" fillId="0" borderId="7" xfId="21" applyFont="1" applyBorder="1" applyAlignment="1" applyProtection="1">
      <alignment horizontal="center"/>
      <protection locked="0"/>
    </xf>
    <xf numFmtId="0" fontId="3" fillId="0" borderId="0" xfId="21" applyBorder="1" applyAlignment="1">
      <alignment horizontal="center"/>
      <protection/>
    </xf>
    <xf numFmtId="178" fontId="3" fillId="0" borderId="0" xfId="21" applyNumberFormat="1" applyBorder="1">
      <alignment/>
      <protection/>
    </xf>
    <xf numFmtId="0" fontId="0" fillId="0" borderId="1" xfId="21" applyFont="1" applyBorder="1" applyAlignment="1">
      <alignment horizontal="center"/>
      <protection/>
    </xf>
    <xf numFmtId="0" fontId="3" fillId="0" borderId="8" xfId="21" applyBorder="1">
      <alignment/>
      <protection/>
    </xf>
    <xf numFmtId="179" fontId="0" fillId="0" borderId="9" xfId="21" applyNumberFormat="1" applyFont="1" applyBorder="1" applyAlignment="1" applyProtection="1">
      <alignment horizontal="center"/>
      <protection locked="0"/>
    </xf>
    <xf numFmtId="0" fontId="0" fillId="0" borderId="8" xfId="21" applyFont="1" applyBorder="1" applyAlignment="1" applyProtection="1">
      <alignment horizontal="center"/>
      <protection locked="0"/>
    </xf>
    <xf numFmtId="49" fontId="0" fillId="0" borderId="10" xfId="21" applyNumberFormat="1" applyFont="1" applyBorder="1" applyAlignment="1" applyProtection="1">
      <alignment horizontal="right"/>
      <protection/>
    </xf>
    <xf numFmtId="49" fontId="0" fillId="0" borderId="9" xfId="21" applyNumberFormat="1" applyFont="1" applyBorder="1" applyAlignment="1" applyProtection="1">
      <alignment horizontal="right"/>
      <protection locked="0"/>
    </xf>
    <xf numFmtId="2" fontId="0" fillId="0" borderId="9" xfId="21" applyNumberFormat="1" applyFont="1" applyBorder="1">
      <alignment/>
      <protection/>
    </xf>
    <xf numFmtId="179" fontId="0" fillId="0" borderId="11" xfId="21" applyNumberFormat="1" applyFont="1" applyBorder="1" applyAlignment="1" applyProtection="1">
      <alignment horizontal="center"/>
      <protection locked="0"/>
    </xf>
    <xf numFmtId="0" fontId="0" fillId="0" borderId="12" xfId="21" applyFont="1" applyBorder="1" applyAlignment="1" applyProtection="1">
      <alignment horizontal="center"/>
      <protection locked="0"/>
    </xf>
    <xf numFmtId="49" fontId="0" fillId="0" borderId="13" xfId="21" applyNumberFormat="1" applyFont="1" applyBorder="1" applyAlignment="1" applyProtection="1">
      <alignment horizontal="right"/>
      <protection/>
    </xf>
    <xf numFmtId="0" fontId="0" fillId="0" borderId="14" xfId="21" applyFont="1" applyBorder="1" applyAlignment="1" applyProtection="1">
      <alignment horizontal="center"/>
      <protection locked="0"/>
    </xf>
    <xf numFmtId="49" fontId="0" fillId="0" borderId="11" xfId="21" applyNumberFormat="1" applyFont="1" applyBorder="1" applyAlignment="1" applyProtection="1">
      <alignment horizontal="right"/>
      <protection locked="0"/>
    </xf>
    <xf numFmtId="49" fontId="0" fillId="0" borderId="11" xfId="21" applyNumberFormat="1" applyFont="1" applyBorder="1" applyAlignment="1" applyProtection="1">
      <alignment horizontal="center"/>
      <protection locked="0"/>
    </xf>
    <xf numFmtId="0" fontId="5" fillId="0" borderId="11" xfId="21" applyFont="1" applyBorder="1" applyAlignment="1" applyProtection="1">
      <alignment horizontal="center"/>
      <protection locked="0"/>
    </xf>
    <xf numFmtId="2" fontId="0" fillId="0" borderId="11" xfId="21" applyNumberFormat="1" applyFont="1" applyBorder="1">
      <alignment/>
      <protection/>
    </xf>
    <xf numFmtId="178" fontId="0" fillId="0" borderId="1" xfId="21" applyNumberFormat="1" applyFont="1" applyBorder="1">
      <alignment/>
      <protection/>
    </xf>
    <xf numFmtId="2" fontId="0" fillId="0" borderId="0" xfId="0" applyNumberFormat="1" applyFont="1" applyBorder="1" applyAlignment="1">
      <alignment/>
    </xf>
    <xf numFmtId="49" fontId="3" fillId="0" borderId="15" xfId="21" applyNumberFormat="1" applyFont="1" applyBorder="1" applyAlignment="1" applyProtection="1">
      <alignment horizontal="center"/>
      <protection locked="0"/>
    </xf>
    <xf numFmtId="0" fontId="13" fillId="0" borderId="8" xfId="21" applyFont="1" applyBorder="1" applyAlignment="1">
      <alignment horizontal="center"/>
      <protection/>
    </xf>
    <xf numFmtId="1" fontId="0" fillId="0" borderId="1" xfId="21" applyNumberFormat="1" applyFont="1" applyBorder="1" applyProtection="1">
      <alignment/>
      <protection locked="0"/>
    </xf>
    <xf numFmtId="178" fontId="5" fillId="0" borderId="16" xfId="21" applyNumberFormat="1" applyFont="1" applyBorder="1" applyAlignment="1">
      <alignment horizontal="left"/>
      <protection/>
    </xf>
    <xf numFmtId="0" fontId="5" fillId="0" borderId="16" xfId="21" applyFont="1" applyBorder="1" applyAlignment="1">
      <alignment horizontal="left"/>
      <protection/>
    </xf>
    <xf numFmtId="0" fontId="5" fillId="0" borderId="16" xfId="21" applyFont="1" applyBorder="1" applyAlignment="1">
      <alignment horizontal="center"/>
      <protection/>
    </xf>
    <xf numFmtId="0" fontId="5" fillId="0" borderId="17" xfId="21" applyFont="1" applyBorder="1" applyAlignment="1">
      <alignment horizontal="center"/>
      <protection/>
    </xf>
    <xf numFmtId="2" fontId="0" fillId="0" borderId="16" xfId="21" applyNumberFormat="1" applyFont="1" applyBorder="1">
      <alignment/>
      <protection/>
    </xf>
    <xf numFmtId="2" fontId="0" fillId="0" borderId="18" xfId="21" applyNumberFormat="1" applyFont="1" applyBorder="1">
      <alignment/>
      <protection/>
    </xf>
    <xf numFmtId="0" fontId="9" fillId="0" borderId="19" xfId="21" applyFont="1" applyBorder="1" applyAlignment="1">
      <alignment horizontal="right"/>
      <protection/>
    </xf>
    <xf numFmtId="0" fontId="5" fillId="0" borderId="9" xfId="21" applyNumberFormat="1" applyFont="1" applyBorder="1" applyAlignment="1" applyProtection="1">
      <alignment horizontal="center"/>
      <protection locked="0"/>
    </xf>
    <xf numFmtId="0" fontId="5" fillId="0" borderId="20" xfId="21" applyFont="1" applyBorder="1" applyAlignment="1">
      <alignment horizontal="center"/>
      <protection/>
    </xf>
    <xf numFmtId="0" fontId="0" fillId="0" borderId="9" xfId="21" applyFont="1" applyBorder="1" applyAlignment="1" applyProtection="1">
      <alignment horizontal="center"/>
      <protection locked="0"/>
    </xf>
    <xf numFmtId="0" fontId="0" fillId="0" borderId="2" xfId="21" applyFont="1" applyBorder="1" applyAlignment="1" applyProtection="1">
      <alignment horizontal="center"/>
      <protection locked="0"/>
    </xf>
    <xf numFmtId="0" fontId="0" fillId="0" borderId="2" xfId="21" applyNumberFormat="1" applyFont="1" applyBorder="1" applyAlignment="1" applyProtection="1">
      <alignment horizontal="center"/>
      <protection locked="0"/>
    </xf>
    <xf numFmtId="0" fontId="10" fillId="2" borderId="21" xfId="21" applyFont="1" applyFill="1" applyBorder="1" applyAlignment="1" applyProtection="1">
      <alignment horizontal="center"/>
      <protection locked="0"/>
    </xf>
    <xf numFmtId="0" fontId="3" fillId="0" borderId="19" xfId="21" applyBorder="1">
      <alignment/>
      <protection/>
    </xf>
    <xf numFmtId="0" fontId="3" fillId="0" borderId="22" xfId="21" applyBorder="1">
      <alignment/>
      <protection/>
    </xf>
    <xf numFmtId="0" fontId="3" fillId="0" borderId="1" xfId="21" applyBorder="1">
      <alignment/>
      <protection/>
    </xf>
    <xf numFmtId="0" fontId="3" fillId="0" borderId="23" xfId="21" applyBorder="1">
      <alignment/>
      <protection/>
    </xf>
    <xf numFmtId="14" fontId="3" fillId="0" borderId="0" xfId="21" applyNumberFormat="1">
      <alignment/>
      <protection/>
    </xf>
    <xf numFmtId="183" fontId="0" fillId="0" borderId="24" xfId="21" applyNumberFormat="1" applyFont="1" applyBorder="1" applyAlignment="1" applyProtection="1">
      <alignment horizontal="center"/>
      <protection locked="0"/>
    </xf>
    <xf numFmtId="0" fontId="5" fillId="0" borderId="2" xfId="21" applyFont="1" applyFill="1" applyBorder="1" applyAlignment="1" applyProtection="1">
      <alignment horizontal="center"/>
      <protection locked="0"/>
    </xf>
    <xf numFmtId="0" fontId="0" fillId="0" borderId="11" xfId="21" applyFont="1" applyBorder="1" applyAlignment="1" applyProtection="1">
      <alignment horizontal="center"/>
      <protection locked="0"/>
    </xf>
    <xf numFmtId="0" fontId="4" fillId="0" borderId="8" xfId="21" applyFont="1" applyBorder="1" applyAlignment="1" applyProtection="1">
      <alignment/>
      <protection locked="0"/>
    </xf>
    <xf numFmtId="0" fontId="0" fillId="0" borderId="25" xfId="21" applyFont="1" applyBorder="1" applyProtection="1">
      <alignment/>
      <protection/>
    </xf>
    <xf numFmtId="178" fontId="0" fillId="0" borderId="1" xfId="21" applyNumberFormat="1" applyFont="1" applyBorder="1" applyProtection="1">
      <alignment/>
      <protection/>
    </xf>
    <xf numFmtId="0" fontId="0" fillId="0" borderId="1" xfId="21" applyFont="1" applyBorder="1" applyProtection="1">
      <alignment/>
      <protection/>
    </xf>
    <xf numFmtId="0" fontId="0" fillId="0" borderId="1" xfId="21" applyFont="1" applyBorder="1" applyAlignment="1" applyProtection="1">
      <alignment horizontal="center"/>
      <protection/>
    </xf>
    <xf numFmtId="0" fontId="0" fillId="0" borderId="23" xfId="21" applyFont="1" applyBorder="1" applyProtection="1">
      <alignment/>
      <protection/>
    </xf>
    <xf numFmtId="0" fontId="8" fillId="0" borderId="22" xfId="21" applyFont="1" applyBorder="1" applyAlignment="1" applyProtection="1">
      <alignment/>
      <protection/>
    </xf>
    <xf numFmtId="0" fontId="3" fillId="0" borderId="0" xfId="21" applyBorder="1" applyProtection="1">
      <alignment/>
      <protection/>
    </xf>
    <xf numFmtId="1" fontId="0" fillId="0" borderId="26" xfId="21" applyNumberFormat="1" applyFont="1" applyBorder="1" applyAlignment="1" applyProtection="1">
      <alignment horizontal="center"/>
      <protection/>
    </xf>
    <xf numFmtId="1" fontId="22" fillId="0" borderId="27" xfId="21" applyNumberFormat="1" applyFont="1" applyFill="1" applyBorder="1" applyAlignment="1" applyProtection="1">
      <alignment horizontal="center"/>
      <protection/>
    </xf>
    <xf numFmtId="0" fontId="5" fillId="3" borderId="17" xfId="21" applyFont="1" applyFill="1" applyBorder="1" applyAlignment="1" applyProtection="1">
      <alignment horizontal="center"/>
      <protection/>
    </xf>
    <xf numFmtId="183" fontId="0" fillId="0" borderId="28" xfId="21" applyNumberFormat="1" applyFont="1" applyBorder="1" applyAlignment="1" applyProtection="1">
      <alignment horizontal="center"/>
      <protection locked="0"/>
    </xf>
    <xf numFmtId="183" fontId="0" fillId="0" borderId="29" xfId="21" applyNumberFormat="1" applyFont="1" applyBorder="1" applyAlignment="1" applyProtection="1">
      <alignment horizontal="center"/>
      <protection locked="0"/>
    </xf>
    <xf numFmtId="0" fontId="12" fillId="4" borderId="15" xfId="21" applyFont="1" applyFill="1" applyBorder="1" applyAlignment="1" applyProtection="1">
      <alignment/>
      <protection/>
    </xf>
    <xf numFmtId="178" fontId="5" fillId="2" borderId="26" xfId="21" applyNumberFormat="1" applyFont="1" applyFill="1" applyBorder="1" applyAlignment="1">
      <alignment horizontal="center"/>
      <protection/>
    </xf>
    <xf numFmtId="0" fontId="12" fillId="5" borderId="24" xfId="21" applyFont="1" applyFill="1" applyBorder="1" applyAlignment="1">
      <alignment horizontal="center"/>
      <protection/>
    </xf>
    <xf numFmtId="0" fontId="20" fillId="2" borderId="30" xfId="21" applyFont="1" applyFill="1" applyBorder="1" applyAlignment="1">
      <alignment horizontal="center"/>
      <protection/>
    </xf>
    <xf numFmtId="0" fontId="20" fillId="6" borderId="30" xfId="21" applyFont="1" applyFill="1" applyBorder="1" applyAlignment="1">
      <alignment horizontal="center"/>
      <protection/>
    </xf>
    <xf numFmtId="0" fontId="7" fillId="0" borderId="0" xfId="21" applyFont="1" applyBorder="1" applyAlignment="1" applyProtection="1">
      <alignment horizontal="right"/>
      <protection/>
    </xf>
    <xf numFmtId="0" fontId="28" fillId="7" borderId="30" xfId="21" applyFont="1" applyFill="1" applyBorder="1" applyAlignment="1">
      <alignment horizontal="center"/>
      <protection/>
    </xf>
    <xf numFmtId="0" fontId="29" fillId="8" borderId="30" xfId="21" applyFont="1" applyFill="1" applyBorder="1" applyAlignment="1">
      <alignment horizontal="center"/>
      <protection/>
    </xf>
    <xf numFmtId="1" fontId="0" fillId="0" borderId="27" xfId="21" applyNumberFormat="1" applyFont="1" applyBorder="1" applyAlignment="1" applyProtection="1">
      <alignment horizontal="center"/>
      <protection/>
    </xf>
    <xf numFmtId="0" fontId="10" fillId="9" borderId="21" xfId="21" applyFont="1" applyFill="1" applyBorder="1" applyAlignment="1" applyProtection="1">
      <alignment horizontal="center"/>
      <protection/>
    </xf>
    <xf numFmtId="0" fontId="25" fillId="0" borderId="0" xfId="21" applyFont="1" applyBorder="1" applyAlignment="1" applyProtection="1">
      <alignment horizontal="right"/>
      <protection/>
    </xf>
    <xf numFmtId="0" fontId="14" fillId="0" borderId="31" xfId="21" applyNumberFormat="1" applyFont="1" applyFill="1" applyBorder="1" applyAlignment="1" applyProtection="1">
      <alignment horizontal="center"/>
      <protection/>
    </xf>
    <xf numFmtId="183" fontId="0" fillId="0" borderId="24" xfId="21" applyNumberFormat="1" applyFont="1" applyBorder="1" applyAlignment="1" applyProtection="1">
      <alignment horizontal="center"/>
      <protection/>
    </xf>
    <xf numFmtId="179" fontId="0" fillId="0" borderId="9" xfId="21" applyNumberFormat="1" applyFont="1" applyBorder="1" applyAlignment="1" applyProtection="1">
      <alignment horizontal="center"/>
      <protection/>
    </xf>
    <xf numFmtId="0" fontId="0" fillId="0" borderId="9" xfId="21" applyFont="1" applyBorder="1" applyAlignment="1" applyProtection="1">
      <alignment horizontal="center"/>
      <protection/>
    </xf>
    <xf numFmtId="183" fontId="0" fillId="0" borderId="29" xfId="21" applyNumberFormat="1" applyFont="1" applyBorder="1" applyAlignment="1" applyProtection="1">
      <alignment horizontal="center"/>
      <protection/>
    </xf>
    <xf numFmtId="179" fontId="0" fillId="0" borderId="11" xfId="21" applyNumberFormat="1" applyFont="1" applyBorder="1" applyAlignment="1" applyProtection="1">
      <alignment horizontal="center"/>
      <protection/>
    </xf>
    <xf numFmtId="0" fontId="0" fillId="0" borderId="11" xfId="21" applyNumberFormat="1" applyFont="1" applyBorder="1" applyAlignment="1" applyProtection="1">
      <alignment horizontal="center"/>
      <protection/>
    </xf>
    <xf numFmtId="0" fontId="0" fillId="0" borderId="8" xfId="21" applyFont="1" applyBorder="1" applyAlignment="1" applyProtection="1">
      <alignment horizontal="center"/>
      <protection/>
    </xf>
    <xf numFmtId="49" fontId="0" fillId="0" borderId="9" xfId="21" applyNumberFormat="1" applyFont="1" applyBorder="1" applyAlignment="1" applyProtection="1">
      <alignment horizontal="right"/>
      <protection/>
    </xf>
    <xf numFmtId="49" fontId="3" fillId="0" borderId="15" xfId="21" applyNumberFormat="1" applyFont="1" applyBorder="1" applyAlignment="1" applyProtection="1">
      <alignment horizontal="center"/>
      <protection/>
    </xf>
    <xf numFmtId="0" fontId="5" fillId="0" borderId="9" xfId="21" applyNumberFormat="1" applyFont="1" applyBorder="1" applyAlignment="1" applyProtection="1">
      <alignment horizontal="center"/>
      <protection/>
    </xf>
    <xf numFmtId="0" fontId="0" fillId="0" borderId="14" xfId="21" applyFont="1" applyBorder="1" applyAlignment="1" applyProtection="1">
      <alignment horizontal="center"/>
      <protection/>
    </xf>
    <xf numFmtId="49" fontId="0" fillId="0" borderId="11" xfId="21" applyNumberFormat="1" applyFont="1" applyBorder="1" applyAlignment="1" applyProtection="1">
      <alignment horizontal="right"/>
      <protection/>
    </xf>
    <xf numFmtId="49" fontId="0" fillId="0" borderId="11" xfId="21" applyNumberFormat="1" applyFont="1" applyBorder="1" applyAlignment="1" applyProtection="1">
      <alignment horizontal="center"/>
      <protection/>
    </xf>
    <xf numFmtId="0" fontId="5" fillId="0" borderId="11" xfId="21" applyFont="1" applyBorder="1" applyAlignment="1" applyProtection="1">
      <alignment horizontal="center"/>
      <protection/>
    </xf>
    <xf numFmtId="0" fontId="4" fillId="0" borderId="8" xfId="21" applyFont="1" applyBorder="1" applyAlignment="1" applyProtection="1">
      <alignment/>
      <protection/>
    </xf>
    <xf numFmtId="0" fontId="7" fillId="0" borderId="0" xfId="21" applyFont="1" applyBorder="1" applyAlignment="1" applyProtection="1">
      <alignment horizontal="right"/>
      <protection locked="0"/>
    </xf>
    <xf numFmtId="0" fontId="4" fillId="0" borderId="0" xfId="21" applyFont="1" applyBorder="1" applyAlignment="1" applyProtection="1">
      <alignment/>
      <protection/>
    </xf>
    <xf numFmtId="0" fontId="46" fillId="0" borderId="0" xfId="21" applyFont="1" applyBorder="1" applyAlignment="1" applyProtection="1">
      <alignment/>
      <protection/>
    </xf>
    <xf numFmtId="0" fontId="45" fillId="0" borderId="0" xfId="21" applyFont="1" applyBorder="1" applyAlignment="1" applyProtection="1">
      <alignment horizontal="right"/>
      <protection/>
    </xf>
    <xf numFmtId="1" fontId="0" fillId="0" borderId="32" xfId="21" applyNumberFormat="1" applyFont="1" applyBorder="1" applyAlignment="1" applyProtection="1">
      <alignment horizontal="center"/>
      <protection/>
    </xf>
    <xf numFmtId="1" fontId="5" fillId="0" borderId="27" xfId="21" applyNumberFormat="1" applyFont="1" applyBorder="1" applyAlignment="1" applyProtection="1">
      <alignment horizontal="center"/>
      <protection/>
    </xf>
    <xf numFmtId="0" fontId="0" fillId="0" borderId="11" xfId="21" applyNumberFormat="1" applyFont="1" applyBorder="1" applyAlignment="1" applyProtection="1">
      <alignment horizontal="center"/>
      <protection locked="0"/>
    </xf>
    <xf numFmtId="1" fontId="15" fillId="0" borderId="33" xfId="21" applyNumberFormat="1" applyFont="1" applyFill="1" applyBorder="1" applyAlignment="1" applyProtection="1">
      <alignment horizontal="center"/>
      <protection/>
    </xf>
    <xf numFmtId="0" fontId="24" fillId="0" borderId="1" xfId="21" applyFont="1" applyBorder="1" applyAlignment="1" applyProtection="1">
      <alignment/>
      <protection/>
    </xf>
    <xf numFmtId="0" fontId="27" fillId="0" borderId="1" xfId="21" applyFont="1" applyBorder="1" applyAlignment="1">
      <alignment/>
      <protection/>
    </xf>
    <xf numFmtId="0" fontId="23" fillId="10" borderId="9" xfId="21" applyFont="1" applyFill="1" applyBorder="1" applyAlignment="1">
      <alignment horizontal="center"/>
      <protection/>
    </xf>
    <xf numFmtId="49" fontId="14" fillId="0" borderId="31" xfId="21" applyNumberFormat="1" applyFont="1" applyBorder="1" applyAlignment="1" applyProtection="1">
      <alignment horizontal="center"/>
      <protection locked="0"/>
    </xf>
    <xf numFmtId="49" fontId="43" fillId="0" borderId="22" xfId="21" applyNumberFormat="1" applyFont="1" applyBorder="1" applyAlignment="1" applyProtection="1">
      <alignment horizontal="center"/>
      <protection locked="0"/>
    </xf>
    <xf numFmtId="49" fontId="43" fillId="0" borderId="22" xfId="21" applyNumberFormat="1" applyFont="1" applyBorder="1" applyAlignment="1" applyProtection="1">
      <alignment horizontal="center"/>
      <protection/>
    </xf>
    <xf numFmtId="49" fontId="42" fillId="0" borderId="22" xfId="21" applyNumberFormat="1" applyFont="1" applyBorder="1" applyAlignment="1" applyProtection="1">
      <alignment horizontal="center"/>
      <protection/>
    </xf>
    <xf numFmtId="0" fontId="7" fillId="0" borderId="20" xfId="21" applyFont="1" applyBorder="1" applyAlignment="1">
      <alignment horizontal="center"/>
      <protection/>
    </xf>
    <xf numFmtId="178" fontId="7" fillId="0" borderId="16" xfId="21" applyNumberFormat="1" applyFont="1" applyBorder="1" applyAlignment="1">
      <alignment horizontal="left"/>
      <protection/>
    </xf>
    <xf numFmtId="0" fontId="7" fillId="0" borderId="16" xfId="21" applyFont="1" applyBorder="1" applyAlignment="1">
      <alignment horizontal="center"/>
      <protection/>
    </xf>
    <xf numFmtId="0" fontId="7" fillId="0" borderId="17" xfId="21" applyFont="1" applyBorder="1" applyAlignment="1">
      <alignment horizontal="center"/>
      <protection/>
    </xf>
    <xf numFmtId="2" fontId="4" fillId="0" borderId="16" xfId="21" applyNumberFormat="1" applyFont="1" applyBorder="1">
      <alignment/>
      <protection/>
    </xf>
    <xf numFmtId="2" fontId="4" fillId="0" borderId="18" xfId="21" applyNumberFormat="1" applyFont="1" applyBorder="1">
      <alignment/>
      <protection/>
    </xf>
    <xf numFmtId="0" fontId="7" fillId="3" borderId="17" xfId="21" applyFont="1" applyFill="1" applyBorder="1" applyAlignment="1" applyProtection="1">
      <alignment horizontal="center"/>
      <protection/>
    </xf>
    <xf numFmtId="183" fontId="4" fillId="0" borderId="24" xfId="21" applyNumberFormat="1" applyFont="1" applyBorder="1" applyAlignment="1" applyProtection="1">
      <alignment horizontal="center"/>
      <protection locked="0"/>
    </xf>
    <xf numFmtId="1" fontId="5" fillId="0" borderId="34" xfId="21" applyNumberFormat="1" applyFont="1" applyBorder="1" applyAlignment="1" applyProtection="1">
      <alignment horizontal="center"/>
      <protection/>
    </xf>
    <xf numFmtId="49" fontId="11" fillId="0" borderId="22" xfId="21" applyNumberFormat="1" applyFont="1" applyBorder="1" applyAlignment="1" applyProtection="1">
      <alignment horizontal="center"/>
      <protection/>
    </xf>
    <xf numFmtId="0" fontId="3" fillId="0" borderId="0" xfId="21" applyNumberFormat="1" applyBorder="1" applyProtection="1">
      <alignment/>
      <protection locked="0"/>
    </xf>
    <xf numFmtId="0" fontId="26" fillId="0" borderId="18" xfId="21" applyFont="1" applyBorder="1" applyAlignment="1">
      <alignment horizontal="center"/>
      <protection/>
    </xf>
    <xf numFmtId="0" fontId="14" fillId="4" borderId="30" xfId="21" applyFont="1" applyFill="1" applyBorder="1" applyAlignment="1">
      <alignment horizontal="center"/>
      <protection/>
    </xf>
    <xf numFmtId="0" fontId="56" fillId="4" borderId="30" xfId="21" applyFont="1" applyFill="1" applyBorder="1" applyAlignment="1">
      <alignment horizontal="center"/>
      <protection/>
    </xf>
    <xf numFmtId="0" fontId="29" fillId="11" borderId="30" xfId="21" applyFont="1" applyFill="1" applyBorder="1" applyAlignment="1">
      <alignment horizontal="center"/>
      <protection/>
    </xf>
    <xf numFmtId="0" fontId="3" fillId="0" borderId="8" xfId="21" applyNumberFormat="1" applyBorder="1" applyAlignment="1">
      <alignment horizontal="center"/>
      <protection/>
    </xf>
    <xf numFmtId="1" fontId="5" fillId="0" borderId="32" xfId="21" applyNumberFormat="1" applyFont="1" applyBorder="1" applyAlignment="1" applyProtection="1">
      <alignment horizontal="center"/>
      <protection/>
    </xf>
    <xf numFmtId="0" fontId="5" fillId="2" borderId="26" xfId="21" applyFont="1" applyFill="1" applyBorder="1" applyAlignment="1">
      <alignment horizontal="center"/>
      <protection/>
    </xf>
    <xf numFmtId="49" fontId="14" fillId="0" borderId="31" xfId="21" applyNumberFormat="1" applyFont="1" applyBorder="1" applyAlignment="1" applyProtection="1">
      <alignment horizontal="center"/>
      <protection/>
    </xf>
    <xf numFmtId="0" fontId="58" fillId="0" borderId="0" xfId="21" applyFont="1" applyAlignment="1">
      <alignment horizontal="center"/>
      <protection/>
    </xf>
    <xf numFmtId="2" fontId="59" fillId="0" borderId="18" xfId="21" applyNumberFormat="1" applyFont="1" applyBorder="1">
      <alignment/>
      <protection/>
    </xf>
    <xf numFmtId="0" fontId="20" fillId="2" borderId="21" xfId="21" applyFont="1" applyFill="1" applyBorder="1" applyAlignment="1" applyProtection="1">
      <alignment horizontal="center"/>
      <protection locked="0"/>
    </xf>
    <xf numFmtId="0" fontId="60" fillId="0" borderId="8" xfId="21" applyFont="1" applyBorder="1" applyAlignment="1">
      <alignment horizontal="center"/>
      <protection/>
    </xf>
    <xf numFmtId="49" fontId="0" fillId="0" borderId="35" xfId="21" applyNumberFormat="1" applyFont="1" applyBorder="1" applyAlignment="1" applyProtection="1">
      <alignment horizontal="right"/>
      <protection locked="0"/>
    </xf>
    <xf numFmtId="0" fontId="3" fillId="0" borderId="0" xfId="21" applyFont="1" applyBorder="1">
      <alignment/>
      <protection/>
    </xf>
    <xf numFmtId="0" fontId="9" fillId="0" borderId="0" xfId="21" applyFont="1" applyBorder="1" applyAlignment="1">
      <alignment horizontal="center"/>
      <protection/>
    </xf>
    <xf numFmtId="0" fontId="8" fillId="0" borderId="0" xfId="21" applyFont="1" applyBorder="1" applyAlignment="1">
      <alignment/>
      <protection/>
    </xf>
    <xf numFmtId="0" fontId="3" fillId="0" borderId="0" xfId="21" applyAlignment="1">
      <alignment/>
      <protection/>
    </xf>
    <xf numFmtId="0" fontId="3" fillId="0" borderId="0" xfId="21" applyBorder="1" applyAlignment="1" applyProtection="1">
      <alignment/>
      <protection locked="0"/>
    </xf>
    <xf numFmtId="179" fontId="0" fillId="0" borderId="3" xfId="21" applyNumberFormat="1" applyFont="1" applyBorder="1" applyAlignment="1" applyProtection="1">
      <alignment horizontal="center"/>
      <protection locked="0"/>
    </xf>
    <xf numFmtId="0" fontId="0" fillId="0" borderId="36" xfId="21" applyNumberFormat="1" applyFont="1" applyBorder="1" applyAlignment="1" applyProtection="1">
      <alignment horizontal="center"/>
      <protection locked="0"/>
    </xf>
    <xf numFmtId="0" fontId="0" fillId="0" borderId="21" xfId="0" applyBorder="1" applyAlignment="1" applyProtection="1">
      <alignment horizontal="center"/>
      <protection locked="0"/>
    </xf>
    <xf numFmtId="0" fontId="9" fillId="0" borderId="0" xfId="21" applyFont="1" applyBorder="1" applyAlignment="1">
      <alignment horizontal="right"/>
      <protection/>
    </xf>
    <xf numFmtId="0" fontId="7" fillId="0" borderId="37" xfId="21" applyFont="1" applyBorder="1" applyAlignment="1" applyProtection="1">
      <alignment horizontal="center"/>
      <protection/>
    </xf>
    <xf numFmtId="0" fontId="9" fillId="0" borderId="19" xfId="21" applyFont="1" applyBorder="1" applyAlignment="1">
      <alignment horizontal="right"/>
      <protection/>
    </xf>
    <xf numFmtId="0" fontId="7" fillId="0" borderId="38" xfId="21" applyFont="1" applyBorder="1" applyAlignment="1" applyProtection="1">
      <alignment horizontal="center"/>
      <protection/>
    </xf>
    <xf numFmtId="0" fontId="7" fillId="0" borderId="8" xfId="21" applyFont="1" applyBorder="1" applyAlignment="1" applyProtection="1">
      <alignment horizontal="center"/>
      <protection/>
    </xf>
    <xf numFmtId="0" fontId="10" fillId="0" borderId="0" xfId="21" applyFont="1" applyBorder="1" applyAlignment="1" applyProtection="1">
      <alignment horizontal="center"/>
      <protection/>
    </xf>
    <xf numFmtId="0" fontId="7" fillId="0" borderId="19" xfId="21" applyFont="1" applyBorder="1" applyAlignment="1" applyProtection="1">
      <alignment horizontal="center"/>
      <protection/>
    </xf>
    <xf numFmtId="0" fontId="7" fillId="0" borderId="0" xfId="21" applyFont="1" applyBorder="1" applyAlignment="1" applyProtection="1">
      <alignment horizontal="center"/>
      <protection/>
    </xf>
    <xf numFmtId="0" fontId="10" fillId="0" borderId="22" xfId="21" applyFont="1" applyBorder="1" applyAlignment="1" applyProtection="1">
      <alignment horizontal="center"/>
      <protection/>
    </xf>
    <xf numFmtId="0" fontId="5" fillId="0" borderId="39" xfId="21" applyFont="1" applyBorder="1" applyAlignment="1">
      <alignment horizontal="center"/>
      <protection/>
    </xf>
    <xf numFmtId="0" fontId="5" fillId="0" borderId="18" xfId="21" applyFont="1" applyBorder="1" applyAlignment="1">
      <alignment horizontal="center"/>
      <protection/>
    </xf>
    <xf numFmtId="0" fontId="5" fillId="0" borderId="16" xfId="21" applyFont="1" applyBorder="1" applyAlignment="1">
      <alignment horizontal="center"/>
      <protection/>
    </xf>
    <xf numFmtId="1" fontId="15" fillId="0" borderId="1" xfId="21" applyNumberFormat="1" applyFont="1" applyBorder="1" applyAlignment="1">
      <alignment horizontal="center"/>
      <protection/>
    </xf>
    <xf numFmtId="0" fontId="15" fillId="0" borderId="1" xfId="21" applyFont="1" applyBorder="1" applyAlignment="1">
      <alignment horizontal="center"/>
      <protection/>
    </xf>
    <xf numFmtId="0" fontId="10" fillId="0" borderId="0" xfId="21" applyFont="1" applyBorder="1" applyAlignment="1" applyProtection="1">
      <alignment horizontal="left"/>
      <protection/>
    </xf>
    <xf numFmtId="0" fontId="23" fillId="10" borderId="40" xfId="21" applyFont="1" applyFill="1" applyBorder="1" applyAlignment="1">
      <alignment horizontal="center"/>
      <protection/>
    </xf>
    <xf numFmtId="0" fontId="23" fillId="10" borderId="8" xfId="21" applyFont="1" applyFill="1" applyBorder="1" applyAlignment="1">
      <alignment horizontal="center"/>
      <protection/>
    </xf>
    <xf numFmtId="0" fontId="27" fillId="0" borderId="18" xfId="21" applyFont="1" applyBorder="1" applyAlignment="1">
      <alignment horizontal="center"/>
      <protection/>
    </xf>
    <xf numFmtId="1" fontId="15" fillId="0" borderId="41" xfId="21" applyNumberFormat="1" applyFont="1" applyBorder="1" applyAlignment="1">
      <alignment horizontal="center"/>
      <protection/>
    </xf>
    <xf numFmtId="0" fontId="26" fillId="0" borderId="18" xfId="21" applyFont="1" applyBorder="1" applyAlignment="1">
      <alignment horizontal="center"/>
      <protection/>
    </xf>
    <xf numFmtId="1" fontId="0" fillId="0" borderId="12" xfId="21" applyNumberFormat="1" applyFont="1" applyBorder="1" applyAlignment="1" applyProtection="1">
      <alignment horizontal="right"/>
      <protection/>
    </xf>
    <xf numFmtId="1" fontId="0" fillId="0" borderId="42" xfId="21" applyNumberFormat="1" applyFont="1" applyBorder="1" applyAlignment="1" applyProtection="1">
      <alignment horizontal="right"/>
      <protection/>
    </xf>
    <xf numFmtId="1" fontId="22" fillId="0" borderId="14" xfId="21" applyNumberFormat="1" applyFont="1" applyBorder="1" applyAlignment="1" applyProtection="1">
      <alignment horizontal="center"/>
      <protection/>
    </xf>
    <xf numFmtId="0" fontId="22" fillId="0" borderId="14" xfId="21" applyFont="1" applyBorder="1" applyAlignment="1" applyProtection="1">
      <alignment horizontal="center"/>
      <protection/>
    </xf>
    <xf numFmtId="0" fontId="22" fillId="0" borderId="42" xfId="21" applyFont="1" applyBorder="1" applyAlignment="1" applyProtection="1">
      <alignment horizontal="center"/>
      <protection/>
    </xf>
    <xf numFmtId="0" fontId="5" fillId="4" borderId="43" xfId="21" applyFont="1" applyFill="1" applyBorder="1" applyAlignment="1" applyProtection="1">
      <alignment horizontal="center"/>
      <protection/>
    </xf>
    <xf numFmtId="0" fontId="5" fillId="4" borderId="44" xfId="21" applyFont="1" applyFill="1" applyBorder="1" applyAlignment="1" applyProtection="1">
      <alignment horizontal="center"/>
      <protection/>
    </xf>
    <xf numFmtId="0" fontId="5" fillId="4" borderId="45" xfId="21" applyFont="1" applyFill="1" applyBorder="1" applyAlignment="1" applyProtection="1">
      <alignment horizontal="center"/>
      <protection/>
    </xf>
    <xf numFmtId="49" fontId="5" fillId="0" borderId="39" xfId="21" applyNumberFormat="1" applyFont="1" applyBorder="1" applyAlignment="1" applyProtection="1">
      <alignment horizontal="center"/>
      <protection/>
    </xf>
    <xf numFmtId="49" fontId="5" fillId="0" borderId="46" xfId="21" applyNumberFormat="1" applyFont="1" applyBorder="1" applyAlignment="1" applyProtection="1">
      <alignment horizontal="center"/>
      <protection/>
    </xf>
    <xf numFmtId="1" fontId="0" fillId="0" borderId="43" xfId="21" applyNumberFormat="1" applyFont="1" applyBorder="1" applyAlignment="1" applyProtection="1">
      <alignment horizontal="right"/>
      <protection/>
    </xf>
    <xf numFmtId="1" fontId="0" fillId="0" borderId="45" xfId="21" applyNumberFormat="1" applyFont="1" applyBorder="1" applyAlignment="1" applyProtection="1">
      <alignment horizontal="right"/>
      <protection/>
    </xf>
    <xf numFmtId="0" fontId="3" fillId="0" borderId="38" xfId="21" applyFont="1" applyBorder="1" applyAlignment="1">
      <alignment horizontal="center"/>
      <protection/>
    </xf>
    <xf numFmtId="0" fontId="3" fillId="0" borderId="8" xfId="21" applyBorder="1" applyAlignment="1">
      <alignment horizontal="center"/>
      <protection/>
    </xf>
    <xf numFmtId="0" fontId="3" fillId="0" borderId="37" xfId="21" applyBorder="1" applyAlignment="1">
      <alignment horizontal="center"/>
      <protection/>
    </xf>
    <xf numFmtId="178" fontId="6" fillId="0" borderId="38" xfId="21" applyNumberFormat="1" applyFont="1" applyBorder="1" applyAlignment="1">
      <alignment horizontal="center"/>
      <protection/>
    </xf>
    <xf numFmtId="178" fontId="6" fillId="0" borderId="8" xfId="21" applyNumberFormat="1" applyFont="1" applyBorder="1" applyAlignment="1">
      <alignment horizontal="center"/>
      <protection/>
    </xf>
    <xf numFmtId="178" fontId="6" fillId="0" borderId="37" xfId="21" applyNumberFormat="1" applyFont="1" applyBorder="1" applyAlignment="1">
      <alignment horizontal="center"/>
      <protection/>
    </xf>
    <xf numFmtId="178" fontId="17" fillId="0" borderId="38" xfId="21" applyNumberFormat="1" applyFont="1" applyBorder="1" applyAlignment="1">
      <alignment horizontal="center"/>
      <protection/>
    </xf>
    <xf numFmtId="178" fontId="17" fillId="0" borderId="8" xfId="21" applyNumberFormat="1" applyFont="1" applyBorder="1" applyAlignment="1">
      <alignment horizontal="center"/>
      <protection/>
    </xf>
    <xf numFmtId="178" fontId="17" fillId="0" borderId="37" xfId="21" applyNumberFormat="1" applyFont="1" applyBorder="1" applyAlignment="1">
      <alignment horizontal="center"/>
      <protection/>
    </xf>
    <xf numFmtId="49" fontId="27" fillId="0" borderId="8" xfId="21" applyNumberFormat="1" applyFont="1" applyBorder="1" applyAlignment="1" applyProtection="1">
      <alignment horizontal="center"/>
      <protection/>
    </xf>
    <xf numFmtId="0" fontId="16" fillId="0" borderId="25" xfId="21" applyFont="1" applyBorder="1" applyAlignment="1">
      <alignment horizontal="center"/>
      <protection/>
    </xf>
    <xf numFmtId="0" fontId="16" fillId="0" borderId="1" xfId="21" applyFont="1" applyBorder="1" applyAlignment="1">
      <alignment horizontal="center"/>
      <protection/>
    </xf>
    <xf numFmtId="0" fontId="16" fillId="0" borderId="23" xfId="21" applyFont="1" applyBorder="1" applyAlignment="1">
      <alignment horizontal="center"/>
      <protection/>
    </xf>
    <xf numFmtId="0" fontId="3" fillId="0" borderId="25" xfId="21" applyBorder="1" applyAlignment="1">
      <alignment horizontal="center"/>
      <protection/>
    </xf>
    <xf numFmtId="0" fontId="3" fillId="0" borderId="1" xfId="21" applyBorder="1" applyAlignment="1">
      <alignment horizontal="center"/>
      <protection/>
    </xf>
    <xf numFmtId="0" fontId="3" fillId="0" borderId="23" xfId="21" applyBorder="1" applyAlignment="1">
      <alignment horizontal="center"/>
      <protection/>
    </xf>
    <xf numFmtId="0" fontId="19" fillId="0" borderId="38" xfId="21" applyFont="1" applyBorder="1" applyAlignment="1">
      <alignment horizontal="center"/>
      <protection/>
    </xf>
    <xf numFmtId="0" fontId="19" fillId="0" borderId="8" xfId="21" applyFont="1" applyBorder="1" applyAlignment="1">
      <alignment horizontal="center"/>
      <protection/>
    </xf>
    <xf numFmtId="49" fontId="26" fillId="0" borderId="8" xfId="21" applyNumberFormat="1" applyFont="1" applyBorder="1" applyAlignment="1" applyProtection="1">
      <alignment horizontal="center"/>
      <protection/>
    </xf>
    <xf numFmtId="0" fontId="10" fillId="0" borderId="5" xfId="21" applyFont="1" applyBorder="1" applyAlignment="1" applyProtection="1">
      <alignment horizontal="center"/>
      <protection locked="0"/>
    </xf>
    <xf numFmtId="0" fontId="10" fillId="0" borderId="7" xfId="21" applyFont="1" applyBorder="1" applyAlignment="1" applyProtection="1">
      <alignment horizontal="center"/>
      <protection locked="0"/>
    </xf>
    <xf numFmtId="0" fontId="10" fillId="0" borderId="35" xfId="21" applyFont="1" applyBorder="1" applyAlignment="1" applyProtection="1">
      <alignment horizontal="center"/>
      <protection locked="0"/>
    </xf>
    <xf numFmtId="0" fontId="7" fillId="0" borderId="22" xfId="21" applyFont="1" applyBorder="1" applyAlignment="1" applyProtection="1">
      <alignment horizontal="center"/>
      <protection/>
    </xf>
    <xf numFmtId="0" fontId="7" fillId="0" borderId="19" xfId="21" applyFont="1" applyBorder="1" applyAlignment="1">
      <alignment horizontal="center"/>
      <protection/>
    </xf>
    <xf numFmtId="0" fontId="7" fillId="0" borderId="0" xfId="21" applyFont="1" applyBorder="1" applyAlignment="1">
      <alignment horizontal="center"/>
      <protection/>
    </xf>
    <xf numFmtId="0" fontId="7" fillId="0" borderId="22" xfId="21" applyFont="1" applyBorder="1" applyAlignment="1">
      <alignment horizontal="center"/>
      <protection/>
    </xf>
    <xf numFmtId="0" fontId="11" fillId="0" borderId="19" xfId="21" applyFont="1" applyBorder="1" applyAlignment="1" applyProtection="1">
      <alignment horizontal="center"/>
      <protection/>
    </xf>
    <xf numFmtId="0" fontId="11" fillId="0" borderId="0" xfId="21" applyFont="1" applyBorder="1" applyAlignment="1" applyProtection="1">
      <alignment horizontal="center"/>
      <protection/>
    </xf>
    <xf numFmtId="0" fontId="11" fillId="0" borderId="22" xfId="21" applyFont="1" applyBorder="1" applyAlignment="1" applyProtection="1">
      <alignment horizontal="center"/>
      <protection/>
    </xf>
    <xf numFmtId="0" fontId="3" fillId="2" borderId="25" xfId="21" applyFill="1" applyBorder="1" applyAlignment="1">
      <alignment horizontal="center"/>
      <protection/>
    </xf>
    <xf numFmtId="0" fontId="3" fillId="2" borderId="1" xfId="21" applyFill="1" applyBorder="1" applyAlignment="1">
      <alignment horizontal="center"/>
      <protection/>
    </xf>
    <xf numFmtId="0" fontId="3" fillId="2" borderId="23" xfId="21" applyFill="1" applyBorder="1" applyAlignment="1">
      <alignment horizontal="center"/>
      <protection/>
    </xf>
    <xf numFmtId="178" fontId="0" fillId="0" borderId="19" xfId="21" applyNumberFormat="1" applyFont="1" applyBorder="1" applyAlignment="1">
      <alignment horizontal="center"/>
      <protection/>
    </xf>
    <xf numFmtId="178" fontId="0" fillId="0" borderId="0" xfId="21" applyNumberFormat="1" applyFont="1" applyBorder="1" applyAlignment="1">
      <alignment horizontal="center"/>
      <protection/>
    </xf>
    <xf numFmtId="178" fontId="0" fillId="0" borderId="22" xfId="21" applyNumberFormat="1" applyFont="1" applyBorder="1" applyAlignment="1">
      <alignment horizontal="center"/>
      <protection/>
    </xf>
    <xf numFmtId="0" fontId="0" fillId="0" borderId="18" xfId="21" applyFont="1" applyBorder="1" applyAlignment="1">
      <alignment horizontal="center"/>
      <protection/>
    </xf>
    <xf numFmtId="0" fontId="20" fillId="0" borderId="8" xfId="21" applyFont="1" applyBorder="1" applyAlignment="1" applyProtection="1">
      <alignment horizontal="center"/>
      <protection/>
    </xf>
    <xf numFmtId="0" fontId="20" fillId="0" borderId="37" xfId="21" applyFont="1" applyBorder="1" applyAlignment="1" applyProtection="1">
      <alignment horizontal="center"/>
      <protection/>
    </xf>
    <xf numFmtId="0" fontId="21" fillId="0" borderId="0" xfId="21" applyFont="1" applyBorder="1" applyAlignment="1" applyProtection="1">
      <alignment horizontal="left"/>
      <protection/>
    </xf>
    <xf numFmtId="0" fontId="21" fillId="0" borderId="22" xfId="21" applyFont="1" applyBorder="1" applyAlignment="1" applyProtection="1">
      <alignment horizontal="left"/>
      <protection/>
    </xf>
    <xf numFmtId="0" fontId="7" fillId="0" borderId="38" xfId="21" applyFont="1" applyBorder="1" applyAlignment="1" applyProtection="1">
      <alignment horizontal="right"/>
      <protection/>
    </xf>
    <xf numFmtId="0" fontId="7" fillId="0" borderId="8" xfId="21" applyFont="1" applyBorder="1" applyAlignment="1" applyProtection="1">
      <alignment horizontal="right"/>
      <protection/>
    </xf>
    <xf numFmtId="0" fontId="7" fillId="0" borderId="19" xfId="21" applyFont="1" applyBorder="1" applyAlignment="1" applyProtection="1">
      <alignment horizontal="right"/>
      <protection/>
    </xf>
    <xf numFmtId="0" fontId="7" fillId="0" borderId="0" xfId="21" applyFont="1" applyBorder="1" applyAlignment="1" applyProtection="1">
      <alignment horizontal="right"/>
      <protection/>
    </xf>
    <xf numFmtId="0" fontId="21" fillId="0" borderId="8" xfId="21" applyFont="1" applyBorder="1" applyAlignment="1" applyProtection="1">
      <alignment horizontal="left"/>
      <protection/>
    </xf>
    <xf numFmtId="0" fontId="18" fillId="0" borderId="38" xfId="21" applyFont="1" applyBorder="1" applyAlignment="1">
      <alignment horizontal="center"/>
      <protection/>
    </xf>
    <xf numFmtId="0" fontId="18" fillId="0" borderId="8" xfId="21" applyFont="1" applyBorder="1" applyAlignment="1">
      <alignment horizontal="center"/>
      <protection/>
    </xf>
    <xf numFmtId="0" fontId="18" fillId="0" borderId="37" xfId="21" applyFont="1" applyBorder="1" applyAlignment="1">
      <alignment horizontal="center"/>
      <protection/>
    </xf>
    <xf numFmtId="0" fontId="8" fillId="0" borderId="25" xfId="21" applyFont="1" applyBorder="1" applyAlignment="1">
      <alignment horizontal="center"/>
      <protection/>
    </xf>
    <xf numFmtId="0" fontId="8" fillId="0" borderId="1" xfId="21" applyFont="1" applyBorder="1" applyAlignment="1">
      <alignment horizontal="center"/>
      <protection/>
    </xf>
    <xf numFmtId="0" fontId="18" fillId="0" borderId="19" xfId="21" applyFont="1" applyBorder="1" applyAlignment="1" applyProtection="1">
      <alignment horizontal="left"/>
      <protection/>
    </xf>
    <xf numFmtId="0" fontId="18" fillId="0" borderId="0" xfId="21" applyFont="1" applyBorder="1" applyAlignment="1" applyProtection="1">
      <alignment horizontal="left"/>
      <protection/>
    </xf>
    <xf numFmtId="0" fontId="18" fillId="0" borderId="22" xfId="21" applyFont="1" applyBorder="1" applyAlignment="1" applyProtection="1">
      <alignment horizontal="left"/>
      <protection/>
    </xf>
    <xf numFmtId="0" fontId="19" fillId="0" borderId="0" xfId="21" applyFont="1" applyBorder="1" applyAlignment="1" applyProtection="1">
      <alignment horizontal="center"/>
      <protection locked="0"/>
    </xf>
    <xf numFmtId="0" fontId="3" fillId="0" borderId="0" xfId="21" applyFont="1" applyBorder="1" applyAlignment="1" applyProtection="1">
      <alignment horizontal="center"/>
      <protection locked="0"/>
    </xf>
    <xf numFmtId="14" fontId="3" fillId="0" borderId="0" xfId="21" applyNumberFormat="1" applyFont="1" applyBorder="1" applyAlignment="1">
      <alignment horizontal="center"/>
      <protection/>
    </xf>
    <xf numFmtId="0" fontId="3" fillId="0" borderId="47" xfId="21" applyBorder="1" applyAlignment="1" applyProtection="1">
      <alignment horizontal="center"/>
      <protection locked="0"/>
    </xf>
    <xf numFmtId="0" fontId="3" fillId="0" borderId="18" xfId="21" applyBorder="1" applyAlignment="1" applyProtection="1">
      <alignment horizontal="center"/>
      <protection locked="0"/>
    </xf>
    <xf numFmtId="0" fontId="3" fillId="0" borderId="46" xfId="21" applyBorder="1" applyAlignment="1" applyProtection="1">
      <alignment horizontal="center"/>
      <protection locked="0"/>
    </xf>
    <xf numFmtId="1" fontId="0" fillId="0" borderId="12" xfId="21" applyNumberFormat="1" applyFont="1" applyBorder="1" applyAlignment="1" applyProtection="1">
      <alignment horizontal="center"/>
      <protection/>
    </xf>
    <xf numFmtId="1" fontId="0" fillId="0" borderId="42" xfId="21" applyNumberFormat="1" applyFont="1" applyBorder="1" applyAlignment="1" applyProtection="1">
      <alignment horizontal="center"/>
      <protection/>
    </xf>
    <xf numFmtId="49" fontId="21" fillId="0" borderId="8" xfId="21" applyNumberFormat="1" applyFont="1" applyBorder="1" applyAlignment="1" applyProtection="1">
      <alignment horizontal="left"/>
      <protection locked="0"/>
    </xf>
    <xf numFmtId="0" fontId="20" fillId="0" borderId="8" xfId="21" applyFont="1" applyBorder="1" applyAlignment="1" applyProtection="1">
      <alignment horizontal="center"/>
      <protection locked="0"/>
    </xf>
    <xf numFmtId="0" fontId="20" fillId="0" borderId="37" xfId="21" applyFont="1" applyBorder="1" applyAlignment="1" applyProtection="1">
      <alignment horizontal="center"/>
      <protection locked="0"/>
    </xf>
    <xf numFmtId="49" fontId="21" fillId="0" borderId="0" xfId="21" applyNumberFormat="1" applyFont="1" applyBorder="1" applyAlignment="1" applyProtection="1">
      <alignment horizontal="left"/>
      <protection locked="0"/>
    </xf>
    <xf numFmtId="49" fontId="21" fillId="0" borderId="22" xfId="21" applyNumberFormat="1" applyFont="1" applyBorder="1" applyAlignment="1" applyProtection="1">
      <alignment horizontal="left"/>
      <protection locked="0"/>
    </xf>
    <xf numFmtId="0" fontId="3" fillId="0" borderId="0" xfId="21">
      <alignment/>
      <protection/>
    </xf>
    <xf numFmtId="0" fontId="3" fillId="0" borderId="47" xfId="21" applyBorder="1" applyAlignment="1" applyProtection="1">
      <alignment horizontal="center"/>
      <protection/>
    </xf>
    <xf numFmtId="0" fontId="3" fillId="0" borderId="18" xfId="21" applyBorder="1" applyAlignment="1" applyProtection="1">
      <alignment horizontal="center"/>
      <protection/>
    </xf>
    <xf numFmtId="0" fontId="3" fillId="0" borderId="46" xfId="21" applyBorder="1" applyAlignment="1" applyProtection="1">
      <alignment horizontal="center"/>
      <protection/>
    </xf>
    <xf numFmtId="1" fontId="0" fillId="0" borderId="48" xfId="21" applyNumberFormat="1" applyFont="1" applyBorder="1" applyAlignment="1" applyProtection="1">
      <alignment horizontal="center"/>
      <protection/>
    </xf>
    <xf numFmtId="1" fontId="0" fillId="0" borderId="49" xfId="21" applyNumberFormat="1" applyFont="1" applyBorder="1" applyAlignment="1" applyProtection="1">
      <alignment horizontal="center"/>
      <protection/>
    </xf>
    <xf numFmtId="0" fontId="26" fillId="0" borderId="8" xfId="21" applyNumberFormat="1" applyFont="1" applyBorder="1" applyAlignment="1">
      <alignment horizontal="center"/>
      <protection/>
    </xf>
    <xf numFmtId="0" fontId="6" fillId="0" borderId="0" xfId="21" applyFont="1" applyBorder="1" applyAlignment="1" applyProtection="1">
      <alignment horizontal="center"/>
      <protection locked="0"/>
    </xf>
    <xf numFmtId="49" fontId="7" fillId="0" borderId="39" xfId="21" applyNumberFormat="1" applyFont="1" applyBorder="1" applyAlignment="1" applyProtection="1">
      <alignment horizontal="center"/>
      <protection/>
    </xf>
    <xf numFmtId="49" fontId="7" fillId="0" borderId="46" xfId="21" applyNumberFormat="1" applyFont="1" applyBorder="1" applyAlignment="1" applyProtection="1">
      <alignment horizontal="center"/>
      <protection/>
    </xf>
    <xf numFmtId="0" fontId="43" fillId="0" borderId="19" xfId="21" applyFont="1" applyFill="1" applyBorder="1" applyAlignment="1" applyProtection="1">
      <alignment horizontal="center"/>
      <protection locked="0"/>
    </xf>
    <xf numFmtId="0" fontId="43" fillId="0" borderId="0" xfId="21" applyFont="1" applyFill="1" applyBorder="1" applyAlignment="1" applyProtection="1">
      <alignment horizontal="center"/>
      <protection locked="0"/>
    </xf>
    <xf numFmtId="0" fontId="43" fillId="0" borderId="22" xfId="21" applyFont="1" applyFill="1" applyBorder="1" applyAlignment="1" applyProtection="1">
      <alignment horizontal="center"/>
      <protection locked="0"/>
    </xf>
    <xf numFmtId="0" fontId="7" fillId="0" borderId="38" xfId="21" applyFont="1" applyBorder="1" applyAlignment="1">
      <alignment horizontal="center"/>
      <protection/>
    </xf>
    <xf numFmtId="0" fontId="7" fillId="0" borderId="8" xfId="21" applyFont="1" applyBorder="1" applyAlignment="1">
      <alignment horizontal="center"/>
      <protection/>
    </xf>
    <xf numFmtId="0" fontId="7" fillId="0" borderId="37" xfId="21" applyFont="1" applyBorder="1" applyAlignment="1">
      <alignment horizontal="center"/>
      <protection/>
    </xf>
    <xf numFmtId="0" fontId="6" fillId="0" borderId="0" xfId="21" applyFont="1" applyFill="1" applyBorder="1" applyAlignment="1" applyProtection="1">
      <alignment horizontal="center"/>
      <protection locked="0"/>
    </xf>
    <xf numFmtId="0" fontId="6" fillId="0" borderId="22" xfId="21" applyFont="1" applyFill="1" applyBorder="1" applyAlignment="1" applyProtection="1">
      <alignment horizontal="center"/>
      <protection locked="0"/>
    </xf>
    <xf numFmtId="0" fontId="0" fillId="0" borderId="1" xfId="21" applyFont="1" applyBorder="1" applyAlignment="1" applyProtection="1">
      <alignment horizontal="left"/>
      <protection locked="0"/>
    </xf>
    <xf numFmtId="0" fontId="7" fillId="0" borderId="39" xfId="21" applyFont="1" applyBorder="1" applyAlignment="1">
      <alignment horizontal="center"/>
      <protection/>
    </xf>
    <xf numFmtId="0" fontId="7" fillId="0" borderId="18" xfId="21" applyFont="1" applyBorder="1" applyAlignment="1">
      <alignment horizontal="center"/>
      <protection/>
    </xf>
    <xf numFmtId="0" fontId="7" fillId="0" borderId="16" xfId="21" applyFont="1" applyBorder="1" applyAlignment="1">
      <alignment horizontal="center"/>
      <protection/>
    </xf>
    <xf numFmtId="16" fontId="6" fillId="0" borderId="0" xfId="21" applyNumberFormat="1" applyFont="1" applyBorder="1" applyAlignment="1" applyProtection="1">
      <alignment horizontal="center"/>
      <protection locked="0"/>
    </xf>
    <xf numFmtId="0" fontId="6" fillId="0" borderId="0" xfId="21" applyFont="1" applyBorder="1" applyAlignment="1" applyProtection="1">
      <alignment horizontal="left"/>
      <protection locked="0"/>
    </xf>
    <xf numFmtId="0" fontId="27" fillId="0" borderId="8" xfId="21" applyNumberFormat="1" applyFont="1" applyBorder="1" applyAlignment="1">
      <alignment horizontal="center"/>
      <protection/>
    </xf>
    <xf numFmtId="0" fontId="0" fillId="0" borderId="1" xfId="21" applyFont="1" applyBorder="1" applyAlignment="1" applyProtection="1">
      <alignment horizontal="left"/>
      <protection/>
    </xf>
    <xf numFmtId="0" fontId="6" fillId="0" borderId="0" xfId="21" applyFont="1" applyBorder="1" applyAlignment="1" applyProtection="1">
      <alignment horizontal="left"/>
      <protection/>
    </xf>
    <xf numFmtId="0" fontId="6" fillId="0" borderId="0" xfId="21" applyFont="1" applyBorder="1" applyAlignment="1" applyProtection="1">
      <alignment horizontal="center"/>
      <protection/>
    </xf>
    <xf numFmtId="0" fontId="6" fillId="0" borderId="22" xfId="21" applyFont="1" applyBorder="1" applyAlignment="1" applyProtection="1">
      <alignment horizontal="center"/>
      <protection/>
    </xf>
    <xf numFmtId="16" fontId="6" fillId="0" borderId="0" xfId="21" applyNumberFormat="1" applyFont="1" applyBorder="1" applyAlignment="1" applyProtection="1">
      <alignment horizontal="center"/>
      <protection/>
    </xf>
    <xf numFmtId="0" fontId="43" fillId="0" borderId="19" xfId="21" applyFont="1" applyBorder="1" applyAlignment="1" applyProtection="1">
      <alignment horizontal="center"/>
      <protection/>
    </xf>
    <xf numFmtId="0" fontId="43" fillId="0" borderId="0" xfId="21" applyFont="1" applyBorder="1" applyAlignment="1" applyProtection="1">
      <alignment horizontal="center"/>
      <protection/>
    </xf>
    <xf numFmtId="0" fontId="43" fillId="0" borderId="22" xfId="21" applyFont="1" applyBorder="1" applyAlignment="1" applyProtection="1">
      <alignment horizontal="center"/>
      <protection/>
    </xf>
    <xf numFmtId="0" fontId="21" fillId="0" borderId="0" xfId="21" applyFont="1" applyBorder="1" applyAlignment="1" applyProtection="1">
      <alignment horizontal="left"/>
      <protection locked="0"/>
    </xf>
    <xf numFmtId="0" fontId="21" fillId="0" borderId="22" xfId="21" applyFont="1" applyBorder="1" applyAlignment="1" applyProtection="1">
      <alignment horizontal="left"/>
      <protection locked="0"/>
    </xf>
    <xf numFmtId="0" fontId="3" fillId="0" borderId="0" xfId="21" applyFont="1" applyBorder="1" applyAlignment="1" applyProtection="1">
      <alignment horizontal="center"/>
      <protection/>
    </xf>
    <xf numFmtId="0" fontId="21" fillId="0" borderId="8" xfId="21" applyFont="1" applyBorder="1" applyAlignment="1" applyProtection="1">
      <alignment horizontal="left"/>
      <protection locked="0"/>
    </xf>
    <xf numFmtId="0" fontId="44" fillId="0" borderId="0" xfId="21" applyFont="1" applyBorder="1" applyAlignment="1" applyProtection="1">
      <alignment horizontal="center"/>
      <protection/>
    </xf>
    <xf numFmtId="0" fontId="42" fillId="0" borderId="19" xfId="21" applyFont="1" applyBorder="1" applyAlignment="1" applyProtection="1">
      <alignment horizontal="center"/>
      <protection/>
    </xf>
    <xf numFmtId="0" fontId="42" fillId="0" borderId="0" xfId="21" applyFont="1" applyBorder="1" applyAlignment="1" applyProtection="1">
      <alignment horizontal="center"/>
      <protection/>
    </xf>
    <xf numFmtId="0" fontId="42" fillId="0" borderId="22" xfId="21" applyFont="1" applyBorder="1" applyAlignment="1" applyProtection="1">
      <alignment horizontal="center"/>
      <protection/>
    </xf>
    <xf numFmtId="0" fontId="44" fillId="0" borderId="0" xfId="21" applyFont="1" applyBorder="1" applyAlignment="1" applyProtection="1">
      <alignment horizontal="left"/>
      <protection/>
    </xf>
    <xf numFmtId="0" fontId="47" fillId="0" borderId="1" xfId="21" applyFont="1" applyBorder="1" applyAlignment="1" applyProtection="1">
      <alignment horizontal="left"/>
      <protection/>
    </xf>
    <xf numFmtId="16" fontId="44" fillId="0" borderId="0" xfId="21" applyNumberFormat="1" applyFont="1" applyBorder="1" applyAlignment="1" applyProtection="1">
      <alignment horizontal="center"/>
      <protection/>
    </xf>
    <xf numFmtId="0" fontId="44" fillId="0" borderId="22" xfId="21" applyFont="1" applyBorder="1" applyAlignment="1" applyProtection="1">
      <alignment horizontal="center"/>
      <protection/>
    </xf>
  </cellXfs>
  <cellStyles count="9">
    <cellStyle name="Normal" xfId="0"/>
    <cellStyle name="Hyperlink" xfId="15"/>
    <cellStyle name="Followed Hyperlink" xfId="16"/>
    <cellStyle name="Comma" xfId="17"/>
    <cellStyle name="Comma [0]" xfId="18"/>
    <cellStyle name="Currency" xfId="19"/>
    <cellStyle name="Currency [0]" xfId="20"/>
    <cellStyle name="Normal_CR-ATV-V3"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638175</xdr:colOff>
      <xdr:row>43</xdr:row>
      <xdr:rowOff>19050</xdr:rowOff>
    </xdr:from>
    <xdr:to>
      <xdr:col>12</xdr:col>
      <xdr:colOff>47625</xdr:colOff>
      <xdr:row>44</xdr:row>
      <xdr:rowOff>38100</xdr:rowOff>
    </xdr:to>
    <xdr:sp>
      <xdr:nvSpPr>
        <xdr:cNvPr id="1" name="Rectangle 81"/>
        <xdr:cNvSpPr>
          <a:spLocks/>
        </xdr:cNvSpPr>
      </xdr:nvSpPr>
      <xdr:spPr>
        <a:xfrm>
          <a:off x="4762500" y="7791450"/>
          <a:ext cx="952500" cy="180975"/>
        </a:xfrm>
        <a:prstGeom prst="rect">
          <a:avLst/>
        </a:prstGeom>
        <a:solidFill>
          <a:srgbClr val="FFFFFF"/>
        </a:solidFill>
        <a:ln w="9525" cmpd="sng">
          <a:solidFill>
            <a:srgbClr val="FF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19050</xdr:colOff>
      <xdr:row>9</xdr:row>
      <xdr:rowOff>19050</xdr:rowOff>
    </xdr:from>
    <xdr:to>
      <xdr:col>11</xdr:col>
      <xdr:colOff>628650</xdr:colOff>
      <xdr:row>9</xdr:row>
      <xdr:rowOff>266700</xdr:rowOff>
    </xdr:to>
    <xdr:sp>
      <xdr:nvSpPr>
        <xdr:cNvPr id="2" name="Oval 14"/>
        <xdr:cNvSpPr>
          <a:spLocks/>
        </xdr:cNvSpPr>
      </xdr:nvSpPr>
      <xdr:spPr>
        <a:xfrm>
          <a:off x="5038725" y="1990725"/>
          <a:ext cx="609600" cy="247650"/>
        </a:xfrm>
        <a:prstGeom prst="ellips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18</xdr:row>
      <xdr:rowOff>76200</xdr:rowOff>
    </xdr:from>
    <xdr:to>
      <xdr:col>12</xdr:col>
      <xdr:colOff>0</xdr:colOff>
      <xdr:row>18</xdr:row>
      <xdr:rowOff>76200</xdr:rowOff>
    </xdr:to>
    <xdr:sp>
      <xdr:nvSpPr>
        <xdr:cNvPr id="3" name="Line 4"/>
        <xdr:cNvSpPr>
          <a:spLocks/>
        </xdr:cNvSpPr>
      </xdr:nvSpPr>
      <xdr:spPr>
        <a:xfrm>
          <a:off x="5667375" y="37338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323850</xdr:colOff>
      <xdr:row>9</xdr:row>
      <xdr:rowOff>85725</xdr:rowOff>
    </xdr:from>
    <xdr:to>
      <xdr:col>3</xdr:col>
      <xdr:colOff>323850</xdr:colOff>
      <xdr:row>9</xdr:row>
      <xdr:rowOff>85725</xdr:rowOff>
    </xdr:to>
    <xdr:sp>
      <xdr:nvSpPr>
        <xdr:cNvPr id="4" name="Line 7"/>
        <xdr:cNvSpPr>
          <a:spLocks/>
        </xdr:cNvSpPr>
      </xdr:nvSpPr>
      <xdr:spPr>
        <a:xfrm>
          <a:off x="2409825" y="20574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676275</xdr:colOff>
      <xdr:row>9</xdr:row>
      <xdr:rowOff>85725</xdr:rowOff>
    </xdr:from>
    <xdr:to>
      <xdr:col>11</xdr:col>
      <xdr:colOff>0</xdr:colOff>
      <xdr:row>9</xdr:row>
      <xdr:rowOff>219075</xdr:rowOff>
    </xdr:to>
    <xdr:sp>
      <xdr:nvSpPr>
        <xdr:cNvPr id="5" name="TextBox 15"/>
        <xdr:cNvSpPr txBox="1">
          <a:spLocks noChangeArrowheads="1"/>
        </xdr:cNvSpPr>
      </xdr:nvSpPr>
      <xdr:spPr>
        <a:xfrm>
          <a:off x="4800600" y="2057400"/>
          <a:ext cx="219075" cy="133350"/>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Km
</a:t>
          </a:r>
          <a:r>
            <a:rPr lang="en-US" cap="none" sz="1000" b="0" i="0" u="none" baseline="0">
              <a:latin typeface="Arial"/>
              <a:ea typeface="Arial"/>
              <a:cs typeface="Arial"/>
            </a:rPr>
            <a:t>
</a:t>
          </a:r>
        </a:p>
      </xdr:txBody>
    </xdr:sp>
    <xdr:clientData/>
  </xdr:twoCellAnchor>
  <xdr:twoCellAnchor>
    <xdr:from>
      <xdr:col>3</xdr:col>
      <xdr:colOff>47625</xdr:colOff>
      <xdr:row>9</xdr:row>
      <xdr:rowOff>238125</xdr:rowOff>
    </xdr:from>
    <xdr:to>
      <xdr:col>5</xdr:col>
      <xdr:colOff>257175</xdr:colOff>
      <xdr:row>9</xdr:row>
      <xdr:rowOff>238125</xdr:rowOff>
    </xdr:to>
    <xdr:sp>
      <xdr:nvSpPr>
        <xdr:cNvPr id="6" name="Line 31"/>
        <xdr:cNvSpPr>
          <a:spLocks/>
        </xdr:cNvSpPr>
      </xdr:nvSpPr>
      <xdr:spPr>
        <a:xfrm>
          <a:off x="2133600" y="2209800"/>
          <a:ext cx="89535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9</xdr:row>
      <xdr:rowOff>238125</xdr:rowOff>
    </xdr:from>
    <xdr:to>
      <xdr:col>7</xdr:col>
      <xdr:colOff>619125</xdr:colOff>
      <xdr:row>9</xdr:row>
      <xdr:rowOff>238125</xdr:rowOff>
    </xdr:to>
    <xdr:sp>
      <xdr:nvSpPr>
        <xdr:cNvPr id="7" name="Line 32"/>
        <xdr:cNvSpPr>
          <a:spLocks/>
        </xdr:cNvSpPr>
      </xdr:nvSpPr>
      <xdr:spPr>
        <a:xfrm>
          <a:off x="3152775" y="2209800"/>
          <a:ext cx="923925"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47625</xdr:colOff>
      <xdr:row>9</xdr:row>
      <xdr:rowOff>238125</xdr:rowOff>
    </xdr:from>
    <xdr:to>
      <xdr:col>8</xdr:col>
      <xdr:colOff>857250</xdr:colOff>
      <xdr:row>9</xdr:row>
      <xdr:rowOff>238125</xdr:rowOff>
    </xdr:to>
    <xdr:sp>
      <xdr:nvSpPr>
        <xdr:cNvPr id="8" name="Line 33"/>
        <xdr:cNvSpPr>
          <a:spLocks/>
        </xdr:cNvSpPr>
      </xdr:nvSpPr>
      <xdr:spPr>
        <a:xfrm>
          <a:off x="4171950" y="2209800"/>
          <a:ext cx="809625"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9</xdr:row>
      <xdr:rowOff>238125</xdr:rowOff>
    </xdr:from>
    <xdr:to>
      <xdr:col>2</xdr:col>
      <xdr:colOff>838200</xdr:colOff>
      <xdr:row>9</xdr:row>
      <xdr:rowOff>238125</xdr:rowOff>
    </xdr:to>
    <xdr:sp>
      <xdr:nvSpPr>
        <xdr:cNvPr id="9" name="Line 35"/>
        <xdr:cNvSpPr>
          <a:spLocks/>
        </xdr:cNvSpPr>
      </xdr:nvSpPr>
      <xdr:spPr>
        <a:xfrm flipH="1">
          <a:off x="1219200" y="2209800"/>
          <a:ext cx="809625"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10" name="Line 36"/>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17</xdr:row>
      <xdr:rowOff>0</xdr:rowOff>
    </xdr:from>
    <xdr:to>
      <xdr:col>11</xdr:col>
      <xdr:colOff>0</xdr:colOff>
      <xdr:row>17</xdr:row>
      <xdr:rowOff>0</xdr:rowOff>
    </xdr:to>
    <xdr:sp>
      <xdr:nvSpPr>
        <xdr:cNvPr id="11" name="Line 38"/>
        <xdr:cNvSpPr>
          <a:spLocks/>
        </xdr:cNvSpPr>
      </xdr:nvSpPr>
      <xdr:spPr>
        <a:xfrm>
          <a:off x="1181100" y="3467100"/>
          <a:ext cx="3838575"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18</xdr:row>
      <xdr:rowOff>0</xdr:rowOff>
    </xdr:from>
    <xdr:to>
      <xdr:col>14</xdr:col>
      <xdr:colOff>304800</xdr:colOff>
      <xdr:row>18</xdr:row>
      <xdr:rowOff>0</xdr:rowOff>
    </xdr:to>
    <xdr:sp>
      <xdr:nvSpPr>
        <xdr:cNvPr id="12" name="Line 39"/>
        <xdr:cNvSpPr>
          <a:spLocks/>
        </xdr:cNvSpPr>
      </xdr:nvSpPr>
      <xdr:spPr>
        <a:xfrm>
          <a:off x="1181100" y="3657600"/>
          <a:ext cx="5572125"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19</xdr:row>
      <xdr:rowOff>0</xdr:rowOff>
    </xdr:from>
    <xdr:to>
      <xdr:col>14</xdr:col>
      <xdr:colOff>295275</xdr:colOff>
      <xdr:row>19</xdr:row>
      <xdr:rowOff>0</xdr:rowOff>
    </xdr:to>
    <xdr:sp>
      <xdr:nvSpPr>
        <xdr:cNvPr id="13" name="Line 40"/>
        <xdr:cNvSpPr>
          <a:spLocks/>
        </xdr:cNvSpPr>
      </xdr:nvSpPr>
      <xdr:spPr>
        <a:xfrm>
          <a:off x="1181100" y="3857625"/>
          <a:ext cx="55626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9</xdr:row>
      <xdr:rowOff>238125</xdr:rowOff>
    </xdr:from>
    <xdr:to>
      <xdr:col>0</xdr:col>
      <xdr:colOff>571500</xdr:colOff>
      <xdr:row>9</xdr:row>
      <xdr:rowOff>238125</xdr:rowOff>
    </xdr:to>
    <xdr:sp>
      <xdr:nvSpPr>
        <xdr:cNvPr id="14" name="Line 43"/>
        <xdr:cNvSpPr>
          <a:spLocks/>
        </xdr:cNvSpPr>
      </xdr:nvSpPr>
      <xdr:spPr>
        <a:xfrm flipH="1">
          <a:off x="38100" y="2209800"/>
          <a:ext cx="5334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381000</xdr:colOff>
      <xdr:row>3</xdr:row>
      <xdr:rowOff>114300</xdr:rowOff>
    </xdr:from>
    <xdr:to>
      <xdr:col>1</xdr:col>
      <xdr:colOff>533400</xdr:colOff>
      <xdr:row>3</xdr:row>
      <xdr:rowOff>114300</xdr:rowOff>
    </xdr:to>
    <xdr:sp>
      <xdr:nvSpPr>
        <xdr:cNvPr id="15" name="Line 47"/>
        <xdr:cNvSpPr>
          <a:spLocks/>
        </xdr:cNvSpPr>
      </xdr:nvSpPr>
      <xdr:spPr>
        <a:xfrm>
          <a:off x="1019175" y="809625"/>
          <a:ext cx="1524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38100</xdr:colOff>
      <xdr:row>17</xdr:row>
      <xdr:rowOff>0</xdr:rowOff>
    </xdr:from>
    <xdr:to>
      <xdr:col>14</xdr:col>
      <xdr:colOff>304800</xdr:colOff>
      <xdr:row>17</xdr:row>
      <xdr:rowOff>0</xdr:rowOff>
    </xdr:to>
    <xdr:sp>
      <xdr:nvSpPr>
        <xdr:cNvPr id="16" name="Line 52"/>
        <xdr:cNvSpPr>
          <a:spLocks/>
        </xdr:cNvSpPr>
      </xdr:nvSpPr>
      <xdr:spPr>
        <a:xfrm>
          <a:off x="6096000" y="3467100"/>
          <a:ext cx="6572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66675</xdr:colOff>
      <xdr:row>2</xdr:row>
      <xdr:rowOff>0</xdr:rowOff>
    </xdr:from>
    <xdr:to>
      <xdr:col>11</xdr:col>
      <xdr:colOff>581025</xdr:colOff>
      <xdr:row>2</xdr:row>
      <xdr:rowOff>0</xdr:rowOff>
    </xdr:to>
    <xdr:sp>
      <xdr:nvSpPr>
        <xdr:cNvPr id="17" name="Line 58"/>
        <xdr:cNvSpPr>
          <a:spLocks/>
        </xdr:cNvSpPr>
      </xdr:nvSpPr>
      <xdr:spPr>
        <a:xfrm>
          <a:off x="4191000" y="523875"/>
          <a:ext cx="14097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19050</xdr:colOff>
      <xdr:row>0</xdr:row>
      <xdr:rowOff>19050</xdr:rowOff>
    </xdr:from>
    <xdr:to>
      <xdr:col>13</xdr:col>
      <xdr:colOff>342900</xdr:colOff>
      <xdr:row>0</xdr:row>
      <xdr:rowOff>238125</xdr:rowOff>
    </xdr:to>
    <xdr:sp>
      <xdr:nvSpPr>
        <xdr:cNvPr id="18" name="TextBox 60"/>
        <xdr:cNvSpPr txBox="1">
          <a:spLocks noChangeArrowheads="1"/>
        </xdr:cNvSpPr>
      </xdr:nvSpPr>
      <xdr:spPr>
        <a:xfrm>
          <a:off x="5686425" y="19050"/>
          <a:ext cx="714375" cy="21907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Page :</a:t>
          </a:r>
          <a:r>
            <a:rPr lang="en-US" cap="none" sz="1000" b="0" i="0" u="none" baseline="0">
              <a:latin typeface="Arial"/>
              <a:ea typeface="Arial"/>
              <a:cs typeface="Arial"/>
            </a:rPr>
            <a:t>
</a:t>
          </a:r>
        </a:p>
      </xdr:txBody>
    </xdr:sp>
    <xdr:clientData/>
  </xdr:twoCellAnchor>
  <xdr:twoCellAnchor>
    <xdr:from>
      <xdr:col>12</xdr:col>
      <xdr:colOff>200025</xdr:colOff>
      <xdr:row>2</xdr:row>
      <xdr:rowOff>0</xdr:rowOff>
    </xdr:from>
    <xdr:to>
      <xdr:col>13</xdr:col>
      <xdr:colOff>95250</xdr:colOff>
      <xdr:row>2</xdr:row>
      <xdr:rowOff>0</xdr:rowOff>
    </xdr:to>
    <xdr:sp>
      <xdr:nvSpPr>
        <xdr:cNvPr id="19" name="Line 62"/>
        <xdr:cNvSpPr>
          <a:spLocks/>
        </xdr:cNvSpPr>
      </xdr:nvSpPr>
      <xdr:spPr>
        <a:xfrm>
          <a:off x="5867400" y="52387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314325</xdr:colOff>
      <xdr:row>2</xdr:row>
      <xdr:rowOff>0</xdr:rowOff>
    </xdr:from>
    <xdr:to>
      <xdr:col>14</xdr:col>
      <xdr:colOff>161925</xdr:colOff>
      <xdr:row>2</xdr:row>
      <xdr:rowOff>0</xdr:rowOff>
    </xdr:to>
    <xdr:sp>
      <xdr:nvSpPr>
        <xdr:cNvPr id="20" name="Line 63"/>
        <xdr:cNvSpPr>
          <a:spLocks/>
        </xdr:cNvSpPr>
      </xdr:nvSpPr>
      <xdr:spPr>
        <a:xfrm>
          <a:off x="6372225" y="52387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47625</xdr:colOff>
      <xdr:row>9</xdr:row>
      <xdr:rowOff>238125</xdr:rowOff>
    </xdr:from>
    <xdr:to>
      <xdr:col>14</xdr:col>
      <xdr:colOff>285750</xdr:colOff>
      <xdr:row>9</xdr:row>
      <xdr:rowOff>238125</xdr:rowOff>
    </xdr:to>
    <xdr:sp>
      <xdr:nvSpPr>
        <xdr:cNvPr id="21" name="Line 72"/>
        <xdr:cNvSpPr>
          <a:spLocks/>
        </xdr:cNvSpPr>
      </xdr:nvSpPr>
      <xdr:spPr>
        <a:xfrm>
          <a:off x="5715000" y="2209800"/>
          <a:ext cx="1019175"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8</xdr:row>
      <xdr:rowOff>9525</xdr:rowOff>
    </xdr:from>
    <xdr:to>
      <xdr:col>0</xdr:col>
      <xdr:colOff>628650</xdr:colOff>
      <xdr:row>9</xdr:row>
      <xdr:rowOff>57150</xdr:rowOff>
    </xdr:to>
    <xdr:sp>
      <xdr:nvSpPr>
        <xdr:cNvPr id="22" name="TextBox 73"/>
        <xdr:cNvSpPr txBox="1">
          <a:spLocks noChangeArrowheads="1"/>
        </xdr:cNvSpPr>
      </xdr:nvSpPr>
      <xdr:spPr>
        <a:xfrm>
          <a:off x="9525" y="1733550"/>
          <a:ext cx="619125" cy="295275"/>
        </a:xfrm>
        <a:prstGeom prst="rect">
          <a:avLst/>
        </a:prstGeom>
        <a:solidFill>
          <a:srgbClr val="FFCC99"/>
        </a:solidFill>
        <a:ln w="9525" cmpd="sng">
          <a:noFill/>
        </a:ln>
      </xdr:spPr>
      <xdr:txBody>
        <a:bodyPr vertOverflow="clip" wrap="square"/>
        <a:p>
          <a:pPr algn="ctr">
            <a:defRPr/>
          </a:pPr>
          <a:r>
            <a:rPr lang="en-US" cap="none" sz="1000" b="1" i="0" u="none" baseline="0">
              <a:latin typeface="Arial"/>
              <a:ea typeface="Arial"/>
              <a:cs typeface="Arial"/>
            </a:rPr>
            <a:t>Bande : 
</a:t>
          </a:r>
          <a:r>
            <a:rPr lang="en-US" cap="none" sz="800" b="1" i="0" u="none" baseline="0">
              <a:latin typeface="Arial"/>
              <a:ea typeface="Arial"/>
              <a:cs typeface="Arial"/>
            </a:rPr>
            <a:t>MHz
</a:t>
          </a:r>
          <a:r>
            <a:rPr lang="en-US" cap="none" sz="1000" b="1" i="0" u="none" baseline="0">
              <a:latin typeface="Arial"/>
              <a:ea typeface="Arial"/>
              <a:cs typeface="Arial"/>
            </a:rPr>
            <a:t>
</a:t>
          </a:r>
        </a:p>
      </xdr:txBody>
    </xdr:sp>
    <xdr:clientData/>
  </xdr:twoCellAnchor>
  <xdr:twoCellAnchor>
    <xdr:from>
      <xdr:col>0</xdr:col>
      <xdr:colOff>28575</xdr:colOff>
      <xdr:row>27</xdr:row>
      <xdr:rowOff>152400</xdr:rowOff>
    </xdr:from>
    <xdr:to>
      <xdr:col>19</xdr:col>
      <xdr:colOff>38100</xdr:colOff>
      <xdr:row>85</xdr:row>
      <xdr:rowOff>28575</xdr:rowOff>
    </xdr:to>
    <xdr:sp>
      <xdr:nvSpPr>
        <xdr:cNvPr id="23" name="TextBox 75"/>
        <xdr:cNvSpPr txBox="1">
          <a:spLocks noChangeArrowheads="1"/>
        </xdr:cNvSpPr>
      </xdr:nvSpPr>
      <xdr:spPr>
        <a:xfrm>
          <a:off x="28575" y="5334000"/>
          <a:ext cx="8820150" cy="9267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MS Sans Serif"/>
              <a:ea typeface="MS Sans Serif"/>
              <a:cs typeface="MS Sans Serif"/>
            </a:rPr>
            <a:t>
J'ai réalisé l'ensemble de ce classeur afin de permettre à  chacun équipé d'Excel de pourvoir effectuer leur compte-rendu des concours ATV avec facilité puisque que le calcul des distances et des points se détermine automatiquement en fonction des renseignements rentrés.
j'ai essayé de respecter dans sa forme le document "A4-99-03" proposé par le" REF", mais avec quelques aménagement pour les besoins du tableur Excel, et  en  tenant compte de  quelques suggestions de Marc  F3YX  et  de Jean-Michel  F5AGO.
</a:t>
          </a:r>
          <a:r>
            <a:rPr lang="en-US" cap="none" sz="1000" b="1" i="0" u="sng" baseline="0">
              <a:solidFill>
                <a:srgbClr val="000000"/>
              </a:solidFill>
              <a:latin typeface="MS Sans Serif"/>
              <a:ea typeface="MS Sans Serif"/>
              <a:cs typeface="MS Sans Serif"/>
            </a:rPr>
            <a:t>Ces feuilles de calcul fonctionnent en mode verrouillé, toutes les zones devant êtres renseignées sont accessibles, le déverrouillage des zones protégées risque de conduire à effacer par erreur les formules de calcul et à rendre l'ensemble inexploitable.</a:t>
          </a:r>
          <a:r>
            <a:rPr lang="en-US" cap="none" sz="1000" b="0" i="0" u="none" baseline="0">
              <a:latin typeface="MS Sans Serif"/>
              <a:ea typeface="MS Sans Serif"/>
              <a:cs typeface="MS Sans Serif"/>
            </a:rPr>
            <a:t>
Au départ nous considèrerons que la feuille de compte-rendu </a:t>
          </a:r>
          <a:r>
            <a:rPr lang="en-US" cap="none" sz="1000" b="1" i="0" u="none" baseline="0">
              <a:latin typeface="MS Sans Serif"/>
              <a:ea typeface="MS Sans Serif"/>
              <a:cs typeface="MS Sans Serif"/>
            </a:rPr>
            <a:t>438,5 MHz, </a:t>
          </a:r>
          <a:r>
            <a:rPr lang="en-US" cap="none" sz="1000" b="0" i="0" u="none" baseline="0">
              <a:latin typeface="MS Sans Serif"/>
              <a:ea typeface="MS Sans Serif"/>
              <a:cs typeface="MS Sans Serif"/>
            </a:rPr>
            <a:t>sera la feuille de référence et devra être renseignée en premier pour que les caractères communs à la station ainsi que l'intitulé du concours et ses dates, se recopient automatiquement sur les autres feuilles. 
Donc  suivant  l' exemple ci-dessus il suffira d'opérer de la manière suivante :
1)-Les inscriptions portées en </a:t>
          </a:r>
          <a:r>
            <a:rPr lang="en-US" cap="none" sz="1000" b="1" i="0" u="none" baseline="0">
              <a:solidFill>
                <a:srgbClr val="FF0000"/>
              </a:solidFill>
              <a:latin typeface="MS Sans Serif"/>
              <a:ea typeface="MS Sans Serif"/>
              <a:cs typeface="MS Sans Serif"/>
            </a:rPr>
            <a:t>Rouge</a:t>
          </a:r>
          <a:r>
            <a:rPr lang="en-US" cap="none" sz="1000" b="0" i="0" u="none" baseline="0">
              <a:latin typeface="MS Sans Serif"/>
              <a:ea typeface="MS Sans Serif"/>
              <a:cs typeface="MS Sans Serif"/>
            </a:rPr>
            <a:t> sont à saisir </a:t>
          </a:r>
          <a:r>
            <a:rPr lang="en-US" cap="none" sz="1000" b="1" i="0" u="sng" baseline="0">
              <a:solidFill>
                <a:srgbClr val="000000"/>
              </a:solidFill>
              <a:latin typeface="MS Sans Serif"/>
              <a:ea typeface="MS Sans Serif"/>
              <a:cs typeface="MS Sans Serif"/>
            </a:rPr>
            <a:t>uniquement</a:t>
          </a:r>
          <a:r>
            <a:rPr lang="en-US" cap="none" sz="1000" b="0" i="0" u="sng" baseline="0">
              <a:latin typeface="MS Sans Serif"/>
              <a:ea typeface="MS Sans Serif"/>
              <a:cs typeface="MS Sans Serif"/>
            </a:rPr>
            <a:t> </a:t>
          </a:r>
          <a:r>
            <a:rPr lang="en-US" cap="none" sz="1000" b="0" i="0" u="none" baseline="0">
              <a:latin typeface="MS Sans Serif"/>
              <a:ea typeface="MS Sans Serif"/>
              <a:cs typeface="MS Sans Serif"/>
            </a:rPr>
            <a:t>sur la feuille   "</a:t>
          </a:r>
          <a:r>
            <a:rPr lang="en-US" cap="none" sz="1000" b="1" i="0" u="none" baseline="0">
              <a:latin typeface="MS Sans Serif"/>
              <a:ea typeface="MS Sans Serif"/>
              <a:cs typeface="MS Sans Serif"/>
            </a:rPr>
            <a:t>CONT438</a:t>
          </a:r>
          <a:r>
            <a:rPr lang="en-US" cap="none" sz="1000" b="0" i="0" u="none" baseline="0">
              <a:latin typeface="MS Sans Serif"/>
              <a:ea typeface="MS Sans Serif"/>
              <a:cs typeface="MS Sans Serif"/>
            </a:rPr>
            <a:t>" les autres feuilles</a:t>
          </a:r>
          <a:r>
            <a:rPr lang="en-US" cap="none" sz="1000" b="1" i="0" u="none" baseline="0">
              <a:solidFill>
                <a:srgbClr val="33CCCC"/>
              </a:solidFill>
              <a:latin typeface="MS Sans Serif"/>
              <a:ea typeface="MS Sans Serif"/>
              <a:cs typeface="MS Sans Serif"/>
            </a:rPr>
            <a:t>1,2GHz</a:t>
          </a:r>
          <a:r>
            <a:rPr lang="en-US" cap="none" sz="1000" b="0" i="0" u="none" baseline="0">
              <a:solidFill>
                <a:srgbClr val="339966"/>
              </a:solidFill>
              <a:latin typeface="MS Sans Serif"/>
              <a:ea typeface="MS Sans Serif"/>
              <a:cs typeface="MS Sans Serif"/>
            </a:rPr>
            <a:t>,</a:t>
          </a:r>
          <a:r>
            <a:rPr lang="en-US" cap="none" sz="1000" b="1" i="0" u="none" baseline="0">
              <a:solidFill>
                <a:srgbClr val="339966"/>
              </a:solidFill>
              <a:latin typeface="MS Sans Serif"/>
              <a:ea typeface="MS Sans Serif"/>
              <a:cs typeface="MS Sans Serif"/>
            </a:rPr>
            <a:t>2,3Ghz</a:t>
          </a:r>
          <a:r>
            <a:rPr lang="en-US" cap="none" sz="1000" b="1" i="0" u="none" baseline="0">
              <a:latin typeface="MS Sans Serif"/>
              <a:ea typeface="MS Sans Serif"/>
              <a:cs typeface="MS Sans Serif"/>
            </a:rPr>
            <a:t>,</a:t>
          </a:r>
          <a:r>
            <a:rPr lang="en-US" cap="none" sz="1000" b="0" i="0" u="none" baseline="0">
              <a:latin typeface="MS Sans Serif"/>
              <a:ea typeface="MS Sans Serif"/>
              <a:cs typeface="MS Sans Serif"/>
            </a:rPr>
            <a:t>etc,, seront renseignées  automatiquement ,(valider les saisies  avec la flèche droite du clavier directionnel, cela facilite le retour à la ligne et le saut dans les cellules à renseigner). Les  dates du concours et son intitulé seront à renseigner à chaque fois sur la feuille  " </a:t>
          </a:r>
          <a:r>
            <a:rPr lang="en-US" cap="none" sz="1000" b="1" i="0" u="none" baseline="0">
              <a:latin typeface="MS Sans Serif"/>
              <a:ea typeface="MS Sans Serif"/>
              <a:cs typeface="MS Sans Serif"/>
            </a:rPr>
            <a:t>CONT 438</a:t>
          </a:r>
          <a:r>
            <a:rPr lang="en-US" cap="none" sz="1000" b="0" i="0" u="none" baseline="0">
              <a:latin typeface="MS Sans Serif"/>
              <a:ea typeface="MS Sans Serif"/>
              <a:cs typeface="MS Sans Serif"/>
            </a:rPr>
            <a:t> "  bien entendu .
</a:t>
          </a:r>
          <a:r>
            <a:rPr lang="en-US" cap="none" sz="1000" b="0" i="0" u="none" baseline="0">
              <a:solidFill>
                <a:srgbClr val="000000"/>
              </a:solidFill>
              <a:latin typeface="MS Sans Serif"/>
              <a:ea typeface="MS Sans Serif"/>
              <a:cs typeface="MS Sans Serif"/>
            </a:rPr>
            <a:t>2)-Les indications en</a:t>
          </a:r>
          <a:r>
            <a:rPr lang="en-US" cap="none" sz="1000" b="1" i="0" u="none" baseline="0">
              <a:solidFill>
                <a:srgbClr val="99CC00"/>
              </a:solidFill>
              <a:latin typeface="MS Sans Serif"/>
              <a:ea typeface="MS Sans Serif"/>
              <a:cs typeface="MS Sans Serif"/>
            </a:rPr>
            <a:t> </a:t>
          </a:r>
          <a:r>
            <a:rPr lang="en-US" cap="none" sz="1000" b="1" i="0" u="none" baseline="0">
              <a:solidFill>
                <a:srgbClr val="0000FF"/>
              </a:solidFill>
              <a:latin typeface="MS Sans Serif"/>
              <a:ea typeface="MS Sans Serif"/>
              <a:cs typeface="MS Sans Serif"/>
            </a:rPr>
            <a:t>Bleu</a:t>
          </a:r>
          <a:r>
            <a:rPr lang="en-US" cap="none" sz="1000" b="0" i="0" u="none" baseline="0">
              <a:solidFill>
                <a:srgbClr val="99CC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seront renseignées sur chaque feuille en fonction de vos équipements et du code envoyé sur chaque bande . Pour l'inscription des reports donnés et reçus, il est  possible de  les saisir à la souris sur liste déroulante. Le bon fonctionnement du tableur dépendra des renseignements</a:t>
          </a:r>
          <a:r>
            <a:rPr lang="en-US" cap="none" sz="1000" b="0" i="0" u="none" baseline="0">
              <a:latin typeface="MS Sans Serif"/>
              <a:ea typeface="MS Sans Serif"/>
              <a:cs typeface="MS Sans Serif"/>
            </a:rPr>
            <a:t>
que vous aurez pris soin de rentrer, tous ont leur utilité. Nouveau l'intitulé des concours peut ête choisi sur liste déroulante .
3)-Les rappels (</a:t>
          </a:r>
          <a:r>
            <a:rPr lang="en-US" cap="none" sz="1000" b="1" i="0" u="none" baseline="0">
              <a:solidFill>
                <a:srgbClr val="FF00FF"/>
              </a:solidFill>
              <a:latin typeface="MS Sans Serif"/>
              <a:ea typeface="MS Sans Serif"/>
              <a:cs typeface="MS Sans Serif"/>
            </a:rPr>
            <a:t>"votre indicatif:?" ," votre Locator: ?", etc. ...</a:t>
          </a:r>
          <a:r>
            <a:rPr lang="en-US" cap="none" sz="1000" b="0" i="0" u="none" baseline="0">
              <a:latin typeface="MS Sans Serif"/>
              <a:ea typeface="MS Sans Serif"/>
              <a:cs typeface="MS Sans Serif"/>
            </a:rPr>
            <a:t>) vous invitent  à saisir ces renseignements indispensables, dans la feuille de calcul "</a:t>
          </a:r>
          <a:r>
            <a:rPr lang="en-US" cap="none" sz="1000" b="1" i="0" u="none" baseline="0">
              <a:latin typeface="MS Sans Serif"/>
              <a:ea typeface="MS Sans Serif"/>
              <a:cs typeface="MS Sans Serif"/>
            </a:rPr>
            <a:t>CONT 438</a:t>
          </a:r>
          <a:r>
            <a:rPr lang="en-US" cap="none" sz="1000" b="0" i="0" u="none" baseline="0">
              <a:latin typeface="MS Sans Serif"/>
              <a:ea typeface="MS Sans Serif"/>
              <a:cs typeface="MS Sans Serif"/>
            </a:rPr>
            <a:t>" lorsque la saisie est effectuée ces rappels s'effacent,  les autres feuilles seront renseignées automatiquement, noter que le rappel </a:t>
          </a:r>
          <a:r>
            <a:rPr lang="en-US" cap="none" sz="1000" b="0" i="0" u="none" baseline="0">
              <a:solidFill>
                <a:srgbClr val="FF00FF"/>
              </a:solidFill>
              <a:latin typeface="MS Sans Serif"/>
              <a:ea typeface="MS Sans Serif"/>
              <a:cs typeface="MS Sans Serif"/>
            </a:rPr>
            <a:t>"</a:t>
          </a:r>
          <a:r>
            <a:rPr lang="en-US" cap="none" sz="1000" b="1" i="0" u="none" baseline="0">
              <a:solidFill>
                <a:srgbClr val="FF00FF"/>
              </a:solidFill>
              <a:latin typeface="MS Sans Serif"/>
              <a:ea typeface="MS Sans Serif"/>
              <a:cs typeface="MS Sans Serif"/>
            </a:rPr>
            <a:t>code envoyé ?</a:t>
          </a:r>
          <a:r>
            <a:rPr lang="en-US" cap="none" sz="1000" b="0" i="0" u="none" baseline="0">
              <a:solidFill>
                <a:srgbClr val="FF00FF"/>
              </a:solidFill>
              <a:latin typeface="MS Sans Serif"/>
              <a:ea typeface="MS Sans Serif"/>
              <a:cs typeface="MS Sans Serif"/>
            </a:rPr>
            <a:t>"</a:t>
          </a:r>
          <a:r>
            <a:rPr lang="en-US" cap="none" sz="1000" b="0" i="0" u="none" baseline="0">
              <a:latin typeface="MS Sans Serif"/>
              <a:ea typeface="MS Sans Serif"/>
              <a:cs typeface="MS Sans Serif"/>
            </a:rPr>
            <a:t> ne sera demandé sur  chaque feuille que dans la mesure ou vous aurez déclaré être QRV en émission, </a:t>
          </a:r>
          <a:r>
            <a:rPr lang="en-US" cap="none" sz="1000" b="1" i="0" u="none" baseline="0">
              <a:latin typeface="MS Sans Serif"/>
              <a:ea typeface="MS Sans Serif"/>
              <a:cs typeface="MS Sans Serif"/>
            </a:rPr>
            <a:t>si vous vous déclarez être QRV en</a:t>
          </a:r>
          <a:r>
            <a:rPr lang="en-US" cap="none" sz="1000" b="0" i="0" u="none" baseline="0">
              <a:latin typeface="MS Sans Serif"/>
              <a:ea typeface="MS Sans Serif"/>
              <a:cs typeface="MS Sans Serif"/>
            </a:rPr>
            <a:t> </a:t>
          </a:r>
          <a:r>
            <a:rPr lang="en-US" cap="none" sz="1000" b="1" i="0" u="none" baseline="0">
              <a:latin typeface="MS Sans Serif"/>
              <a:ea typeface="MS Sans Serif"/>
              <a:cs typeface="MS Sans Serif"/>
            </a:rPr>
            <a:t>émission et que votre code envoyé est absent, le calcul ne sera pas possible.</a:t>
          </a:r>
          <a:r>
            <a:rPr lang="en-US" cap="none" sz="1000" b="0" i="0" u="none" baseline="0">
              <a:latin typeface="MS Sans Serif"/>
              <a:ea typeface="MS Sans Serif"/>
              <a:cs typeface="MS Sans Serif"/>
            </a:rPr>
            <a:t> 
4</a:t>
          </a:r>
          <a:r>
            <a:rPr lang="en-US" cap="none" sz="1000" b="0" i="0" u="none" baseline="0">
              <a:solidFill>
                <a:srgbClr val="000000"/>
              </a:solidFill>
              <a:latin typeface="MS Sans Serif"/>
              <a:ea typeface="MS Sans Serif"/>
              <a:cs typeface="MS Sans Serif"/>
            </a:rPr>
            <a:t>)-Saisir  à l'identique de l'exemple la date du QSO sous peine d'avoir une colonne trop étroite, la saisie 12/12/2005  se convertit en 12/12/05 .
</a:t>
          </a:r>
          <a:r>
            <a:rPr lang="en-US" cap="none" sz="1000" b="0" i="0" u="none" baseline="0">
              <a:latin typeface="MS Sans Serif"/>
              <a:ea typeface="MS Sans Serif"/>
              <a:cs typeface="MS Sans Serif"/>
            </a:rPr>
            <a:t>
5</a:t>
          </a:r>
          <a:r>
            <a:rPr lang="en-US" cap="none" sz="1000" b="1" i="0" u="none" baseline="0">
              <a:latin typeface="MS Sans Serif"/>
              <a:ea typeface="MS Sans Serif"/>
              <a:cs typeface="MS Sans Serif"/>
            </a:rPr>
            <a:t>)-Attention seulement deux reports supérieurs à </a:t>
          </a:r>
          <a:r>
            <a:rPr lang="en-US" cap="none" sz="1000" b="1" i="0" u="none" baseline="0">
              <a:solidFill>
                <a:srgbClr val="FF0000"/>
              </a:solidFill>
              <a:latin typeface="MS Sans Serif"/>
              <a:ea typeface="MS Sans Serif"/>
              <a:cs typeface="MS Sans Serif"/>
            </a:rPr>
            <a:t>( B1 ) </a:t>
          </a:r>
          <a:r>
            <a:rPr lang="en-US" cap="none" sz="1000" b="1" i="0" u="none" baseline="0">
              <a:latin typeface="MS Sans Serif"/>
              <a:ea typeface="MS Sans Serif"/>
              <a:cs typeface="MS Sans Serif"/>
            </a:rPr>
            <a:t>avec la présence du </a:t>
          </a:r>
          <a:r>
            <a:rPr lang="en-US" cap="none" sz="1000" b="1" i="0" u="none" baseline="0">
              <a:solidFill>
                <a:srgbClr val="FF0000"/>
              </a:solidFill>
              <a:latin typeface="MS Sans Serif"/>
              <a:ea typeface="MS Sans Serif"/>
              <a:cs typeface="MS Sans Serif"/>
            </a:rPr>
            <a:t>code reçu</a:t>
          </a:r>
          <a:r>
            <a:rPr lang="en-US" cap="none" sz="1000" b="1" i="0" u="none" baseline="0">
              <a:latin typeface="MS Sans Serif"/>
              <a:ea typeface="MS Sans Serif"/>
              <a:cs typeface="MS Sans Serif"/>
            </a:rPr>
            <a:t> et de la </a:t>
          </a:r>
          <a:r>
            <a:rPr lang="en-US" cap="none" sz="1000" b="1" i="0" u="none" baseline="0">
              <a:solidFill>
                <a:srgbClr val="FF0000"/>
              </a:solidFill>
              <a:latin typeface="MS Sans Serif"/>
              <a:ea typeface="MS Sans Serif"/>
              <a:cs typeface="MS Sans Serif"/>
            </a:rPr>
            <a:t>classe</a:t>
          </a:r>
          <a:r>
            <a:rPr lang="en-US" cap="none" sz="1000" b="1" i="0" u="none" baseline="0">
              <a:latin typeface="MS Sans Serif"/>
              <a:ea typeface="MS Sans Serif"/>
              <a:cs typeface="MS Sans Serif"/>
            </a:rPr>
            <a:t> à </a:t>
          </a:r>
          <a:r>
            <a:rPr lang="en-US" cap="none" sz="1200" b="1" i="0" u="none" baseline="0">
              <a:solidFill>
                <a:srgbClr val="0000FF"/>
              </a:solidFill>
              <a:latin typeface="MS Sans Serif"/>
              <a:ea typeface="MS Sans Serif"/>
              <a:cs typeface="MS Sans Serif"/>
            </a:rPr>
            <a:t>(</a:t>
          </a:r>
          <a:r>
            <a:rPr lang="en-US" cap="none" sz="1200" b="1" i="0" u="none" baseline="0">
              <a:solidFill>
                <a:srgbClr val="0000FF"/>
              </a:solidFill>
              <a:latin typeface="Arial"/>
              <a:ea typeface="Arial"/>
              <a:cs typeface="Arial"/>
            </a:rPr>
            <a:t>1</a:t>
          </a:r>
          <a:r>
            <a:rPr lang="en-US" cap="none" sz="1200" b="1" i="0" u="none" baseline="0">
              <a:solidFill>
                <a:srgbClr val="0000FF"/>
              </a:solidFill>
              <a:latin typeface="MS Sans Serif"/>
              <a:ea typeface="MS Sans Serif"/>
              <a:cs typeface="MS Sans Serif"/>
            </a:rPr>
            <a:t>)</a:t>
          </a:r>
          <a:r>
            <a:rPr lang="en-US" cap="none" sz="1000" b="1" i="0" u="none" baseline="0">
              <a:latin typeface="MS Sans Serif"/>
              <a:ea typeface="MS Sans Serif"/>
              <a:cs typeface="MS Sans Serif"/>
            </a:rPr>
            <a:t>, font apparaitre le coefficient multiplicateur maximum pour la bande et la feuille de calcul considérée. La classe se détermine  automatiquement,  cocher les cases (Emission, Réception ),présentes sous votre indicatif et cela suivant votre statut sur la bande de fréquence considérée.
(</a:t>
          </a:r>
          <a:r>
            <a:rPr lang="en-US" cap="none" sz="1000" b="1" i="0" u="none" baseline="0">
              <a:solidFill>
                <a:srgbClr val="0000FF"/>
              </a:solidFill>
              <a:latin typeface="MS Sans Serif"/>
              <a:ea typeface="MS Sans Serif"/>
              <a:cs typeface="MS Sans Serif"/>
            </a:rPr>
            <a:t>QRV E/R + Code envoyé présent = Classe</a:t>
          </a:r>
          <a:r>
            <a:rPr lang="en-US" cap="none" sz="1200" b="1" i="0" u="none" baseline="0">
              <a:solidFill>
                <a:srgbClr val="0000FF"/>
              </a:solidFill>
              <a:latin typeface="MS Sans Serif"/>
              <a:ea typeface="MS Sans Serif"/>
              <a:cs typeface="MS Sans Serif"/>
            </a:rPr>
            <a:t> (1)</a:t>
          </a:r>
          <a:r>
            <a:rPr lang="en-US" cap="none" sz="1000" b="1" i="0" u="none" baseline="0">
              <a:latin typeface="MS Sans Serif"/>
              <a:ea typeface="MS Sans Serif"/>
              <a:cs typeface="MS Sans Serif"/>
            </a:rPr>
            <a:t>, si une seule case est cochée la classe reste à </a:t>
          </a:r>
          <a:r>
            <a:rPr lang="en-US" cap="none" sz="1200" b="1" i="0" u="none" baseline="0">
              <a:solidFill>
                <a:srgbClr val="0000FF"/>
              </a:solidFill>
              <a:latin typeface="MS Sans Serif"/>
              <a:ea typeface="MS Sans Serif"/>
              <a:cs typeface="MS Sans Serif"/>
            </a:rPr>
            <a:t>(</a:t>
          </a:r>
          <a:r>
            <a:rPr lang="en-US" cap="none" sz="1200" b="1" i="0" u="none" baseline="0">
              <a:solidFill>
                <a:srgbClr val="0000FF"/>
              </a:solidFill>
              <a:latin typeface="Arial"/>
              <a:ea typeface="Arial"/>
              <a:cs typeface="Arial"/>
            </a:rPr>
            <a:t>2</a:t>
          </a:r>
          <a:r>
            <a:rPr lang="en-US" cap="none" sz="1200" b="1" i="0" u="none" baseline="0">
              <a:solidFill>
                <a:srgbClr val="0000FF"/>
              </a:solidFill>
              <a:latin typeface="MS Sans Serif"/>
              <a:ea typeface="MS Sans Serif"/>
              <a:cs typeface="MS Sans Serif"/>
            </a:rPr>
            <a:t>)</a:t>
          </a:r>
          <a:r>
            <a:rPr lang="en-US" cap="none" sz="1000" b="1" i="0" u="none" baseline="0">
              <a:latin typeface="MS Sans Serif"/>
              <a:ea typeface="MS Sans Serif"/>
              <a:cs typeface="MS Sans Serif"/>
            </a:rPr>
            <a:t> et ne permet que le calcul pour un qso unilatéral, faites l'essai sur l'exemple ci-dessus. (Si aucune case n'est cochée le rappel </a:t>
          </a:r>
          <a:r>
            <a:rPr lang="en-US" cap="none" sz="1000" b="1" i="0" u="none" baseline="0">
              <a:solidFill>
                <a:srgbClr val="FF00FF"/>
              </a:solidFill>
              <a:latin typeface="MS Sans Serif"/>
              <a:ea typeface="MS Sans Serif"/>
              <a:cs typeface="MS Sans Serif"/>
            </a:rPr>
            <a:t>( QRV ? ) </a:t>
          </a:r>
          <a:r>
            <a:rPr lang="en-US" cap="none" sz="1000" b="1" i="0" u="none" baseline="0">
              <a:latin typeface="MS Sans Serif"/>
              <a:ea typeface="MS Sans Serif"/>
              <a:cs typeface="MS Sans Serif"/>
            </a:rPr>
            <a:t>est présent sous la cellule bande de fréquence et aucun calcul n'est possible.</a:t>
          </a:r>
          <a:r>
            <a:rPr lang="en-US" cap="none" sz="1000" b="0" i="0" u="none" baseline="0">
              <a:latin typeface="MS Sans Serif"/>
              <a:ea typeface="MS Sans Serif"/>
              <a:cs typeface="MS Sans Serif"/>
            </a:rPr>
            <a:t>
6</a:t>
          </a:r>
          <a:r>
            <a:rPr lang="en-US" cap="none" sz="1000" b="0" i="0" u="none" baseline="0">
              <a:solidFill>
                <a:srgbClr val="000000"/>
              </a:solidFill>
              <a:latin typeface="MS Sans Serif"/>
              <a:ea typeface="MS Sans Serif"/>
              <a:cs typeface="MS Sans Serif"/>
            </a:rPr>
            <a:t>)-Le total des points, le nombre de contacts, et les caractéristiques du DX, s'affichent automatiquement .La date de la rédaction du rapport s'inscrit de la même manière.</a:t>
          </a:r>
          <a:r>
            <a:rPr lang="en-US" cap="none" sz="1000" b="0" i="0" u="none" baseline="0">
              <a:solidFill>
                <a:srgbClr val="99CC00"/>
              </a:solidFill>
              <a:latin typeface="MS Sans Serif"/>
              <a:ea typeface="MS Sans Serif"/>
              <a:cs typeface="MS Sans Serif"/>
            </a:rPr>
            <a:t>.  
</a:t>
          </a:r>
          <a:r>
            <a:rPr lang="en-US" cap="none" sz="1000" b="0" i="0" u="none" baseline="0">
              <a:latin typeface="MS Sans Serif"/>
              <a:ea typeface="MS Sans Serif"/>
              <a:cs typeface="MS Sans Serif"/>
            </a:rPr>
            <a:t>
7</a:t>
          </a:r>
          <a:r>
            <a:rPr lang="en-US" cap="none" sz="1000" b="0" i="0" u="none" baseline="0">
              <a:solidFill>
                <a:srgbClr val="000000"/>
              </a:solidFill>
              <a:latin typeface="MS Sans Serif"/>
              <a:ea typeface="MS Sans Serif"/>
              <a:cs typeface="MS Sans Serif"/>
            </a:rPr>
            <a:t>)-Après la saisie du Locator de votre correspondant si les indications suivantes (########)(VALEUR!) apparaissent respectivement dans les cases QRB et Points, assurez vous de la bonne saisie du Locator de votre correspondant et du vôtre, le plus souvent c'est du à la saisie de la lettre "O" au lieu du chiffre Zéro "0" ou l'inverse.</a:t>
          </a:r>
          <a:r>
            <a:rPr lang="en-US" cap="none" sz="1000" b="0" i="0" u="none" baseline="0">
              <a:solidFill>
                <a:srgbClr val="008000"/>
              </a:solidFill>
              <a:latin typeface="MS Sans Serif"/>
              <a:ea typeface="MS Sans Serif"/>
              <a:cs typeface="MS Sans Serif"/>
            </a:rPr>
            <a:t>
</a:t>
          </a:r>
          <a:r>
            <a:rPr lang="en-US" cap="none" sz="1000" b="0" i="0" u="none" baseline="0">
              <a:latin typeface="MS Sans Serif"/>
              <a:ea typeface="MS Sans Serif"/>
              <a:cs typeface="MS Sans Serif"/>
            </a:rPr>
            <a:t>8)-Le bouton " </a:t>
          </a:r>
          <a:r>
            <a:rPr lang="en-US" cap="none" sz="1000" b="1" i="0" u="none" baseline="0">
              <a:solidFill>
                <a:srgbClr val="FF0000"/>
              </a:solidFill>
              <a:latin typeface="MS Sans Serif"/>
              <a:ea typeface="MS Sans Serif"/>
              <a:cs typeface="MS Sans Serif"/>
            </a:rPr>
            <a:t>Reset</a:t>
          </a:r>
          <a:r>
            <a:rPr lang="en-US" cap="none" sz="1000" b="0" i="0" u="none" baseline="0">
              <a:latin typeface="MS Sans Serif"/>
              <a:ea typeface="MS Sans Serif"/>
              <a:cs typeface="MS Sans Serif"/>
            </a:rPr>
            <a:t> " vous permettra d'effacer sans risque vos saisies contenues dans le compte rendu , ce bouton est lié à une macro, ce qui implique que votre sécurité macro dans Excel soit au minimum sur le niveau moyen, à l' ouverture de ce fichier un panneau peut vous demander si vous souhaitez désactiver ou activer les macros, cliquer sur activer pour rendre actif le bouton Reset .
9</a:t>
          </a:r>
          <a:r>
            <a:rPr lang="en-US" cap="none" sz="1000" b="0" i="0" u="none" baseline="0">
              <a:solidFill>
                <a:srgbClr val="000000"/>
              </a:solidFill>
              <a:latin typeface="MS Sans Serif"/>
              <a:ea typeface="MS Sans Serif"/>
              <a:cs typeface="MS Sans Serif"/>
            </a:rPr>
            <a:t>)-Pour modifier le niveau de sécurité des macros dans Excel, dans la barre de tâches cliquer sur Outils, ensuite sur Macros, dans la liste de choix  cliquer sur  Sécurité,  dans la fenêtre qui s'ouvre choisir niveau de sécurité moyen.
</a:t>
          </a:r>
          <a:r>
            <a:rPr lang="en-US" cap="none" sz="1000" b="0" i="0" u="none" baseline="0">
              <a:solidFill>
                <a:srgbClr val="008000"/>
              </a:solidFill>
              <a:latin typeface="MS Sans Serif"/>
              <a:ea typeface="MS Sans Serif"/>
              <a:cs typeface="MS Sans Serif"/>
            </a:rPr>
            <a:t>
</a:t>
          </a:r>
          <a:r>
            <a:rPr lang="en-US" cap="none" sz="1000" b="1" i="0" u="sng" baseline="0">
              <a:solidFill>
                <a:srgbClr val="008000"/>
              </a:solidFill>
              <a:latin typeface="MS Sans Serif"/>
              <a:ea typeface="MS Sans Serif"/>
              <a:cs typeface="MS Sans Serif"/>
            </a:rPr>
            <a:t>10)-Impression des documents </a:t>
          </a:r>
          <a:r>
            <a:rPr lang="en-US" cap="none" sz="1000" b="0" i="0" u="none" baseline="0">
              <a:solidFill>
                <a:srgbClr val="008000"/>
              </a:solidFill>
              <a:latin typeface="MS Sans Serif"/>
              <a:ea typeface="MS Sans Serif"/>
              <a:cs typeface="MS Sans Serif"/>
            </a:rPr>
            <a:t>:les marges droite et gauche, sont réglées sur 1,5 cm, si votre imprimante l'accepte , vous pouvez les réduire à 1 cm, en allant dans fichier, mise en page, marges , cela permet de redonner un peu d'espace au document.</a:t>
          </a:r>
          <a:r>
            <a:rPr lang="en-US" cap="none" sz="1000" b="0" i="0" u="none" baseline="0">
              <a:latin typeface="MS Sans Serif"/>
              <a:ea typeface="MS Sans Serif"/>
              <a:cs typeface="MS Sans Serif"/>
            </a:rPr>
            <a:t>
   </a:t>
          </a:r>
          <a:r>
            <a:rPr lang="en-US" cap="none" sz="1000" b="0" i="0" u="none" baseline="0">
              <a:solidFill>
                <a:srgbClr val="0000FF"/>
              </a:solidFill>
              <a:latin typeface="MS Sans Serif"/>
              <a:ea typeface="MS Sans Serif"/>
              <a:cs typeface="MS Sans Serif"/>
            </a:rPr>
            <a:t>73 de : . F6IQG
   </a:t>
          </a:r>
          <a:r>
            <a:rPr lang="en-US" cap="none" sz="1100" b="0" i="0" u="none" baseline="0">
              <a:solidFill>
                <a:srgbClr val="0000FF"/>
              </a:solidFill>
              <a:latin typeface="Arial"/>
              <a:ea typeface="Arial"/>
              <a:cs typeface="Arial"/>
            </a:rPr>
            <a:t>©</a:t>
          </a:r>
          <a:r>
            <a:rPr lang="en-US" cap="none" sz="1000" b="0" i="0" u="none" baseline="0">
              <a:solidFill>
                <a:srgbClr val="0000FF"/>
              </a:solidFill>
              <a:latin typeface="MS Sans Serif"/>
              <a:ea typeface="MS Sans Serif"/>
              <a:cs typeface="MS Sans Serif"/>
            </a:rPr>
            <a:t> Jacques GODOU </a:t>
          </a:r>
          <a:r>
            <a:rPr lang="en-US" cap="none" sz="1000" b="0" i="0" u="none" baseline="0">
              <a:latin typeface="MS Sans Serif"/>
              <a:ea typeface="MS Sans Serif"/>
              <a:cs typeface="MS Sans Serif"/>
            </a:rPr>
            <a:t>
      </a:t>
          </a:r>
          <a:r>
            <a:rPr lang="en-US" cap="none" sz="1000" b="0" i="0" u="none" baseline="0">
              <a:solidFill>
                <a:srgbClr val="0000FF"/>
              </a:solidFill>
              <a:latin typeface="MS Sans Serif"/>
              <a:ea typeface="MS Sans Serif"/>
              <a:cs typeface="MS Sans Serif"/>
            </a:rPr>
            <a:t>f6iqg@orange.fr                                                                                                                                       VERSION  5,01</a:t>
          </a:r>
        </a:p>
      </xdr:txBody>
    </xdr:sp>
    <xdr:clientData/>
  </xdr:twoCellAnchor>
  <xdr:twoCellAnchor>
    <xdr:from>
      <xdr:col>0</xdr:col>
      <xdr:colOff>9525</xdr:colOff>
      <xdr:row>15</xdr:row>
      <xdr:rowOff>9525</xdr:rowOff>
    </xdr:from>
    <xdr:to>
      <xdr:col>16</xdr:col>
      <xdr:colOff>0</xdr:colOff>
      <xdr:row>15</xdr:row>
      <xdr:rowOff>161925</xdr:rowOff>
    </xdr:to>
    <xdr:sp>
      <xdr:nvSpPr>
        <xdr:cNvPr id="24" name="Line 77"/>
        <xdr:cNvSpPr>
          <a:spLocks/>
        </xdr:cNvSpPr>
      </xdr:nvSpPr>
      <xdr:spPr>
        <a:xfrm flipV="1">
          <a:off x="9525" y="3114675"/>
          <a:ext cx="6800850" cy="152400"/>
        </a:xfrm>
        <a:prstGeom prst="line">
          <a:avLst/>
        </a:prstGeom>
        <a:noFill/>
        <a:ln w="19050"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57150</xdr:colOff>
      <xdr:row>0</xdr:row>
      <xdr:rowOff>38100</xdr:rowOff>
    </xdr:from>
    <xdr:to>
      <xdr:col>19</xdr:col>
      <xdr:colOff>47625</xdr:colOff>
      <xdr:row>27</xdr:row>
      <xdr:rowOff>0</xdr:rowOff>
    </xdr:to>
    <xdr:sp>
      <xdr:nvSpPr>
        <xdr:cNvPr id="25" name="TextBox 83"/>
        <xdr:cNvSpPr txBox="1">
          <a:spLocks noChangeArrowheads="1"/>
        </xdr:cNvSpPr>
      </xdr:nvSpPr>
      <xdr:spPr>
        <a:xfrm>
          <a:off x="6867525" y="38100"/>
          <a:ext cx="1990725" cy="51435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r>
            <a:rPr lang="en-US" cap="none" sz="1000" b="1" i="1" u="sng" baseline="0">
              <a:solidFill>
                <a:srgbClr val="008000"/>
              </a:solidFill>
              <a:latin typeface="Arial"/>
              <a:ea typeface="Arial"/>
              <a:cs typeface="Arial"/>
            </a:rPr>
            <a:t>Département à Saisir:</a:t>
          </a:r>
          <a:r>
            <a:rPr lang="en-US" cap="none" sz="1000" b="1" i="1" u="none" baseline="0">
              <a:solidFill>
                <a:srgbClr val="008000"/>
              </a:solidFill>
              <a:latin typeface="Arial"/>
              <a:ea typeface="Arial"/>
              <a:cs typeface="Arial"/>
            </a:rPr>
            <a:t> </a:t>
          </a:r>
          <a:r>
            <a:rPr lang="en-US" cap="none" sz="1000" b="0" i="0" u="none" baseline="0">
              <a:latin typeface="Arial"/>
              <a:ea typeface="Arial"/>
              <a:cs typeface="Arial"/>
            </a:rPr>
            <a:t>
Le n° du département du lieu de trafic, important pour le correcteur afin de  rapprocher le Locator donné, surtout en portable.
</a:t>
          </a:r>
          <a:r>
            <a:rPr lang="en-US" cap="none" sz="1000" b="1" i="1" u="sng" baseline="0">
              <a:solidFill>
                <a:srgbClr val="008000"/>
              </a:solidFill>
              <a:latin typeface="Arial"/>
              <a:ea typeface="Arial"/>
              <a:cs typeface="Arial"/>
            </a:rPr>
            <a:t>Définition de la Classe:</a:t>
          </a:r>
          <a:r>
            <a:rPr lang="en-US" cap="none" sz="1000" b="0" i="0" u="none" baseline="0">
              <a:latin typeface="Arial"/>
              <a:ea typeface="Arial"/>
              <a:cs typeface="Arial"/>
            </a:rPr>
            <a:t>
(</a:t>
          </a:r>
          <a:r>
            <a:rPr lang="en-US" cap="none" sz="1200" b="1" i="0" u="none" baseline="0">
              <a:solidFill>
                <a:srgbClr val="0000FF"/>
              </a:solidFill>
              <a:latin typeface="Arial"/>
              <a:ea typeface="Arial"/>
              <a:cs typeface="Arial"/>
            </a:rPr>
            <a:t> 1</a:t>
          </a:r>
          <a:r>
            <a:rPr lang="en-US" cap="none" sz="1000" b="0" i="0" u="none" baseline="0">
              <a:latin typeface="Arial"/>
              <a:ea typeface="Arial"/>
              <a:cs typeface="Arial"/>
            </a:rPr>
            <a:t> ) si je suis QRV émission et réception, dans la bande utilisée. 
 (</a:t>
          </a:r>
          <a:r>
            <a:rPr lang="en-US" cap="none" sz="1200" b="1" i="0" u="none" baseline="0">
              <a:solidFill>
                <a:srgbClr val="0000FF"/>
              </a:solidFill>
              <a:latin typeface="Arial"/>
              <a:ea typeface="Arial"/>
              <a:cs typeface="Arial"/>
            </a:rPr>
            <a:t> 2</a:t>
          </a:r>
          <a:r>
            <a:rPr lang="en-US" cap="none" sz="1000" b="0" i="0" u="none" baseline="0">
              <a:latin typeface="Arial"/>
              <a:ea typeface="Arial"/>
              <a:cs typeface="Arial"/>
            </a:rPr>
            <a:t> ) si je suis uniquement QRV en réception, ou en émission dans la bande utilisée.Voir aide  5)-
</a:t>
          </a:r>
          <a:r>
            <a:rPr lang="en-US" cap="none" sz="1000" b="1" i="1" u="sng" baseline="0">
              <a:solidFill>
                <a:srgbClr val="FF00FF"/>
              </a:solidFill>
              <a:latin typeface="Arial"/>
              <a:ea typeface="Arial"/>
              <a:cs typeface="Arial"/>
            </a:rPr>
            <a:t>Les Rappels ?:</a:t>
          </a:r>
          <a:r>
            <a:rPr lang="en-US" cap="none" sz="1000" b="1" i="0" u="none" baseline="0">
              <a:solidFill>
                <a:srgbClr val="008000"/>
              </a:solidFill>
              <a:latin typeface="Arial"/>
              <a:ea typeface="Arial"/>
              <a:cs typeface="Arial"/>
            </a:rPr>
            <a:t>
</a:t>
          </a:r>
          <a:r>
            <a:rPr lang="en-US" cap="none" sz="1000" b="0" i="0" u="none" baseline="0">
              <a:latin typeface="Arial"/>
              <a:ea typeface="Arial"/>
              <a:cs typeface="Arial"/>
            </a:rPr>
            <a:t>Les indications avec le "?" vous 
informent que des renseignements utiles ne sont pas saisis.  </a:t>
          </a:r>
          <a:r>
            <a:rPr lang="en-US" cap="none" sz="1000" b="1" i="0" u="none" baseline="0">
              <a:solidFill>
                <a:srgbClr val="008000"/>
              </a:solidFill>
              <a:latin typeface="Arial"/>
              <a:ea typeface="Arial"/>
              <a:cs typeface="Arial"/>
            </a:rPr>
            <a:t>
</a:t>
          </a:r>
          <a:r>
            <a:rPr lang="en-US" cap="none" sz="1000" b="1" i="1" u="sng" baseline="0">
              <a:solidFill>
                <a:srgbClr val="008000"/>
              </a:solidFill>
              <a:latin typeface="Arial"/>
              <a:ea typeface="Arial"/>
              <a:cs typeface="Arial"/>
            </a:rPr>
            <a:t>Résolution d'écran:
</a:t>
          </a:r>
          <a:r>
            <a:rPr lang="en-US" cap="none" sz="1000" b="0" i="0" u="none" baseline="0">
              <a:latin typeface="Arial"/>
              <a:ea typeface="Arial"/>
              <a:cs typeface="Arial"/>
            </a:rPr>
            <a:t>Pour une résolution 800x600 
régler le Zoom d'affichage d' Excel
si votre écran n' affiche pas la largeur totale de la feuille.
</a:t>
          </a:r>
          <a:r>
            <a:rPr lang="en-US" cap="none" sz="1000" b="0" i="0" u="none" baseline="0">
              <a:latin typeface="Arial"/>
              <a:ea typeface="Arial"/>
              <a:cs typeface="Arial"/>
            </a:rPr>
            <a:t>
</a:t>
          </a:r>
          <a:r>
            <a:rPr lang="en-US" cap="none" sz="1000" b="1" i="1" u="sng" baseline="0">
              <a:solidFill>
                <a:srgbClr val="008000"/>
              </a:solidFill>
              <a:latin typeface="Arial"/>
              <a:ea typeface="Arial"/>
              <a:cs typeface="Arial"/>
            </a:rPr>
            <a:t>Autres Infos:
</a:t>
          </a:r>
          <a:r>
            <a:rPr lang="en-US" cap="none" sz="1000" b="0" i="0" u="none" baseline="0">
              <a:latin typeface="Arial"/>
              <a:ea typeface="Arial"/>
              <a:cs typeface="Arial"/>
            </a:rPr>
            <a:t>Consulter la feuille d' aide ci-dessous avant utilisation.</a:t>
          </a:r>
          <a:r>
            <a:rPr lang="en-US" cap="none" sz="1000" b="1" i="1" u="sng" baseline="0">
              <a:solidFill>
                <a:srgbClr val="008000"/>
              </a:solidFill>
              <a:latin typeface="Arial"/>
              <a:ea typeface="Arial"/>
              <a:cs typeface="Arial"/>
            </a:rPr>
            <a:t>
Signature:
</a:t>
          </a:r>
          <a:r>
            <a:rPr lang="en-US" cap="none" sz="1000" b="0" i="0" u="none" baseline="0">
              <a:latin typeface="Arial"/>
              <a:ea typeface="Arial"/>
              <a:cs typeface="Arial"/>
            </a:rPr>
            <a:t>Voir l'onglet Signat</a:t>
          </a:r>
        </a:p>
      </xdr:txBody>
    </xdr:sp>
    <xdr:clientData/>
  </xdr:twoCellAnchor>
  <xdr:twoCellAnchor>
    <xdr:from>
      <xdr:col>4</xdr:col>
      <xdr:colOff>266700</xdr:colOff>
      <xdr:row>16</xdr:row>
      <xdr:rowOff>19050</xdr:rowOff>
    </xdr:from>
    <xdr:to>
      <xdr:col>8</xdr:col>
      <xdr:colOff>847725</xdr:colOff>
      <xdr:row>16</xdr:row>
      <xdr:rowOff>171450</xdr:rowOff>
    </xdr:to>
    <xdr:sp>
      <xdr:nvSpPr>
        <xdr:cNvPr id="26" name="TextBox 84"/>
        <xdr:cNvSpPr txBox="1">
          <a:spLocks noChangeArrowheads="1"/>
        </xdr:cNvSpPr>
      </xdr:nvSpPr>
      <xdr:spPr>
        <a:xfrm>
          <a:off x="2676525" y="3286125"/>
          <a:ext cx="2295525" cy="152400"/>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 Renseigner si actif  le jour du concours ) </a:t>
          </a:r>
        </a:p>
      </xdr:txBody>
    </xdr:sp>
    <xdr:clientData/>
  </xdr:twoCellAnchor>
  <xdr:twoCellAnchor>
    <xdr:from>
      <xdr:col>7</xdr:col>
      <xdr:colOff>133350</xdr:colOff>
      <xdr:row>17</xdr:row>
      <xdr:rowOff>9525</xdr:rowOff>
    </xdr:from>
    <xdr:to>
      <xdr:col>12</xdr:col>
      <xdr:colOff>247650</xdr:colOff>
      <xdr:row>17</xdr:row>
      <xdr:rowOff>171450</xdr:rowOff>
    </xdr:to>
    <xdr:sp>
      <xdr:nvSpPr>
        <xdr:cNvPr id="27" name="TextBox 85"/>
        <xdr:cNvSpPr txBox="1">
          <a:spLocks noChangeArrowheads="1"/>
        </xdr:cNvSpPr>
      </xdr:nvSpPr>
      <xdr:spPr>
        <a:xfrm>
          <a:off x="3590925" y="3476625"/>
          <a:ext cx="2324100" cy="16192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 Renseigner si actif le jour du concours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28" name="Line 88"/>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29" name="Line 89"/>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30" name="Line 90"/>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31" name="Line 91"/>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32" name="Line 92"/>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9525</xdr:colOff>
      <xdr:row>4</xdr:row>
      <xdr:rowOff>57150</xdr:rowOff>
    </xdr:from>
    <xdr:to>
      <xdr:col>11</xdr:col>
      <xdr:colOff>161925</xdr:colOff>
      <xdr:row>5</xdr:row>
      <xdr:rowOff>0</xdr:rowOff>
    </xdr:to>
    <xdr:sp>
      <xdr:nvSpPr>
        <xdr:cNvPr id="33" name="Rectangle 94"/>
        <xdr:cNvSpPr>
          <a:spLocks/>
        </xdr:cNvSpPr>
      </xdr:nvSpPr>
      <xdr:spPr>
        <a:xfrm>
          <a:off x="5029200" y="942975"/>
          <a:ext cx="152400" cy="142875"/>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85725</xdr:colOff>
      <xdr:row>4</xdr:row>
      <xdr:rowOff>104775</xdr:rowOff>
    </xdr:from>
    <xdr:to>
      <xdr:col>11</xdr:col>
      <xdr:colOff>85725</xdr:colOff>
      <xdr:row>4</xdr:row>
      <xdr:rowOff>171450</xdr:rowOff>
    </xdr:to>
    <xdr:sp>
      <xdr:nvSpPr>
        <xdr:cNvPr id="34" name="Line 97"/>
        <xdr:cNvSpPr>
          <a:spLocks/>
        </xdr:cNvSpPr>
      </xdr:nvSpPr>
      <xdr:spPr>
        <a:xfrm>
          <a:off x="5105400" y="990600"/>
          <a:ext cx="0" cy="66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25</xdr:row>
      <xdr:rowOff>0</xdr:rowOff>
    </xdr:from>
    <xdr:to>
      <xdr:col>5</xdr:col>
      <xdr:colOff>0</xdr:colOff>
      <xdr:row>25</xdr:row>
      <xdr:rowOff>0</xdr:rowOff>
    </xdr:to>
    <xdr:sp>
      <xdr:nvSpPr>
        <xdr:cNvPr id="35" name="Line 98"/>
        <xdr:cNvSpPr>
          <a:spLocks/>
        </xdr:cNvSpPr>
      </xdr:nvSpPr>
      <xdr:spPr>
        <a:xfrm>
          <a:off x="638175" y="4867275"/>
          <a:ext cx="21336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25</xdr:row>
      <xdr:rowOff>0</xdr:rowOff>
    </xdr:from>
    <xdr:to>
      <xdr:col>8</xdr:col>
      <xdr:colOff>0</xdr:colOff>
      <xdr:row>25</xdr:row>
      <xdr:rowOff>0</xdr:rowOff>
    </xdr:to>
    <xdr:sp>
      <xdr:nvSpPr>
        <xdr:cNvPr id="36" name="Line 99"/>
        <xdr:cNvSpPr>
          <a:spLocks/>
        </xdr:cNvSpPr>
      </xdr:nvSpPr>
      <xdr:spPr>
        <a:xfrm>
          <a:off x="3095625" y="4867275"/>
          <a:ext cx="10287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47625</xdr:colOff>
      <xdr:row>24</xdr:row>
      <xdr:rowOff>38100</xdr:rowOff>
    </xdr:from>
    <xdr:to>
      <xdr:col>14</xdr:col>
      <xdr:colOff>314325</xdr:colOff>
      <xdr:row>24</xdr:row>
      <xdr:rowOff>400050</xdr:rowOff>
    </xdr:to>
    <xdr:pic>
      <xdr:nvPicPr>
        <xdr:cNvPr id="37" name="Picture 100"/>
        <xdr:cNvPicPr preferRelativeResize="1">
          <a:picLocks noChangeAspect="1"/>
        </xdr:cNvPicPr>
      </xdr:nvPicPr>
      <xdr:blipFill>
        <a:blip r:embed="rId1"/>
        <a:stretch>
          <a:fillRect/>
        </a:stretch>
      </xdr:blipFill>
      <xdr:spPr>
        <a:xfrm>
          <a:off x="5067300" y="4457700"/>
          <a:ext cx="1695450" cy="361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9</xdr:row>
      <xdr:rowOff>19050</xdr:rowOff>
    </xdr:from>
    <xdr:to>
      <xdr:col>11</xdr:col>
      <xdr:colOff>628650</xdr:colOff>
      <xdr:row>9</xdr:row>
      <xdr:rowOff>266700</xdr:rowOff>
    </xdr:to>
    <xdr:sp>
      <xdr:nvSpPr>
        <xdr:cNvPr id="1" name="Oval 1"/>
        <xdr:cNvSpPr>
          <a:spLocks/>
        </xdr:cNvSpPr>
      </xdr:nvSpPr>
      <xdr:spPr>
        <a:xfrm>
          <a:off x="5038725" y="1990725"/>
          <a:ext cx="609600" cy="247650"/>
        </a:xfrm>
        <a:prstGeom prst="ellips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685800</xdr:colOff>
      <xdr:row>9</xdr:row>
      <xdr:rowOff>66675</xdr:rowOff>
    </xdr:from>
    <xdr:to>
      <xdr:col>9</xdr:col>
      <xdr:colOff>0</xdr:colOff>
      <xdr:row>9</xdr:row>
      <xdr:rowOff>228600</xdr:rowOff>
    </xdr:to>
    <xdr:sp>
      <xdr:nvSpPr>
        <xdr:cNvPr id="2" name="TextBox 4"/>
        <xdr:cNvSpPr txBox="1">
          <a:spLocks noChangeArrowheads="1"/>
        </xdr:cNvSpPr>
      </xdr:nvSpPr>
      <xdr:spPr>
        <a:xfrm>
          <a:off x="4810125" y="2038350"/>
          <a:ext cx="209550" cy="1619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Km</a:t>
          </a:r>
          <a:r>
            <a:rPr lang="en-US" cap="none" sz="1000" b="0" i="0" u="none" baseline="0">
              <a:latin typeface="Arial"/>
              <a:ea typeface="Arial"/>
              <a:cs typeface="Arial"/>
            </a:rPr>
            <a:t>
</a:t>
          </a:r>
        </a:p>
      </xdr:txBody>
    </xdr:sp>
    <xdr:clientData/>
  </xdr:twoCellAnchor>
  <xdr:twoCellAnchor>
    <xdr:from>
      <xdr:col>3</xdr:col>
      <xdr:colOff>47625</xdr:colOff>
      <xdr:row>9</xdr:row>
      <xdr:rowOff>238125</xdr:rowOff>
    </xdr:from>
    <xdr:to>
      <xdr:col>5</xdr:col>
      <xdr:colOff>285750</xdr:colOff>
      <xdr:row>9</xdr:row>
      <xdr:rowOff>238125</xdr:rowOff>
    </xdr:to>
    <xdr:sp>
      <xdr:nvSpPr>
        <xdr:cNvPr id="3" name="Line 5"/>
        <xdr:cNvSpPr>
          <a:spLocks/>
        </xdr:cNvSpPr>
      </xdr:nvSpPr>
      <xdr:spPr>
        <a:xfrm flipV="1">
          <a:off x="2133600" y="2209800"/>
          <a:ext cx="923925"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9</xdr:row>
      <xdr:rowOff>238125</xdr:rowOff>
    </xdr:from>
    <xdr:to>
      <xdr:col>7</xdr:col>
      <xdr:colOff>619125</xdr:colOff>
      <xdr:row>9</xdr:row>
      <xdr:rowOff>238125</xdr:rowOff>
    </xdr:to>
    <xdr:sp>
      <xdr:nvSpPr>
        <xdr:cNvPr id="4" name="Line 6"/>
        <xdr:cNvSpPr>
          <a:spLocks/>
        </xdr:cNvSpPr>
      </xdr:nvSpPr>
      <xdr:spPr>
        <a:xfrm>
          <a:off x="3152775" y="2209800"/>
          <a:ext cx="923925"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47625</xdr:colOff>
      <xdr:row>9</xdr:row>
      <xdr:rowOff>238125</xdr:rowOff>
    </xdr:from>
    <xdr:to>
      <xdr:col>8</xdr:col>
      <xdr:colOff>838200</xdr:colOff>
      <xdr:row>9</xdr:row>
      <xdr:rowOff>238125</xdr:rowOff>
    </xdr:to>
    <xdr:sp>
      <xdr:nvSpPr>
        <xdr:cNvPr id="5" name="Line 7"/>
        <xdr:cNvSpPr>
          <a:spLocks/>
        </xdr:cNvSpPr>
      </xdr:nvSpPr>
      <xdr:spPr>
        <a:xfrm>
          <a:off x="4171950" y="2209800"/>
          <a:ext cx="790575"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9</xdr:row>
      <xdr:rowOff>238125</xdr:rowOff>
    </xdr:from>
    <xdr:to>
      <xdr:col>2</xdr:col>
      <xdr:colOff>838200</xdr:colOff>
      <xdr:row>9</xdr:row>
      <xdr:rowOff>238125</xdr:rowOff>
    </xdr:to>
    <xdr:sp>
      <xdr:nvSpPr>
        <xdr:cNvPr id="6" name="Line 8"/>
        <xdr:cNvSpPr>
          <a:spLocks/>
        </xdr:cNvSpPr>
      </xdr:nvSpPr>
      <xdr:spPr>
        <a:xfrm flipH="1">
          <a:off x="1247775" y="2209800"/>
          <a:ext cx="78105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7" name="Line 9"/>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39</xdr:row>
      <xdr:rowOff>0</xdr:rowOff>
    </xdr:from>
    <xdr:to>
      <xdr:col>11</xdr:col>
      <xdr:colOff>9525</xdr:colOff>
      <xdr:row>39</xdr:row>
      <xdr:rowOff>0</xdr:rowOff>
    </xdr:to>
    <xdr:sp>
      <xdr:nvSpPr>
        <xdr:cNvPr id="8" name="Line 11"/>
        <xdr:cNvSpPr>
          <a:spLocks/>
        </xdr:cNvSpPr>
      </xdr:nvSpPr>
      <xdr:spPr>
        <a:xfrm>
          <a:off x="1181100" y="7991475"/>
          <a:ext cx="38481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40</xdr:row>
      <xdr:rowOff>0</xdr:rowOff>
    </xdr:from>
    <xdr:to>
      <xdr:col>14</xdr:col>
      <xdr:colOff>304800</xdr:colOff>
      <xdr:row>40</xdr:row>
      <xdr:rowOff>0</xdr:rowOff>
    </xdr:to>
    <xdr:sp>
      <xdr:nvSpPr>
        <xdr:cNvPr id="9" name="Line 12"/>
        <xdr:cNvSpPr>
          <a:spLocks/>
        </xdr:cNvSpPr>
      </xdr:nvSpPr>
      <xdr:spPr>
        <a:xfrm>
          <a:off x="1181100" y="8181975"/>
          <a:ext cx="5572125"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41</xdr:row>
      <xdr:rowOff>0</xdr:rowOff>
    </xdr:from>
    <xdr:to>
      <xdr:col>14</xdr:col>
      <xdr:colOff>295275</xdr:colOff>
      <xdr:row>41</xdr:row>
      <xdr:rowOff>0</xdr:rowOff>
    </xdr:to>
    <xdr:sp>
      <xdr:nvSpPr>
        <xdr:cNvPr id="10" name="Line 13"/>
        <xdr:cNvSpPr>
          <a:spLocks/>
        </xdr:cNvSpPr>
      </xdr:nvSpPr>
      <xdr:spPr>
        <a:xfrm>
          <a:off x="1181100" y="8382000"/>
          <a:ext cx="55626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9</xdr:row>
      <xdr:rowOff>238125</xdr:rowOff>
    </xdr:from>
    <xdr:to>
      <xdr:col>0</xdr:col>
      <xdr:colOff>571500</xdr:colOff>
      <xdr:row>9</xdr:row>
      <xdr:rowOff>238125</xdr:rowOff>
    </xdr:to>
    <xdr:sp>
      <xdr:nvSpPr>
        <xdr:cNvPr id="11" name="Line 15"/>
        <xdr:cNvSpPr>
          <a:spLocks/>
        </xdr:cNvSpPr>
      </xdr:nvSpPr>
      <xdr:spPr>
        <a:xfrm flipH="1">
          <a:off x="38100" y="2209800"/>
          <a:ext cx="5334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381000</xdr:colOff>
      <xdr:row>3</xdr:row>
      <xdr:rowOff>114300</xdr:rowOff>
    </xdr:from>
    <xdr:to>
      <xdr:col>1</xdr:col>
      <xdr:colOff>533400</xdr:colOff>
      <xdr:row>3</xdr:row>
      <xdr:rowOff>114300</xdr:rowOff>
    </xdr:to>
    <xdr:sp>
      <xdr:nvSpPr>
        <xdr:cNvPr id="12" name="Line 17"/>
        <xdr:cNvSpPr>
          <a:spLocks/>
        </xdr:cNvSpPr>
      </xdr:nvSpPr>
      <xdr:spPr>
        <a:xfrm>
          <a:off x="1019175" y="809625"/>
          <a:ext cx="1524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38100</xdr:colOff>
      <xdr:row>39</xdr:row>
      <xdr:rowOff>0</xdr:rowOff>
    </xdr:from>
    <xdr:to>
      <xdr:col>14</xdr:col>
      <xdr:colOff>304800</xdr:colOff>
      <xdr:row>39</xdr:row>
      <xdr:rowOff>0</xdr:rowOff>
    </xdr:to>
    <xdr:sp>
      <xdr:nvSpPr>
        <xdr:cNvPr id="13" name="Line 18"/>
        <xdr:cNvSpPr>
          <a:spLocks/>
        </xdr:cNvSpPr>
      </xdr:nvSpPr>
      <xdr:spPr>
        <a:xfrm>
          <a:off x="6096000" y="7991475"/>
          <a:ext cx="6572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66675</xdr:colOff>
      <xdr:row>2</xdr:row>
      <xdr:rowOff>0</xdr:rowOff>
    </xdr:from>
    <xdr:to>
      <xdr:col>11</xdr:col>
      <xdr:colOff>581025</xdr:colOff>
      <xdr:row>2</xdr:row>
      <xdr:rowOff>0</xdr:rowOff>
    </xdr:to>
    <xdr:sp>
      <xdr:nvSpPr>
        <xdr:cNvPr id="14" name="Line 19"/>
        <xdr:cNvSpPr>
          <a:spLocks/>
        </xdr:cNvSpPr>
      </xdr:nvSpPr>
      <xdr:spPr>
        <a:xfrm>
          <a:off x="4191000" y="523875"/>
          <a:ext cx="14097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19050</xdr:colOff>
      <xdr:row>0</xdr:row>
      <xdr:rowOff>19050</xdr:rowOff>
    </xdr:from>
    <xdr:to>
      <xdr:col>13</xdr:col>
      <xdr:colOff>342900</xdr:colOff>
      <xdr:row>0</xdr:row>
      <xdr:rowOff>238125</xdr:rowOff>
    </xdr:to>
    <xdr:sp>
      <xdr:nvSpPr>
        <xdr:cNvPr id="15" name="TextBox 20"/>
        <xdr:cNvSpPr txBox="1">
          <a:spLocks noChangeArrowheads="1"/>
        </xdr:cNvSpPr>
      </xdr:nvSpPr>
      <xdr:spPr>
        <a:xfrm>
          <a:off x="5686425" y="19050"/>
          <a:ext cx="714375" cy="21907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Page :</a:t>
          </a:r>
          <a:r>
            <a:rPr lang="en-US" cap="none" sz="1000" b="0" i="0" u="none" baseline="0">
              <a:latin typeface="Arial"/>
              <a:ea typeface="Arial"/>
              <a:cs typeface="Arial"/>
            </a:rPr>
            <a:t>
</a:t>
          </a:r>
        </a:p>
      </xdr:txBody>
    </xdr:sp>
    <xdr:clientData/>
  </xdr:twoCellAnchor>
  <xdr:twoCellAnchor>
    <xdr:from>
      <xdr:col>12</xdr:col>
      <xdr:colOff>200025</xdr:colOff>
      <xdr:row>2</xdr:row>
      <xdr:rowOff>0</xdr:rowOff>
    </xdr:from>
    <xdr:to>
      <xdr:col>13</xdr:col>
      <xdr:colOff>95250</xdr:colOff>
      <xdr:row>2</xdr:row>
      <xdr:rowOff>0</xdr:rowOff>
    </xdr:to>
    <xdr:sp>
      <xdr:nvSpPr>
        <xdr:cNvPr id="16" name="Line 21"/>
        <xdr:cNvSpPr>
          <a:spLocks/>
        </xdr:cNvSpPr>
      </xdr:nvSpPr>
      <xdr:spPr>
        <a:xfrm>
          <a:off x="5867400" y="52387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314325</xdr:colOff>
      <xdr:row>2</xdr:row>
      <xdr:rowOff>0</xdr:rowOff>
    </xdr:from>
    <xdr:to>
      <xdr:col>14</xdr:col>
      <xdr:colOff>161925</xdr:colOff>
      <xdr:row>2</xdr:row>
      <xdr:rowOff>0</xdr:rowOff>
    </xdr:to>
    <xdr:sp>
      <xdr:nvSpPr>
        <xdr:cNvPr id="17" name="Line 22"/>
        <xdr:cNvSpPr>
          <a:spLocks/>
        </xdr:cNvSpPr>
      </xdr:nvSpPr>
      <xdr:spPr>
        <a:xfrm>
          <a:off x="6372225" y="52387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47625</xdr:colOff>
      <xdr:row>9</xdr:row>
      <xdr:rowOff>238125</xdr:rowOff>
    </xdr:from>
    <xdr:to>
      <xdr:col>14</xdr:col>
      <xdr:colOff>285750</xdr:colOff>
      <xdr:row>9</xdr:row>
      <xdr:rowOff>238125</xdr:rowOff>
    </xdr:to>
    <xdr:sp>
      <xdr:nvSpPr>
        <xdr:cNvPr id="18" name="Line 23"/>
        <xdr:cNvSpPr>
          <a:spLocks/>
        </xdr:cNvSpPr>
      </xdr:nvSpPr>
      <xdr:spPr>
        <a:xfrm>
          <a:off x="5715000" y="2209800"/>
          <a:ext cx="1019175"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8</xdr:row>
      <xdr:rowOff>9525</xdr:rowOff>
    </xdr:from>
    <xdr:to>
      <xdr:col>0</xdr:col>
      <xdr:colOff>628650</xdr:colOff>
      <xdr:row>9</xdr:row>
      <xdr:rowOff>66675</xdr:rowOff>
    </xdr:to>
    <xdr:sp>
      <xdr:nvSpPr>
        <xdr:cNvPr id="19" name="TextBox 25"/>
        <xdr:cNvSpPr txBox="1">
          <a:spLocks noChangeArrowheads="1"/>
        </xdr:cNvSpPr>
      </xdr:nvSpPr>
      <xdr:spPr>
        <a:xfrm>
          <a:off x="19050" y="1733550"/>
          <a:ext cx="609600" cy="304800"/>
        </a:xfrm>
        <a:prstGeom prst="rect">
          <a:avLst/>
        </a:prstGeom>
        <a:solidFill>
          <a:srgbClr val="FFCC99"/>
        </a:solidFill>
        <a:ln w="9525" cmpd="sng">
          <a:noFill/>
        </a:ln>
      </xdr:spPr>
      <xdr:txBody>
        <a:bodyPr vertOverflow="clip" wrap="square"/>
        <a:p>
          <a:pPr algn="ctr">
            <a:defRPr/>
          </a:pPr>
          <a:r>
            <a:rPr lang="en-US" cap="none" sz="1000" b="1" i="0" u="none" baseline="0">
              <a:latin typeface="Arial"/>
              <a:ea typeface="Arial"/>
              <a:cs typeface="Arial"/>
            </a:rPr>
            <a:t>Bande : 
</a:t>
          </a:r>
          <a:r>
            <a:rPr lang="en-US" cap="none" sz="800" b="1" i="0" u="none" baseline="0">
              <a:latin typeface="Arial"/>
              <a:ea typeface="Arial"/>
              <a:cs typeface="Arial"/>
            </a:rPr>
            <a:t>MHz
</a:t>
          </a:r>
          <a:r>
            <a:rPr lang="en-US" cap="none" sz="1000" b="1" i="0" u="none" baseline="0">
              <a:latin typeface="Arial"/>
              <a:ea typeface="Arial"/>
              <a:cs typeface="Arial"/>
            </a:rPr>
            <a:t>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20" name="Line 61"/>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21" name="Line 62"/>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22" name="Line 63"/>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23" name="Line 64"/>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47</xdr:row>
      <xdr:rowOff>0</xdr:rowOff>
    </xdr:from>
    <xdr:to>
      <xdr:col>5</xdr:col>
      <xdr:colOff>0</xdr:colOff>
      <xdr:row>47</xdr:row>
      <xdr:rowOff>0</xdr:rowOff>
    </xdr:to>
    <xdr:sp>
      <xdr:nvSpPr>
        <xdr:cNvPr id="24" name="Line 175"/>
        <xdr:cNvSpPr>
          <a:spLocks/>
        </xdr:cNvSpPr>
      </xdr:nvSpPr>
      <xdr:spPr>
        <a:xfrm>
          <a:off x="638175" y="9401175"/>
          <a:ext cx="21336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47</xdr:row>
      <xdr:rowOff>0</xdr:rowOff>
    </xdr:from>
    <xdr:to>
      <xdr:col>8</xdr:col>
      <xdr:colOff>0</xdr:colOff>
      <xdr:row>47</xdr:row>
      <xdr:rowOff>0</xdr:rowOff>
    </xdr:to>
    <xdr:sp>
      <xdr:nvSpPr>
        <xdr:cNvPr id="25" name="Line 176"/>
        <xdr:cNvSpPr>
          <a:spLocks/>
        </xdr:cNvSpPr>
      </xdr:nvSpPr>
      <xdr:spPr>
        <a:xfrm>
          <a:off x="3095625" y="9401175"/>
          <a:ext cx="10287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9</xdr:row>
      <xdr:rowOff>19050</xdr:rowOff>
    </xdr:from>
    <xdr:to>
      <xdr:col>11</xdr:col>
      <xdr:colOff>628650</xdr:colOff>
      <xdr:row>9</xdr:row>
      <xdr:rowOff>266700</xdr:rowOff>
    </xdr:to>
    <xdr:sp>
      <xdr:nvSpPr>
        <xdr:cNvPr id="1" name="Oval 1"/>
        <xdr:cNvSpPr>
          <a:spLocks/>
        </xdr:cNvSpPr>
      </xdr:nvSpPr>
      <xdr:spPr>
        <a:xfrm>
          <a:off x="5038725" y="1990725"/>
          <a:ext cx="609600" cy="247650"/>
        </a:xfrm>
        <a:prstGeom prst="ellips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685800</xdr:colOff>
      <xdr:row>9</xdr:row>
      <xdr:rowOff>85725</xdr:rowOff>
    </xdr:from>
    <xdr:to>
      <xdr:col>9</xdr:col>
      <xdr:colOff>0</xdr:colOff>
      <xdr:row>9</xdr:row>
      <xdr:rowOff>228600</xdr:rowOff>
    </xdr:to>
    <xdr:sp>
      <xdr:nvSpPr>
        <xdr:cNvPr id="2" name="TextBox 4"/>
        <xdr:cNvSpPr txBox="1">
          <a:spLocks noChangeArrowheads="1"/>
        </xdr:cNvSpPr>
      </xdr:nvSpPr>
      <xdr:spPr>
        <a:xfrm>
          <a:off x="4810125" y="2057400"/>
          <a:ext cx="209550" cy="1428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Km
</a:t>
          </a:r>
          <a:r>
            <a:rPr lang="en-US" cap="none" sz="1000" b="0" i="0" u="none" baseline="0">
              <a:latin typeface="Arial"/>
              <a:ea typeface="Arial"/>
              <a:cs typeface="Arial"/>
            </a:rPr>
            <a:t>
</a:t>
          </a:r>
        </a:p>
      </xdr:txBody>
    </xdr:sp>
    <xdr:clientData/>
  </xdr:twoCellAnchor>
  <xdr:twoCellAnchor>
    <xdr:from>
      <xdr:col>3</xdr:col>
      <xdr:colOff>47625</xdr:colOff>
      <xdr:row>9</xdr:row>
      <xdr:rowOff>238125</xdr:rowOff>
    </xdr:from>
    <xdr:to>
      <xdr:col>5</xdr:col>
      <xdr:colOff>266700</xdr:colOff>
      <xdr:row>9</xdr:row>
      <xdr:rowOff>238125</xdr:rowOff>
    </xdr:to>
    <xdr:sp>
      <xdr:nvSpPr>
        <xdr:cNvPr id="3" name="Line 5"/>
        <xdr:cNvSpPr>
          <a:spLocks/>
        </xdr:cNvSpPr>
      </xdr:nvSpPr>
      <xdr:spPr>
        <a:xfrm>
          <a:off x="2133600" y="2209800"/>
          <a:ext cx="904875"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9</xdr:row>
      <xdr:rowOff>238125</xdr:rowOff>
    </xdr:from>
    <xdr:to>
      <xdr:col>7</xdr:col>
      <xdr:colOff>619125</xdr:colOff>
      <xdr:row>9</xdr:row>
      <xdr:rowOff>238125</xdr:rowOff>
    </xdr:to>
    <xdr:sp>
      <xdr:nvSpPr>
        <xdr:cNvPr id="4" name="Line 6"/>
        <xdr:cNvSpPr>
          <a:spLocks/>
        </xdr:cNvSpPr>
      </xdr:nvSpPr>
      <xdr:spPr>
        <a:xfrm>
          <a:off x="3152775" y="2209800"/>
          <a:ext cx="923925"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47625</xdr:colOff>
      <xdr:row>9</xdr:row>
      <xdr:rowOff>238125</xdr:rowOff>
    </xdr:from>
    <xdr:to>
      <xdr:col>8</xdr:col>
      <xdr:colOff>828675</xdr:colOff>
      <xdr:row>9</xdr:row>
      <xdr:rowOff>238125</xdr:rowOff>
    </xdr:to>
    <xdr:sp>
      <xdr:nvSpPr>
        <xdr:cNvPr id="5" name="Line 7"/>
        <xdr:cNvSpPr>
          <a:spLocks/>
        </xdr:cNvSpPr>
      </xdr:nvSpPr>
      <xdr:spPr>
        <a:xfrm>
          <a:off x="4171950" y="2209800"/>
          <a:ext cx="78105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9</xdr:row>
      <xdr:rowOff>238125</xdr:rowOff>
    </xdr:from>
    <xdr:to>
      <xdr:col>2</xdr:col>
      <xdr:colOff>838200</xdr:colOff>
      <xdr:row>9</xdr:row>
      <xdr:rowOff>238125</xdr:rowOff>
    </xdr:to>
    <xdr:sp>
      <xdr:nvSpPr>
        <xdr:cNvPr id="6" name="Line 8"/>
        <xdr:cNvSpPr>
          <a:spLocks/>
        </xdr:cNvSpPr>
      </xdr:nvSpPr>
      <xdr:spPr>
        <a:xfrm flipH="1">
          <a:off x="1247775" y="2209800"/>
          <a:ext cx="78105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7" name="Line 9"/>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39</xdr:row>
      <xdr:rowOff>0</xdr:rowOff>
    </xdr:from>
    <xdr:to>
      <xdr:col>11</xdr:col>
      <xdr:colOff>9525</xdr:colOff>
      <xdr:row>39</xdr:row>
      <xdr:rowOff>0</xdr:rowOff>
    </xdr:to>
    <xdr:sp>
      <xdr:nvSpPr>
        <xdr:cNvPr id="8" name="Line 11"/>
        <xdr:cNvSpPr>
          <a:spLocks/>
        </xdr:cNvSpPr>
      </xdr:nvSpPr>
      <xdr:spPr>
        <a:xfrm>
          <a:off x="1190625" y="7991475"/>
          <a:ext cx="3838575"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40</xdr:row>
      <xdr:rowOff>0</xdr:rowOff>
    </xdr:from>
    <xdr:to>
      <xdr:col>14</xdr:col>
      <xdr:colOff>304800</xdr:colOff>
      <xdr:row>40</xdr:row>
      <xdr:rowOff>0</xdr:rowOff>
    </xdr:to>
    <xdr:sp>
      <xdr:nvSpPr>
        <xdr:cNvPr id="9" name="Line 12"/>
        <xdr:cNvSpPr>
          <a:spLocks/>
        </xdr:cNvSpPr>
      </xdr:nvSpPr>
      <xdr:spPr>
        <a:xfrm>
          <a:off x="1181100" y="8181975"/>
          <a:ext cx="5572125"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41</xdr:row>
      <xdr:rowOff>0</xdr:rowOff>
    </xdr:from>
    <xdr:to>
      <xdr:col>14</xdr:col>
      <xdr:colOff>295275</xdr:colOff>
      <xdr:row>41</xdr:row>
      <xdr:rowOff>0</xdr:rowOff>
    </xdr:to>
    <xdr:sp>
      <xdr:nvSpPr>
        <xdr:cNvPr id="10" name="Line 13"/>
        <xdr:cNvSpPr>
          <a:spLocks/>
        </xdr:cNvSpPr>
      </xdr:nvSpPr>
      <xdr:spPr>
        <a:xfrm>
          <a:off x="1181100" y="8382000"/>
          <a:ext cx="55626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9</xdr:row>
      <xdr:rowOff>238125</xdr:rowOff>
    </xdr:from>
    <xdr:to>
      <xdr:col>0</xdr:col>
      <xdr:colOff>571500</xdr:colOff>
      <xdr:row>9</xdr:row>
      <xdr:rowOff>238125</xdr:rowOff>
    </xdr:to>
    <xdr:sp>
      <xdr:nvSpPr>
        <xdr:cNvPr id="11" name="Line 15"/>
        <xdr:cNvSpPr>
          <a:spLocks/>
        </xdr:cNvSpPr>
      </xdr:nvSpPr>
      <xdr:spPr>
        <a:xfrm flipH="1">
          <a:off x="38100" y="2209800"/>
          <a:ext cx="5334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381000</xdr:colOff>
      <xdr:row>3</xdr:row>
      <xdr:rowOff>114300</xdr:rowOff>
    </xdr:from>
    <xdr:to>
      <xdr:col>1</xdr:col>
      <xdr:colOff>533400</xdr:colOff>
      <xdr:row>3</xdr:row>
      <xdr:rowOff>114300</xdr:rowOff>
    </xdr:to>
    <xdr:sp>
      <xdr:nvSpPr>
        <xdr:cNvPr id="12" name="Line 17"/>
        <xdr:cNvSpPr>
          <a:spLocks/>
        </xdr:cNvSpPr>
      </xdr:nvSpPr>
      <xdr:spPr>
        <a:xfrm>
          <a:off x="1019175" y="809625"/>
          <a:ext cx="1524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38100</xdr:colOff>
      <xdr:row>39</xdr:row>
      <xdr:rowOff>0</xdr:rowOff>
    </xdr:from>
    <xdr:to>
      <xdr:col>14</xdr:col>
      <xdr:colOff>304800</xdr:colOff>
      <xdr:row>39</xdr:row>
      <xdr:rowOff>0</xdr:rowOff>
    </xdr:to>
    <xdr:sp>
      <xdr:nvSpPr>
        <xdr:cNvPr id="13" name="Line 18"/>
        <xdr:cNvSpPr>
          <a:spLocks/>
        </xdr:cNvSpPr>
      </xdr:nvSpPr>
      <xdr:spPr>
        <a:xfrm>
          <a:off x="6096000" y="7991475"/>
          <a:ext cx="6572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66675</xdr:colOff>
      <xdr:row>2</xdr:row>
      <xdr:rowOff>0</xdr:rowOff>
    </xdr:from>
    <xdr:to>
      <xdr:col>11</xdr:col>
      <xdr:colOff>581025</xdr:colOff>
      <xdr:row>2</xdr:row>
      <xdr:rowOff>0</xdr:rowOff>
    </xdr:to>
    <xdr:sp>
      <xdr:nvSpPr>
        <xdr:cNvPr id="14" name="Line 19"/>
        <xdr:cNvSpPr>
          <a:spLocks/>
        </xdr:cNvSpPr>
      </xdr:nvSpPr>
      <xdr:spPr>
        <a:xfrm>
          <a:off x="4191000" y="523875"/>
          <a:ext cx="14097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19050</xdr:colOff>
      <xdr:row>0</xdr:row>
      <xdr:rowOff>19050</xdr:rowOff>
    </xdr:from>
    <xdr:to>
      <xdr:col>13</xdr:col>
      <xdr:colOff>342900</xdr:colOff>
      <xdr:row>0</xdr:row>
      <xdr:rowOff>238125</xdr:rowOff>
    </xdr:to>
    <xdr:sp>
      <xdr:nvSpPr>
        <xdr:cNvPr id="15" name="TextBox 20"/>
        <xdr:cNvSpPr txBox="1">
          <a:spLocks noChangeArrowheads="1"/>
        </xdr:cNvSpPr>
      </xdr:nvSpPr>
      <xdr:spPr>
        <a:xfrm>
          <a:off x="5686425" y="19050"/>
          <a:ext cx="714375" cy="21907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Page :</a:t>
          </a:r>
          <a:r>
            <a:rPr lang="en-US" cap="none" sz="1000" b="0" i="0" u="none" baseline="0">
              <a:latin typeface="Arial"/>
              <a:ea typeface="Arial"/>
              <a:cs typeface="Arial"/>
            </a:rPr>
            <a:t>
</a:t>
          </a:r>
        </a:p>
      </xdr:txBody>
    </xdr:sp>
    <xdr:clientData/>
  </xdr:twoCellAnchor>
  <xdr:twoCellAnchor>
    <xdr:from>
      <xdr:col>12</xdr:col>
      <xdr:colOff>200025</xdr:colOff>
      <xdr:row>2</xdr:row>
      <xdr:rowOff>0</xdr:rowOff>
    </xdr:from>
    <xdr:to>
      <xdr:col>13</xdr:col>
      <xdr:colOff>95250</xdr:colOff>
      <xdr:row>2</xdr:row>
      <xdr:rowOff>0</xdr:rowOff>
    </xdr:to>
    <xdr:sp>
      <xdr:nvSpPr>
        <xdr:cNvPr id="16" name="Line 21"/>
        <xdr:cNvSpPr>
          <a:spLocks/>
        </xdr:cNvSpPr>
      </xdr:nvSpPr>
      <xdr:spPr>
        <a:xfrm>
          <a:off x="5867400" y="52387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314325</xdr:colOff>
      <xdr:row>2</xdr:row>
      <xdr:rowOff>0</xdr:rowOff>
    </xdr:from>
    <xdr:to>
      <xdr:col>14</xdr:col>
      <xdr:colOff>161925</xdr:colOff>
      <xdr:row>2</xdr:row>
      <xdr:rowOff>0</xdr:rowOff>
    </xdr:to>
    <xdr:sp>
      <xdr:nvSpPr>
        <xdr:cNvPr id="17" name="Line 22"/>
        <xdr:cNvSpPr>
          <a:spLocks/>
        </xdr:cNvSpPr>
      </xdr:nvSpPr>
      <xdr:spPr>
        <a:xfrm>
          <a:off x="6372225" y="52387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47625</xdr:colOff>
      <xdr:row>9</xdr:row>
      <xdr:rowOff>238125</xdr:rowOff>
    </xdr:from>
    <xdr:to>
      <xdr:col>14</xdr:col>
      <xdr:colOff>285750</xdr:colOff>
      <xdr:row>9</xdr:row>
      <xdr:rowOff>238125</xdr:rowOff>
    </xdr:to>
    <xdr:sp>
      <xdr:nvSpPr>
        <xdr:cNvPr id="18" name="Line 23"/>
        <xdr:cNvSpPr>
          <a:spLocks/>
        </xdr:cNvSpPr>
      </xdr:nvSpPr>
      <xdr:spPr>
        <a:xfrm>
          <a:off x="5715000" y="2209800"/>
          <a:ext cx="1019175"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19" name="Line 42"/>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20" name="Line 50"/>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21" name="Line 51"/>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22" name="Line 52"/>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23" name="Line 53"/>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24" name="Line 54"/>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25" name="Line 59"/>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26" name="Line 60"/>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27" name="Line 61"/>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28" name="Line 62"/>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29" name="Line 63"/>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47</xdr:row>
      <xdr:rowOff>0</xdr:rowOff>
    </xdr:from>
    <xdr:to>
      <xdr:col>5</xdr:col>
      <xdr:colOff>0</xdr:colOff>
      <xdr:row>47</xdr:row>
      <xdr:rowOff>0</xdr:rowOff>
    </xdr:to>
    <xdr:sp>
      <xdr:nvSpPr>
        <xdr:cNvPr id="30" name="Line 75"/>
        <xdr:cNvSpPr>
          <a:spLocks/>
        </xdr:cNvSpPr>
      </xdr:nvSpPr>
      <xdr:spPr>
        <a:xfrm>
          <a:off x="638175" y="9401175"/>
          <a:ext cx="21336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47</xdr:row>
      <xdr:rowOff>0</xdr:rowOff>
    </xdr:from>
    <xdr:to>
      <xdr:col>8</xdr:col>
      <xdr:colOff>0</xdr:colOff>
      <xdr:row>47</xdr:row>
      <xdr:rowOff>0</xdr:rowOff>
    </xdr:to>
    <xdr:sp>
      <xdr:nvSpPr>
        <xdr:cNvPr id="31" name="Line 76"/>
        <xdr:cNvSpPr>
          <a:spLocks/>
        </xdr:cNvSpPr>
      </xdr:nvSpPr>
      <xdr:spPr>
        <a:xfrm>
          <a:off x="3095625" y="9401175"/>
          <a:ext cx="10287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9</xdr:row>
      <xdr:rowOff>19050</xdr:rowOff>
    </xdr:from>
    <xdr:to>
      <xdr:col>11</xdr:col>
      <xdr:colOff>628650</xdr:colOff>
      <xdr:row>9</xdr:row>
      <xdr:rowOff>266700</xdr:rowOff>
    </xdr:to>
    <xdr:sp>
      <xdr:nvSpPr>
        <xdr:cNvPr id="1" name="Oval 1"/>
        <xdr:cNvSpPr>
          <a:spLocks/>
        </xdr:cNvSpPr>
      </xdr:nvSpPr>
      <xdr:spPr>
        <a:xfrm>
          <a:off x="5038725" y="1990725"/>
          <a:ext cx="609600" cy="247650"/>
        </a:xfrm>
        <a:prstGeom prst="ellips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685800</xdr:colOff>
      <xdr:row>9</xdr:row>
      <xdr:rowOff>85725</xdr:rowOff>
    </xdr:from>
    <xdr:to>
      <xdr:col>8</xdr:col>
      <xdr:colOff>885825</xdr:colOff>
      <xdr:row>9</xdr:row>
      <xdr:rowOff>219075</xdr:rowOff>
    </xdr:to>
    <xdr:sp>
      <xdr:nvSpPr>
        <xdr:cNvPr id="2" name="TextBox 4"/>
        <xdr:cNvSpPr txBox="1">
          <a:spLocks noChangeArrowheads="1"/>
        </xdr:cNvSpPr>
      </xdr:nvSpPr>
      <xdr:spPr>
        <a:xfrm>
          <a:off x="4810125" y="2057400"/>
          <a:ext cx="200025" cy="1333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Km
</a:t>
          </a:r>
          <a:r>
            <a:rPr lang="en-US" cap="none" sz="1000" b="0" i="0" u="none" baseline="0">
              <a:latin typeface="Arial"/>
              <a:ea typeface="Arial"/>
              <a:cs typeface="Arial"/>
            </a:rPr>
            <a:t>
</a:t>
          </a:r>
        </a:p>
      </xdr:txBody>
    </xdr:sp>
    <xdr:clientData/>
  </xdr:twoCellAnchor>
  <xdr:twoCellAnchor>
    <xdr:from>
      <xdr:col>3</xdr:col>
      <xdr:colOff>47625</xdr:colOff>
      <xdr:row>9</xdr:row>
      <xdr:rowOff>238125</xdr:rowOff>
    </xdr:from>
    <xdr:to>
      <xdr:col>5</xdr:col>
      <xdr:colOff>276225</xdr:colOff>
      <xdr:row>9</xdr:row>
      <xdr:rowOff>238125</xdr:rowOff>
    </xdr:to>
    <xdr:sp>
      <xdr:nvSpPr>
        <xdr:cNvPr id="3" name="Line 5"/>
        <xdr:cNvSpPr>
          <a:spLocks/>
        </xdr:cNvSpPr>
      </xdr:nvSpPr>
      <xdr:spPr>
        <a:xfrm>
          <a:off x="2133600" y="2209800"/>
          <a:ext cx="9144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9</xdr:row>
      <xdr:rowOff>238125</xdr:rowOff>
    </xdr:from>
    <xdr:to>
      <xdr:col>7</xdr:col>
      <xdr:colOff>619125</xdr:colOff>
      <xdr:row>9</xdr:row>
      <xdr:rowOff>238125</xdr:rowOff>
    </xdr:to>
    <xdr:sp>
      <xdr:nvSpPr>
        <xdr:cNvPr id="4" name="Line 6"/>
        <xdr:cNvSpPr>
          <a:spLocks/>
        </xdr:cNvSpPr>
      </xdr:nvSpPr>
      <xdr:spPr>
        <a:xfrm>
          <a:off x="3152775" y="2209800"/>
          <a:ext cx="923925"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47625</xdr:colOff>
      <xdr:row>9</xdr:row>
      <xdr:rowOff>238125</xdr:rowOff>
    </xdr:from>
    <xdr:to>
      <xdr:col>8</xdr:col>
      <xdr:colOff>838200</xdr:colOff>
      <xdr:row>9</xdr:row>
      <xdr:rowOff>238125</xdr:rowOff>
    </xdr:to>
    <xdr:sp>
      <xdr:nvSpPr>
        <xdr:cNvPr id="5" name="Line 7"/>
        <xdr:cNvSpPr>
          <a:spLocks/>
        </xdr:cNvSpPr>
      </xdr:nvSpPr>
      <xdr:spPr>
        <a:xfrm>
          <a:off x="4171950" y="2209800"/>
          <a:ext cx="790575"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9</xdr:row>
      <xdr:rowOff>238125</xdr:rowOff>
    </xdr:from>
    <xdr:to>
      <xdr:col>2</xdr:col>
      <xdr:colOff>847725</xdr:colOff>
      <xdr:row>9</xdr:row>
      <xdr:rowOff>238125</xdr:rowOff>
    </xdr:to>
    <xdr:sp>
      <xdr:nvSpPr>
        <xdr:cNvPr id="6" name="Line 8"/>
        <xdr:cNvSpPr>
          <a:spLocks/>
        </xdr:cNvSpPr>
      </xdr:nvSpPr>
      <xdr:spPr>
        <a:xfrm flipH="1">
          <a:off x="1247775" y="2209800"/>
          <a:ext cx="790575"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7" name="Line 9"/>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39</xdr:row>
      <xdr:rowOff>0</xdr:rowOff>
    </xdr:from>
    <xdr:to>
      <xdr:col>11</xdr:col>
      <xdr:colOff>0</xdr:colOff>
      <xdr:row>39</xdr:row>
      <xdr:rowOff>0</xdr:rowOff>
    </xdr:to>
    <xdr:sp>
      <xdr:nvSpPr>
        <xdr:cNvPr id="8" name="Line 11"/>
        <xdr:cNvSpPr>
          <a:spLocks/>
        </xdr:cNvSpPr>
      </xdr:nvSpPr>
      <xdr:spPr>
        <a:xfrm>
          <a:off x="1181100" y="7991475"/>
          <a:ext cx="3838575"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40</xdr:row>
      <xdr:rowOff>0</xdr:rowOff>
    </xdr:from>
    <xdr:to>
      <xdr:col>14</xdr:col>
      <xdr:colOff>304800</xdr:colOff>
      <xdr:row>40</xdr:row>
      <xdr:rowOff>0</xdr:rowOff>
    </xdr:to>
    <xdr:sp>
      <xdr:nvSpPr>
        <xdr:cNvPr id="9" name="Line 12"/>
        <xdr:cNvSpPr>
          <a:spLocks/>
        </xdr:cNvSpPr>
      </xdr:nvSpPr>
      <xdr:spPr>
        <a:xfrm>
          <a:off x="1181100" y="8181975"/>
          <a:ext cx="5572125"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41</xdr:row>
      <xdr:rowOff>0</xdr:rowOff>
    </xdr:from>
    <xdr:to>
      <xdr:col>14</xdr:col>
      <xdr:colOff>295275</xdr:colOff>
      <xdr:row>41</xdr:row>
      <xdr:rowOff>0</xdr:rowOff>
    </xdr:to>
    <xdr:sp>
      <xdr:nvSpPr>
        <xdr:cNvPr id="10" name="Line 13"/>
        <xdr:cNvSpPr>
          <a:spLocks/>
        </xdr:cNvSpPr>
      </xdr:nvSpPr>
      <xdr:spPr>
        <a:xfrm>
          <a:off x="1181100" y="8382000"/>
          <a:ext cx="55626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9</xdr:row>
      <xdr:rowOff>238125</xdr:rowOff>
    </xdr:from>
    <xdr:to>
      <xdr:col>0</xdr:col>
      <xdr:colOff>571500</xdr:colOff>
      <xdr:row>9</xdr:row>
      <xdr:rowOff>238125</xdr:rowOff>
    </xdr:to>
    <xdr:sp>
      <xdr:nvSpPr>
        <xdr:cNvPr id="11" name="Line 15"/>
        <xdr:cNvSpPr>
          <a:spLocks/>
        </xdr:cNvSpPr>
      </xdr:nvSpPr>
      <xdr:spPr>
        <a:xfrm flipH="1">
          <a:off x="38100" y="2209800"/>
          <a:ext cx="5334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381000</xdr:colOff>
      <xdr:row>3</xdr:row>
      <xdr:rowOff>114300</xdr:rowOff>
    </xdr:from>
    <xdr:to>
      <xdr:col>1</xdr:col>
      <xdr:colOff>533400</xdr:colOff>
      <xdr:row>3</xdr:row>
      <xdr:rowOff>114300</xdr:rowOff>
    </xdr:to>
    <xdr:sp>
      <xdr:nvSpPr>
        <xdr:cNvPr id="12" name="Line 17"/>
        <xdr:cNvSpPr>
          <a:spLocks/>
        </xdr:cNvSpPr>
      </xdr:nvSpPr>
      <xdr:spPr>
        <a:xfrm>
          <a:off x="1019175" y="809625"/>
          <a:ext cx="1524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38100</xdr:colOff>
      <xdr:row>39</xdr:row>
      <xdr:rowOff>0</xdr:rowOff>
    </xdr:from>
    <xdr:to>
      <xdr:col>14</xdr:col>
      <xdr:colOff>304800</xdr:colOff>
      <xdr:row>39</xdr:row>
      <xdr:rowOff>0</xdr:rowOff>
    </xdr:to>
    <xdr:sp>
      <xdr:nvSpPr>
        <xdr:cNvPr id="13" name="Line 18"/>
        <xdr:cNvSpPr>
          <a:spLocks/>
        </xdr:cNvSpPr>
      </xdr:nvSpPr>
      <xdr:spPr>
        <a:xfrm>
          <a:off x="6096000" y="7991475"/>
          <a:ext cx="6572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66675</xdr:colOff>
      <xdr:row>2</xdr:row>
      <xdr:rowOff>0</xdr:rowOff>
    </xdr:from>
    <xdr:to>
      <xdr:col>11</xdr:col>
      <xdr:colOff>581025</xdr:colOff>
      <xdr:row>2</xdr:row>
      <xdr:rowOff>0</xdr:rowOff>
    </xdr:to>
    <xdr:sp>
      <xdr:nvSpPr>
        <xdr:cNvPr id="14" name="Line 19"/>
        <xdr:cNvSpPr>
          <a:spLocks/>
        </xdr:cNvSpPr>
      </xdr:nvSpPr>
      <xdr:spPr>
        <a:xfrm>
          <a:off x="4191000" y="523875"/>
          <a:ext cx="14097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19050</xdr:colOff>
      <xdr:row>0</xdr:row>
      <xdr:rowOff>19050</xdr:rowOff>
    </xdr:from>
    <xdr:to>
      <xdr:col>13</xdr:col>
      <xdr:colOff>342900</xdr:colOff>
      <xdr:row>0</xdr:row>
      <xdr:rowOff>238125</xdr:rowOff>
    </xdr:to>
    <xdr:sp>
      <xdr:nvSpPr>
        <xdr:cNvPr id="15" name="TextBox 20"/>
        <xdr:cNvSpPr txBox="1">
          <a:spLocks noChangeArrowheads="1"/>
        </xdr:cNvSpPr>
      </xdr:nvSpPr>
      <xdr:spPr>
        <a:xfrm>
          <a:off x="5686425" y="19050"/>
          <a:ext cx="714375" cy="21907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Page :</a:t>
          </a:r>
          <a:r>
            <a:rPr lang="en-US" cap="none" sz="1000" b="0" i="0" u="none" baseline="0">
              <a:latin typeface="Arial"/>
              <a:ea typeface="Arial"/>
              <a:cs typeface="Arial"/>
            </a:rPr>
            <a:t>
</a:t>
          </a:r>
        </a:p>
      </xdr:txBody>
    </xdr:sp>
    <xdr:clientData/>
  </xdr:twoCellAnchor>
  <xdr:twoCellAnchor>
    <xdr:from>
      <xdr:col>12</xdr:col>
      <xdr:colOff>200025</xdr:colOff>
      <xdr:row>2</xdr:row>
      <xdr:rowOff>0</xdr:rowOff>
    </xdr:from>
    <xdr:to>
      <xdr:col>13</xdr:col>
      <xdr:colOff>95250</xdr:colOff>
      <xdr:row>2</xdr:row>
      <xdr:rowOff>0</xdr:rowOff>
    </xdr:to>
    <xdr:sp>
      <xdr:nvSpPr>
        <xdr:cNvPr id="16" name="Line 21"/>
        <xdr:cNvSpPr>
          <a:spLocks/>
        </xdr:cNvSpPr>
      </xdr:nvSpPr>
      <xdr:spPr>
        <a:xfrm>
          <a:off x="5867400" y="52387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314325</xdr:colOff>
      <xdr:row>2</xdr:row>
      <xdr:rowOff>0</xdr:rowOff>
    </xdr:from>
    <xdr:to>
      <xdr:col>14</xdr:col>
      <xdr:colOff>161925</xdr:colOff>
      <xdr:row>2</xdr:row>
      <xdr:rowOff>0</xdr:rowOff>
    </xdr:to>
    <xdr:sp>
      <xdr:nvSpPr>
        <xdr:cNvPr id="17" name="Line 22"/>
        <xdr:cNvSpPr>
          <a:spLocks/>
        </xdr:cNvSpPr>
      </xdr:nvSpPr>
      <xdr:spPr>
        <a:xfrm>
          <a:off x="6372225" y="52387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47625</xdr:colOff>
      <xdr:row>9</xdr:row>
      <xdr:rowOff>238125</xdr:rowOff>
    </xdr:from>
    <xdr:to>
      <xdr:col>14</xdr:col>
      <xdr:colOff>285750</xdr:colOff>
      <xdr:row>9</xdr:row>
      <xdr:rowOff>238125</xdr:rowOff>
    </xdr:to>
    <xdr:sp>
      <xdr:nvSpPr>
        <xdr:cNvPr id="18" name="Line 23"/>
        <xdr:cNvSpPr>
          <a:spLocks/>
        </xdr:cNvSpPr>
      </xdr:nvSpPr>
      <xdr:spPr>
        <a:xfrm>
          <a:off x="5715000" y="2209800"/>
          <a:ext cx="1019175"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9</xdr:row>
      <xdr:rowOff>238125</xdr:rowOff>
    </xdr:from>
    <xdr:to>
      <xdr:col>2</xdr:col>
      <xdr:colOff>838200</xdr:colOff>
      <xdr:row>9</xdr:row>
      <xdr:rowOff>238125</xdr:rowOff>
    </xdr:to>
    <xdr:sp>
      <xdr:nvSpPr>
        <xdr:cNvPr id="19" name="Line 35"/>
        <xdr:cNvSpPr>
          <a:spLocks/>
        </xdr:cNvSpPr>
      </xdr:nvSpPr>
      <xdr:spPr>
        <a:xfrm flipH="1">
          <a:off x="1247775" y="2209800"/>
          <a:ext cx="78105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20" name="Line 38"/>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21" name="Line 43"/>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22" name="Line 44"/>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23" name="Line 45"/>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24" name="Line 46"/>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25" name="Line 47"/>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26" name="Line 48"/>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27" name="Line 49"/>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28" name="Line 51"/>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29" name="Line 52"/>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30" name="Line 53"/>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31" name="Line 54"/>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32" name="Line 55"/>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33" name="Line 56"/>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34" name="Line 57"/>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35" name="Line 58"/>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36" name="Line 59"/>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37" name="Line 60"/>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38" name="Line 61"/>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39" name="Line 62"/>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47</xdr:row>
      <xdr:rowOff>0</xdr:rowOff>
    </xdr:from>
    <xdr:to>
      <xdr:col>5</xdr:col>
      <xdr:colOff>0</xdr:colOff>
      <xdr:row>47</xdr:row>
      <xdr:rowOff>0</xdr:rowOff>
    </xdr:to>
    <xdr:sp>
      <xdr:nvSpPr>
        <xdr:cNvPr id="40" name="Line 67"/>
        <xdr:cNvSpPr>
          <a:spLocks/>
        </xdr:cNvSpPr>
      </xdr:nvSpPr>
      <xdr:spPr>
        <a:xfrm>
          <a:off x="638175" y="9401175"/>
          <a:ext cx="21336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47</xdr:row>
      <xdr:rowOff>0</xdr:rowOff>
    </xdr:from>
    <xdr:to>
      <xdr:col>8</xdr:col>
      <xdr:colOff>0</xdr:colOff>
      <xdr:row>47</xdr:row>
      <xdr:rowOff>0</xdr:rowOff>
    </xdr:to>
    <xdr:sp>
      <xdr:nvSpPr>
        <xdr:cNvPr id="41" name="Line 68"/>
        <xdr:cNvSpPr>
          <a:spLocks/>
        </xdr:cNvSpPr>
      </xdr:nvSpPr>
      <xdr:spPr>
        <a:xfrm>
          <a:off x="3095625" y="9401175"/>
          <a:ext cx="10287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9</xdr:row>
      <xdr:rowOff>19050</xdr:rowOff>
    </xdr:from>
    <xdr:to>
      <xdr:col>11</xdr:col>
      <xdr:colOff>628650</xdr:colOff>
      <xdr:row>9</xdr:row>
      <xdr:rowOff>266700</xdr:rowOff>
    </xdr:to>
    <xdr:sp>
      <xdr:nvSpPr>
        <xdr:cNvPr id="1" name="Oval 1"/>
        <xdr:cNvSpPr>
          <a:spLocks/>
        </xdr:cNvSpPr>
      </xdr:nvSpPr>
      <xdr:spPr>
        <a:xfrm>
          <a:off x="5038725" y="1990725"/>
          <a:ext cx="609600" cy="247650"/>
        </a:xfrm>
        <a:prstGeom prst="ellips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685800</xdr:colOff>
      <xdr:row>9</xdr:row>
      <xdr:rowOff>85725</xdr:rowOff>
    </xdr:from>
    <xdr:to>
      <xdr:col>9</xdr:col>
      <xdr:colOff>0</xdr:colOff>
      <xdr:row>9</xdr:row>
      <xdr:rowOff>209550</xdr:rowOff>
    </xdr:to>
    <xdr:sp>
      <xdr:nvSpPr>
        <xdr:cNvPr id="2" name="TextBox 4"/>
        <xdr:cNvSpPr txBox="1">
          <a:spLocks noChangeArrowheads="1"/>
        </xdr:cNvSpPr>
      </xdr:nvSpPr>
      <xdr:spPr>
        <a:xfrm>
          <a:off x="4810125" y="2057400"/>
          <a:ext cx="209550" cy="1238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Km
</a:t>
          </a:r>
          <a:r>
            <a:rPr lang="en-US" cap="none" sz="1000" b="0" i="0" u="none" baseline="0">
              <a:latin typeface="Arial"/>
              <a:ea typeface="Arial"/>
              <a:cs typeface="Arial"/>
            </a:rPr>
            <a:t>
</a:t>
          </a:r>
        </a:p>
      </xdr:txBody>
    </xdr:sp>
    <xdr:clientData/>
  </xdr:twoCellAnchor>
  <xdr:twoCellAnchor>
    <xdr:from>
      <xdr:col>3</xdr:col>
      <xdr:colOff>47625</xdr:colOff>
      <xdr:row>9</xdr:row>
      <xdr:rowOff>238125</xdr:rowOff>
    </xdr:from>
    <xdr:to>
      <xdr:col>4</xdr:col>
      <xdr:colOff>266700</xdr:colOff>
      <xdr:row>9</xdr:row>
      <xdr:rowOff>238125</xdr:rowOff>
    </xdr:to>
    <xdr:sp>
      <xdr:nvSpPr>
        <xdr:cNvPr id="3" name="Line 5"/>
        <xdr:cNvSpPr>
          <a:spLocks/>
        </xdr:cNvSpPr>
      </xdr:nvSpPr>
      <xdr:spPr>
        <a:xfrm>
          <a:off x="2133600" y="2209800"/>
          <a:ext cx="542925"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9</xdr:row>
      <xdr:rowOff>238125</xdr:rowOff>
    </xdr:from>
    <xdr:to>
      <xdr:col>7</xdr:col>
      <xdr:colOff>619125</xdr:colOff>
      <xdr:row>9</xdr:row>
      <xdr:rowOff>238125</xdr:rowOff>
    </xdr:to>
    <xdr:sp>
      <xdr:nvSpPr>
        <xdr:cNvPr id="4" name="Line 6"/>
        <xdr:cNvSpPr>
          <a:spLocks/>
        </xdr:cNvSpPr>
      </xdr:nvSpPr>
      <xdr:spPr>
        <a:xfrm>
          <a:off x="3152775" y="2209800"/>
          <a:ext cx="923925"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47625</xdr:colOff>
      <xdr:row>9</xdr:row>
      <xdr:rowOff>238125</xdr:rowOff>
    </xdr:from>
    <xdr:to>
      <xdr:col>8</xdr:col>
      <xdr:colOff>847725</xdr:colOff>
      <xdr:row>9</xdr:row>
      <xdr:rowOff>238125</xdr:rowOff>
    </xdr:to>
    <xdr:sp>
      <xdr:nvSpPr>
        <xdr:cNvPr id="5" name="Line 7"/>
        <xdr:cNvSpPr>
          <a:spLocks/>
        </xdr:cNvSpPr>
      </xdr:nvSpPr>
      <xdr:spPr>
        <a:xfrm>
          <a:off x="4171950" y="2209800"/>
          <a:ext cx="8001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9</xdr:row>
      <xdr:rowOff>238125</xdr:rowOff>
    </xdr:from>
    <xdr:to>
      <xdr:col>2</xdr:col>
      <xdr:colOff>838200</xdr:colOff>
      <xdr:row>9</xdr:row>
      <xdr:rowOff>238125</xdr:rowOff>
    </xdr:to>
    <xdr:sp>
      <xdr:nvSpPr>
        <xdr:cNvPr id="6" name="Line 8"/>
        <xdr:cNvSpPr>
          <a:spLocks/>
        </xdr:cNvSpPr>
      </xdr:nvSpPr>
      <xdr:spPr>
        <a:xfrm flipH="1">
          <a:off x="1247775" y="2209800"/>
          <a:ext cx="78105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7" name="Line 9"/>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39</xdr:row>
      <xdr:rowOff>0</xdr:rowOff>
    </xdr:from>
    <xdr:to>
      <xdr:col>8</xdr:col>
      <xdr:colOff>704850</xdr:colOff>
      <xdr:row>39</xdr:row>
      <xdr:rowOff>0</xdr:rowOff>
    </xdr:to>
    <xdr:sp>
      <xdr:nvSpPr>
        <xdr:cNvPr id="8" name="Line 11"/>
        <xdr:cNvSpPr>
          <a:spLocks/>
        </xdr:cNvSpPr>
      </xdr:nvSpPr>
      <xdr:spPr>
        <a:xfrm>
          <a:off x="1181100" y="7991475"/>
          <a:ext cx="3648075"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40</xdr:row>
      <xdr:rowOff>0</xdr:rowOff>
    </xdr:from>
    <xdr:to>
      <xdr:col>14</xdr:col>
      <xdr:colOff>304800</xdr:colOff>
      <xdr:row>40</xdr:row>
      <xdr:rowOff>0</xdr:rowOff>
    </xdr:to>
    <xdr:sp>
      <xdr:nvSpPr>
        <xdr:cNvPr id="9" name="Line 12"/>
        <xdr:cNvSpPr>
          <a:spLocks/>
        </xdr:cNvSpPr>
      </xdr:nvSpPr>
      <xdr:spPr>
        <a:xfrm>
          <a:off x="1181100" y="8181975"/>
          <a:ext cx="5572125"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41</xdr:row>
      <xdr:rowOff>0</xdr:rowOff>
    </xdr:from>
    <xdr:to>
      <xdr:col>14</xdr:col>
      <xdr:colOff>295275</xdr:colOff>
      <xdr:row>41</xdr:row>
      <xdr:rowOff>0</xdr:rowOff>
    </xdr:to>
    <xdr:sp>
      <xdr:nvSpPr>
        <xdr:cNvPr id="10" name="Line 13"/>
        <xdr:cNvSpPr>
          <a:spLocks/>
        </xdr:cNvSpPr>
      </xdr:nvSpPr>
      <xdr:spPr>
        <a:xfrm>
          <a:off x="1181100" y="8382000"/>
          <a:ext cx="55626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9</xdr:row>
      <xdr:rowOff>238125</xdr:rowOff>
    </xdr:from>
    <xdr:to>
      <xdr:col>0</xdr:col>
      <xdr:colOff>571500</xdr:colOff>
      <xdr:row>9</xdr:row>
      <xdr:rowOff>238125</xdr:rowOff>
    </xdr:to>
    <xdr:sp>
      <xdr:nvSpPr>
        <xdr:cNvPr id="11" name="Line 15"/>
        <xdr:cNvSpPr>
          <a:spLocks/>
        </xdr:cNvSpPr>
      </xdr:nvSpPr>
      <xdr:spPr>
        <a:xfrm flipH="1">
          <a:off x="38100" y="2209800"/>
          <a:ext cx="5334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381000</xdr:colOff>
      <xdr:row>3</xdr:row>
      <xdr:rowOff>114300</xdr:rowOff>
    </xdr:from>
    <xdr:to>
      <xdr:col>1</xdr:col>
      <xdr:colOff>533400</xdr:colOff>
      <xdr:row>3</xdr:row>
      <xdr:rowOff>114300</xdr:rowOff>
    </xdr:to>
    <xdr:sp>
      <xdr:nvSpPr>
        <xdr:cNvPr id="12" name="Line 17"/>
        <xdr:cNvSpPr>
          <a:spLocks/>
        </xdr:cNvSpPr>
      </xdr:nvSpPr>
      <xdr:spPr>
        <a:xfrm>
          <a:off x="1019175" y="809625"/>
          <a:ext cx="1524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38100</xdr:colOff>
      <xdr:row>39</xdr:row>
      <xdr:rowOff>0</xdr:rowOff>
    </xdr:from>
    <xdr:to>
      <xdr:col>14</xdr:col>
      <xdr:colOff>304800</xdr:colOff>
      <xdr:row>39</xdr:row>
      <xdr:rowOff>0</xdr:rowOff>
    </xdr:to>
    <xdr:sp>
      <xdr:nvSpPr>
        <xdr:cNvPr id="13" name="Line 18"/>
        <xdr:cNvSpPr>
          <a:spLocks/>
        </xdr:cNvSpPr>
      </xdr:nvSpPr>
      <xdr:spPr>
        <a:xfrm>
          <a:off x="6096000" y="7991475"/>
          <a:ext cx="6572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66675</xdr:colOff>
      <xdr:row>2</xdr:row>
      <xdr:rowOff>0</xdr:rowOff>
    </xdr:from>
    <xdr:to>
      <xdr:col>11</xdr:col>
      <xdr:colOff>581025</xdr:colOff>
      <xdr:row>2</xdr:row>
      <xdr:rowOff>0</xdr:rowOff>
    </xdr:to>
    <xdr:sp>
      <xdr:nvSpPr>
        <xdr:cNvPr id="14" name="Line 19"/>
        <xdr:cNvSpPr>
          <a:spLocks/>
        </xdr:cNvSpPr>
      </xdr:nvSpPr>
      <xdr:spPr>
        <a:xfrm>
          <a:off x="4191000" y="523875"/>
          <a:ext cx="14097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19050</xdr:colOff>
      <xdr:row>0</xdr:row>
      <xdr:rowOff>19050</xdr:rowOff>
    </xdr:from>
    <xdr:to>
      <xdr:col>13</xdr:col>
      <xdr:colOff>342900</xdr:colOff>
      <xdr:row>0</xdr:row>
      <xdr:rowOff>238125</xdr:rowOff>
    </xdr:to>
    <xdr:sp>
      <xdr:nvSpPr>
        <xdr:cNvPr id="15" name="TextBox 20"/>
        <xdr:cNvSpPr txBox="1">
          <a:spLocks noChangeArrowheads="1"/>
        </xdr:cNvSpPr>
      </xdr:nvSpPr>
      <xdr:spPr>
        <a:xfrm>
          <a:off x="5686425" y="19050"/>
          <a:ext cx="714375" cy="21907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Page :</a:t>
          </a:r>
          <a:r>
            <a:rPr lang="en-US" cap="none" sz="1000" b="0" i="0" u="none" baseline="0">
              <a:latin typeface="Arial"/>
              <a:ea typeface="Arial"/>
              <a:cs typeface="Arial"/>
            </a:rPr>
            <a:t>
</a:t>
          </a:r>
        </a:p>
      </xdr:txBody>
    </xdr:sp>
    <xdr:clientData/>
  </xdr:twoCellAnchor>
  <xdr:twoCellAnchor>
    <xdr:from>
      <xdr:col>12</xdr:col>
      <xdr:colOff>200025</xdr:colOff>
      <xdr:row>2</xdr:row>
      <xdr:rowOff>0</xdr:rowOff>
    </xdr:from>
    <xdr:to>
      <xdr:col>13</xdr:col>
      <xdr:colOff>95250</xdr:colOff>
      <xdr:row>2</xdr:row>
      <xdr:rowOff>0</xdr:rowOff>
    </xdr:to>
    <xdr:sp>
      <xdr:nvSpPr>
        <xdr:cNvPr id="16" name="Line 21"/>
        <xdr:cNvSpPr>
          <a:spLocks/>
        </xdr:cNvSpPr>
      </xdr:nvSpPr>
      <xdr:spPr>
        <a:xfrm>
          <a:off x="5867400" y="52387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314325</xdr:colOff>
      <xdr:row>2</xdr:row>
      <xdr:rowOff>0</xdr:rowOff>
    </xdr:from>
    <xdr:to>
      <xdr:col>14</xdr:col>
      <xdr:colOff>161925</xdr:colOff>
      <xdr:row>2</xdr:row>
      <xdr:rowOff>0</xdr:rowOff>
    </xdr:to>
    <xdr:sp>
      <xdr:nvSpPr>
        <xdr:cNvPr id="17" name="Line 22"/>
        <xdr:cNvSpPr>
          <a:spLocks/>
        </xdr:cNvSpPr>
      </xdr:nvSpPr>
      <xdr:spPr>
        <a:xfrm>
          <a:off x="6372225" y="52387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47625</xdr:colOff>
      <xdr:row>9</xdr:row>
      <xdr:rowOff>238125</xdr:rowOff>
    </xdr:from>
    <xdr:to>
      <xdr:col>14</xdr:col>
      <xdr:colOff>285750</xdr:colOff>
      <xdr:row>9</xdr:row>
      <xdr:rowOff>238125</xdr:rowOff>
    </xdr:to>
    <xdr:sp>
      <xdr:nvSpPr>
        <xdr:cNvPr id="18" name="Line 23"/>
        <xdr:cNvSpPr>
          <a:spLocks/>
        </xdr:cNvSpPr>
      </xdr:nvSpPr>
      <xdr:spPr>
        <a:xfrm>
          <a:off x="5715000" y="2209800"/>
          <a:ext cx="1019175"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xdr:colOff>
      <xdr:row>9</xdr:row>
      <xdr:rowOff>238125</xdr:rowOff>
    </xdr:from>
    <xdr:to>
      <xdr:col>5</xdr:col>
      <xdr:colOff>276225</xdr:colOff>
      <xdr:row>9</xdr:row>
      <xdr:rowOff>238125</xdr:rowOff>
    </xdr:to>
    <xdr:sp>
      <xdr:nvSpPr>
        <xdr:cNvPr id="19" name="Line 32"/>
        <xdr:cNvSpPr>
          <a:spLocks/>
        </xdr:cNvSpPr>
      </xdr:nvSpPr>
      <xdr:spPr>
        <a:xfrm>
          <a:off x="2133600" y="2209800"/>
          <a:ext cx="9144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20" name="Line 39"/>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21" name="Line 45"/>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22" name="Line 46"/>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23" name="Line 47"/>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24" name="Line 48"/>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25" name="Line 49"/>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26" name="Line 50"/>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27" name="Line 51"/>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28" name="Line 52"/>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29" name="Line 53"/>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30" name="Line 54"/>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31" name="Line 55"/>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32" name="Line 56"/>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33" name="Line 57"/>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34" name="Line 58"/>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35" name="Line 59"/>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36" name="Line 60"/>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37" name="Line 61"/>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38" name="Line 62"/>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39" name="Line 63"/>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40" name="Line 64"/>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41" name="Line 65"/>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42" name="Line 66"/>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43" name="Line 67"/>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44" name="Line 68"/>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45" name="Line 69"/>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46" name="Line 70"/>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47" name="Line 71"/>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48" name="Line 72"/>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49" name="Line 73"/>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50" name="Line 74"/>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47</xdr:row>
      <xdr:rowOff>0</xdr:rowOff>
    </xdr:from>
    <xdr:to>
      <xdr:col>5</xdr:col>
      <xdr:colOff>47625</xdr:colOff>
      <xdr:row>47</xdr:row>
      <xdr:rowOff>0</xdr:rowOff>
    </xdr:to>
    <xdr:sp>
      <xdr:nvSpPr>
        <xdr:cNvPr id="51" name="Line 79"/>
        <xdr:cNvSpPr>
          <a:spLocks/>
        </xdr:cNvSpPr>
      </xdr:nvSpPr>
      <xdr:spPr>
        <a:xfrm>
          <a:off x="685800" y="9401175"/>
          <a:ext cx="21336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47</xdr:row>
      <xdr:rowOff>0</xdr:rowOff>
    </xdr:from>
    <xdr:to>
      <xdr:col>8</xdr:col>
      <xdr:colOff>0</xdr:colOff>
      <xdr:row>47</xdr:row>
      <xdr:rowOff>0</xdr:rowOff>
    </xdr:to>
    <xdr:sp>
      <xdr:nvSpPr>
        <xdr:cNvPr id="52" name="Line 80"/>
        <xdr:cNvSpPr>
          <a:spLocks/>
        </xdr:cNvSpPr>
      </xdr:nvSpPr>
      <xdr:spPr>
        <a:xfrm>
          <a:off x="3095625" y="9401175"/>
          <a:ext cx="10287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9</xdr:row>
      <xdr:rowOff>19050</xdr:rowOff>
    </xdr:from>
    <xdr:to>
      <xdr:col>11</xdr:col>
      <xdr:colOff>628650</xdr:colOff>
      <xdr:row>9</xdr:row>
      <xdr:rowOff>266700</xdr:rowOff>
    </xdr:to>
    <xdr:sp>
      <xdr:nvSpPr>
        <xdr:cNvPr id="1" name="Oval 1"/>
        <xdr:cNvSpPr>
          <a:spLocks/>
        </xdr:cNvSpPr>
      </xdr:nvSpPr>
      <xdr:spPr>
        <a:xfrm>
          <a:off x="5038725" y="1990725"/>
          <a:ext cx="609600" cy="247650"/>
        </a:xfrm>
        <a:prstGeom prst="ellips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685800</xdr:colOff>
      <xdr:row>9</xdr:row>
      <xdr:rowOff>85725</xdr:rowOff>
    </xdr:from>
    <xdr:to>
      <xdr:col>9</xdr:col>
      <xdr:colOff>0</xdr:colOff>
      <xdr:row>9</xdr:row>
      <xdr:rowOff>228600</xdr:rowOff>
    </xdr:to>
    <xdr:sp>
      <xdr:nvSpPr>
        <xdr:cNvPr id="2" name="TextBox 4"/>
        <xdr:cNvSpPr txBox="1">
          <a:spLocks noChangeArrowheads="1"/>
        </xdr:cNvSpPr>
      </xdr:nvSpPr>
      <xdr:spPr>
        <a:xfrm>
          <a:off x="4810125" y="2057400"/>
          <a:ext cx="209550" cy="142875"/>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Km
</a:t>
          </a:r>
          <a:r>
            <a:rPr lang="en-US" cap="none" sz="1000" b="0" i="0" u="none" baseline="0">
              <a:latin typeface="Arial"/>
              <a:ea typeface="Arial"/>
              <a:cs typeface="Arial"/>
            </a:rPr>
            <a:t>
</a:t>
          </a:r>
        </a:p>
      </xdr:txBody>
    </xdr:sp>
    <xdr:clientData/>
  </xdr:twoCellAnchor>
  <xdr:twoCellAnchor>
    <xdr:from>
      <xdr:col>3</xdr:col>
      <xdr:colOff>47625</xdr:colOff>
      <xdr:row>9</xdr:row>
      <xdr:rowOff>238125</xdr:rowOff>
    </xdr:from>
    <xdr:to>
      <xdr:col>5</xdr:col>
      <xdr:colOff>276225</xdr:colOff>
      <xdr:row>9</xdr:row>
      <xdr:rowOff>238125</xdr:rowOff>
    </xdr:to>
    <xdr:sp>
      <xdr:nvSpPr>
        <xdr:cNvPr id="3" name="Line 5"/>
        <xdr:cNvSpPr>
          <a:spLocks/>
        </xdr:cNvSpPr>
      </xdr:nvSpPr>
      <xdr:spPr>
        <a:xfrm>
          <a:off x="2133600" y="2209800"/>
          <a:ext cx="9144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9</xdr:row>
      <xdr:rowOff>238125</xdr:rowOff>
    </xdr:from>
    <xdr:to>
      <xdr:col>7</xdr:col>
      <xdr:colOff>619125</xdr:colOff>
      <xdr:row>9</xdr:row>
      <xdr:rowOff>238125</xdr:rowOff>
    </xdr:to>
    <xdr:sp>
      <xdr:nvSpPr>
        <xdr:cNvPr id="4" name="Line 6"/>
        <xdr:cNvSpPr>
          <a:spLocks/>
        </xdr:cNvSpPr>
      </xdr:nvSpPr>
      <xdr:spPr>
        <a:xfrm>
          <a:off x="3152775" y="2209800"/>
          <a:ext cx="923925"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47625</xdr:colOff>
      <xdr:row>9</xdr:row>
      <xdr:rowOff>238125</xdr:rowOff>
    </xdr:from>
    <xdr:to>
      <xdr:col>8</xdr:col>
      <xdr:colOff>838200</xdr:colOff>
      <xdr:row>9</xdr:row>
      <xdr:rowOff>238125</xdr:rowOff>
    </xdr:to>
    <xdr:sp>
      <xdr:nvSpPr>
        <xdr:cNvPr id="5" name="Line 7"/>
        <xdr:cNvSpPr>
          <a:spLocks/>
        </xdr:cNvSpPr>
      </xdr:nvSpPr>
      <xdr:spPr>
        <a:xfrm>
          <a:off x="4171950" y="2209800"/>
          <a:ext cx="790575"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9</xdr:row>
      <xdr:rowOff>238125</xdr:rowOff>
    </xdr:from>
    <xdr:to>
      <xdr:col>2</xdr:col>
      <xdr:colOff>838200</xdr:colOff>
      <xdr:row>9</xdr:row>
      <xdr:rowOff>238125</xdr:rowOff>
    </xdr:to>
    <xdr:sp>
      <xdr:nvSpPr>
        <xdr:cNvPr id="6" name="Line 8"/>
        <xdr:cNvSpPr>
          <a:spLocks/>
        </xdr:cNvSpPr>
      </xdr:nvSpPr>
      <xdr:spPr>
        <a:xfrm flipH="1">
          <a:off x="1247775" y="2209800"/>
          <a:ext cx="78105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7" name="Line 9"/>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39</xdr:row>
      <xdr:rowOff>0</xdr:rowOff>
    </xdr:from>
    <xdr:to>
      <xdr:col>11</xdr:col>
      <xdr:colOff>0</xdr:colOff>
      <xdr:row>39</xdr:row>
      <xdr:rowOff>0</xdr:rowOff>
    </xdr:to>
    <xdr:sp>
      <xdr:nvSpPr>
        <xdr:cNvPr id="8" name="Line 11"/>
        <xdr:cNvSpPr>
          <a:spLocks/>
        </xdr:cNvSpPr>
      </xdr:nvSpPr>
      <xdr:spPr>
        <a:xfrm>
          <a:off x="1181100" y="7991475"/>
          <a:ext cx="3838575"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40</xdr:row>
      <xdr:rowOff>0</xdr:rowOff>
    </xdr:from>
    <xdr:to>
      <xdr:col>14</xdr:col>
      <xdr:colOff>304800</xdr:colOff>
      <xdr:row>40</xdr:row>
      <xdr:rowOff>0</xdr:rowOff>
    </xdr:to>
    <xdr:sp>
      <xdr:nvSpPr>
        <xdr:cNvPr id="9" name="Line 12"/>
        <xdr:cNvSpPr>
          <a:spLocks/>
        </xdr:cNvSpPr>
      </xdr:nvSpPr>
      <xdr:spPr>
        <a:xfrm>
          <a:off x="1181100" y="8181975"/>
          <a:ext cx="5572125"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41</xdr:row>
      <xdr:rowOff>0</xdr:rowOff>
    </xdr:from>
    <xdr:to>
      <xdr:col>14</xdr:col>
      <xdr:colOff>295275</xdr:colOff>
      <xdr:row>41</xdr:row>
      <xdr:rowOff>0</xdr:rowOff>
    </xdr:to>
    <xdr:sp>
      <xdr:nvSpPr>
        <xdr:cNvPr id="10" name="Line 13"/>
        <xdr:cNvSpPr>
          <a:spLocks/>
        </xdr:cNvSpPr>
      </xdr:nvSpPr>
      <xdr:spPr>
        <a:xfrm>
          <a:off x="1181100" y="8382000"/>
          <a:ext cx="55626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9</xdr:row>
      <xdr:rowOff>238125</xdr:rowOff>
    </xdr:from>
    <xdr:to>
      <xdr:col>0</xdr:col>
      <xdr:colOff>571500</xdr:colOff>
      <xdr:row>9</xdr:row>
      <xdr:rowOff>238125</xdr:rowOff>
    </xdr:to>
    <xdr:sp>
      <xdr:nvSpPr>
        <xdr:cNvPr id="11" name="Line 15"/>
        <xdr:cNvSpPr>
          <a:spLocks/>
        </xdr:cNvSpPr>
      </xdr:nvSpPr>
      <xdr:spPr>
        <a:xfrm flipH="1">
          <a:off x="38100" y="2209800"/>
          <a:ext cx="5334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381000</xdr:colOff>
      <xdr:row>3</xdr:row>
      <xdr:rowOff>114300</xdr:rowOff>
    </xdr:from>
    <xdr:to>
      <xdr:col>1</xdr:col>
      <xdr:colOff>533400</xdr:colOff>
      <xdr:row>3</xdr:row>
      <xdr:rowOff>114300</xdr:rowOff>
    </xdr:to>
    <xdr:sp>
      <xdr:nvSpPr>
        <xdr:cNvPr id="12" name="Line 17"/>
        <xdr:cNvSpPr>
          <a:spLocks/>
        </xdr:cNvSpPr>
      </xdr:nvSpPr>
      <xdr:spPr>
        <a:xfrm>
          <a:off x="1019175" y="809625"/>
          <a:ext cx="1524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38100</xdr:colOff>
      <xdr:row>39</xdr:row>
      <xdr:rowOff>0</xdr:rowOff>
    </xdr:from>
    <xdr:to>
      <xdr:col>14</xdr:col>
      <xdr:colOff>304800</xdr:colOff>
      <xdr:row>39</xdr:row>
      <xdr:rowOff>0</xdr:rowOff>
    </xdr:to>
    <xdr:sp>
      <xdr:nvSpPr>
        <xdr:cNvPr id="13" name="Line 18"/>
        <xdr:cNvSpPr>
          <a:spLocks/>
        </xdr:cNvSpPr>
      </xdr:nvSpPr>
      <xdr:spPr>
        <a:xfrm>
          <a:off x="6096000" y="7991475"/>
          <a:ext cx="6572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66675</xdr:colOff>
      <xdr:row>2</xdr:row>
      <xdr:rowOff>0</xdr:rowOff>
    </xdr:from>
    <xdr:to>
      <xdr:col>11</xdr:col>
      <xdr:colOff>581025</xdr:colOff>
      <xdr:row>2</xdr:row>
      <xdr:rowOff>0</xdr:rowOff>
    </xdr:to>
    <xdr:sp>
      <xdr:nvSpPr>
        <xdr:cNvPr id="14" name="Line 19"/>
        <xdr:cNvSpPr>
          <a:spLocks/>
        </xdr:cNvSpPr>
      </xdr:nvSpPr>
      <xdr:spPr>
        <a:xfrm>
          <a:off x="4191000" y="523875"/>
          <a:ext cx="14097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19050</xdr:colOff>
      <xdr:row>0</xdr:row>
      <xdr:rowOff>19050</xdr:rowOff>
    </xdr:from>
    <xdr:to>
      <xdr:col>13</xdr:col>
      <xdr:colOff>342900</xdr:colOff>
      <xdr:row>0</xdr:row>
      <xdr:rowOff>238125</xdr:rowOff>
    </xdr:to>
    <xdr:sp>
      <xdr:nvSpPr>
        <xdr:cNvPr id="15" name="TextBox 20"/>
        <xdr:cNvSpPr txBox="1">
          <a:spLocks noChangeArrowheads="1"/>
        </xdr:cNvSpPr>
      </xdr:nvSpPr>
      <xdr:spPr>
        <a:xfrm>
          <a:off x="5686425" y="19050"/>
          <a:ext cx="714375" cy="21907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Page :</a:t>
          </a:r>
          <a:r>
            <a:rPr lang="en-US" cap="none" sz="1000" b="0" i="0" u="none" baseline="0">
              <a:latin typeface="Arial"/>
              <a:ea typeface="Arial"/>
              <a:cs typeface="Arial"/>
            </a:rPr>
            <a:t>
</a:t>
          </a:r>
        </a:p>
      </xdr:txBody>
    </xdr:sp>
    <xdr:clientData/>
  </xdr:twoCellAnchor>
  <xdr:twoCellAnchor>
    <xdr:from>
      <xdr:col>12</xdr:col>
      <xdr:colOff>200025</xdr:colOff>
      <xdr:row>2</xdr:row>
      <xdr:rowOff>0</xdr:rowOff>
    </xdr:from>
    <xdr:to>
      <xdr:col>13</xdr:col>
      <xdr:colOff>95250</xdr:colOff>
      <xdr:row>2</xdr:row>
      <xdr:rowOff>0</xdr:rowOff>
    </xdr:to>
    <xdr:sp>
      <xdr:nvSpPr>
        <xdr:cNvPr id="16" name="Line 21"/>
        <xdr:cNvSpPr>
          <a:spLocks/>
        </xdr:cNvSpPr>
      </xdr:nvSpPr>
      <xdr:spPr>
        <a:xfrm>
          <a:off x="5867400" y="52387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314325</xdr:colOff>
      <xdr:row>2</xdr:row>
      <xdr:rowOff>0</xdr:rowOff>
    </xdr:from>
    <xdr:to>
      <xdr:col>14</xdr:col>
      <xdr:colOff>161925</xdr:colOff>
      <xdr:row>2</xdr:row>
      <xdr:rowOff>0</xdr:rowOff>
    </xdr:to>
    <xdr:sp>
      <xdr:nvSpPr>
        <xdr:cNvPr id="17" name="Line 22"/>
        <xdr:cNvSpPr>
          <a:spLocks/>
        </xdr:cNvSpPr>
      </xdr:nvSpPr>
      <xdr:spPr>
        <a:xfrm>
          <a:off x="6372225" y="52387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47625</xdr:colOff>
      <xdr:row>9</xdr:row>
      <xdr:rowOff>238125</xdr:rowOff>
    </xdr:from>
    <xdr:to>
      <xdr:col>14</xdr:col>
      <xdr:colOff>285750</xdr:colOff>
      <xdr:row>9</xdr:row>
      <xdr:rowOff>238125</xdr:rowOff>
    </xdr:to>
    <xdr:sp>
      <xdr:nvSpPr>
        <xdr:cNvPr id="18" name="Line 23"/>
        <xdr:cNvSpPr>
          <a:spLocks/>
        </xdr:cNvSpPr>
      </xdr:nvSpPr>
      <xdr:spPr>
        <a:xfrm>
          <a:off x="5715000" y="2209800"/>
          <a:ext cx="1019175"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19" name="Line 39"/>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20" name="Line 47"/>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21" name="Line 48"/>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22" name="Line 49"/>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23" name="Line 50"/>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24" name="Line 51"/>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25" name="Line 52"/>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26" name="Line 53"/>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27" name="Line 54"/>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28" name="Line 55"/>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29" name="Line 56"/>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30" name="Line 57"/>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31" name="Line 59"/>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32" name="Line 60"/>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33" name="Line 61"/>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34" name="Line 62"/>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35" name="Line 63"/>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36" name="Line 64"/>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37" name="Line 65"/>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38" name="Line 66"/>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39" name="Line 67"/>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40" name="Line 68"/>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41" name="Line 69"/>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42" name="Line 70"/>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43" name="Line 71"/>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44" name="Line 72"/>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45" name="Line 73"/>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46" name="Line 74"/>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47" name="Line 75"/>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48" name="Line 76"/>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49" name="Line 77"/>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50" name="Line 78"/>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51" name="Line 79"/>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52" name="Line 80"/>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53" name="Line 81"/>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54" name="Line 82"/>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55" name="Line 83"/>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56" name="Line 84"/>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57" name="Line 85"/>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58" name="Line 86"/>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59" name="Line 87"/>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60" name="Line 88"/>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61" name="Line 89"/>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62" name="Line 90"/>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47</xdr:row>
      <xdr:rowOff>0</xdr:rowOff>
    </xdr:from>
    <xdr:to>
      <xdr:col>5</xdr:col>
      <xdr:colOff>0</xdr:colOff>
      <xdr:row>47</xdr:row>
      <xdr:rowOff>0</xdr:rowOff>
    </xdr:to>
    <xdr:sp>
      <xdr:nvSpPr>
        <xdr:cNvPr id="63" name="Line 93"/>
        <xdr:cNvSpPr>
          <a:spLocks/>
        </xdr:cNvSpPr>
      </xdr:nvSpPr>
      <xdr:spPr>
        <a:xfrm>
          <a:off x="638175" y="9401175"/>
          <a:ext cx="21336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47</xdr:row>
      <xdr:rowOff>0</xdr:rowOff>
    </xdr:from>
    <xdr:to>
      <xdr:col>8</xdr:col>
      <xdr:colOff>0</xdr:colOff>
      <xdr:row>47</xdr:row>
      <xdr:rowOff>0</xdr:rowOff>
    </xdr:to>
    <xdr:sp>
      <xdr:nvSpPr>
        <xdr:cNvPr id="64" name="Line 94"/>
        <xdr:cNvSpPr>
          <a:spLocks/>
        </xdr:cNvSpPr>
      </xdr:nvSpPr>
      <xdr:spPr>
        <a:xfrm>
          <a:off x="3095625" y="9401175"/>
          <a:ext cx="10287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9</xdr:row>
      <xdr:rowOff>19050</xdr:rowOff>
    </xdr:from>
    <xdr:to>
      <xdr:col>11</xdr:col>
      <xdr:colOff>628650</xdr:colOff>
      <xdr:row>9</xdr:row>
      <xdr:rowOff>266700</xdr:rowOff>
    </xdr:to>
    <xdr:sp>
      <xdr:nvSpPr>
        <xdr:cNvPr id="1" name="Oval 1"/>
        <xdr:cNvSpPr>
          <a:spLocks/>
        </xdr:cNvSpPr>
      </xdr:nvSpPr>
      <xdr:spPr>
        <a:xfrm>
          <a:off x="5038725" y="1990725"/>
          <a:ext cx="609600" cy="247650"/>
        </a:xfrm>
        <a:prstGeom prst="ellips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685800</xdr:colOff>
      <xdr:row>9</xdr:row>
      <xdr:rowOff>85725</xdr:rowOff>
    </xdr:from>
    <xdr:to>
      <xdr:col>9</xdr:col>
      <xdr:colOff>0</xdr:colOff>
      <xdr:row>9</xdr:row>
      <xdr:rowOff>219075</xdr:rowOff>
    </xdr:to>
    <xdr:sp>
      <xdr:nvSpPr>
        <xdr:cNvPr id="2" name="TextBox 4"/>
        <xdr:cNvSpPr txBox="1">
          <a:spLocks noChangeArrowheads="1"/>
        </xdr:cNvSpPr>
      </xdr:nvSpPr>
      <xdr:spPr>
        <a:xfrm>
          <a:off x="4810125" y="2057400"/>
          <a:ext cx="209550" cy="133350"/>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Km
</a:t>
          </a:r>
          <a:r>
            <a:rPr lang="en-US" cap="none" sz="1000" b="0" i="0" u="none" baseline="0">
              <a:latin typeface="Arial"/>
              <a:ea typeface="Arial"/>
              <a:cs typeface="Arial"/>
            </a:rPr>
            <a:t>
</a:t>
          </a:r>
        </a:p>
      </xdr:txBody>
    </xdr:sp>
    <xdr:clientData/>
  </xdr:twoCellAnchor>
  <xdr:twoCellAnchor>
    <xdr:from>
      <xdr:col>3</xdr:col>
      <xdr:colOff>47625</xdr:colOff>
      <xdr:row>9</xdr:row>
      <xdr:rowOff>238125</xdr:rowOff>
    </xdr:from>
    <xdr:to>
      <xdr:col>5</xdr:col>
      <xdr:colOff>276225</xdr:colOff>
      <xdr:row>9</xdr:row>
      <xdr:rowOff>238125</xdr:rowOff>
    </xdr:to>
    <xdr:sp>
      <xdr:nvSpPr>
        <xdr:cNvPr id="3" name="Line 5"/>
        <xdr:cNvSpPr>
          <a:spLocks/>
        </xdr:cNvSpPr>
      </xdr:nvSpPr>
      <xdr:spPr>
        <a:xfrm>
          <a:off x="2133600" y="2209800"/>
          <a:ext cx="9144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9</xdr:row>
      <xdr:rowOff>238125</xdr:rowOff>
    </xdr:from>
    <xdr:to>
      <xdr:col>7</xdr:col>
      <xdr:colOff>619125</xdr:colOff>
      <xdr:row>9</xdr:row>
      <xdr:rowOff>238125</xdr:rowOff>
    </xdr:to>
    <xdr:sp>
      <xdr:nvSpPr>
        <xdr:cNvPr id="4" name="Line 6"/>
        <xdr:cNvSpPr>
          <a:spLocks/>
        </xdr:cNvSpPr>
      </xdr:nvSpPr>
      <xdr:spPr>
        <a:xfrm>
          <a:off x="3152775" y="2209800"/>
          <a:ext cx="923925"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47625</xdr:colOff>
      <xdr:row>9</xdr:row>
      <xdr:rowOff>238125</xdr:rowOff>
    </xdr:from>
    <xdr:to>
      <xdr:col>8</xdr:col>
      <xdr:colOff>838200</xdr:colOff>
      <xdr:row>9</xdr:row>
      <xdr:rowOff>238125</xdr:rowOff>
    </xdr:to>
    <xdr:sp>
      <xdr:nvSpPr>
        <xdr:cNvPr id="5" name="Line 7"/>
        <xdr:cNvSpPr>
          <a:spLocks/>
        </xdr:cNvSpPr>
      </xdr:nvSpPr>
      <xdr:spPr>
        <a:xfrm>
          <a:off x="4171950" y="2209800"/>
          <a:ext cx="790575"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9</xdr:row>
      <xdr:rowOff>238125</xdr:rowOff>
    </xdr:from>
    <xdr:to>
      <xdr:col>2</xdr:col>
      <xdr:colOff>838200</xdr:colOff>
      <xdr:row>9</xdr:row>
      <xdr:rowOff>238125</xdr:rowOff>
    </xdr:to>
    <xdr:sp>
      <xdr:nvSpPr>
        <xdr:cNvPr id="6" name="Line 8"/>
        <xdr:cNvSpPr>
          <a:spLocks/>
        </xdr:cNvSpPr>
      </xdr:nvSpPr>
      <xdr:spPr>
        <a:xfrm flipH="1">
          <a:off x="1247775" y="2209800"/>
          <a:ext cx="78105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7" name="Line 9"/>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39</xdr:row>
      <xdr:rowOff>0</xdr:rowOff>
    </xdr:from>
    <xdr:to>
      <xdr:col>11</xdr:col>
      <xdr:colOff>0</xdr:colOff>
      <xdr:row>39</xdr:row>
      <xdr:rowOff>0</xdr:rowOff>
    </xdr:to>
    <xdr:sp>
      <xdr:nvSpPr>
        <xdr:cNvPr id="8" name="Line 11"/>
        <xdr:cNvSpPr>
          <a:spLocks/>
        </xdr:cNvSpPr>
      </xdr:nvSpPr>
      <xdr:spPr>
        <a:xfrm>
          <a:off x="1181100" y="7991475"/>
          <a:ext cx="3838575"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40</xdr:row>
      <xdr:rowOff>0</xdr:rowOff>
    </xdr:from>
    <xdr:to>
      <xdr:col>14</xdr:col>
      <xdr:colOff>304800</xdr:colOff>
      <xdr:row>40</xdr:row>
      <xdr:rowOff>0</xdr:rowOff>
    </xdr:to>
    <xdr:sp>
      <xdr:nvSpPr>
        <xdr:cNvPr id="9" name="Line 12"/>
        <xdr:cNvSpPr>
          <a:spLocks/>
        </xdr:cNvSpPr>
      </xdr:nvSpPr>
      <xdr:spPr>
        <a:xfrm>
          <a:off x="1181100" y="8181975"/>
          <a:ext cx="5572125"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41</xdr:row>
      <xdr:rowOff>0</xdr:rowOff>
    </xdr:from>
    <xdr:to>
      <xdr:col>14</xdr:col>
      <xdr:colOff>295275</xdr:colOff>
      <xdr:row>41</xdr:row>
      <xdr:rowOff>0</xdr:rowOff>
    </xdr:to>
    <xdr:sp>
      <xdr:nvSpPr>
        <xdr:cNvPr id="10" name="Line 13"/>
        <xdr:cNvSpPr>
          <a:spLocks/>
        </xdr:cNvSpPr>
      </xdr:nvSpPr>
      <xdr:spPr>
        <a:xfrm>
          <a:off x="1181100" y="8382000"/>
          <a:ext cx="55626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9</xdr:row>
      <xdr:rowOff>238125</xdr:rowOff>
    </xdr:from>
    <xdr:to>
      <xdr:col>0</xdr:col>
      <xdr:colOff>571500</xdr:colOff>
      <xdr:row>9</xdr:row>
      <xdr:rowOff>238125</xdr:rowOff>
    </xdr:to>
    <xdr:sp>
      <xdr:nvSpPr>
        <xdr:cNvPr id="11" name="Line 15"/>
        <xdr:cNvSpPr>
          <a:spLocks/>
        </xdr:cNvSpPr>
      </xdr:nvSpPr>
      <xdr:spPr>
        <a:xfrm flipH="1">
          <a:off x="38100" y="2209800"/>
          <a:ext cx="5334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381000</xdr:colOff>
      <xdr:row>3</xdr:row>
      <xdr:rowOff>114300</xdr:rowOff>
    </xdr:from>
    <xdr:to>
      <xdr:col>1</xdr:col>
      <xdr:colOff>533400</xdr:colOff>
      <xdr:row>3</xdr:row>
      <xdr:rowOff>114300</xdr:rowOff>
    </xdr:to>
    <xdr:sp>
      <xdr:nvSpPr>
        <xdr:cNvPr id="12" name="Line 17"/>
        <xdr:cNvSpPr>
          <a:spLocks/>
        </xdr:cNvSpPr>
      </xdr:nvSpPr>
      <xdr:spPr>
        <a:xfrm>
          <a:off x="1019175" y="809625"/>
          <a:ext cx="1524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38100</xdr:colOff>
      <xdr:row>39</xdr:row>
      <xdr:rowOff>0</xdr:rowOff>
    </xdr:from>
    <xdr:to>
      <xdr:col>14</xdr:col>
      <xdr:colOff>304800</xdr:colOff>
      <xdr:row>39</xdr:row>
      <xdr:rowOff>0</xdr:rowOff>
    </xdr:to>
    <xdr:sp>
      <xdr:nvSpPr>
        <xdr:cNvPr id="13" name="Line 18"/>
        <xdr:cNvSpPr>
          <a:spLocks/>
        </xdr:cNvSpPr>
      </xdr:nvSpPr>
      <xdr:spPr>
        <a:xfrm>
          <a:off x="6096000" y="7991475"/>
          <a:ext cx="6572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66675</xdr:colOff>
      <xdr:row>2</xdr:row>
      <xdr:rowOff>0</xdr:rowOff>
    </xdr:from>
    <xdr:to>
      <xdr:col>11</xdr:col>
      <xdr:colOff>581025</xdr:colOff>
      <xdr:row>2</xdr:row>
      <xdr:rowOff>0</xdr:rowOff>
    </xdr:to>
    <xdr:sp>
      <xdr:nvSpPr>
        <xdr:cNvPr id="14" name="Line 19"/>
        <xdr:cNvSpPr>
          <a:spLocks/>
        </xdr:cNvSpPr>
      </xdr:nvSpPr>
      <xdr:spPr>
        <a:xfrm>
          <a:off x="4191000" y="523875"/>
          <a:ext cx="14097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19050</xdr:colOff>
      <xdr:row>0</xdr:row>
      <xdr:rowOff>19050</xdr:rowOff>
    </xdr:from>
    <xdr:to>
      <xdr:col>13</xdr:col>
      <xdr:colOff>342900</xdr:colOff>
      <xdr:row>0</xdr:row>
      <xdr:rowOff>238125</xdr:rowOff>
    </xdr:to>
    <xdr:sp>
      <xdr:nvSpPr>
        <xdr:cNvPr id="15" name="TextBox 20"/>
        <xdr:cNvSpPr txBox="1">
          <a:spLocks noChangeArrowheads="1"/>
        </xdr:cNvSpPr>
      </xdr:nvSpPr>
      <xdr:spPr>
        <a:xfrm>
          <a:off x="5686425" y="19050"/>
          <a:ext cx="714375" cy="21907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Page :</a:t>
          </a:r>
          <a:r>
            <a:rPr lang="en-US" cap="none" sz="1000" b="0" i="0" u="none" baseline="0">
              <a:latin typeface="Arial"/>
              <a:ea typeface="Arial"/>
              <a:cs typeface="Arial"/>
            </a:rPr>
            <a:t>
</a:t>
          </a:r>
        </a:p>
      </xdr:txBody>
    </xdr:sp>
    <xdr:clientData/>
  </xdr:twoCellAnchor>
  <xdr:twoCellAnchor>
    <xdr:from>
      <xdr:col>12</xdr:col>
      <xdr:colOff>200025</xdr:colOff>
      <xdr:row>2</xdr:row>
      <xdr:rowOff>0</xdr:rowOff>
    </xdr:from>
    <xdr:to>
      <xdr:col>13</xdr:col>
      <xdr:colOff>95250</xdr:colOff>
      <xdr:row>2</xdr:row>
      <xdr:rowOff>0</xdr:rowOff>
    </xdr:to>
    <xdr:sp>
      <xdr:nvSpPr>
        <xdr:cNvPr id="16" name="Line 21"/>
        <xdr:cNvSpPr>
          <a:spLocks/>
        </xdr:cNvSpPr>
      </xdr:nvSpPr>
      <xdr:spPr>
        <a:xfrm>
          <a:off x="5867400" y="52387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314325</xdr:colOff>
      <xdr:row>2</xdr:row>
      <xdr:rowOff>0</xdr:rowOff>
    </xdr:from>
    <xdr:to>
      <xdr:col>14</xdr:col>
      <xdr:colOff>161925</xdr:colOff>
      <xdr:row>2</xdr:row>
      <xdr:rowOff>0</xdr:rowOff>
    </xdr:to>
    <xdr:sp>
      <xdr:nvSpPr>
        <xdr:cNvPr id="17" name="Line 22"/>
        <xdr:cNvSpPr>
          <a:spLocks/>
        </xdr:cNvSpPr>
      </xdr:nvSpPr>
      <xdr:spPr>
        <a:xfrm>
          <a:off x="6372225" y="52387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47625</xdr:colOff>
      <xdr:row>9</xdr:row>
      <xdr:rowOff>238125</xdr:rowOff>
    </xdr:from>
    <xdr:to>
      <xdr:col>14</xdr:col>
      <xdr:colOff>285750</xdr:colOff>
      <xdr:row>9</xdr:row>
      <xdr:rowOff>238125</xdr:rowOff>
    </xdr:to>
    <xdr:sp>
      <xdr:nvSpPr>
        <xdr:cNvPr id="18" name="Line 23"/>
        <xdr:cNvSpPr>
          <a:spLocks/>
        </xdr:cNvSpPr>
      </xdr:nvSpPr>
      <xdr:spPr>
        <a:xfrm>
          <a:off x="5715000" y="2209800"/>
          <a:ext cx="1019175"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19" name="Line 24"/>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20" name="Line 27"/>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21" name="Line 28"/>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22" name="Line 29"/>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23" name="Line 30"/>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24" name="Line 31"/>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25" name="Line 32"/>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26" name="Line 33"/>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27" name="Line 34"/>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28" name="Line 35"/>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29" name="Line 36"/>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30" name="Line 37"/>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31" name="Line 40"/>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32" name="Line 41"/>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33" name="Line 42"/>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34" name="Line 43"/>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35" name="Line 44"/>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36" name="Line 45"/>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37" name="Line 46"/>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38" name="Line 47"/>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39" name="Line 48"/>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40" name="Line 49"/>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41" name="Line 50"/>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42" name="Line 51"/>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43" name="Line 52"/>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44" name="Line 53"/>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45" name="Line 54"/>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46" name="Line 55"/>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47" name="Line 56"/>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48" name="Line 57"/>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49" name="Line 58"/>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50" name="Line 59"/>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51" name="Line 60"/>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52" name="Line 61"/>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53" name="Line 62"/>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54" name="Line 63"/>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55" name="Line 64"/>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56" name="Line 65"/>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57" name="Line 66"/>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58" name="Line 67"/>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59" name="Line 68"/>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60" name="Line 69"/>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61" name="Line 70"/>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62" name="Line 71"/>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63" name="Line 72"/>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64" name="Line 73"/>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65" name="Line 74"/>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66" name="Line 75"/>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67" name="Line 76"/>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68" name="Line 77"/>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69" name="Line 78"/>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70" name="Line 79"/>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71" name="Line 80"/>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72" name="Line 81"/>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73" name="Line 82"/>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74" name="Line 83"/>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238125</xdr:rowOff>
    </xdr:from>
    <xdr:to>
      <xdr:col>1</xdr:col>
      <xdr:colOff>504825</xdr:colOff>
      <xdr:row>9</xdr:row>
      <xdr:rowOff>238125</xdr:rowOff>
    </xdr:to>
    <xdr:sp>
      <xdr:nvSpPr>
        <xdr:cNvPr id="75" name="Line 84"/>
        <xdr:cNvSpPr>
          <a:spLocks/>
        </xdr:cNvSpPr>
      </xdr:nvSpPr>
      <xdr:spPr>
        <a:xfrm flipH="1">
          <a:off x="685800" y="2209800"/>
          <a:ext cx="4572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47</xdr:row>
      <xdr:rowOff>0</xdr:rowOff>
    </xdr:from>
    <xdr:to>
      <xdr:col>5</xdr:col>
      <xdr:colOff>0</xdr:colOff>
      <xdr:row>47</xdr:row>
      <xdr:rowOff>0</xdr:rowOff>
    </xdr:to>
    <xdr:sp>
      <xdr:nvSpPr>
        <xdr:cNvPr id="76" name="Line 90"/>
        <xdr:cNvSpPr>
          <a:spLocks/>
        </xdr:cNvSpPr>
      </xdr:nvSpPr>
      <xdr:spPr>
        <a:xfrm>
          <a:off x="638175" y="9401175"/>
          <a:ext cx="21336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47</xdr:row>
      <xdr:rowOff>0</xdr:rowOff>
    </xdr:from>
    <xdr:to>
      <xdr:col>8</xdr:col>
      <xdr:colOff>0</xdr:colOff>
      <xdr:row>47</xdr:row>
      <xdr:rowOff>0</xdr:rowOff>
    </xdr:to>
    <xdr:sp>
      <xdr:nvSpPr>
        <xdr:cNvPr id="77" name="Line 91"/>
        <xdr:cNvSpPr>
          <a:spLocks/>
        </xdr:cNvSpPr>
      </xdr:nvSpPr>
      <xdr:spPr>
        <a:xfrm>
          <a:off x="3095625" y="9401175"/>
          <a:ext cx="10287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1">
    <tabColor indexed="10"/>
    <pageSetUpPr fitToPage="1"/>
  </sheetPr>
  <dimension ref="A1:R86"/>
  <sheetViews>
    <sheetView showZeros="0" workbookViewId="0" topLeftCell="A1">
      <selection activeCell="C5" sqref="C5:I5"/>
    </sheetView>
  </sheetViews>
  <sheetFormatPr defaultColWidth="11.421875" defaultRowHeight="12.75"/>
  <cols>
    <col min="1" max="1" width="9.57421875" style="1" customWidth="1"/>
    <col min="2" max="2" width="8.28125" style="5" customWidth="1"/>
    <col min="3" max="3" width="13.421875" style="1" customWidth="1"/>
    <col min="4" max="4" width="4.8515625" style="1" customWidth="1"/>
    <col min="5" max="5" width="5.421875" style="1" customWidth="1"/>
    <col min="6" max="6" width="4.8515625" style="1" customWidth="1"/>
    <col min="7" max="7" width="5.421875" style="1" customWidth="1"/>
    <col min="8" max="8" width="10.00390625" style="1" customWidth="1"/>
    <col min="9" max="9" width="13.421875" style="4" customWidth="1"/>
    <col min="10" max="10" width="4.7109375" style="1" hidden="1" customWidth="1"/>
    <col min="11" max="11" width="5.7109375" style="1" hidden="1" customWidth="1"/>
    <col min="12" max="12" width="9.7109375" style="1" customWidth="1"/>
    <col min="13" max="13" width="5.8515625" style="1" customWidth="1"/>
    <col min="14" max="14" width="5.8515625" style="6" customWidth="1"/>
    <col min="15" max="15" width="5.421875" style="1" customWidth="1"/>
    <col min="16" max="16" width="3.28125" style="4" hidden="1" customWidth="1"/>
    <col min="17" max="16384" width="10.00390625" style="1" customWidth="1"/>
  </cols>
  <sheetData>
    <row r="1" spans="1:15" ht="23.25" customHeight="1">
      <c r="A1" s="189" t="s">
        <v>57</v>
      </c>
      <c r="B1" s="190"/>
      <c r="C1" s="190"/>
      <c r="D1" s="190"/>
      <c r="E1" s="190"/>
      <c r="F1" s="190"/>
      <c r="G1" s="190"/>
      <c r="H1" s="191"/>
      <c r="I1" s="186" t="s">
        <v>36</v>
      </c>
      <c r="J1" s="187"/>
      <c r="K1" s="187"/>
      <c r="L1" s="188"/>
      <c r="M1" s="183"/>
      <c r="N1" s="184"/>
      <c r="O1" s="185"/>
    </row>
    <row r="2" spans="1:15" ht="18" customHeight="1">
      <c r="A2" s="206" t="s">
        <v>35</v>
      </c>
      <c r="B2" s="207"/>
      <c r="C2" s="207"/>
      <c r="D2" s="207"/>
      <c r="E2" s="207"/>
      <c r="F2" s="207"/>
      <c r="G2" s="207"/>
      <c r="H2" s="208"/>
      <c r="I2" s="209" t="s">
        <v>78</v>
      </c>
      <c r="J2" s="210"/>
      <c r="K2" s="210"/>
      <c r="L2" s="211"/>
      <c r="M2" s="215" t="s">
        <v>69</v>
      </c>
      <c r="N2" s="216"/>
      <c r="O2" s="217"/>
    </row>
    <row r="3" spans="1:15" ht="13.5" customHeight="1" thickBot="1">
      <c r="A3" s="193" t="s">
        <v>34</v>
      </c>
      <c r="B3" s="194"/>
      <c r="C3" s="194"/>
      <c r="D3" s="194"/>
      <c r="E3" s="194"/>
      <c r="F3" s="194"/>
      <c r="G3" s="194"/>
      <c r="H3" s="195"/>
      <c r="I3" s="212"/>
      <c r="J3" s="213"/>
      <c r="K3" s="213"/>
      <c r="L3" s="214"/>
      <c r="M3" s="196"/>
      <c r="N3" s="197"/>
      <c r="O3" s="198"/>
    </row>
    <row r="4" spans="1:15" ht="15" customHeight="1">
      <c r="A4" s="199" t="str">
        <f>IF((C4="")*OR(E4="")*AND(H4=""),(""),("Obligatoire"))</f>
        <v>Obligatoire</v>
      </c>
      <c r="B4" s="200"/>
      <c r="C4" s="201" t="s">
        <v>89</v>
      </c>
      <c r="D4" s="201"/>
      <c r="E4" s="201" t="s">
        <v>90</v>
      </c>
      <c r="F4" s="201"/>
      <c r="G4" s="201"/>
      <c r="H4" s="192" t="s">
        <v>91</v>
      </c>
      <c r="I4" s="192"/>
      <c r="J4" s="8"/>
      <c r="K4" s="8"/>
      <c r="L4" s="154" t="s">
        <v>37</v>
      </c>
      <c r="M4" s="155"/>
      <c r="N4" s="155"/>
      <c r="O4" s="152"/>
    </row>
    <row r="5" spans="1:15" ht="15.75">
      <c r="A5" s="153" t="s">
        <v>43</v>
      </c>
      <c r="B5" s="151"/>
      <c r="C5" s="202" t="s">
        <v>102</v>
      </c>
      <c r="D5" s="203"/>
      <c r="E5" s="203"/>
      <c r="F5" s="203"/>
      <c r="G5" s="203"/>
      <c r="H5" s="203"/>
      <c r="I5" s="204"/>
      <c r="J5" s="3"/>
      <c r="K5" s="3"/>
      <c r="L5" s="157" t="s">
        <v>38</v>
      </c>
      <c r="M5" s="158"/>
      <c r="N5" s="158"/>
      <c r="O5" s="205"/>
    </row>
    <row r="6" spans="1:15" ht="17.25" customHeight="1">
      <c r="A6" s="153" t="s">
        <v>44</v>
      </c>
      <c r="B6" s="151"/>
      <c r="C6" s="156" t="s">
        <v>98</v>
      </c>
      <c r="D6" s="156"/>
      <c r="E6" s="156"/>
      <c r="F6" s="156"/>
      <c r="G6" s="156"/>
      <c r="H6" s="156"/>
      <c r="I6" s="156"/>
      <c r="J6" s="3"/>
      <c r="K6" s="3"/>
      <c r="L6" s="157" t="s">
        <v>39</v>
      </c>
      <c r="M6" s="158"/>
      <c r="N6" s="158"/>
      <c r="O6" s="128">
        <v>61</v>
      </c>
    </row>
    <row r="7" spans="1:15" ht="17.25" customHeight="1">
      <c r="A7" s="153" t="s">
        <v>45</v>
      </c>
      <c r="B7" s="151"/>
      <c r="C7" s="165" t="s">
        <v>58</v>
      </c>
      <c r="D7" s="165"/>
      <c r="E7" s="165"/>
      <c r="F7" s="165"/>
      <c r="G7" s="165"/>
      <c r="H7" s="165"/>
      <c r="I7" s="86" t="s">
        <v>92</v>
      </c>
      <c r="J7" s="2" t="b">
        <v>1</v>
      </c>
      <c r="K7" s="2" t="b">
        <v>1</v>
      </c>
      <c r="L7" s="157" t="s">
        <v>40</v>
      </c>
      <c r="M7" s="158"/>
      <c r="N7" s="156" t="s">
        <v>79</v>
      </c>
      <c r="O7" s="159"/>
    </row>
    <row r="8" spans="1:15" ht="15.75" thickBot="1">
      <c r="A8" s="153" t="s">
        <v>0</v>
      </c>
      <c r="B8" s="151"/>
      <c r="C8" s="112" t="s">
        <v>73</v>
      </c>
      <c r="D8" s="112"/>
      <c r="E8" s="112"/>
      <c r="F8" s="112"/>
      <c r="G8" s="112"/>
      <c r="H8" s="112"/>
      <c r="I8" s="112"/>
      <c r="J8" s="39">
        <f>180-1/24-(CODE(UPPER(MID(N7,1,1)))-65)*20-MID(N7,3,1)*2-(CODE(UPPER(MID(N7,5,1)))-65)/12</f>
        <v>-0.12499999999999052</v>
      </c>
      <c r="K8" s="39">
        <f>-90+1/48+(CODE(UPPER(MID(N7,2,1)))-65)*10+MID(N7,4,1)*1+(CODE(UPPER(MID(N7,6,1)))-65)/24</f>
        <v>48.52083333333333</v>
      </c>
      <c r="L8" s="157" t="s">
        <v>41</v>
      </c>
      <c r="M8" s="158"/>
      <c r="N8" s="87">
        <v>160</v>
      </c>
      <c r="O8" s="70" t="s">
        <v>42</v>
      </c>
    </row>
    <row r="9" spans="1:15" ht="19.5" customHeight="1">
      <c r="A9" s="79"/>
      <c r="B9" s="78" t="s">
        <v>47</v>
      </c>
      <c r="C9" s="136" t="s">
        <v>48</v>
      </c>
      <c r="D9" s="166" t="s">
        <v>96</v>
      </c>
      <c r="E9" s="167"/>
      <c r="F9" s="167"/>
      <c r="G9" s="167" t="s">
        <v>95</v>
      </c>
      <c r="H9" s="167"/>
      <c r="I9" s="114" t="s">
        <v>97</v>
      </c>
      <c r="J9" s="24"/>
      <c r="K9" s="41">
        <f>MATCH(I10,L13:L14,0)</f>
        <v>1</v>
      </c>
      <c r="L9" s="77" t="s">
        <v>70</v>
      </c>
      <c r="M9" s="176" t="s">
        <v>71</v>
      </c>
      <c r="N9" s="177"/>
      <c r="O9" s="178"/>
    </row>
    <row r="10" spans="1:15" ht="21.75" customHeight="1" thickBot="1">
      <c r="A10" s="132">
        <v>438.5</v>
      </c>
      <c r="B10" s="88">
        <f>IF((J7=TRUE)*AND(K7=TRUE),(1),(2))</f>
        <v>1</v>
      </c>
      <c r="C10" s="137" t="s">
        <v>84</v>
      </c>
      <c r="D10" s="169" t="str">
        <f ca="1">OFFSET(C12,K9,0,1,)</f>
        <v>F3YX</v>
      </c>
      <c r="E10" s="163"/>
      <c r="F10" s="163"/>
      <c r="G10" s="163" t="str">
        <f ca="1">OFFSET(I12,K9,0,1,)</f>
        <v>JN18AP</v>
      </c>
      <c r="H10" s="164"/>
      <c r="I10" s="111">
        <f>MAX(L13:L14)</f>
        <v>141.82286406300605</v>
      </c>
      <c r="J10" s="55">
        <v>1</v>
      </c>
      <c r="K10" s="55">
        <v>2</v>
      </c>
      <c r="L10" s="73">
        <f>COUNTA(I13:I14)</f>
        <v>2</v>
      </c>
      <c r="M10" s="173">
        <f>SUM(N13:N14)</f>
        <v>554</v>
      </c>
      <c r="N10" s="174"/>
      <c r="O10" s="175"/>
    </row>
    <row r="11" spans="1:15" ht="13.5" customHeight="1" thickBot="1">
      <c r="A11" s="130">
        <f>IF((J7=FALSE)*AND(K7=FALSE),("QRV ?"),(""))</f>
      </c>
      <c r="B11" s="170" t="s">
        <v>101</v>
      </c>
      <c r="C11" s="170"/>
      <c r="D11" s="170"/>
      <c r="E11" s="170"/>
      <c r="F11" s="170"/>
      <c r="G11" s="168" t="str">
        <f>IF(C6=(""),("Dates du concours ?"),("Dates du concours ?"))</f>
        <v>Dates du concours ?</v>
      </c>
      <c r="H11" s="168"/>
      <c r="I11" s="168"/>
      <c r="J11" s="113"/>
      <c r="K11" s="113"/>
      <c r="L11" s="168" t="str">
        <f>IF(O6&gt;"",(""),("Département n° ?"))</f>
        <v>Département n° ?</v>
      </c>
      <c r="M11" s="168"/>
      <c r="N11" s="168"/>
      <c r="O11" s="168"/>
    </row>
    <row r="12" spans="1:15" ht="21.75" customHeight="1" thickBot="1">
      <c r="A12" s="51" t="s">
        <v>56</v>
      </c>
      <c r="B12" s="43" t="s">
        <v>2</v>
      </c>
      <c r="C12" s="44" t="s">
        <v>55</v>
      </c>
      <c r="D12" s="160" t="s">
        <v>54</v>
      </c>
      <c r="E12" s="162"/>
      <c r="F12" s="160" t="s">
        <v>53</v>
      </c>
      <c r="G12" s="161"/>
      <c r="H12" s="46" t="s">
        <v>52</v>
      </c>
      <c r="I12" s="45" t="s">
        <v>51</v>
      </c>
      <c r="J12" s="47"/>
      <c r="K12" s="48"/>
      <c r="L12" s="46" t="s">
        <v>1</v>
      </c>
      <c r="M12" s="74" t="s">
        <v>49</v>
      </c>
      <c r="N12" s="179" t="s">
        <v>50</v>
      </c>
      <c r="O12" s="180"/>
    </row>
    <row r="13" spans="1:18" ht="15.75" customHeight="1">
      <c r="A13" s="89">
        <v>38696</v>
      </c>
      <c r="B13" s="90" t="s">
        <v>80</v>
      </c>
      <c r="C13" s="91" t="s">
        <v>81</v>
      </c>
      <c r="D13" s="95" t="s">
        <v>11</v>
      </c>
      <c r="E13" s="27" t="s">
        <v>3</v>
      </c>
      <c r="F13" s="95" t="s">
        <v>9</v>
      </c>
      <c r="G13" s="96" t="s">
        <v>8</v>
      </c>
      <c r="H13" s="97" t="s">
        <v>82</v>
      </c>
      <c r="I13" s="98" t="s">
        <v>83</v>
      </c>
      <c r="J13" s="29">
        <f>180-1/24-(CODE(UPPER(MID(I13,1,1)))-65)*20-MID(I13,3,1)*2-(CODE(UPPER(MID(I13,5,1)))-65)/12</f>
        <v>-2.041666666666657</v>
      </c>
      <c r="K13" s="29">
        <f>-90+1/48+(CODE(UPPER(MID(I13,2,1)))-65)*10+MID(I13,4,1)*1+(CODE(UPPER(MID(I13,6,1)))-65)/24</f>
        <v>48.64583333333333</v>
      </c>
      <c r="L13" s="72">
        <f>IF((I13&gt;" ")*AND($I$2&gt;"",$C$10&gt;""),(180/PI())*111.317*ACOS(SIN($K$8*PI()/180)*SIN(K13*PI()/180)+COS($K$8*PI()/180)*COS(K13*PI()/180)*COS(J13*PI()/180-$J$8*PI()/180)),(0))</f>
        <v>141.82286406300605</v>
      </c>
      <c r="M13" s="127">
        <f>ISTEXT(C13)*IF((H13&gt;"")*AND($B$10&lt;(2),D13&gt;"B1",F13&gt;"B1"),($K$10),($J$10))</f>
        <v>2</v>
      </c>
      <c r="N13" s="181">
        <f>(ROUND(L13,0)*M13)</f>
        <v>284</v>
      </c>
      <c r="O13" s="182"/>
      <c r="Q13" s="15"/>
      <c r="R13" s="16"/>
    </row>
    <row r="14" spans="1:15" ht="16.5" customHeight="1" thickBot="1">
      <c r="A14" s="92"/>
      <c r="B14" s="93" t="s">
        <v>85</v>
      </c>
      <c r="C14" s="94" t="s">
        <v>86</v>
      </c>
      <c r="D14" s="99" t="s">
        <v>11</v>
      </c>
      <c r="E14" s="32" t="s">
        <v>4</v>
      </c>
      <c r="F14" s="99" t="s">
        <v>9</v>
      </c>
      <c r="G14" s="100" t="s">
        <v>6</v>
      </c>
      <c r="H14" s="101" t="s">
        <v>87</v>
      </c>
      <c r="I14" s="102" t="s">
        <v>88</v>
      </c>
      <c r="J14" s="37">
        <f>180-1/24-(CODE(UPPER(MID(I14,1,1)))-65)*20-MID(I14,3,1)*2-(CODE(UPPER(MID(I14,5,1)))-65)/12</f>
        <v>-1.8749999999999905</v>
      </c>
      <c r="K14" s="37">
        <f>-90+1/48+(CODE(UPPER(MID(I14,2,1)))-65)*10+MID(I14,4,1)*1+(CODE(UPPER(MID(I14,6,1)))-65)/24</f>
        <v>48.89583333333333</v>
      </c>
      <c r="L14" s="85">
        <f>IF((I14&gt;" ")*AND($I$2&gt;"",$C$10&gt;""),(180/PI())*111.317*ACOS(SIN($K$8*PI()/180)*SIN(K14*PI()/180)+COS($K$8*PI()/180)*COS(K14*PI()/180)*COS(J14*PI()/180-$J$8*PI()/180)),(0))</f>
        <v>135.15429829914405</v>
      </c>
      <c r="M14" s="109">
        <f>ISTEXT(C14)*IF((H14&gt;"")*AND($B$10&lt;(2),D14&gt;"B1",F14&gt;"B1"),($K$10),($J$10))</f>
        <v>2</v>
      </c>
      <c r="N14" s="171">
        <f>(ROUND(L14,0)*M14)</f>
        <v>270</v>
      </c>
      <c r="O14" s="172"/>
    </row>
    <row r="15" spans="1:15" ht="18.75" customHeight="1" hidden="1" thickBot="1">
      <c r="A15" s="7"/>
      <c r="B15" s="38"/>
      <c r="C15" s="7"/>
      <c r="D15" s="7"/>
      <c r="E15" s="7"/>
      <c r="F15" s="7"/>
      <c r="G15" s="7"/>
      <c r="H15" s="7"/>
      <c r="I15" s="23"/>
      <c r="J15" s="7"/>
      <c r="K15" s="7"/>
      <c r="L15" s="7"/>
      <c r="M15" s="7"/>
      <c r="N15" s="42"/>
      <c r="O15" s="7"/>
    </row>
    <row r="16" spans="1:15" ht="12.75" customHeight="1" thickBot="1">
      <c r="A16" s="218"/>
      <c r="B16" s="218"/>
      <c r="C16" s="218"/>
      <c r="D16" s="218"/>
      <c r="E16" s="218"/>
      <c r="F16" s="218"/>
      <c r="G16" s="218"/>
      <c r="H16" s="218"/>
      <c r="I16" s="218"/>
      <c r="J16" s="218"/>
      <c r="K16" s="218"/>
      <c r="L16" s="218"/>
      <c r="M16" s="218"/>
      <c r="N16" s="218"/>
      <c r="O16" s="218"/>
    </row>
    <row r="17" spans="1:15" ht="15.75" customHeight="1">
      <c r="A17" s="223" t="s">
        <v>66</v>
      </c>
      <c r="B17" s="224"/>
      <c r="C17" s="227" t="s">
        <v>67</v>
      </c>
      <c r="D17" s="227"/>
      <c r="E17" s="227"/>
      <c r="F17" s="227"/>
      <c r="G17" s="227"/>
      <c r="H17" s="227"/>
      <c r="I17" s="227"/>
      <c r="J17" s="103"/>
      <c r="K17" s="103"/>
      <c r="L17" s="155" t="s">
        <v>65</v>
      </c>
      <c r="M17" s="155"/>
      <c r="N17" s="219" t="s">
        <v>72</v>
      </c>
      <c r="O17" s="220"/>
    </row>
    <row r="18" spans="1:15" ht="15" customHeight="1">
      <c r="A18" s="225" t="s">
        <v>63</v>
      </c>
      <c r="B18" s="226"/>
      <c r="C18" s="221" t="s">
        <v>94</v>
      </c>
      <c r="D18" s="221"/>
      <c r="E18" s="221"/>
      <c r="F18" s="221"/>
      <c r="G18" s="221"/>
      <c r="H18" s="221"/>
      <c r="I18" s="221"/>
      <c r="J18" s="221"/>
      <c r="K18" s="221"/>
      <c r="L18" s="221"/>
      <c r="M18" s="221"/>
      <c r="N18" s="221"/>
      <c r="O18" s="222"/>
    </row>
    <row r="19" spans="1:15" ht="15.75" customHeight="1">
      <c r="A19" s="225" t="s">
        <v>64</v>
      </c>
      <c r="B19" s="226"/>
      <c r="C19" s="221" t="s">
        <v>68</v>
      </c>
      <c r="D19" s="221"/>
      <c r="E19" s="221"/>
      <c r="F19" s="221"/>
      <c r="G19" s="221"/>
      <c r="H19" s="221"/>
      <c r="I19" s="221"/>
      <c r="J19" s="221"/>
      <c r="K19" s="221"/>
      <c r="L19" s="221"/>
      <c r="M19" s="221"/>
      <c r="N19" s="221"/>
      <c r="O19" s="222"/>
    </row>
    <row r="20" spans="1:15" ht="6.75" customHeight="1" thickBot="1">
      <c r="A20" s="65"/>
      <c r="B20" s="66"/>
      <c r="C20" s="67"/>
      <c r="D20" s="67"/>
      <c r="E20" s="67"/>
      <c r="F20" s="67"/>
      <c r="G20" s="67"/>
      <c r="H20" s="67"/>
      <c r="I20" s="68"/>
      <c r="J20" s="67"/>
      <c r="K20" s="67"/>
      <c r="L20" s="67"/>
      <c r="M20" s="67"/>
      <c r="N20" s="67"/>
      <c r="O20" s="69"/>
    </row>
    <row r="21" spans="1:15" ht="6.75" customHeight="1" thickBot="1">
      <c r="A21" s="3"/>
      <c r="B21" s="22"/>
      <c r="C21" s="3"/>
      <c r="D21" s="3"/>
      <c r="E21" s="3"/>
      <c r="F21" s="3"/>
      <c r="G21" s="3"/>
      <c r="H21" s="3"/>
      <c r="I21" s="21"/>
      <c r="J21" s="3"/>
      <c r="K21" s="3"/>
      <c r="L21" s="3"/>
      <c r="M21" s="3"/>
      <c r="N21" s="71"/>
      <c r="O21" s="3"/>
    </row>
    <row r="22" spans="1:15" ht="12.75">
      <c r="A22" s="228" t="s">
        <v>59</v>
      </c>
      <c r="B22" s="229"/>
      <c r="C22" s="229"/>
      <c r="D22" s="229"/>
      <c r="E22" s="229"/>
      <c r="F22" s="229"/>
      <c r="G22" s="229"/>
      <c r="H22" s="229"/>
      <c r="I22" s="229"/>
      <c r="J22" s="229"/>
      <c r="K22" s="229"/>
      <c r="L22" s="229"/>
      <c r="M22" s="229"/>
      <c r="N22" s="229"/>
      <c r="O22" s="230"/>
    </row>
    <row r="23" spans="1:15" ht="12.75">
      <c r="A23" s="233" t="s">
        <v>93</v>
      </c>
      <c r="B23" s="234"/>
      <c r="C23" s="234"/>
      <c r="D23" s="234"/>
      <c r="E23" s="234"/>
      <c r="F23" s="234"/>
      <c r="G23" s="234"/>
      <c r="H23" s="234"/>
      <c r="I23" s="234"/>
      <c r="J23" s="234"/>
      <c r="K23" s="234"/>
      <c r="L23" s="234"/>
      <c r="M23" s="234"/>
      <c r="N23" s="234"/>
      <c r="O23" s="235"/>
    </row>
    <row r="24" spans="1:15" ht="5.25" customHeight="1" thickBot="1">
      <c r="A24" s="56"/>
      <c r="B24" s="3"/>
      <c r="C24" s="3"/>
      <c r="D24" s="3"/>
      <c r="E24" s="3"/>
      <c r="F24" s="3"/>
      <c r="G24" s="3"/>
      <c r="H24" s="3"/>
      <c r="I24" s="3"/>
      <c r="J24" s="3"/>
      <c r="K24" s="3"/>
      <c r="L24" s="3"/>
      <c r="M24" s="3"/>
      <c r="N24" s="3"/>
      <c r="O24" s="57"/>
    </row>
    <row r="25" spans="1:15" ht="35.25" customHeight="1" thickBot="1">
      <c r="A25" s="49" t="s">
        <v>60</v>
      </c>
      <c r="B25" s="236" t="s">
        <v>105</v>
      </c>
      <c r="C25" s="237"/>
      <c r="D25" s="237"/>
      <c r="E25" s="237"/>
      <c r="F25" s="143" t="s">
        <v>99</v>
      </c>
      <c r="G25" s="238">
        <f ca="1">TODAY()</f>
        <v>42622</v>
      </c>
      <c r="H25" s="238"/>
      <c r="I25" s="144" t="s">
        <v>61</v>
      </c>
      <c r="J25" s="3"/>
      <c r="K25" s="3"/>
      <c r="L25" s="239"/>
      <c r="M25" s="240"/>
      <c r="N25" s="240"/>
      <c r="O25" s="241"/>
    </row>
    <row r="26" spans="1:15" ht="12" customHeight="1" thickBot="1">
      <c r="A26" s="231" t="s">
        <v>62</v>
      </c>
      <c r="B26" s="232"/>
      <c r="C26" s="232"/>
      <c r="D26" s="232"/>
      <c r="E26" s="232"/>
      <c r="F26" s="232"/>
      <c r="G26" s="232"/>
      <c r="H26" s="232"/>
      <c r="I26" s="232"/>
      <c r="J26" s="58"/>
      <c r="K26" s="58"/>
      <c r="L26" s="58"/>
      <c r="M26" s="58"/>
      <c r="N26" s="58"/>
      <c r="O26" s="59"/>
    </row>
    <row r="27" spans="1:15" ht="12.75" customHeight="1">
      <c r="A27" s="145"/>
      <c r="B27" s="145"/>
      <c r="C27" s="145"/>
      <c r="D27" s="145"/>
      <c r="E27" s="145"/>
      <c r="F27" s="145"/>
      <c r="G27" s="145"/>
      <c r="H27" s="145"/>
      <c r="I27" s="145"/>
      <c r="J27" s="145"/>
      <c r="K27" s="145"/>
      <c r="L27" s="145"/>
      <c r="M27" s="3"/>
      <c r="N27" s="71"/>
      <c r="O27" s="3"/>
    </row>
    <row r="29" ht="12.75">
      <c r="H29" s="60"/>
    </row>
    <row r="86" ht="12.75">
      <c r="A86" s="6"/>
    </row>
  </sheetData>
  <sheetProtection password="C1A2" sheet="1" objects="1" scenarios="1" selectLockedCells="1"/>
  <mergeCells count="55">
    <mergeCell ref="A22:O22"/>
    <mergeCell ref="A26:I26"/>
    <mergeCell ref="A23:O23"/>
    <mergeCell ref="B25:E25"/>
    <mergeCell ref="G25:H25"/>
    <mergeCell ref="L25:O25"/>
    <mergeCell ref="A16:O16"/>
    <mergeCell ref="N17:O17"/>
    <mergeCell ref="C18:O18"/>
    <mergeCell ref="C19:O19"/>
    <mergeCell ref="A17:B17"/>
    <mergeCell ref="A18:B18"/>
    <mergeCell ref="A19:B19"/>
    <mergeCell ref="L17:M17"/>
    <mergeCell ref="C17:I17"/>
    <mergeCell ref="A5:B5"/>
    <mergeCell ref="C5:I5"/>
    <mergeCell ref="L5:O5"/>
    <mergeCell ref="A2:H2"/>
    <mergeCell ref="I2:L2"/>
    <mergeCell ref="I3:L3"/>
    <mergeCell ref="M2:O2"/>
    <mergeCell ref="C4:D4"/>
    <mergeCell ref="M1:O1"/>
    <mergeCell ref="I1:L1"/>
    <mergeCell ref="A1:H1"/>
    <mergeCell ref="H4:I4"/>
    <mergeCell ref="A3:H3"/>
    <mergeCell ref="M3:O3"/>
    <mergeCell ref="A4:B4"/>
    <mergeCell ref="E4:G4"/>
    <mergeCell ref="D10:F10"/>
    <mergeCell ref="B11:F11"/>
    <mergeCell ref="N14:O14"/>
    <mergeCell ref="L8:M8"/>
    <mergeCell ref="M10:O10"/>
    <mergeCell ref="M9:O9"/>
    <mergeCell ref="N12:O12"/>
    <mergeCell ref="N13:O13"/>
    <mergeCell ref="L11:O11"/>
    <mergeCell ref="A6:B6"/>
    <mergeCell ref="F12:G12"/>
    <mergeCell ref="D12:E12"/>
    <mergeCell ref="A8:B8"/>
    <mergeCell ref="A7:B7"/>
    <mergeCell ref="G10:H10"/>
    <mergeCell ref="C7:H7"/>
    <mergeCell ref="D9:F9"/>
    <mergeCell ref="G9:H9"/>
    <mergeCell ref="G11:I11"/>
    <mergeCell ref="C6:I6"/>
    <mergeCell ref="L7:M7"/>
    <mergeCell ref="N7:O7"/>
    <mergeCell ref="L4:O4"/>
    <mergeCell ref="L6:N6"/>
  </mergeCells>
  <printOptions horizontalCentered="1"/>
  <pageMargins left="0.3937007874015748" right="0.3937007874015748" top="0.3937007874015748" bottom="0.5905511811023623" header="0.5118110236220472" footer="0.5118110236220472"/>
  <pageSetup fitToHeight="1" fitToWidth="1" horizontalDpi="300" verticalDpi="300" orientation="portrait" paperSize="9" scale="68" r:id="rId3"/>
  <drawing r:id="rId2"/>
  <legacyDrawing r:id="rId1"/>
</worksheet>
</file>

<file path=xl/worksheets/sheet2.xml><?xml version="1.0" encoding="utf-8"?>
<worksheet xmlns="http://schemas.openxmlformats.org/spreadsheetml/2006/main" xmlns:r="http://schemas.openxmlformats.org/officeDocument/2006/relationships">
  <sheetPr codeName="Feuil5">
    <tabColor indexed="13"/>
    <pageSetUpPr fitToPage="1"/>
  </sheetPr>
  <dimension ref="A1:R53"/>
  <sheetViews>
    <sheetView showZeros="0" tabSelected="1" workbookViewId="0" topLeftCell="A1">
      <selection activeCell="C10" sqref="C10"/>
    </sheetView>
  </sheetViews>
  <sheetFormatPr defaultColWidth="11.421875" defaultRowHeight="12.75"/>
  <cols>
    <col min="1" max="1" width="9.57421875" style="1" customWidth="1"/>
    <col min="2" max="2" width="8.28125" style="5" customWidth="1"/>
    <col min="3" max="3" width="13.421875" style="1" customWidth="1"/>
    <col min="4" max="4" width="4.8515625" style="1" customWidth="1"/>
    <col min="5" max="5" width="5.421875" style="1" customWidth="1"/>
    <col min="6" max="6" width="4.8515625" style="1" customWidth="1"/>
    <col min="7" max="7" width="5.421875" style="1" customWidth="1"/>
    <col min="8" max="8" width="10.00390625" style="1" customWidth="1"/>
    <col min="9" max="9" width="13.421875" style="4" customWidth="1"/>
    <col min="10" max="10" width="5.8515625" style="1" hidden="1" customWidth="1"/>
    <col min="11" max="11" width="5.7109375" style="1" hidden="1" customWidth="1"/>
    <col min="12" max="12" width="9.7109375" style="1" customWidth="1"/>
    <col min="13" max="13" width="5.8515625" style="1" customWidth="1"/>
    <col min="14" max="14" width="5.8515625" style="6" customWidth="1"/>
    <col min="15" max="15" width="5.421875" style="1" customWidth="1"/>
    <col min="16" max="16" width="33.28125" style="4" hidden="1" customWidth="1"/>
    <col min="17" max="16384" width="10.00390625" style="1" customWidth="1"/>
  </cols>
  <sheetData>
    <row r="1" spans="1:15" ht="23.25" customHeight="1">
      <c r="A1" s="189" t="s">
        <v>57</v>
      </c>
      <c r="B1" s="190"/>
      <c r="C1" s="190"/>
      <c r="D1" s="190"/>
      <c r="E1" s="190"/>
      <c r="F1" s="190"/>
      <c r="G1" s="190"/>
      <c r="H1" s="191"/>
      <c r="I1" s="186" t="s">
        <v>36</v>
      </c>
      <c r="J1" s="187"/>
      <c r="K1" s="187"/>
      <c r="L1" s="188"/>
      <c r="M1" s="183"/>
      <c r="N1" s="184"/>
      <c r="O1" s="185"/>
    </row>
    <row r="2" spans="1:15" ht="18" customHeight="1">
      <c r="A2" s="206" t="s">
        <v>35</v>
      </c>
      <c r="B2" s="207"/>
      <c r="C2" s="207"/>
      <c r="D2" s="207"/>
      <c r="E2" s="207"/>
      <c r="F2" s="207"/>
      <c r="G2" s="207"/>
      <c r="H2" s="208"/>
      <c r="I2" s="259"/>
      <c r="J2" s="260"/>
      <c r="K2" s="260"/>
      <c r="L2" s="261"/>
      <c r="M2" s="215" t="s">
        <v>69</v>
      </c>
      <c r="N2" s="216"/>
      <c r="O2" s="217"/>
    </row>
    <row r="3" spans="1:15" ht="13.5" customHeight="1" thickBot="1">
      <c r="A3" s="193" t="s">
        <v>34</v>
      </c>
      <c r="B3" s="194"/>
      <c r="C3" s="194"/>
      <c r="D3" s="194"/>
      <c r="E3" s="194"/>
      <c r="F3" s="194"/>
      <c r="G3" s="194"/>
      <c r="H3" s="195"/>
      <c r="I3" s="212"/>
      <c r="J3" s="213"/>
      <c r="K3" s="213"/>
      <c r="L3" s="214"/>
      <c r="M3" s="196"/>
      <c r="N3" s="197"/>
      <c r="O3" s="198"/>
    </row>
    <row r="4" spans="1:15" ht="15" customHeight="1">
      <c r="A4" s="199" t="str">
        <f>IF((C4="")*OR(E4="")*AND(H4=""),(""),("Obligatoire"))</f>
        <v>Obligatoire</v>
      </c>
      <c r="B4" s="200"/>
      <c r="C4" s="255" t="str">
        <f>IF(I2&gt;"",(""),("Votre Indicatif ?"))</f>
        <v>Votre Indicatif ?</v>
      </c>
      <c r="D4" s="255"/>
      <c r="E4" s="255" t="str">
        <f>IF(N7&gt;"",(""),("Votre Locator ?"))</f>
        <v>Votre Locator ?</v>
      </c>
      <c r="F4" s="255"/>
      <c r="G4" s="255"/>
      <c r="H4" s="273" t="str">
        <f>IF((LEN(C10)&lt;&gt;4)*AND(J7=TRUE),("Le code envoyé ?"),(""))</f>
        <v>Le code envoyé ?</v>
      </c>
      <c r="I4" s="273"/>
      <c r="J4" s="8"/>
      <c r="K4" s="8"/>
      <c r="L4" s="262" t="s">
        <v>37</v>
      </c>
      <c r="M4" s="263"/>
      <c r="N4" s="263"/>
      <c r="O4" s="264"/>
    </row>
    <row r="5" spans="1:15" ht="15.75">
      <c r="A5" s="153" t="s">
        <v>43</v>
      </c>
      <c r="B5" s="151"/>
      <c r="C5" s="256"/>
      <c r="D5" s="256"/>
      <c r="E5" s="256"/>
      <c r="F5" s="256"/>
      <c r="G5" s="256"/>
      <c r="H5" s="256"/>
      <c r="I5" s="256"/>
      <c r="J5" s="3"/>
      <c r="K5" s="3"/>
      <c r="L5" s="206" t="s">
        <v>38</v>
      </c>
      <c r="M5" s="207"/>
      <c r="N5" s="207"/>
      <c r="O5" s="208"/>
    </row>
    <row r="6" spans="1:15" ht="17.25" customHeight="1">
      <c r="A6" s="153" t="s">
        <v>44</v>
      </c>
      <c r="B6" s="151"/>
      <c r="C6" s="271"/>
      <c r="D6" s="256"/>
      <c r="E6" s="256"/>
      <c r="F6" s="256"/>
      <c r="G6" s="256"/>
      <c r="H6" s="256"/>
      <c r="I6" s="256"/>
      <c r="J6" s="3"/>
      <c r="K6" s="3"/>
      <c r="L6" s="206" t="s">
        <v>39</v>
      </c>
      <c r="M6" s="207"/>
      <c r="N6" s="207"/>
      <c r="O6" s="116"/>
    </row>
    <row r="7" spans="1:15" ht="17.25" customHeight="1">
      <c r="A7" s="153" t="s">
        <v>45</v>
      </c>
      <c r="B7" s="151"/>
      <c r="C7" s="272"/>
      <c r="D7" s="272"/>
      <c r="E7" s="272"/>
      <c r="F7" s="272"/>
      <c r="G7" s="272"/>
      <c r="H7" s="272"/>
      <c r="I7" s="105"/>
      <c r="J7" s="129" t="b">
        <v>1</v>
      </c>
      <c r="K7" s="129" t="b">
        <v>1</v>
      </c>
      <c r="L7" s="206" t="s">
        <v>40</v>
      </c>
      <c r="M7" s="207"/>
      <c r="N7" s="265"/>
      <c r="O7" s="266"/>
    </row>
    <row r="8" spans="1:15" ht="15.75" thickBot="1">
      <c r="A8" s="153" t="s">
        <v>0</v>
      </c>
      <c r="B8" s="151"/>
      <c r="C8" s="267"/>
      <c r="D8" s="267"/>
      <c r="E8" s="267"/>
      <c r="F8" s="267"/>
      <c r="G8" s="267"/>
      <c r="H8" s="267"/>
      <c r="I8" s="267"/>
      <c r="J8" s="39" t="e">
        <f>180-1/24-(CODE(UPPER(MID(N7,1,1)))-65)*20-MID(N7,3,1)*2-(CODE(UPPER(MID(N7,5,1)))-65)/12</f>
        <v>#VALUE!</v>
      </c>
      <c r="K8" s="39" t="e">
        <f>-90+1/48+(CODE(UPPER(MID(N7,2,1)))-65)*10+MID(N7,4,1)*1+(CODE(UPPER(MID(N7,6,1)))-65)/24</f>
        <v>#VALUE!</v>
      </c>
      <c r="L8" s="206" t="s">
        <v>41</v>
      </c>
      <c r="M8" s="207"/>
      <c r="N8" s="104"/>
      <c r="O8" s="70" t="s">
        <v>42</v>
      </c>
    </row>
    <row r="9" spans="1:15" ht="19.5" customHeight="1">
      <c r="A9" s="79"/>
      <c r="B9" s="78" t="s">
        <v>47</v>
      </c>
      <c r="C9" s="136" t="s">
        <v>48</v>
      </c>
      <c r="D9" s="166" t="s">
        <v>96</v>
      </c>
      <c r="E9" s="167"/>
      <c r="F9" s="167"/>
      <c r="G9" s="167" t="s">
        <v>95</v>
      </c>
      <c r="H9" s="167"/>
      <c r="I9" s="114" t="s">
        <v>97</v>
      </c>
      <c r="J9" s="134"/>
      <c r="K9" s="41">
        <f>MATCH(I10,L13:L37,0)</f>
        <v>1</v>
      </c>
      <c r="L9" s="77" t="s">
        <v>70</v>
      </c>
      <c r="M9" s="176" t="s">
        <v>71</v>
      </c>
      <c r="N9" s="177"/>
      <c r="O9" s="178"/>
    </row>
    <row r="10" spans="1:15" ht="21.75" customHeight="1" thickBot="1">
      <c r="A10" s="131">
        <v>438.5</v>
      </c>
      <c r="B10" s="88">
        <f>IF((LEN(C10)=4)*AND(J7=TRUE,K7=TRUE),(1),(2))</f>
        <v>2</v>
      </c>
      <c r="C10" s="115"/>
      <c r="D10" s="169">
        <f ca="1">OFFSET(C12,K9,0,1,)</f>
        <v>0</v>
      </c>
      <c r="E10" s="163"/>
      <c r="F10" s="163"/>
      <c r="G10" s="163">
        <f ca="1">OFFSET(I12,K9,0,1,)</f>
        <v>0</v>
      </c>
      <c r="H10" s="164"/>
      <c r="I10" s="111">
        <f>MAX(L13:L37)</f>
        <v>0</v>
      </c>
      <c r="J10" s="55">
        <v>1</v>
      </c>
      <c r="K10" s="55">
        <v>2</v>
      </c>
      <c r="L10" s="73">
        <f>COUNTA(I13:I37)</f>
        <v>0</v>
      </c>
      <c r="M10" s="173">
        <f>SUM(N13:N37)</f>
        <v>0</v>
      </c>
      <c r="N10" s="174"/>
      <c r="O10" s="175"/>
    </row>
    <row r="11" spans="1:15" ht="13.5" customHeight="1" thickBot="1">
      <c r="A11" s="130">
        <f>IF((J7=FALSE)*AND(K7=FALSE),("QRV ?"),(""))</f>
      </c>
      <c r="B11" s="170" t="str">
        <f>IF(C5&gt;(""),(""),("Le Concours n'est pas renseigné ?"))</f>
        <v>Le Concours n'est pas renseigné ?</v>
      </c>
      <c r="C11" s="170"/>
      <c r="D11" s="170"/>
      <c r="E11" s="170"/>
      <c r="F11" s="170"/>
      <c r="G11" s="168" t="str">
        <f>IF(C6&gt;(""),(""),("Dates du concours ?"))</f>
        <v>Dates du concours ?</v>
      </c>
      <c r="H11" s="168"/>
      <c r="I11" s="168"/>
      <c r="J11" s="113"/>
      <c r="K11" s="113"/>
      <c r="L11" s="168" t="str">
        <f>IF(O6&gt;"",(""),("Département n° ?"))</f>
        <v>Département n° ?</v>
      </c>
      <c r="M11" s="168"/>
      <c r="N11" s="168"/>
      <c r="O11" s="168"/>
    </row>
    <row r="12" spans="1:15" ht="21.75" customHeight="1" thickBot="1">
      <c r="A12" s="119" t="s">
        <v>56</v>
      </c>
      <c r="B12" s="120" t="s">
        <v>2</v>
      </c>
      <c r="C12" s="121" t="s">
        <v>55</v>
      </c>
      <c r="D12" s="268" t="s">
        <v>54</v>
      </c>
      <c r="E12" s="270"/>
      <c r="F12" s="268" t="s">
        <v>53</v>
      </c>
      <c r="G12" s="269"/>
      <c r="H12" s="122" t="s">
        <v>52</v>
      </c>
      <c r="I12" s="121" t="s">
        <v>51</v>
      </c>
      <c r="J12" s="123"/>
      <c r="K12" s="124"/>
      <c r="L12" s="122" t="s">
        <v>1</v>
      </c>
      <c r="M12" s="125" t="s">
        <v>49</v>
      </c>
      <c r="N12" s="257" t="s">
        <v>50</v>
      </c>
      <c r="O12" s="258"/>
    </row>
    <row r="13" spans="1:18" ht="15.75" customHeight="1">
      <c r="A13" s="61"/>
      <c r="B13" s="25"/>
      <c r="C13" s="52"/>
      <c r="D13" s="26"/>
      <c r="E13" s="27" t="s">
        <v>3</v>
      </c>
      <c r="F13" s="26"/>
      <c r="G13" s="28"/>
      <c r="H13" s="17"/>
      <c r="I13" s="50"/>
      <c r="J13" s="29" t="e">
        <f aca="true" t="shared" si="0" ref="J13:J37">180-1/24-(CODE(UPPER(MID(I13,1,1)))-65)*20-MID(I13,3,1)*2-(CODE(UPPER(MID(I13,5,1)))-65)/12</f>
        <v>#VALUE!</v>
      </c>
      <c r="K13" s="29" t="e">
        <f aca="true" t="shared" si="1" ref="K13:K37">-90+1/48+(CODE(UPPER(MID(I13,2,1)))-65)*10+MID(I13,4,1)*1+(CODE(UPPER(MID(I13,6,1)))-65)/24</f>
        <v>#VALUE!</v>
      </c>
      <c r="L13" s="108">
        <f>IF(($I$2&gt;"")*AND($H$4="",$A$11="",I13&gt;""),(180/PI())*111.317*ACOS(SIN($K$8*PI()/180)*SIN(K13*PI()/180)+COS($K$8*PI()/180)*COS(K13*PI()/180)*COS(J13*PI()/180-$J$8*PI()/180)),(0))</f>
        <v>0</v>
      </c>
      <c r="M13" s="135">
        <f>ISTEXT(C13)*IF((LEN(H13)=4)*AND($B$10&lt;(2),D13&gt;"B1",F13&gt;"B1"),($K$10),($J$10))</f>
        <v>0</v>
      </c>
      <c r="N13" s="253">
        <f>IF(($J$7=FALSE)*AND(LEN(H13)&lt;&gt;4),(("")),(ROUND(L13,0)*M13))</f>
        <v>0</v>
      </c>
      <c r="O13" s="254"/>
      <c r="P13" s="4">
        <v>59</v>
      </c>
      <c r="Q13" s="15"/>
      <c r="R13" s="16"/>
    </row>
    <row r="14" spans="1:16" ht="15.75" customHeight="1">
      <c r="A14" s="75"/>
      <c r="B14" s="9"/>
      <c r="C14" s="54"/>
      <c r="D14" s="10"/>
      <c r="E14" s="11" t="s">
        <v>4</v>
      </c>
      <c r="F14" s="10"/>
      <c r="G14" s="142"/>
      <c r="H14" s="17"/>
      <c r="I14" s="13"/>
      <c r="J14" s="14" t="e">
        <f t="shared" si="0"/>
        <v>#VALUE!</v>
      </c>
      <c r="K14" s="14" t="e">
        <f t="shared" si="1"/>
        <v>#VALUE!</v>
      </c>
      <c r="L14" s="108">
        <f aca="true" t="shared" si="2" ref="L14:L37">IF(($I$2&gt;"")*AND($H$4="",$A$11="",I14&gt;""),(180/PI())*111.317*ACOS(SIN($K$8*PI()/180)*SIN(K14*PI()/180)+COS($K$8*PI()/180)*COS(K14*PI()/180)*COS(J14*PI()/180-$J$8*PI()/180)),(0))</f>
        <v>0</v>
      </c>
      <c r="M14" s="135">
        <f aca="true" t="shared" si="3" ref="M14:M37">ISTEXT(C14)*IF((LEN(H14)=4)*AND($B$10&lt;(2),D14&gt;"B1",F14&gt;"B1"),($K$10),($J$10))</f>
        <v>0</v>
      </c>
      <c r="N14" s="253">
        <f aca="true" t="shared" si="4" ref="N14:N37">IF(($J$7=FALSE)*AND(LEN(H14)&lt;&gt;4),(("")),(ROUND(L14,0)*M14))</f>
        <v>0</v>
      </c>
      <c r="O14" s="254"/>
      <c r="P14" s="4" t="s">
        <v>5</v>
      </c>
    </row>
    <row r="15" spans="1:16" ht="15.75" customHeight="1">
      <c r="A15" s="75"/>
      <c r="B15" s="9"/>
      <c r="C15" s="54"/>
      <c r="D15" s="10"/>
      <c r="E15" s="11" t="s">
        <v>6</v>
      </c>
      <c r="F15" s="10"/>
      <c r="G15" s="142"/>
      <c r="H15" s="17"/>
      <c r="I15" s="13"/>
      <c r="J15" s="14" t="e">
        <f t="shared" si="0"/>
        <v>#VALUE!</v>
      </c>
      <c r="K15" s="14" t="e">
        <f t="shared" si="1"/>
        <v>#VALUE!</v>
      </c>
      <c r="L15" s="108">
        <f t="shared" si="2"/>
        <v>0</v>
      </c>
      <c r="M15" s="135">
        <f t="shared" si="3"/>
        <v>0</v>
      </c>
      <c r="N15" s="253">
        <f t="shared" si="4"/>
        <v>0</v>
      </c>
      <c r="O15" s="254"/>
      <c r="P15" s="4" t="s">
        <v>7</v>
      </c>
    </row>
    <row r="16" spans="1:16" ht="15.75" customHeight="1">
      <c r="A16" s="75"/>
      <c r="B16" s="9"/>
      <c r="C16" s="54"/>
      <c r="D16" s="10"/>
      <c r="E16" s="11" t="s">
        <v>8</v>
      </c>
      <c r="F16" s="10"/>
      <c r="G16" s="142"/>
      <c r="H16" s="17"/>
      <c r="I16" s="13"/>
      <c r="J16" s="14" t="e">
        <f t="shared" si="0"/>
        <v>#VALUE!</v>
      </c>
      <c r="K16" s="14" t="e">
        <f t="shared" si="1"/>
        <v>#VALUE!</v>
      </c>
      <c r="L16" s="108">
        <f t="shared" si="2"/>
        <v>0</v>
      </c>
      <c r="M16" s="135">
        <f t="shared" si="3"/>
        <v>0</v>
      </c>
      <c r="N16" s="253">
        <f t="shared" si="4"/>
        <v>0</v>
      </c>
      <c r="O16" s="254"/>
      <c r="P16" s="4" t="s">
        <v>9</v>
      </c>
    </row>
    <row r="17" spans="1:16" ht="15.75" customHeight="1">
      <c r="A17" s="75"/>
      <c r="B17" s="9"/>
      <c r="C17" s="54"/>
      <c r="D17" s="10"/>
      <c r="E17" s="11" t="s">
        <v>10</v>
      </c>
      <c r="F17" s="10"/>
      <c r="G17" s="142"/>
      <c r="H17" s="17"/>
      <c r="I17" s="13"/>
      <c r="J17" s="14" t="e">
        <f t="shared" si="0"/>
        <v>#VALUE!</v>
      </c>
      <c r="K17" s="14" t="e">
        <f t="shared" si="1"/>
        <v>#VALUE!</v>
      </c>
      <c r="L17" s="108">
        <f t="shared" si="2"/>
        <v>0</v>
      </c>
      <c r="M17" s="135">
        <f t="shared" si="3"/>
        <v>0</v>
      </c>
      <c r="N17" s="253">
        <f t="shared" si="4"/>
        <v>0</v>
      </c>
      <c r="O17" s="254"/>
      <c r="P17" s="4" t="s">
        <v>11</v>
      </c>
    </row>
    <row r="18" spans="1:16" ht="15.75" customHeight="1">
      <c r="A18" s="75"/>
      <c r="B18" s="9"/>
      <c r="C18" s="54"/>
      <c r="D18" s="10"/>
      <c r="E18" s="11" t="s">
        <v>12</v>
      </c>
      <c r="F18" s="10"/>
      <c r="G18" s="142"/>
      <c r="H18" s="17"/>
      <c r="I18" s="13"/>
      <c r="J18" s="14" t="e">
        <f t="shared" si="0"/>
        <v>#VALUE!</v>
      </c>
      <c r="K18" s="14" t="e">
        <f t="shared" si="1"/>
        <v>#VALUE!</v>
      </c>
      <c r="L18" s="108">
        <f t="shared" si="2"/>
        <v>0</v>
      </c>
      <c r="M18" s="135">
        <f t="shared" si="3"/>
        <v>0</v>
      </c>
      <c r="N18" s="253">
        <f t="shared" si="4"/>
        <v>0</v>
      </c>
      <c r="O18" s="254"/>
      <c r="P18" s="4" t="s">
        <v>13</v>
      </c>
    </row>
    <row r="19" spans="1:16" ht="15.75" customHeight="1">
      <c r="A19" s="75"/>
      <c r="B19" s="9"/>
      <c r="C19" s="54"/>
      <c r="D19" s="10"/>
      <c r="E19" s="11" t="s">
        <v>14</v>
      </c>
      <c r="F19" s="10"/>
      <c r="G19" s="142"/>
      <c r="H19" s="17"/>
      <c r="I19" s="13"/>
      <c r="J19" s="14" t="e">
        <f t="shared" si="0"/>
        <v>#VALUE!</v>
      </c>
      <c r="K19" s="14" t="e">
        <f t="shared" si="1"/>
        <v>#VALUE!</v>
      </c>
      <c r="L19" s="108">
        <f t="shared" si="2"/>
        <v>0</v>
      </c>
      <c r="M19" s="135">
        <f t="shared" si="3"/>
        <v>0</v>
      </c>
      <c r="N19" s="253">
        <f t="shared" si="4"/>
        <v>0</v>
      </c>
      <c r="O19" s="254"/>
      <c r="P19" s="4" t="s">
        <v>15</v>
      </c>
    </row>
    <row r="20" spans="1:15" ht="15.75" customHeight="1">
      <c r="A20" s="75"/>
      <c r="B20" s="9"/>
      <c r="C20" s="54"/>
      <c r="D20" s="10"/>
      <c r="E20" s="11" t="s">
        <v>16</v>
      </c>
      <c r="F20" s="10"/>
      <c r="G20" s="142"/>
      <c r="H20" s="17"/>
      <c r="I20" s="13"/>
      <c r="J20" s="14" t="e">
        <f t="shared" si="0"/>
        <v>#VALUE!</v>
      </c>
      <c r="K20" s="14" t="e">
        <f t="shared" si="1"/>
        <v>#VALUE!</v>
      </c>
      <c r="L20" s="108">
        <f t="shared" si="2"/>
        <v>0</v>
      </c>
      <c r="M20" s="135">
        <f t="shared" si="3"/>
        <v>0</v>
      </c>
      <c r="N20" s="253">
        <f t="shared" si="4"/>
        <v>0</v>
      </c>
      <c r="O20" s="254"/>
    </row>
    <row r="21" spans="1:16" ht="15.75" customHeight="1">
      <c r="A21" s="75"/>
      <c r="B21" s="9"/>
      <c r="C21" s="54"/>
      <c r="D21" s="10"/>
      <c r="E21" s="11" t="s">
        <v>17</v>
      </c>
      <c r="F21" s="10"/>
      <c r="G21" s="142"/>
      <c r="H21" s="17"/>
      <c r="I21" s="13"/>
      <c r="J21" s="14" t="e">
        <f t="shared" si="0"/>
        <v>#VALUE!</v>
      </c>
      <c r="K21" s="14" t="e">
        <f t="shared" si="1"/>
        <v>#VALUE!</v>
      </c>
      <c r="L21" s="108">
        <f t="shared" si="2"/>
        <v>0</v>
      </c>
      <c r="M21" s="135">
        <f t="shared" si="3"/>
        <v>0</v>
      </c>
      <c r="N21" s="253">
        <f t="shared" si="4"/>
        <v>0</v>
      </c>
      <c r="O21" s="254"/>
      <c r="P21" s="138" t="s">
        <v>102</v>
      </c>
    </row>
    <row r="22" spans="1:16" ht="15.75" customHeight="1">
      <c r="A22" s="75"/>
      <c r="B22" s="9"/>
      <c r="C22" s="54"/>
      <c r="D22" s="10"/>
      <c r="E22" s="11" t="s">
        <v>18</v>
      </c>
      <c r="F22" s="10"/>
      <c r="G22" s="142"/>
      <c r="H22" s="17"/>
      <c r="I22" s="13"/>
      <c r="J22" s="14" t="e">
        <f t="shared" si="0"/>
        <v>#VALUE!</v>
      </c>
      <c r="K22" s="14" t="e">
        <f t="shared" si="1"/>
        <v>#VALUE!</v>
      </c>
      <c r="L22" s="108">
        <f t="shared" si="2"/>
        <v>0</v>
      </c>
      <c r="M22" s="135">
        <f t="shared" si="3"/>
        <v>0</v>
      </c>
      <c r="N22" s="253">
        <f t="shared" si="4"/>
        <v>0</v>
      </c>
      <c r="O22" s="254"/>
      <c r="P22" s="138" t="s">
        <v>103</v>
      </c>
    </row>
    <row r="23" spans="1:16" ht="15.75" customHeight="1">
      <c r="A23" s="75"/>
      <c r="B23" s="9"/>
      <c r="C23" s="54"/>
      <c r="D23" s="10"/>
      <c r="E23" s="11" t="s">
        <v>19</v>
      </c>
      <c r="F23" s="10"/>
      <c r="G23" s="142"/>
      <c r="H23" s="17"/>
      <c r="I23" s="13"/>
      <c r="J23" s="14" t="e">
        <f t="shared" si="0"/>
        <v>#VALUE!</v>
      </c>
      <c r="K23" s="14" t="e">
        <f t="shared" si="1"/>
        <v>#VALUE!</v>
      </c>
      <c r="L23" s="108">
        <f t="shared" si="2"/>
        <v>0</v>
      </c>
      <c r="M23" s="135">
        <f t="shared" si="3"/>
        <v>0</v>
      </c>
      <c r="N23" s="253">
        <f t="shared" si="4"/>
        <v>0</v>
      </c>
      <c r="O23" s="254"/>
      <c r="P23" s="138" t="s">
        <v>104</v>
      </c>
    </row>
    <row r="24" spans="1:15" ht="15.75" customHeight="1">
      <c r="A24" s="75"/>
      <c r="B24" s="9"/>
      <c r="C24" s="54"/>
      <c r="D24" s="10"/>
      <c r="E24" s="11" t="s">
        <v>20</v>
      </c>
      <c r="F24" s="10"/>
      <c r="G24" s="142"/>
      <c r="H24" s="17"/>
      <c r="I24" s="13"/>
      <c r="J24" s="14" t="e">
        <f t="shared" si="0"/>
        <v>#VALUE!</v>
      </c>
      <c r="K24" s="14" t="e">
        <f t="shared" si="1"/>
        <v>#VALUE!</v>
      </c>
      <c r="L24" s="108">
        <f t="shared" si="2"/>
        <v>0</v>
      </c>
      <c r="M24" s="135">
        <f t="shared" si="3"/>
        <v>0</v>
      </c>
      <c r="N24" s="253">
        <f t="shared" si="4"/>
        <v>0</v>
      </c>
      <c r="O24" s="254"/>
    </row>
    <row r="25" spans="1:15" ht="15.75" customHeight="1">
      <c r="A25" s="75"/>
      <c r="B25" s="9"/>
      <c r="C25" s="54"/>
      <c r="D25" s="10"/>
      <c r="E25" s="11" t="s">
        <v>21</v>
      </c>
      <c r="F25" s="10"/>
      <c r="G25" s="142"/>
      <c r="H25" s="17"/>
      <c r="I25" s="13"/>
      <c r="J25" s="14" t="e">
        <f t="shared" si="0"/>
        <v>#VALUE!</v>
      </c>
      <c r="K25" s="14" t="e">
        <f t="shared" si="1"/>
        <v>#VALUE!</v>
      </c>
      <c r="L25" s="108">
        <f t="shared" si="2"/>
        <v>0</v>
      </c>
      <c r="M25" s="135">
        <f t="shared" si="3"/>
        <v>0</v>
      </c>
      <c r="N25" s="253">
        <f t="shared" si="4"/>
        <v>0</v>
      </c>
      <c r="O25" s="254"/>
    </row>
    <row r="26" spans="1:15" ht="15.75" customHeight="1">
      <c r="A26" s="75"/>
      <c r="B26" s="9"/>
      <c r="C26" s="54"/>
      <c r="D26" s="10"/>
      <c r="E26" s="11" t="s">
        <v>22</v>
      </c>
      <c r="F26" s="10"/>
      <c r="G26" s="142"/>
      <c r="H26" s="17"/>
      <c r="I26" s="13"/>
      <c r="J26" s="14" t="e">
        <f t="shared" si="0"/>
        <v>#VALUE!</v>
      </c>
      <c r="K26" s="14" t="e">
        <f t="shared" si="1"/>
        <v>#VALUE!</v>
      </c>
      <c r="L26" s="108">
        <f t="shared" si="2"/>
        <v>0</v>
      </c>
      <c r="M26" s="135">
        <f t="shared" si="3"/>
        <v>0</v>
      </c>
      <c r="N26" s="253">
        <f t="shared" si="4"/>
        <v>0</v>
      </c>
      <c r="O26" s="254"/>
    </row>
    <row r="27" spans="1:15" ht="15.75" customHeight="1">
      <c r="A27" s="75"/>
      <c r="B27" s="9"/>
      <c r="C27" s="54"/>
      <c r="D27" s="10"/>
      <c r="E27" s="11" t="s">
        <v>23</v>
      </c>
      <c r="F27" s="10"/>
      <c r="G27" s="142"/>
      <c r="H27" s="17"/>
      <c r="I27" s="13"/>
      <c r="J27" s="14" t="e">
        <f t="shared" si="0"/>
        <v>#VALUE!</v>
      </c>
      <c r="K27" s="14" t="e">
        <f t="shared" si="1"/>
        <v>#VALUE!</v>
      </c>
      <c r="L27" s="108">
        <f t="shared" si="2"/>
        <v>0</v>
      </c>
      <c r="M27" s="135">
        <f t="shared" si="3"/>
        <v>0</v>
      </c>
      <c r="N27" s="253">
        <f t="shared" si="4"/>
        <v>0</v>
      </c>
      <c r="O27" s="254"/>
    </row>
    <row r="28" spans="1:15" ht="15.75" customHeight="1">
      <c r="A28" s="75"/>
      <c r="B28" s="9"/>
      <c r="C28" s="54"/>
      <c r="D28" s="10"/>
      <c r="E28" s="11" t="s">
        <v>24</v>
      </c>
      <c r="F28" s="10"/>
      <c r="G28" s="142"/>
      <c r="H28" s="17"/>
      <c r="I28" s="13"/>
      <c r="J28" s="14" t="e">
        <f t="shared" si="0"/>
        <v>#VALUE!</v>
      </c>
      <c r="K28" s="14" t="e">
        <f t="shared" si="1"/>
        <v>#VALUE!</v>
      </c>
      <c r="L28" s="108">
        <f t="shared" si="2"/>
        <v>0</v>
      </c>
      <c r="M28" s="135">
        <f t="shared" si="3"/>
        <v>0</v>
      </c>
      <c r="N28" s="253">
        <f t="shared" si="4"/>
        <v>0</v>
      </c>
      <c r="O28" s="254"/>
    </row>
    <row r="29" spans="1:15" ht="15.75" customHeight="1">
      <c r="A29" s="75"/>
      <c r="B29" s="9"/>
      <c r="C29" s="54"/>
      <c r="D29" s="10"/>
      <c r="E29" s="11" t="s">
        <v>25</v>
      </c>
      <c r="F29" s="10"/>
      <c r="G29" s="142"/>
      <c r="H29" s="17"/>
      <c r="I29" s="13"/>
      <c r="J29" s="14" t="e">
        <f t="shared" si="0"/>
        <v>#VALUE!</v>
      </c>
      <c r="K29" s="14" t="e">
        <f t="shared" si="1"/>
        <v>#VALUE!</v>
      </c>
      <c r="L29" s="108">
        <f t="shared" si="2"/>
        <v>0</v>
      </c>
      <c r="M29" s="135">
        <f t="shared" si="3"/>
        <v>0</v>
      </c>
      <c r="N29" s="253">
        <f t="shared" si="4"/>
        <v>0</v>
      </c>
      <c r="O29" s="254"/>
    </row>
    <row r="30" spans="1:15" ht="15.75" customHeight="1">
      <c r="A30" s="75"/>
      <c r="B30" s="9"/>
      <c r="C30" s="54"/>
      <c r="D30" s="10"/>
      <c r="E30" s="11" t="s">
        <v>26</v>
      </c>
      <c r="F30" s="10"/>
      <c r="G30" s="142"/>
      <c r="H30" s="17"/>
      <c r="I30" s="13"/>
      <c r="J30" s="14" t="e">
        <f t="shared" si="0"/>
        <v>#VALUE!</v>
      </c>
      <c r="K30" s="14" t="e">
        <f t="shared" si="1"/>
        <v>#VALUE!</v>
      </c>
      <c r="L30" s="108">
        <f t="shared" si="2"/>
        <v>0</v>
      </c>
      <c r="M30" s="135">
        <f t="shared" si="3"/>
        <v>0</v>
      </c>
      <c r="N30" s="253">
        <f t="shared" si="4"/>
        <v>0</v>
      </c>
      <c r="O30" s="254"/>
    </row>
    <row r="31" spans="1:15" ht="15.75" customHeight="1">
      <c r="A31" s="75"/>
      <c r="B31" s="9"/>
      <c r="C31" s="54"/>
      <c r="D31" s="10"/>
      <c r="E31" s="11" t="s">
        <v>27</v>
      </c>
      <c r="F31" s="10"/>
      <c r="G31" s="142"/>
      <c r="H31" s="17"/>
      <c r="I31" s="13"/>
      <c r="J31" s="14" t="e">
        <f t="shared" si="0"/>
        <v>#VALUE!</v>
      </c>
      <c r="K31" s="14" t="e">
        <f t="shared" si="1"/>
        <v>#VALUE!</v>
      </c>
      <c r="L31" s="108">
        <f t="shared" si="2"/>
        <v>0</v>
      </c>
      <c r="M31" s="135">
        <f t="shared" si="3"/>
        <v>0</v>
      </c>
      <c r="N31" s="253">
        <f t="shared" si="4"/>
        <v>0</v>
      </c>
      <c r="O31" s="254"/>
    </row>
    <row r="32" spans="1:15" ht="15.75" customHeight="1">
      <c r="A32" s="75"/>
      <c r="B32" s="9"/>
      <c r="C32" s="54"/>
      <c r="D32" s="10"/>
      <c r="E32" s="11" t="s">
        <v>28</v>
      </c>
      <c r="F32" s="10"/>
      <c r="G32" s="142"/>
      <c r="H32" s="17"/>
      <c r="I32" s="13"/>
      <c r="J32" s="14" t="e">
        <f t="shared" si="0"/>
        <v>#VALUE!</v>
      </c>
      <c r="K32" s="14" t="e">
        <f t="shared" si="1"/>
        <v>#VALUE!</v>
      </c>
      <c r="L32" s="108">
        <f t="shared" si="2"/>
        <v>0</v>
      </c>
      <c r="M32" s="135">
        <f t="shared" si="3"/>
        <v>0</v>
      </c>
      <c r="N32" s="253">
        <f t="shared" si="4"/>
        <v>0</v>
      </c>
      <c r="O32" s="254"/>
    </row>
    <row r="33" spans="1:15" ht="15.75" customHeight="1">
      <c r="A33" s="75"/>
      <c r="B33" s="9"/>
      <c r="C33" s="54"/>
      <c r="D33" s="10"/>
      <c r="E33" s="19" t="s">
        <v>29</v>
      </c>
      <c r="F33" s="10"/>
      <c r="G33" s="142"/>
      <c r="H33" s="17"/>
      <c r="I33" s="13"/>
      <c r="J33" s="14" t="e">
        <f t="shared" si="0"/>
        <v>#VALUE!</v>
      </c>
      <c r="K33" s="14" t="e">
        <f t="shared" si="1"/>
        <v>#VALUE!</v>
      </c>
      <c r="L33" s="108">
        <f t="shared" si="2"/>
        <v>0</v>
      </c>
      <c r="M33" s="135">
        <f t="shared" si="3"/>
        <v>0</v>
      </c>
      <c r="N33" s="253">
        <f t="shared" si="4"/>
        <v>0</v>
      </c>
      <c r="O33" s="254"/>
    </row>
    <row r="34" spans="1:15" ht="15.75" customHeight="1">
      <c r="A34" s="75"/>
      <c r="B34" s="9"/>
      <c r="C34" s="54"/>
      <c r="D34" s="10"/>
      <c r="E34" s="19" t="s">
        <v>30</v>
      </c>
      <c r="F34" s="10"/>
      <c r="G34" s="142"/>
      <c r="H34" s="17"/>
      <c r="I34" s="13"/>
      <c r="J34" s="14" t="e">
        <f t="shared" si="0"/>
        <v>#VALUE!</v>
      </c>
      <c r="K34" s="14" t="e">
        <f t="shared" si="1"/>
        <v>#VALUE!</v>
      </c>
      <c r="L34" s="108">
        <f t="shared" si="2"/>
        <v>0</v>
      </c>
      <c r="M34" s="135">
        <f t="shared" si="3"/>
        <v>0</v>
      </c>
      <c r="N34" s="253">
        <f t="shared" si="4"/>
        <v>0</v>
      </c>
      <c r="O34" s="254"/>
    </row>
    <row r="35" spans="1:15" ht="15.75" customHeight="1">
      <c r="A35" s="75"/>
      <c r="B35" s="148"/>
      <c r="C35" s="150"/>
      <c r="D35" s="10"/>
      <c r="E35" s="19" t="s">
        <v>31</v>
      </c>
      <c r="F35" s="10"/>
      <c r="G35" s="142"/>
      <c r="H35" s="17"/>
      <c r="I35" s="13"/>
      <c r="J35" s="14" t="e">
        <f t="shared" si="0"/>
        <v>#VALUE!</v>
      </c>
      <c r="K35" s="14" t="e">
        <f t="shared" si="1"/>
        <v>#VALUE!</v>
      </c>
      <c r="L35" s="108">
        <f t="shared" si="2"/>
        <v>0</v>
      </c>
      <c r="M35" s="135">
        <f t="shared" si="3"/>
        <v>0</v>
      </c>
      <c r="N35" s="253">
        <f t="shared" si="4"/>
        <v>0</v>
      </c>
      <c r="O35" s="254"/>
    </row>
    <row r="36" spans="1:15" ht="15.75" customHeight="1">
      <c r="A36" s="75"/>
      <c r="B36" s="9"/>
      <c r="C36" s="149"/>
      <c r="D36" s="10"/>
      <c r="E36" s="19" t="s">
        <v>32</v>
      </c>
      <c r="F36" s="10"/>
      <c r="G36" s="142"/>
      <c r="H36" s="17"/>
      <c r="I36" s="13"/>
      <c r="J36" s="14" t="e">
        <f t="shared" si="0"/>
        <v>#VALUE!</v>
      </c>
      <c r="K36" s="14" t="e">
        <f t="shared" si="1"/>
        <v>#VALUE!</v>
      </c>
      <c r="L36" s="108">
        <f t="shared" si="2"/>
        <v>0</v>
      </c>
      <c r="M36" s="135">
        <f t="shared" si="3"/>
        <v>0</v>
      </c>
      <c r="N36" s="253">
        <f t="shared" si="4"/>
        <v>0</v>
      </c>
      <c r="O36" s="254"/>
    </row>
    <row r="37" spans="1:15" ht="15.75" customHeight="1" thickBot="1">
      <c r="A37" s="76"/>
      <c r="B37" s="30"/>
      <c r="C37" s="63"/>
      <c r="D37" s="31"/>
      <c r="E37" s="32" t="s">
        <v>33</v>
      </c>
      <c r="F37" s="33"/>
      <c r="G37" s="34"/>
      <c r="H37" s="35"/>
      <c r="I37" s="36"/>
      <c r="J37" s="37" t="e">
        <f t="shared" si="0"/>
        <v>#VALUE!</v>
      </c>
      <c r="K37" s="37" t="e">
        <f t="shared" si="1"/>
        <v>#VALUE!</v>
      </c>
      <c r="L37" s="85">
        <f t="shared" si="2"/>
        <v>0</v>
      </c>
      <c r="M37" s="109">
        <f t="shared" si="3"/>
        <v>0</v>
      </c>
      <c r="N37" s="242">
        <f t="shared" si="4"/>
        <v>0</v>
      </c>
      <c r="O37" s="243"/>
    </row>
    <row r="38" spans="1:15" ht="7.5" customHeight="1" thickBot="1">
      <c r="A38" s="7"/>
      <c r="B38" s="38"/>
      <c r="C38" s="7"/>
      <c r="D38" s="7"/>
      <c r="E38" s="7"/>
      <c r="F38" s="7"/>
      <c r="G38" s="7"/>
      <c r="H38" s="7"/>
      <c r="I38" s="23"/>
      <c r="J38" s="7"/>
      <c r="K38" s="7"/>
      <c r="L38" s="7"/>
      <c r="M38" s="7"/>
      <c r="N38" s="42"/>
      <c r="O38" s="7"/>
    </row>
    <row r="39" spans="1:15" ht="15.75" customHeight="1">
      <c r="A39" s="223" t="s">
        <v>66</v>
      </c>
      <c r="B39" s="224"/>
      <c r="C39" s="244"/>
      <c r="D39" s="244"/>
      <c r="E39" s="244"/>
      <c r="F39" s="244"/>
      <c r="G39" s="244"/>
      <c r="H39" s="244"/>
      <c r="I39" s="244"/>
      <c r="J39" s="64"/>
      <c r="K39" s="64"/>
      <c r="L39" s="155" t="s">
        <v>65</v>
      </c>
      <c r="M39" s="155"/>
      <c r="N39" s="245"/>
      <c r="O39" s="246"/>
    </row>
    <row r="40" spans="1:15" ht="15" customHeight="1">
      <c r="A40" s="225" t="s">
        <v>63</v>
      </c>
      <c r="B40" s="226"/>
      <c r="C40" s="247"/>
      <c r="D40" s="247"/>
      <c r="E40" s="247"/>
      <c r="F40" s="247"/>
      <c r="G40" s="247"/>
      <c r="H40" s="247"/>
      <c r="I40" s="247"/>
      <c r="J40" s="247"/>
      <c r="K40" s="247"/>
      <c r="L40" s="247"/>
      <c r="M40" s="247"/>
      <c r="N40" s="247"/>
      <c r="O40" s="248"/>
    </row>
    <row r="41" spans="1:15" ht="15.75" customHeight="1">
      <c r="A41" s="225" t="s">
        <v>64</v>
      </c>
      <c r="B41" s="226"/>
      <c r="C41" s="247"/>
      <c r="D41" s="247"/>
      <c r="E41" s="247"/>
      <c r="F41" s="247"/>
      <c r="G41" s="247"/>
      <c r="H41" s="247"/>
      <c r="I41" s="247"/>
      <c r="J41" s="247"/>
      <c r="K41" s="247"/>
      <c r="L41" s="247"/>
      <c r="M41" s="247"/>
      <c r="N41" s="247"/>
      <c r="O41" s="248"/>
    </row>
    <row r="42" spans="1:15" ht="6.75" customHeight="1" thickBot="1">
      <c r="A42" s="65"/>
      <c r="B42" s="66"/>
      <c r="C42" s="67"/>
      <c r="D42" s="67"/>
      <c r="E42" s="67"/>
      <c r="F42" s="67"/>
      <c r="G42" s="67"/>
      <c r="H42" s="67"/>
      <c r="I42" s="68"/>
      <c r="J42" s="67"/>
      <c r="K42" s="67"/>
      <c r="L42" s="67"/>
      <c r="M42" s="67"/>
      <c r="N42" s="67"/>
      <c r="O42" s="69"/>
    </row>
    <row r="43" spans="1:15" ht="6.75" customHeight="1" thickBot="1">
      <c r="A43" s="3"/>
      <c r="B43" s="22"/>
      <c r="C43" s="3"/>
      <c r="D43" s="3"/>
      <c r="E43" s="3"/>
      <c r="F43" s="3"/>
      <c r="G43" s="3"/>
      <c r="H43" s="3"/>
      <c r="I43" s="21"/>
      <c r="J43" s="3"/>
      <c r="K43" s="3"/>
      <c r="L43" s="3"/>
      <c r="M43" s="3"/>
      <c r="N43" s="2"/>
      <c r="O43" s="3"/>
    </row>
    <row r="44" spans="1:15" ht="12.75">
      <c r="A44" s="228" t="s">
        <v>59</v>
      </c>
      <c r="B44" s="229"/>
      <c r="C44" s="229"/>
      <c r="D44" s="229"/>
      <c r="E44" s="229"/>
      <c r="F44" s="229"/>
      <c r="G44" s="229"/>
      <c r="H44" s="229"/>
      <c r="I44" s="229"/>
      <c r="J44" s="229"/>
      <c r="K44" s="229"/>
      <c r="L44" s="229"/>
      <c r="M44" s="229"/>
      <c r="N44" s="229"/>
      <c r="O44" s="230"/>
    </row>
    <row r="45" spans="1:15" ht="12.75">
      <c r="A45" s="233" t="s">
        <v>93</v>
      </c>
      <c r="B45" s="234"/>
      <c r="C45" s="234"/>
      <c r="D45" s="234"/>
      <c r="E45" s="234"/>
      <c r="F45" s="234"/>
      <c r="G45" s="234"/>
      <c r="H45" s="234"/>
      <c r="I45" s="234"/>
      <c r="J45" s="234"/>
      <c r="K45" s="234"/>
      <c r="L45" s="234"/>
      <c r="M45" s="234"/>
      <c r="N45" s="234"/>
      <c r="O45" s="235"/>
    </row>
    <row r="46" spans="1:15" ht="5.25" customHeight="1" thickBot="1">
      <c r="A46" s="56"/>
      <c r="B46" s="3"/>
      <c r="C46" s="3"/>
      <c r="D46" s="3"/>
      <c r="E46" s="3"/>
      <c r="F46" s="3"/>
      <c r="G46" s="3"/>
      <c r="H46" s="3"/>
      <c r="I46" s="3"/>
      <c r="J46" s="3"/>
      <c r="K46" s="3"/>
      <c r="L46" s="3"/>
      <c r="M46" s="3"/>
      <c r="N46" s="3"/>
      <c r="O46" s="57"/>
    </row>
    <row r="47" spans="1:15" ht="36" customHeight="1" thickBot="1">
      <c r="A47" s="49" t="s">
        <v>60</v>
      </c>
      <c r="B47" s="237"/>
      <c r="C47" s="237"/>
      <c r="D47" s="237"/>
      <c r="E47" s="237"/>
      <c r="F47" s="143" t="s">
        <v>99</v>
      </c>
      <c r="G47" s="238">
        <f ca="1">TODAY()</f>
        <v>42622</v>
      </c>
      <c r="H47" s="238"/>
      <c r="I47" s="144" t="s">
        <v>61</v>
      </c>
      <c r="J47" s="3"/>
      <c r="K47" s="3"/>
      <c r="L47" s="250"/>
      <c r="M47" s="251"/>
      <c r="N47" s="251"/>
      <c r="O47" s="252"/>
    </row>
    <row r="48" spans="1:15" ht="16.5" customHeight="1" thickBot="1">
      <c r="A48" s="231" t="s">
        <v>62</v>
      </c>
      <c r="B48" s="232"/>
      <c r="C48" s="232"/>
      <c r="D48" s="232"/>
      <c r="E48" s="232"/>
      <c r="F48" s="232"/>
      <c r="G48" s="232"/>
      <c r="H48" s="232"/>
      <c r="I48" s="232"/>
      <c r="J48" s="58"/>
      <c r="K48" s="58"/>
      <c r="L48" s="58"/>
      <c r="M48" s="58"/>
      <c r="N48" s="58"/>
      <c r="O48" s="59"/>
    </row>
    <row r="49" spans="1:14" ht="13.5" customHeight="1">
      <c r="A49" s="249"/>
      <c r="B49" s="249"/>
      <c r="C49" s="249"/>
      <c r="D49" s="249"/>
      <c r="E49" s="249"/>
      <c r="F49" s="249"/>
      <c r="G49" s="249"/>
      <c r="H49" s="249"/>
      <c r="I49" s="249"/>
      <c r="N49" s="1"/>
    </row>
    <row r="50" spans="2:14" ht="12.75">
      <c r="B50" s="1"/>
      <c r="I50" s="1"/>
      <c r="N50" s="1"/>
    </row>
    <row r="51" spans="2:14" ht="12.75">
      <c r="B51" s="1"/>
      <c r="I51" s="1"/>
      <c r="N51" s="1"/>
    </row>
    <row r="52" spans="2:15" ht="12" customHeight="1">
      <c r="B52" s="1"/>
      <c r="I52" s="1"/>
      <c r="L52" s="249"/>
      <c r="M52" s="249"/>
      <c r="N52" s="249"/>
      <c r="O52" s="249"/>
    </row>
    <row r="53" spans="2:14" ht="12.75">
      <c r="B53" s="1"/>
      <c r="I53" s="1"/>
      <c r="N53" s="1"/>
    </row>
  </sheetData>
  <sheetProtection password="C1A2" sheet="1" objects="1" scenarios="1" selectLockedCells="1"/>
  <mergeCells count="80">
    <mergeCell ref="L52:O52"/>
    <mergeCell ref="D9:F9"/>
    <mergeCell ref="G9:H9"/>
    <mergeCell ref="G10:H10"/>
    <mergeCell ref="G11:I11"/>
    <mergeCell ref="D10:F10"/>
    <mergeCell ref="B11:F11"/>
    <mergeCell ref="N16:O16"/>
    <mergeCell ref="M10:O10"/>
    <mergeCell ref="M9:O9"/>
    <mergeCell ref="A4:B4"/>
    <mergeCell ref="A8:B8"/>
    <mergeCell ref="A7:B7"/>
    <mergeCell ref="C6:I6"/>
    <mergeCell ref="C7:H7"/>
    <mergeCell ref="A6:B6"/>
    <mergeCell ref="H4:I4"/>
    <mergeCell ref="C4:D4"/>
    <mergeCell ref="N15:O15"/>
    <mergeCell ref="C8:I8"/>
    <mergeCell ref="F12:G12"/>
    <mergeCell ref="D12:E12"/>
    <mergeCell ref="L4:O4"/>
    <mergeCell ref="N7:O7"/>
    <mergeCell ref="L8:M8"/>
    <mergeCell ref="N14:O14"/>
    <mergeCell ref="M1:O1"/>
    <mergeCell ref="A5:B5"/>
    <mergeCell ref="L5:O5"/>
    <mergeCell ref="A2:H2"/>
    <mergeCell ref="I2:L2"/>
    <mergeCell ref="I3:L3"/>
    <mergeCell ref="I1:L1"/>
    <mergeCell ref="M2:O2"/>
    <mergeCell ref="M3:O3"/>
    <mergeCell ref="A1:H1"/>
    <mergeCell ref="A3:H3"/>
    <mergeCell ref="N17:O17"/>
    <mergeCell ref="N18:O18"/>
    <mergeCell ref="E4:G4"/>
    <mergeCell ref="C5:I5"/>
    <mergeCell ref="N12:O12"/>
    <mergeCell ref="N13:O13"/>
    <mergeCell ref="L11:O11"/>
    <mergeCell ref="L6:N6"/>
    <mergeCell ref="L7:M7"/>
    <mergeCell ref="N19:O19"/>
    <mergeCell ref="N20:O20"/>
    <mergeCell ref="N21:O21"/>
    <mergeCell ref="N22:O22"/>
    <mergeCell ref="N23:O23"/>
    <mergeCell ref="N24:O24"/>
    <mergeCell ref="N25:O25"/>
    <mergeCell ref="N26:O26"/>
    <mergeCell ref="N27:O27"/>
    <mergeCell ref="N28:O28"/>
    <mergeCell ref="N29:O29"/>
    <mergeCell ref="N30:O30"/>
    <mergeCell ref="N31:O31"/>
    <mergeCell ref="N36:O36"/>
    <mergeCell ref="N32:O32"/>
    <mergeCell ref="N33:O33"/>
    <mergeCell ref="N34:O34"/>
    <mergeCell ref="N35:O35"/>
    <mergeCell ref="C41:O41"/>
    <mergeCell ref="G47:H47"/>
    <mergeCell ref="B47:E47"/>
    <mergeCell ref="A49:I49"/>
    <mergeCell ref="L47:O47"/>
    <mergeCell ref="A48:I48"/>
    <mergeCell ref="N37:O37"/>
    <mergeCell ref="A45:O45"/>
    <mergeCell ref="A39:B39"/>
    <mergeCell ref="A40:B40"/>
    <mergeCell ref="A41:B41"/>
    <mergeCell ref="L39:M39"/>
    <mergeCell ref="C39:I39"/>
    <mergeCell ref="A44:O44"/>
    <mergeCell ref="N39:O39"/>
    <mergeCell ref="C40:O40"/>
  </mergeCells>
  <dataValidations count="3">
    <dataValidation type="list" allowBlank="1" showInputMessage="1" showErrorMessage="1" sqref="F13:F37 D13:D37">
      <formula1>$P$13:$P$20</formula1>
    </dataValidation>
    <dataValidation type="list" allowBlank="1" showInputMessage="1" showErrorMessage="1" sqref="C5:I5">
      <formula1>$P$21:$P$24</formula1>
    </dataValidation>
    <dataValidation type="list" allowBlank="1" showInputMessage="1" showErrorMessage="1" sqref="G13:G37">
      <formula1>$E$13:$E$37</formula1>
    </dataValidation>
  </dataValidations>
  <printOptions horizontalCentered="1"/>
  <pageMargins left="0.5905511811023623" right="0.5905511811023623" top="0.5905511811023623" bottom="0.5905511811023623" header="0.5118110236220472" footer="0.5118110236220472"/>
  <pageSetup blackAndWhite="1" fitToHeight="1" fitToWidth="1" horizontalDpi="300" verticalDpi="300" orientation="portrait" paperSize="9" scale="53" r:id="rId4"/>
  <drawing r:id="rId3"/>
  <legacyDrawing r:id="rId2"/>
</worksheet>
</file>

<file path=xl/worksheets/sheet3.xml><?xml version="1.0" encoding="utf-8"?>
<worksheet xmlns="http://schemas.openxmlformats.org/spreadsheetml/2006/main" xmlns:r="http://schemas.openxmlformats.org/officeDocument/2006/relationships">
  <sheetPr codeName="Feuil6">
    <tabColor indexed="15"/>
    <pageSetUpPr fitToPage="1"/>
  </sheetPr>
  <dimension ref="A1:R51"/>
  <sheetViews>
    <sheetView showZeros="0" workbookViewId="0" topLeftCell="A1">
      <selection activeCell="C10" sqref="C10"/>
    </sheetView>
  </sheetViews>
  <sheetFormatPr defaultColWidth="11.421875" defaultRowHeight="12.75"/>
  <cols>
    <col min="1" max="1" width="9.57421875" style="1" customWidth="1"/>
    <col min="2" max="2" width="8.28125" style="5" customWidth="1"/>
    <col min="3" max="3" width="13.421875" style="1" customWidth="1"/>
    <col min="4" max="4" width="4.8515625" style="1" customWidth="1"/>
    <col min="5" max="5" width="5.421875" style="1" customWidth="1"/>
    <col min="6" max="6" width="4.8515625" style="1" customWidth="1"/>
    <col min="7" max="7" width="5.421875" style="1" customWidth="1"/>
    <col min="8" max="8" width="10.00390625" style="1" customWidth="1"/>
    <col min="9" max="9" width="13.421875" style="4" customWidth="1"/>
    <col min="10" max="10" width="5.140625" style="1" hidden="1" customWidth="1"/>
    <col min="11" max="11" width="5.7109375" style="1" hidden="1" customWidth="1"/>
    <col min="12" max="12" width="9.7109375" style="1" customWidth="1"/>
    <col min="13" max="13" width="5.8515625" style="1" customWidth="1"/>
    <col min="14" max="14" width="5.8515625" style="6" customWidth="1"/>
    <col min="15" max="15" width="5.421875" style="1" customWidth="1"/>
    <col min="16" max="16" width="3.28125" style="4" hidden="1" customWidth="1"/>
    <col min="17" max="16384" width="10.00390625" style="1" customWidth="1"/>
  </cols>
  <sheetData>
    <row r="1" spans="1:15" ht="23.25" customHeight="1">
      <c r="A1" s="189" t="s">
        <v>57</v>
      </c>
      <c r="B1" s="190"/>
      <c r="C1" s="190"/>
      <c r="D1" s="190"/>
      <c r="E1" s="190"/>
      <c r="F1" s="190"/>
      <c r="G1" s="190"/>
      <c r="H1" s="191"/>
      <c r="I1" s="186" t="s">
        <v>36</v>
      </c>
      <c r="J1" s="187"/>
      <c r="K1" s="187"/>
      <c r="L1" s="188"/>
      <c r="M1" s="183"/>
      <c r="N1" s="184"/>
      <c r="O1" s="185"/>
    </row>
    <row r="2" spans="1:15" ht="18" customHeight="1">
      <c r="A2" s="206" t="s">
        <v>35</v>
      </c>
      <c r="B2" s="207"/>
      <c r="C2" s="207"/>
      <c r="D2" s="207"/>
      <c r="E2" s="207"/>
      <c r="F2" s="207"/>
      <c r="G2" s="207"/>
      <c r="H2" s="208"/>
      <c r="I2" s="279">
        <f>'CONT438 '!I2:L2</f>
        <v>0</v>
      </c>
      <c r="J2" s="280"/>
      <c r="K2" s="280"/>
      <c r="L2" s="281"/>
      <c r="M2" s="215" t="s">
        <v>69</v>
      </c>
      <c r="N2" s="216"/>
      <c r="O2" s="217"/>
    </row>
    <row r="3" spans="1:15" ht="13.5" customHeight="1" thickBot="1">
      <c r="A3" s="193" t="s">
        <v>34</v>
      </c>
      <c r="B3" s="194"/>
      <c r="C3" s="194"/>
      <c r="D3" s="194"/>
      <c r="E3" s="194"/>
      <c r="F3" s="194"/>
      <c r="G3" s="194"/>
      <c r="H3" s="195"/>
      <c r="I3" s="212"/>
      <c r="J3" s="213"/>
      <c r="K3" s="213"/>
      <c r="L3" s="214"/>
      <c r="M3" s="196"/>
      <c r="N3" s="197"/>
      <c r="O3" s="198"/>
    </row>
    <row r="4" spans="1:15" ht="15" customHeight="1">
      <c r="A4" s="199" t="str">
        <f>IF((C4="")*OR(E4="")*AND(H4=""),(""),("Obligatoire"))</f>
        <v>Obligatoire</v>
      </c>
      <c r="B4" s="200"/>
      <c r="C4" s="255" t="str">
        <f>IF(I2&gt;"",(""),("Votre Indicatif ?"))</f>
        <v>Votre Indicatif ?</v>
      </c>
      <c r="D4" s="255"/>
      <c r="E4" s="255" t="str">
        <f>IF(N7&gt;"",(""),("Votre Locator ?"))</f>
        <v>Votre Locator ?</v>
      </c>
      <c r="F4" s="255"/>
      <c r="G4" s="255"/>
      <c r="H4" s="273" t="str">
        <f>IF((LEN(C10)&lt;&gt;4)*AND(J7=TRUE),("Le code envoyé ?"),(""))</f>
        <v>Le code envoyé ?</v>
      </c>
      <c r="I4" s="273"/>
      <c r="J4" s="8"/>
      <c r="K4" s="8"/>
      <c r="L4" s="154" t="s">
        <v>37</v>
      </c>
      <c r="M4" s="155"/>
      <c r="N4" s="155"/>
      <c r="O4" s="152"/>
    </row>
    <row r="5" spans="1:15" ht="15.75">
      <c r="A5" s="153" t="s">
        <v>43</v>
      </c>
      <c r="B5" s="151"/>
      <c r="C5" s="276">
        <f>'CONT438 '!C5:I5</f>
        <v>0</v>
      </c>
      <c r="D5" s="276"/>
      <c r="E5" s="276"/>
      <c r="F5" s="276"/>
      <c r="G5" s="276"/>
      <c r="H5" s="276"/>
      <c r="I5" s="276"/>
      <c r="J5" s="3"/>
      <c r="K5" s="3"/>
      <c r="L5" s="157" t="s">
        <v>38</v>
      </c>
      <c r="M5" s="158"/>
      <c r="N5" s="158"/>
      <c r="O5" s="205"/>
    </row>
    <row r="6" spans="1:15" ht="17.25" customHeight="1">
      <c r="A6" s="153" t="s">
        <v>44</v>
      </c>
      <c r="B6" s="151"/>
      <c r="C6" s="278">
        <f>'CONT438 '!C6:I6</f>
        <v>0</v>
      </c>
      <c r="D6" s="276"/>
      <c r="E6" s="276"/>
      <c r="F6" s="276"/>
      <c r="G6" s="276"/>
      <c r="H6" s="276"/>
      <c r="I6" s="276"/>
      <c r="J6" s="3"/>
      <c r="K6" s="3"/>
      <c r="L6" s="157" t="s">
        <v>39</v>
      </c>
      <c r="M6" s="158"/>
      <c r="N6" s="158"/>
      <c r="O6" s="117">
        <f>'CONT438 '!O6</f>
        <v>0</v>
      </c>
    </row>
    <row r="7" spans="1:15" ht="17.25" customHeight="1">
      <c r="A7" s="153" t="s">
        <v>45</v>
      </c>
      <c r="B7" s="151"/>
      <c r="C7" s="275">
        <f>'CONT438 '!C7:H7</f>
        <v>0</v>
      </c>
      <c r="D7" s="275"/>
      <c r="E7" s="275"/>
      <c r="F7" s="275"/>
      <c r="G7" s="275"/>
      <c r="H7" s="275"/>
      <c r="I7" s="105"/>
      <c r="J7" s="2" t="b">
        <v>1</v>
      </c>
      <c r="K7" s="2" t="b">
        <v>1</v>
      </c>
      <c r="L7" s="157" t="s">
        <v>40</v>
      </c>
      <c r="M7" s="158"/>
      <c r="N7" s="276">
        <f>'CONT438 '!N7:O7</f>
        <v>0</v>
      </c>
      <c r="O7" s="277"/>
    </row>
    <row r="8" spans="1:15" ht="15.75" thickBot="1">
      <c r="A8" s="153" t="s">
        <v>0</v>
      </c>
      <c r="B8" s="151"/>
      <c r="C8" s="274">
        <f>'CONT438 '!C8:I8</f>
        <v>0</v>
      </c>
      <c r="D8" s="274"/>
      <c r="E8" s="274"/>
      <c r="F8" s="274"/>
      <c r="G8" s="274"/>
      <c r="H8" s="274"/>
      <c r="I8" s="274"/>
      <c r="J8" s="39" t="e">
        <f>180-1/24-(CODE(UPPER(MID(N7,1,1)))-65)*20-MID(N7,3,1)*2-(CODE(UPPER(MID(N7,5,1)))-65)/12</f>
        <v>#VALUE!</v>
      </c>
      <c r="K8" s="39" t="e">
        <f>-90+1/48+(CODE(UPPER(MID(N7,2,1)))-65)*10+MID(N7,4,1)*1+(CODE(UPPER(MID(N7,6,1)))-65)/24</f>
        <v>#VALUE!</v>
      </c>
      <c r="L8" s="157" t="s">
        <v>41</v>
      </c>
      <c r="M8" s="158"/>
      <c r="N8" s="82">
        <f>'CONT438 '!N8</f>
        <v>0</v>
      </c>
      <c r="O8" s="70" t="s">
        <v>42</v>
      </c>
    </row>
    <row r="9" spans="1:15" ht="19.5" customHeight="1">
      <c r="A9" s="79" t="s">
        <v>46</v>
      </c>
      <c r="B9" s="78" t="s">
        <v>47</v>
      </c>
      <c r="C9" s="136" t="s">
        <v>48</v>
      </c>
      <c r="D9" s="166" t="s">
        <v>96</v>
      </c>
      <c r="E9" s="167"/>
      <c r="F9" s="167"/>
      <c r="G9" s="167" t="s">
        <v>95</v>
      </c>
      <c r="H9" s="167"/>
      <c r="I9" s="114" t="s">
        <v>97</v>
      </c>
      <c r="J9" s="24"/>
      <c r="K9" s="41">
        <f>MATCH(I10,L13:L37,0)</f>
        <v>1</v>
      </c>
      <c r="L9" s="77" t="s">
        <v>70</v>
      </c>
      <c r="M9" s="176" t="s">
        <v>71</v>
      </c>
      <c r="N9" s="177"/>
      <c r="O9" s="178"/>
    </row>
    <row r="10" spans="1:15" ht="21.75" customHeight="1" thickBot="1">
      <c r="A10" s="80" t="s">
        <v>75</v>
      </c>
      <c r="B10" s="88">
        <f>IF((LEN(C10)=4)*AND(J7=TRUE,K7=TRUE),(1),(2))</f>
        <v>2</v>
      </c>
      <c r="C10" s="115"/>
      <c r="D10" s="163">
        <f ca="1">OFFSET(C12,K9,0,1,)</f>
        <v>0</v>
      </c>
      <c r="E10" s="163"/>
      <c r="F10" s="163"/>
      <c r="G10" s="163">
        <f ca="1">OFFSET(I12,K9,0,1,)</f>
        <v>0</v>
      </c>
      <c r="H10" s="164"/>
      <c r="I10" s="111">
        <f>MAX(L13:L37)</f>
        <v>0</v>
      </c>
      <c r="J10" s="55">
        <v>2</v>
      </c>
      <c r="K10" s="55">
        <v>4</v>
      </c>
      <c r="L10" s="73">
        <f>COUNTA(I13:I37)</f>
        <v>0</v>
      </c>
      <c r="M10" s="173">
        <f>SUM(N13:N37)</f>
        <v>0</v>
      </c>
      <c r="N10" s="174"/>
      <c r="O10" s="175"/>
    </row>
    <row r="11" spans="1:15" ht="13.5" customHeight="1" thickBot="1">
      <c r="A11" s="130">
        <f>IF((J7=FALSE)*AND(K7=FALSE),("QRV ?"),(""))</f>
      </c>
      <c r="B11" s="170" t="str">
        <f>IF(C5&gt;(""),(""),("Le Concours n'est pas renseigné ?"))</f>
        <v>Le Concours n'est pas renseigné ?</v>
      </c>
      <c r="C11" s="170"/>
      <c r="D11" s="170"/>
      <c r="E11" s="170"/>
      <c r="F11" s="170"/>
      <c r="G11" s="168" t="str">
        <f>IF(C6&gt;(""),(""),("Dates du concours ?"))</f>
        <v>Dates du concours ?</v>
      </c>
      <c r="H11" s="168"/>
      <c r="I11" s="168"/>
      <c r="J11" s="113"/>
      <c r="K11" s="113"/>
      <c r="L11" s="168" t="str">
        <f>IF(O6&gt;"",(""),("Département n° ?"))</f>
        <v>Département n° ?</v>
      </c>
      <c r="M11" s="168"/>
      <c r="N11" s="168"/>
      <c r="O11" s="168"/>
    </row>
    <row r="12" spans="1:15" ht="21.75" customHeight="1" thickBot="1">
      <c r="A12" s="119" t="s">
        <v>56</v>
      </c>
      <c r="B12" s="120" t="s">
        <v>2</v>
      </c>
      <c r="C12" s="121" t="s">
        <v>55</v>
      </c>
      <c r="D12" s="268" t="s">
        <v>54</v>
      </c>
      <c r="E12" s="270"/>
      <c r="F12" s="268" t="s">
        <v>53</v>
      </c>
      <c r="G12" s="269"/>
      <c r="H12" s="122" t="s">
        <v>52</v>
      </c>
      <c r="I12" s="121" t="s">
        <v>51</v>
      </c>
      <c r="J12" s="123"/>
      <c r="K12" s="124"/>
      <c r="L12" s="122" t="s">
        <v>1</v>
      </c>
      <c r="M12" s="125" t="s">
        <v>49</v>
      </c>
      <c r="N12" s="257" t="s">
        <v>50</v>
      </c>
      <c r="O12" s="258"/>
    </row>
    <row r="13" spans="1:18" ht="15.75" customHeight="1">
      <c r="A13" s="61"/>
      <c r="B13" s="25"/>
      <c r="C13" s="52"/>
      <c r="D13" s="26"/>
      <c r="E13" s="27" t="s">
        <v>3</v>
      </c>
      <c r="F13" s="26"/>
      <c r="G13" s="28"/>
      <c r="H13" s="17"/>
      <c r="I13" s="50"/>
      <c r="J13" s="29" t="e">
        <f aca="true" t="shared" si="0" ref="J13:J37">180-1/24-(CODE(UPPER(MID(I13,1,1)))-65)*20-MID(I13,3,1)*2-(CODE(UPPER(MID(I13,5,1)))-65)/12</f>
        <v>#VALUE!</v>
      </c>
      <c r="K13" s="29" t="e">
        <f aca="true" t="shared" si="1" ref="K13:K37">-90+1/48+(CODE(UPPER(MID(I13,2,1)))-65)*10+MID(I13,4,1)*1+(CODE(UPPER(MID(I13,6,1)))-65)/24</f>
        <v>#VALUE!</v>
      </c>
      <c r="L13" s="108">
        <f>IF(($I$2&gt;"")*AND($H$4="",$A$11="",I13&gt;""),(180/PI())*111.317*ACOS(SIN($K$8*PI()/180)*SIN(K13*PI()/180)+COS($K$8*PI()/180)*COS(K13*PI()/180)*COS(J13*PI()/180-$J$8*PI()/180)),(0))</f>
        <v>0</v>
      </c>
      <c r="M13" s="135">
        <f>ISTEXT(C13)*IF((LEN(H13)=4)*AND($B$10&lt;(2),D13&gt;"B1",F13&gt;"B1"),($K$10),($J$10))</f>
        <v>0</v>
      </c>
      <c r="N13" s="253">
        <f>IF(($J$7=FALSE)*AND(LEN(H13)&lt;&gt;4),(("")),(ROUND(L13,0)*M13))</f>
        <v>0</v>
      </c>
      <c r="O13" s="254"/>
      <c r="P13" s="4">
        <v>59</v>
      </c>
      <c r="Q13" s="15"/>
      <c r="R13" s="16"/>
    </row>
    <row r="14" spans="1:16" ht="15.75" customHeight="1">
      <c r="A14" s="75"/>
      <c r="B14" s="9"/>
      <c r="C14" s="54"/>
      <c r="D14" s="10"/>
      <c r="E14" s="11" t="s">
        <v>4</v>
      </c>
      <c r="F14" s="10"/>
      <c r="G14" s="12"/>
      <c r="H14" s="17"/>
      <c r="I14" s="13"/>
      <c r="J14" s="14" t="e">
        <f t="shared" si="0"/>
        <v>#VALUE!</v>
      </c>
      <c r="K14" s="14" t="e">
        <f t="shared" si="1"/>
        <v>#VALUE!</v>
      </c>
      <c r="L14" s="108">
        <f aca="true" t="shared" si="2" ref="L14:L37">IF(($I$2&gt;"")*AND($H$4="",$A$11="",I14&gt;""),(180/PI())*111.317*ACOS(SIN($K$8*PI()/180)*SIN(K14*PI()/180)+COS($K$8*PI()/180)*COS(K14*PI()/180)*COS(J14*PI()/180-$J$8*PI()/180)),(0))</f>
        <v>0</v>
      </c>
      <c r="M14" s="135">
        <f aca="true" t="shared" si="3" ref="M14:M37">ISTEXT(C14)*IF((LEN(H14)=4)*AND($B$10&lt;(2),D14&gt;"B1",F14&gt;"B1"),($K$10),($J$10))</f>
        <v>0</v>
      </c>
      <c r="N14" s="253">
        <f aca="true" t="shared" si="4" ref="N14:N37">IF(($J$7=FALSE)*AND(LEN(H14)&lt;&gt;4),(("")),(ROUND(L14,0)*M14))</f>
        <v>0</v>
      </c>
      <c r="O14" s="254"/>
      <c r="P14" s="4" t="s">
        <v>5</v>
      </c>
    </row>
    <row r="15" spans="1:16" ht="15.75" customHeight="1">
      <c r="A15" s="75"/>
      <c r="B15" s="9"/>
      <c r="C15" s="53"/>
      <c r="D15" s="10"/>
      <c r="E15" s="11" t="s">
        <v>6</v>
      </c>
      <c r="F15" s="10"/>
      <c r="G15" s="12"/>
      <c r="H15" s="17"/>
      <c r="I15" s="13"/>
      <c r="J15" s="14" t="e">
        <f t="shared" si="0"/>
        <v>#VALUE!</v>
      </c>
      <c r="K15" s="14" t="e">
        <f t="shared" si="1"/>
        <v>#VALUE!</v>
      </c>
      <c r="L15" s="108">
        <f t="shared" si="2"/>
        <v>0</v>
      </c>
      <c r="M15" s="135">
        <f t="shared" si="3"/>
        <v>0</v>
      </c>
      <c r="N15" s="253">
        <f t="shared" si="4"/>
        <v>0</v>
      </c>
      <c r="O15" s="254"/>
      <c r="P15" s="4" t="s">
        <v>7</v>
      </c>
    </row>
    <row r="16" spans="1:16" ht="15.75" customHeight="1">
      <c r="A16" s="75"/>
      <c r="B16" s="9"/>
      <c r="C16" s="53"/>
      <c r="D16" s="10"/>
      <c r="E16" s="11" t="s">
        <v>8</v>
      </c>
      <c r="F16" s="10"/>
      <c r="G16" s="12"/>
      <c r="H16" s="17"/>
      <c r="I16" s="13"/>
      <c r="J16" s="14" t="e">
        <f t="shared" si="0"/>
        <v>#VALUE!</v>
      </c>
      <c r="K16" s="14" t="e">
        <f t="shared" si="1"/>
        <v>#VALUE!</v>
      </c>
      <c r="L16" s="108">
        <f t="shared" si="2"/>
        <v>0</v>
      </c>
      <c r="M16" s="135">
        <f t="shared" si="3"/>
        <v>0</v>
      </c>
      <c r="N16" s="253">
        <f t="shared" si="4"/>
        <v>0</v>
      </c>
      <c r="O16" s="254"/>
      <c r="P16" s="4" t="s">
        <v>9</v>
      </c>
    </row>
    <row r="17" spans="1:16" ht="15.75" customHeight="1">
      <c r="A17" s="75"/>
      <c r="B17" s="9"/>
      <c r="C17" s="53"/>
      <c r="D17" s="10"/>
      <c r="E17" s="11" t="s">
        <v>10</v>
      </c>
      <c r="F17" s="10"/>
      <c r="G17" s="12"/>
      <c r="H17" s="17"/>
      <c r="I17" s="13"/>
      <c r="J17" s="14" t="e">
        <f t="shared" si="0"/>
        <v>#VALUE!</v>
      </c>
      <c r="K17" s="14" t="e">
        <f t="shared" si="1"/>
        <v>#VALUE!</v>
      </c>
      <c r="L17" s="108">
        <f t="shared" si="2"/>
        <v>0</v>
      </c>
      <c r="M17" s="135">
        <f t="shared" si="3"/>
        <v>0</v>
      </c>
      <c r="N17" s="253">
        <f t="shared" si="4"/>
        <v>0</v>
      </c>
      <c r="O17" s="254"/>
      <c r="P17" s="4" t="s">
        <v>11</v>
      </c>
    </row>
    <row r="18" spans="1:16" ht="15.75" customHeight="1">
      <c r="A18" s="75"/>
      <c r="B18" s="9"/>
      <c r="C18" s="53"/>
      <c r="D18" s="10"/>
      <c r="E18" s="11" t="s">
        <v>12</v>
      </c>
      <c r="F18" s="10"/>
      <c r="G18" s="12"/>
      <c r="H18" s="17"/>
      <c r="I18" s="13"/>
      <c r="J18" s="14" t="e">
        <f t="shared" si="0"/>
        <v>#VALUE!</v>
      </c>
      <c r="K18" s="14" t="e">
        <f t="shared" si="1"/>
        <v>#VALUE!</v>
      </c>
      <c r="L18" s="108">
        <f t="shared" si="2"/>
        <v>0</v>
      </c>
      <c r="M18" s="135">
        <f t="shared" si="3"/>
        <v>0</v>
      </c>
      <c r="N18" s="253">
        <f t="shared" si="4"/>
        <v>0</v>
      </c>
      <c r="O18" s="254"/>
      <c r="P18" s="4" t="s">
        <v>13</v>
      </c>
    </row>
    <row r="19" spans="1:16" ht="15.75" customHeight="1">
      <c r="A19" s="75"/>
      <c r="B19" s="9"/>
      <c r="C19" s="53"/>
      <c r="D19" s="10"/>
      <c r="E19" s="11" t="s">
        <v>14</v>
      </c>
      <c r="F19" s="10"/>
      <c r="G19" s="12"/>
      <c r="H19" s="17"/>
      <c r="I19" s="62"/>
      <c r="J19" s="14" t="e">
        <f t="shared" si="0"/>
        <v>#VALUE!</v>
      </c>
      <c r="K19" s="14" t="e">
        <f t="shared" si="1"/>
        <v>#VALUE!</v>
      </c>
      <c r="L19" s="108">
        <f t="shared" si="2"/>
        <v>0</v>
      </c>
      <c r="M19" s="135">
        <f t="shared" si="3"/>
        <v>0</v>
      </c>
      <c r="N19" s="253">
        <f t="shared" si="4"/>
        <v>0</v>
      </c>
      <c r="O19" s="254"/>
      <c r="P19" s="4" t="s">
        <v>15</v>
      </c>
    </row>
    <row r="20" spans="1:15" ht="15.75" customHeight="1">
      <c r="A20" s="75"/>
      <c r="B20" s="9"/>
      <c r="C20" s="53"/>
      <c r="D20" s="10"/>
      <c r="E20" s="11" t="s">
        <v>16</v>
      </c>
      <c r="F20" s="10"/>
      <c r="G20" s="12"/>
      <c r="H20" s="17"/>
      <c r="I20" s="13"/>
      <c r="J20" s="14" t="e">
        <f t="shared" si="0"/>
        <v>#VALUE!</v>
      </c>
      <c r="K20" s="14" t="e">
        <f t="shared" si="1"/>
        <v>#VALUE!</v>
      </c>
      <c r="L20" s="108">
        <f t="shared" si="2"/>
        <v>0</v>
      </c>
      <c r="M20" s="135">
        <f t="shared" si="3"/>
        <v>0</v>
      </c>
      <c r="N20" s="253">
        <f t="shared" si="4"/>
        <v>0</v>
      </c>
      <c r="O20" s="254"/>
    </row>
    <row r="21" spans="1:15" ht="15.75" customHeight="1">
      <c r="A21" s="75"/>
      <c r="B21" s="9"/>
      <c r="C21" s="53"/>
      <c r="D21" s="10"/>
      <c r="E21" s="11" t="s">
        <v>17</v>
      </c>
      <c r="F21" s="10"/>
      <c r="G21" s="12"/>
      <c r="H21" s="17"/>
      <c r="I21" s="13"/>
      <c r="J21" s="14" t="e">
        <f t="shared" si="0"/>
        <v>#VALUE!</v>
      </c>
      <c r="K21" s="14" t="e">
        <f t="shared" si="1"/>
        <v>#VALUE!</v>
      </c>
      <c r="L21" s="108">
        <f t="shared" si="2"/>
        <v>0</v>
      </c>
      <c r="M21" s="135">
        <f t="shared" si="3"/>
        <v>0</v>
      </c>
      <c r="N21" s="253">
        <f t="shared" si="4"/>
        <v>0</v>
      </c>
      <c r="O21" s="254"/>
    </row>
    <row r="22" spans="1:15" ht="15.75" customHeight="1">
      <c r="A22" s="75"/>
      <c r="B22" s="9"/>
      <c r="C22" s="53"/>
      <c r="D22" s="10"/>
      <c r="E22" s="11" t="s">
        <v>18</v>
      </c>
      <c r="F22" s="10"/>
      <c r="G22" s="12"/>
      <c r="H22" s="17"/>
      <c r="I22" s="13"/>
      <c r="J22" s="14" t="e">
        <f t="shared" si="0"/>
        <v>#VALUE!</v>
      </c>
      <c r="K22" s="14" t="e">
        <f t="shared" si="1"/>
        <v>#VALUE!</v>
      </c>
      <c r="L22" s="108">
        <f t="shared" si="2"/>
        <v>0</v>
      </c>
      <c r="M22" s="135">
        <f t="shared" si="3"/>
        <v>0</v>
      </c>
      <c r="N22" s="253">
        <f t="shared" si="4"/>
        <v>0</v>
      </c>
      <c r="O22" s="254"/>
    </row>
    <row r="23" spans="1:15" ht="15.75" customHeight="1">
      <c r="A23" s="75"/>
      <c r="B23" s="9"/>
      <c r="C23" s="53"/>
      <c r="D23" s="10"/>
      <c r="E23" s="11" t="s">
        <v>19</v>
      </c>
      <c r="F23" s="10"/>
      <c r="G23" s="12"/>
      <c r="H23" s="17"/>
      <c r="I23" s="13"/>
      <c r="J23" s="14" t="e">
        <f t="shared" si="0"/>
        <v>#VALUE!</v>
      </c>
      <c r="K23" s="14" t="e">
        <f t="shared" si="1"/>
        <v>#VALUE!</v>
      </c>
      <c r="L23" s="108">
        <f t="shared" si="2"/>
        <v>0</v>
      </c>
      <c r="M23" s="135">
        <f t="shared" si="3"/>
        <v>0</v>
      </c>
      <c r="N23" s="253">
        <f t="shared" si="4"/>
        <v>0</v>
      </c>
      <c r="O23" s="254"/>
    </row>
    <row r="24" spans="1:15" ht="15.75" customHeight="1">
      <c r="A24" s="75"/>
      <c r="B24" s="9"/>
      <c r="C24" s="53"/>
      <c r="D24" s="10"/>
      <c r="E24" s="11" t="s">
        <v>20</v>
      </c>
      <c r="F24" s="10"/>
      <c r="G24" s="12"/>
      <c r="H24" s="17"/>
      <c r="I24" s="13"/>
      <c r="J24" s="14" t="e">
        <f t="shared" si="0"/>
        <v>#VALUE!</v>
      </c>
      <c r="K24" s="14" t="e">
        <f t="shared" si="1"/>
        <v>#VALUE!</v>
      </c>
      <c r="L24" s="108">
        <f t="shared" si="2"/>
        <v>0</v>
      </c>
      <c r="M24" s="135">
        <f t="shared" si="3"/>
        <v>0</v>
      </c>
      <c r="N24" s="253">
        <f t="shared" si="4"/>
        <v>0</v>
      </c>
      <c r="O24" s="254"/>
    </row>
    <row r="25" spans="1:15" ht="15.75" customHeight="1">
      <c r="A25" s="75"/>
      <c r="B25" s="9"/>
      <c r="C25" s="53"/>
      <c r="D25" s="10"/>
      <c r="E25" s="11" t="s">
        <v>21</v>
      </c>
      <c r="F25" s="10"/>
      <c r="G25" s="12"/>
      <c r="H25" s="17"/>
      <c r="I25" s="13"/>
      <c r="J25" s="14" t="e">
        <f t="shared" si="0"/>
        <v>#VALUE!</v>
      </c>
      <c r="K25" s="14" t="e">
        <f t="shared" si="1"/>
        <v>#VALUE!</v>
      </c>
      <c r="L25" s="108">
        <f t="shared" si="2"/>
        <v>0</v>
      </c>
      <c r="M25" s="135">
        <f t="shared" si="3"/>
        <v>0</v>
      </c>
      <c r="N25" s="253">
        <f t="shared" si="4"/>
        <v>0</v>
      </c>
      <c r="O25" s="254"/>
    </row>
    <row r="26" spans="1:15" ht="15.75" customHeight="1">
      <c r="A26" s="75"/>
      <c r="B26" s="9"/>
      <c r="C26" s="53"/>
      <c r="D26" s="10"/>
      <c r="E26" s="11" t="s">
        <v>22</v>
      </c>
      <c r="F26" s="10"/>
      <c r="G26" s="12"/>
      <c r="H26" s="17"/>
      <c r="I26" s="13"/>
      <c r="J26" s="14" t="e">
        <f t="shared" si="0"/>
        <v>#VALUE!</v>
      </c>
      <c r="K26" s="14" t="e">
        <f t="shared" si="1"/>
        <v>#VALUE!</v>
      </c>
      <c r="L26" s="108">
        <f t="shared" si="2"/>
        <v>0</v>
      </c>
      <c r="M26" s="135">
        <f t="shared" si="3"/>
        <v>0</v>
      </c>
      <c r="N26" s="253">
        <f t="shared" si="4"/>
        <v>0</v>
      </c>
      <c r="O26" s="254"/>
    </row>
    <row r="27" spans="1:15" ht="15.75" customHeight="1">
      <c r="A27" s="75"/>
      <c r="B27" s="9"/>
      <c r="C27" s="53"/>
      <c r="D27" s="10"/>
      <c r="E27" s="11" t="s">
        <v>23</v>
      </c>
      <c r="F27" s="10"/>
      <c r="G27" s="12"/>
      <c r="H27" s="17"/>
      <c r="I27" s="13"/>
      <c r="J27" s="14" t="e">
        <f t="shared" si="0"/>
        <v>#VALUE!</v>
      </c>
      <c r="K27" s="14" t="e">
        <f t="shared" si="1"/>
        <v>#VALUE!</v>
      </c>
      <c r="L27" s="108">
        <f t="shared" si="2"/>
        <v>0</v>
      </c>
      <c r="M27" s="135">
        <f t="shared" si="3"/>
        <v>0</v>
      </c>
      <c r="N27" s="253">
        <f t="shared" si="4"/>
        <v>0</v>
      </c>
      <c r="O27" s="254"/>
    </row>
    <row r="28" spans="1:15" ht="15.75" customHeight="1">
      <c r="A28" s="75"/>
      <c r="B28" s="9"/>
      <c r="C28" s="53"/>
      <c r="D28" s="10"/>
      <c r="E28" s="11" t="s">
        <v>24</v>
      </c>
      <c r="F28" s="10"/>
      <c r="G28" s="12"/>
      <c r="H28" s="17"/>
      <c r="I28" s="13"/>
      <c r="J28" s="14" t="e">
        <f t="shared" si="0"/>
        <v>#VALUE!</v>
      </c>
      <c r="K28" s="14" t="e">
        <f t="shared" si="1"/>
        <v>#VALUE!</v>
      </c>
      <c r="L28" s="108">
        <f t="shared" si="2"/>
        <v>0</v>
      </c>
      <c r="M28" s="135">
        <f t="shared" si="3"/>
        <v>0</v>
      </c>
      <c r="N28" s="253">
        <f t="shared" si="4"/>
        <v>0</v>
      </c>
      <c r="O28" s="254"/>
    </row>
    <row r="29" spans="1:15" ht="15.75" customHeight="1">
      <c r="A29" s="75"/>
      <c r="B29" s="9"/>
      <c r="C29" s="53"/>
      <c r="D29" s="10"/>
      <c r="E29" s="11" t="s">
        <v>25</v>
      </c>
      <c r="F29" s="10"/>
      <c r="G29" s="12"/>
      <c r="H29" s="17"/>
      <c r="I29" s="13"/>
      <c r="J29" s="14" t="e">
        <f t="shared" si="0"/>
        <v>#VALUE!</v>
      </c>
      <c r="K29" s="14" t="e">
        <f t="shared" si="1"/>
        <v>#VALUE!</v>
      </c>
      <c r="L29" s="108">
        <f t="shared" si="2"/>
        <v>0</v>
      </c>
      <c r="M29" s="135">
        <f t="shared" si="3"/>
        <v>0</v>
      </c>
      <c r="N29" s="253">
        <f t="shared" si="4"/>
        <v>0</v>
      </c>
      <c r="O29" s="254"/>
    </row>
    <row r="30" spans="1:15" ht="15.75" customHeight="1">
      <c r="A30" s="75"/>
      <c r="B30" s="9"/>
      <c r="C30" s="53"/>
      <c r="D30" s="10"/>
      <c r="E30" s="11" t="s">
        <v>26</v>
      </c>
      <c r="F30" s="10"/>
      <c r="G30" s="12"/>
      <c r="H30" s="17"/>
      <c r="I30" s="13"/>
      <c r="J30" s="14" t="e">
        <f t="shared" si="0"/>
        <v>#VALUE!</v>
      </c>
      <c r="K30" s="14" t="e">
        <f t="shared" si="1"/>
        <v>#VALUE!</v>
      </c>
      <c r="L30" s="108">
        <f t="shared" si="2"/>
        <v>0</v>
      </c>
      <c r="M30" s="135">
        <f t="shared" si="3"/>
        <v>0</v>
      </c>
      <c r="N30" s="253">
        <f t="shared" si="4"/>
        <v>0</v>
      </c>
      <c r="O30" s="254"/>
    </row>
    <row r="31" spans="1:15" ht="15.75" customHeight="1">
      <c r="A31" s="75"/>
      <c r="B31" s="9"/>
      <c r="C31" s="53"/>
      <c r="D31" s="10"/>
      <c r="E31" s="11" t="s">
        <v>27</v>
      </c>
      <c r="F31" s="10"/>
      <c r="G31" s="12"/>
      <c r="H31" s="17"/>
      <c r="I31" s="13"/>
      <c r="J31" s="14" t="e">
        <f t="shared" si="0"/>
        <v>#VALUE!</v>
      </c>
      <c r="K31" s="14" t="e">
        <f t="shared" si="1"/>
        <v>#VALUE!</v>
      </c>
      <c r="L31" s="108">
        <f t="shared" si="2"/>
        <v>0</v>
      </c>
      <c r="M31" s="135">
        <f t="shared" si="3"/>
        <v>0</v>
      </c>
      <c r="N31" s="253">
        <f t="shared" si="4"/>
        <v>0</v>
      </c>
      <c r="O31" s="254"/>
    </row>
    <row r="32" spans="1:15" ht="15.75" customHeight="1">
      <c r="A32" s="75"/>
      <c r="B32" s="9"/>
      <c r="C32" s="53"/>
      <c r="D32" s="10"/>
      <c r="E32" s="11" t="s">
        <v>28</v>
      </c>
      <c r="F32" s="10"/>
      <c r="G32" s="12"/>
      <c r="H32" s="17"/>
      <c r="I32" s="13"/>
      <c r="J32" s="14" t="e">
        <f t="shared" si="0"/>
        <v>#VALUE!</v>
      </c>
      <c r="K32" s="14" t="e">
        <f t="shared" si="1"/>
        <v>#VALUE!</v>
      </c>
      <c r="L32" s="108">
        <f t="shared" si="2"/>
        <v>0</v>
      </c>
      <c r="M32" s="135">
        <f t="shared" si="3"/>
        <v>0</v>
      </c>
      <c r="N32" s="253">
        <f t="shared" si="4"/>
        <v>0</v>
      </c>
      <c r="O32" s="254"/>
    </row>
    <row r="33" spans="1:15" ht="15.75" customHeight="1">
      <c r="A33" s="75"/>
      <c r="B33" s="9"/>
      <c r="C33" s="53"/>
      <c r="D33" s="18"/>
      <c r="E33" s="19" t="s">
        <v>29</v>
      </c>
      <c r="F33" s="20"/>
      <c r="G33" s="12"/>
      <c r="H33" s="17"/>
      <c r="I33" s="13"/>
      <c r="J33" s="14" t="e">
        <f t="shared" si="0"/>
        <v>#VALUE!</v>
      </c>
      <c r="K33" s="14" t="e">
        <f t="shared" si="1"/>
        <v>#VALUE!</v>
      </c>
      <c r="L33" s="108">
        <f t="shared" si="2"/>
        <v>0</v>
      </c>
      <c r="M33" s="135">
        <f t="shared" si="3"/>
        <v>0</v>
      </c>
      <c r="N33" s="253">
        <f t="shared" si="4"/>
        <v>0</v>
      </c>
      <c r="O33" s="254"/>
    </row>
    <row r="34" spans="1:15" ht="15.75" customHeight="1">
      <c r="A34" s="75"/>
      <c r="B34" s="9"/>
      <c r="C34" s="53"/>
      <c r="D34" s="18"/>
      <c r="E34" s="19" t="s">
        <v>30</v>
      </c>
      <c r="F34" s="20"/>
      <c r="G34" s="12"/>
      <c r="H34" s="17"/>
      <c r="I34" s="13"/>
      <c r="J34" s="14" t="e">
        <f t="shared" si="0"/>
        <v>#VALUE!</v>
      </c>
      <c r="K34" s="14" t="e">
        <f t="shared" si="1"/>
        <v>#VALUE!</v>
      </c>
      <c r="L34" s="108">
        <f t="shared" si="2"/>
        <v>0</v>
      </c>
      <c r="M34" s="135">
        <f t="shared" si="3"/>
        <v>0</v>
      </c>
      <c r="N34" s="253">
        <f t="shared" si="4"/>
        <v>0</v>
      </c>
      <c r="O34" s="254"/>
    </row>
    <row r="35" spans="1:15" ht="15.75" customHeight="1">
      <c r="A35" s="75"/>
      <c r="B35" s="9"/>
      <c r="C35" s="53"/>
      <c r="D35" s="18"/>
      <c r="E35" s="19" t="s">
        <v>31</v>
      </c>
      <c r="F35" s="20"/>
      <c r="G35" s="12"/>
      <c r="H35" s="17"/>
      <c r="I35" s="13"/>
      <c r="J35" s="14" t="e">
        <f t="shared" si="0"/>
        <v>#VALUE!</v>
      </c>
      <c r="K35" s="14" t="e">
        <f t="shared" si="1"/>
        <v>#VALUE!</v>
      </c>
      <c r="L35" s="108">
        <f t="shared" si="2"/>
        <v>0</v>
      </c>
      <c r="M35" s="135">
        <f t="shared" si="3"/>
        <v>0</v>
      </c>
      <c r="N35" s="253">
        <f t="shared" si="4"/>
        <v>0</v>
      </c>
      <c r="O35" s="254"/>
    </row>
    <row r="36" spans="1:15" ht="15.75" customHeight="1">
      <c r="A36" s="75"/>
      <c r="B36" s="9"/>
      <c r="C36" s="53"/>
      <c r="D36" s="18"/>
      <c r="E36" s="19" t="s">
        <v>32</v>
      </c>
      <c r="F36" s="20"/>
      <c r="G36" s="12"/>
      <c r="H36" s="17"/>
      <c r="I36" s="13"/>
      <c r="J36" s="14" t="e">
        <f t="shared" si="0"/>
        <v>#VALUE!</v>
      </c>
      <c r="K36" s="14" t="e">
        <f t="shared" si="1"/>
        <v>#VALUE!</v>
      </c>
      <c r="L36" s="108">
        <f t="shared" si="2"/>
        <v>0</v>
      </c>
      <c r="M36" s="135">
        <f t="shared" si="3"/>
        <v>0</v>
      </c>
      <c r="N36" s="253">
        <f t="shared" si="4"/>
        <v>0</v>
      </c>
      <c r="O36" s="254"/>
    </row>
    <row r="37" spans="1:15" ht="15.75" customHeight="1" thickBot="1">
      <c r="A37" s="76"/>
      <c r="B37" s="30"/>
      <c r="C37" s="63"/>
      <c r="D37" s="31"/>
      <c r="E37" s="32" t="s">
        <v>33</v>
      </c>
      <c r="F37" s="33"/>
      <c r="G37" s="34"/>
      <c r="H37" s="35"/>
      <c r="I37" s="36"/>
      <c r="J37" s="37" t="e">
        <f t="shared" si="0"/>
        <v>#VALUE!</v>
      </c>
      <c r="K37" s="37" t="e">
        <f t="shared" si="1"/>
        <v>#VALUE!</v>
      </c>
      <c r="L37" s="85">
        <f t="shared" si="2"/>
        <v>0</v>
      </c>
      <c r="M37" s="109">
        <f t="shared" si="3"/>
        <v>0</v>
      </c>
      <c r="N37" s="242">
        <f t="shared" si="4"/>
        <v>0</v>
      </c>
      <c r="O37" s="243"/>
    </row>
    <row r="38" spans="1:15" ht="7.5" customHeight="1" thickBot="1">
      <c r="A38" s="7"/>
      <c r="B38" s="38"/>
      <c r="C38" s="7"/>
      <c r="D38" s="7"/>
      <c r="E38" s="7"/>
      <c r="F38" s="7"/>
      <c r="G38" s="7"/>
      <c r="H38" s="7"/>
      <c r="I38" s="23"/>
      <c r="J38" s="7"/>
      <c r="K38" s="7"/>
      <c r="L38" s="7"/>
      <c r="M38" s="7"/>
      <c r="N38" s="42"/>
      <c r="O38" s="7"/>
    </row>
    <row r="39" spans="1:15" ht="15.75" customHeight="1">
      <c r="A39" s="223" t="s">
        <v>66</v>
      </c>
      <c r="B39" s="224"/>
      <c r="C39" s="285"/>
      <c r="D39" s="285"/>
      <c r="E39" s="285"/>
      <c r="F39" s="285"/>
      <c r="G39" s="285"/>
      <c r="H39" s="285"/>
      <c r="I39" s="285"/>
      <c r="J39" s="64"/>
      <c r="K39" s="64"/>
      <c r="L39" s="155" t="s">
        <v>65</v>
      </c>
      <c r="M39" s="155"/>
      <c r="N39" s="245"/>
      <c r="O39" s="246"/>
    </row>
    <row r="40" spans="1:15" ht="15" customHeight="1">
      <c r="A40" s="225" t="s">
        <v>63</v>
      </c>
      <c r="B40" s="226"/>
      <c r="C40" s="282"/>
      <c r="D40" s="282"/>
      <c r="E40" s="282"/>
      <c r="F40" s="282"/>
      <c r="G40" s="282"/>
      <c r="H40" s="282"/>
      <c r="I40" s="282"/>
      <c r="J40" s="282"/>
      <c r="K40" s="282"/>
      <c r="L40" s="282"/>
      <c r="M40" s="282"/>
      <c r="N40" s="282"/>
      <c r="O40" s="283"/>
    </row>
    <row r="41" spans="1:15" ht="15.75" customHeight="1">
      <c r="A41" s="225" t="s">
        <v>64</v>
      </c>
      <c r="B41" s="226"/>
      <c r="C41" s="282"/>
      <c r="D41" s="282"/>
      <c r="E41" s="282"/>
      <c r="F41" s="282"/>
      <c r="G41" s="282"/>
      <c r="H41" s="282"/>
      <c r="I41" s="282"/>
      <c r="J41" s="282"/>
      <c r="K41" s="282"/>
      <c r="L41" s="282"/>
      <c r="M41" s="282"/>
      <c r="N41" s="282"/>
      <c r="O41" s="283"/>
    </row>
    <row r="42" spans="1:15" ht="6.75" customHeight="1" thickBot="1">
      <c r="A42" s="65"/>
      <c r="B42" s="66"/>
      <c r="C42" s="67"/>
      <c r="D42" s="67"/>
      <c r="E42" s="67"/>
      <c r="F42" s="67"/>
      <c r="G42" s="67"/>
      <c r="H42" s="67"/>
      <c r="I42" s="68"/>
      <c r="J42" s="67"/>
      <c r="K42" s="67"/>
      <c r="L42" s="67"/>
      <c r="M42" s="67"/>
      <c r="N42" s="67"/>
      <c r="O42" s="69"/>
    </row>
    <row r="43" spans="1:15" ht="6.75" customHeight="1" thickBot="1">
      <c r="A43" s="3"/>
      <c r="B43" s="22"/>
      <c r="C43" s="3"/>
      <c r="D43" s="3"/>
      <c r="E43" s="3"/>
      <c r="F43" s="3"/>
      <c r="G43" s="3"/>
      <c r="H43" s="3"/>
      <c r="I43" s="21"/>
      <c r="J43" s="3"/>
      <c r="K43" s="3"/>
      <c r="L43" s="3"/>
      <c r="M43" s="3"/>
      <c r="N43" s="2"/>
      <c r="O43" s="3"/>
    </row>
    <row r="44" spans="1:15" ht="12.75">
      <c r="A44" s="228" t="s">
        <v>59</v>
      </c>
      <c r="B44" s="229"/>
      <c r="C44" s="229"/>
      <c r="D44" s="229"/>
      <c r="E44" s="229"/>
      <c r="F44" s="229"/>
      <c r="G44" s="229"/>
      <c r="H44" s="229"/>
      <c r="I44" s="229"/>
      <c r="J44" s="229"/>
      <c r="K44" s="229"/>
      <c r="L44" s="229"/>
      <c r="M44" s="229"/>
      <c r="N44" s="229"/>
      <c r="O44" s="230"/>
    </row>
    <row r="45" spans="1:15" ht="12.75">
      <c r="A45" s="233" t="s">
        <v>93</v>
      </c>
      <c r="B45" s="234"/>
      <c r="C45" s="234"/>
      <c r="D45" s="234"/>
      <c r="E45" s="234"/>
      <c r="F45" s="234"/>
      <c r="G45" s="234"/>
      <c r="H45" s="234"/>
      <c r="I45" s="234"/>
      <c r="J45" s="234"/>
      <c r="K45" s="234"/>
      <c r="L45" s="234"/>
      <c r="M45" s="234"/>
      <c r="N45" s="234"/>
      <c r="O45" s="235"/>
    </row>
    <row r="46" spans="1:15" ht="5.25" customHeight="1" thickBot="1">
      <c r="A46" s="56"/>
      <c r="B46" s="3"/>
      <c r="C46" s="3"/>
      <c r="D46" s="3"/>
      <c r="E46" s="3"/>
      <c r="F46" s="3"/>
      <c r="G46" s="3"/>
      <c r="H46" s="3"/>
      <c r="I46" s="3"/>
      <c r="J46" s="3"/>
      <c r="K46" s="3"/>
      <c r="L46" s="3"/>
      <c r="M46" s="3"/>
      <c r="N46" s="3"/>
      <c r="O46" s="57"/>
    </row>
    <row r="47" spans="1:15" ht="36" customHeight="1" thickBot="1">
      <c r="A47" s="49" t="s">
        <v>60</v>
      </c>
      <c r="B47" s="284">
        <f>'CONT438 '!B47:E47</f>
        <v>0</v>
      </c>
      <c r="C47" s="284"/>
      <c r="D47" s="284"/>
      <c r="E47" s="284"/>
      <c r="F47" s="143" t="s">
        <v>99</v>
      </c>
      <c r="G47" s="238">
        <f ca="1">TODAY()</f>
        <v>42622</v>
      </c>
      <c r="H47" s="238"/>
      <c r="I47" s="144" t="s">
        <v>61</v>
      </c>
      <c r="J47" s="3"/>
      <c r="K47" s="3"/>
      <c r="L47" s="250"/>
      <c r="M47" s="251"/>
      <c r="N47" s="251"/>
      <c r="O47" s="252"/>
    </row>
    <row r="48" spans="1:15" ht="16.5" customHeight="1" thickBot="1">
      <c r="A48" s="231" t="s">
        <v>62</v>
      </c>
      <c r="B48" s="232"/>
      <c r="C48" s="232"/>
      <c r="D48" s="232"/>
      <c r="E48" s="232"/>
      <c r="F48" s="232"/>
      <c r="G48" s="232"/>
      <c r="H48" s="232"/>
      <c r="I48" s="232"/>
      <c r="J48" s="58"/>
      <c r="K48" s="58"/>
      <c r="L48" s="58"/>
      <c r="M48" s="58"/>
      <c r="N48" s="58"/>
      <c r="O48" s="59"/>
    </row>
    <row r="49" spans="1:15" ht="12.75" customHeight="1">
      <c r="A49" s="146"/>
      <c r="B49" s="146"/>
      <c r="C49" s="146"/>
      <c r="D49" s="146"/>
      <c r="E49" s="146"/>
      <c r="F49" s="146"/>
      <c r="G49" s="146"/>
      <c r="H49" s="146"/>
      <c r="I49" s="146"/>
      <c r="L49" s="146"/>
      <c r="M49" s="146"/>
      <c r="N49" s="146"/>
      <c r="O49" s="146"/>
    </row>
    <row r="50" spans="2:14" ht="12.75">
      <c r="B50" s="1"/>
      <c r="I50" s="1"/>
      <c r="N50" s="1"/>
    </row>
    <row r="51" spans="2:14" ht="12.75">
      <c r="B51" s="1"/>
      <c r="I51" s="1"/>
      <c r="N51" s="1"/>
    </row>
  </sheetData>
  <sheetProtection password="C1A2" sheet="1" objects="1" scenarios="1" selectLockedCells="1"/>
  <mergeCells count="78">
    <mergeCell ref="A48:I48"/>
    <mergeCell ref="N37:O37"/>
    <mergeCell ref="A45:O45"/>
    <mergeCell ref="A39:B39"/>
    <mergeCell ref="A40:B40"/>
    <mergeCell ref="A41:B41"/>
    <mergeCell ref="L39:M39"/>
    <mergeCell ref="C39:I39"/>
    <mergeCell ref="A44:O44"/>
    <mergeCell ref="N39:O39"/>
    <mergeCell ref="C41:O41"/>
    <mergeCell ref="G47:H47"/>
    <mergeCell ref="B47:E47"/>
    <mergeCell ref="L47:O47"/>
    <mergeCell ref="C40:O40"/>
    <mergeCell ref="N31:O31"/>
    <mergeCell ref="N36:O36"/>
    <mergeCell ref="N32:O32"/>
    <mergeCell ref="N33:O33"/>
    <mergeCell ref="N34:O34"/>
    <mergeCell ref="N35:O35"/>
    <mergeCell ref="N27:O27"/>
    <mergeCell ref="N28:O28"/>
    <mergeCell ref="N29:O29"/>
    <mergeCell ref="N30:O30"/>
    <mergeCell ref="N23:O23"/>
    <mergeCell ref="N24:O24"/>
    <mergeCell ref="N25:O25"/>
    <mergeCell ref="N26:O26"/>
    <mergeCell ref="N19:O19"/>
    <mergeCell ref="N20:O20"/>
    <mergeCell ref="N21:O21"/>
    <mergeCell ref="N22:O22"/>
    <mergeCell ref="N17:O17"/>
    <mergeCell ref="N18:O18"/>
    <mergeCell ref="L11:O11"/>
    <mergeCell ref="F12:G12"/>
    <mergeCell ref="B11:F11"/>
    <mergeCell ref="D12:E12"/>
    <mergeCell ref="N12:O12"/>
    <mergeCell ref="N13:O13"/>
    <mergeCell ref="N14:O14"/>
    <mergeCell ref="G11:I11"/>
    <mergeCell ref="M1:O1"/>
    <mergeCell ref="A5:B5"/>
    <mergeCell ref="C5:I5"/>
    <mergeCell ref="L5:O5"/>
    <mergeCell ref="A2:H2"/>
    <mergeCell ref="I2:L2"/>
    <mergeCell ref="I3:L3"/>
    <mergeCell ref="I1:L1"/>
    <mergeCell ref="M2:O2"/>
    <mergeCell ref="C4:D4"/>
    <mergeCell ref="M3:O3"/>
    <mergeCell ref="A6:B6"/>
    <mergeCell ref="L6:N6"/>
    <mergeCell ref="E4:G4"/>
    <mergeCell ref="C6:I6"/>
    <mergeCell ref="D10:F10"/>
    <mergeCell ref="D9:F9"/>
    <mergeCell ref="G9:H9"/>
    <mergeCell ref="L4:O4"/>
    <mergeCell ref="C7:H7"/>
    <mergeCell ref="L7:M7"/>
    <mergeCell ref="N7:O7"/>
    <mergeCell ref="N15:O15"/>
    <mergeCell ref="G10:H10"/>
    <mergeCell ref="N16:O16"/>
    <mergeCell ref="L8:M8"/>
    <mergeCell ref="M10:O10"/>
    <mergeCell ref="M9:O9"/>
    <mergeCell ref="A1:H1"/>
    <mergeCell ref="H4:I4"/>
    <mergeCell ref="A3:H3"/>
    <mergeCell ref="A8:B8"/>
    <mergeCell ref="C8:I8"/>
    <mergeCell ref="A4:B4"/>
    <mergeCell ref="A7:B7"/>
  </mergeCells>
  <dataValidations count="2">
    <dataValidation type="list" allowBlank="1" showInputMessage="1" showErrorMessage="1" sqref="F13:F37 D13:D37">
      <formula1>$P$13:$P$20</formula1>
    </dataValidation>
    <dataValidation type="list" allowBlank="1" showInputMessage="1" showErrorMessage="1" sqref="G13:G37">
      <formula1>$E$13:$E$37</formula1>
    </dataValidation>
  </dataValidations>
  <printOptions horizontalCentered="1"/>
  <pageMargins left="0.5905511811023623" right="0.5905511811023623" top="0.5905511811023623" bottom="0.5905511811023623" header="0.5118110236220472" footer="0.5118110236220472"/>
  <pageSetup blackAndWhite="1" fitToHeight="1" fitToWidth="1" horizontalDpi="300" verticalDpi="300" orientation="portrait" paperSize="9" scale="90" r:id="rId3"/>
  <drawing r:id="rId2"/>
  <legacyDrawing r:id="rId1"/>
</worksheet>
</file>

<file path=xl/worksheets/sheet4.xml><?xml version="1.0" encoding="utf-8"?>
<worksheet xmlns="http://schemas.openxmlformats.org/spreadsheetml/2006/main" xmlns:r="http://schemas.openxmlformats.org/officeDocument/2006/relationships">
  <sheetPr codeName="Feuil7">
    <tabColor indexed="11"/>
    <pageSetUpPr fitToPage="1"/>
  </sheetPr>
  <dimension ref="A1:R51"/>
  <sheetViews>
    <sheetView showZeros="0" workbookViewId="0" topLeftCell="A1">
      <selection activeCell="C13" sqref="C13"/>
    </sheetView>
  </sheetViews>
  <sheetFormatPr defaultColWidth="11.421875" defaultRowHeight="12.75"/>
  <cols>
    <col min="1" max="1" width="9.57421875" style="1" customWidth="1"/>
    <col min="2" max="2" width="8.28125" style="5" customWidth="1"/>
    <col min="3" max="3" width="13.421875" style="1" customWidth="1"/>
    <col min="4" max="4" width="4.8515625" style="1" customWidth="1"/>
    <col min="5" max="5" width="5.421875" style="1" customWidth="1"/>
    <col min="6" max="6" width="4.8515625" style="1" customWidth="1"/>
    <col min="7" max="7" width="5.421875" style="1" customWidth="1"/>
    <col min="8" max="8" width="10.00390625" style="1" customWidth="1"/>
    <col min="9" max="9" width="13.421875" style="4" customWidth="1"/>
    <col min="10" max="11" width="5.28125" style="1" hidden="1" customWidth="1"/>
    <col min="12" max="12" width="9.7109375" style="1" customWidth="1"/>
    <col min="13" max="13" width="5.8515625" style="1" customWidth="1"/>
    <col min="14" max="14" width="5.8515625" style="6" customWidth="1"/>
    <col min="15" max="15" width="5.421875" style="1" customWidth="1"/>
    <col min="16" max="16" width="3.28125" style="4" hidden="1" customWidth="1"/>
    <col min="17" max="16384" width="10.00390625" style="1" customWidth="1"/>
  </cols>
  <sheetData>
    <row r="1" spans="1:15" ht="23.25" customHeight="1">
      <c r="A1" s="189" t="s">
        <v>57</v>
      </c>
      <c r="B1" s="190"/>
      <c r="C1" s="190"/>
      <c r="D1" s="190"/>
      <c r="E1" s="190"/>
      <c r="F1" s="190"/>
      <c r="G1" s="190"/>
      <c r="H1" s="191"/>
      <c r="I1" s="186" t="s">
        <v>36</v>
      </c>
      <c r="J1" s="187"/>
      <c r="K1" s="187"/>
      <c r="L1" s="188"/>
      <c r="M1" s="183"/>
      <c r="N1" s="184"/>
      <c r="O1" s="185"/>
    </row>
    <row r="2" spans="1:15" ht="18" customHeight="1">
      <c r="A2" s="206" t="s">
        <v>35</v>
      </c>
      <c r="B2" s="207"/>
      <c r="C2" s="207"/>
      <c r="D2" s="207"/>
      <c r="E2" s="207"/>
      <c r="F2" s="207"/>
      <c r="G2" s="207"/>
      <c r="H2" s="208"/>
      <c r="I2" s="287">
        <f>'CONT438 '!I2:L2</f>
        <v>0</v>
      </c>
      <c r="J2" s="288"/>
      <c r="K2" s="288"/>
      <c r="L2" s="289"/>
      <c r="M2" s="215" t="s">
        <v>69</v>
      </c>
      <c r="N2" s="216"/>
      <c r="O2" s="217"/>
    </row>
    <row r="3" spans="1:15" ht="13.5" customHeight="1" thickBot="1">
      <c r="A3" s="193" t="s">
        <v>34</v>
      </c>
      <c r="B3" s="194"/>
      <c r="C3" s="194"/>
      <c r="D3" s="194"/>
      <c r="E3" s="194"/>
      <c r="F3" s="194"/>
      <c r="G3" s="194"/>
      <c r="H3" s="195"/>
      <c r="I3" s="212"/>
      <c r="J3" s="213"/>
      <c r="K3" s="213"/>
      <c r="L3" s="214"/>
      <c r="M3" s="196"/>
      <c r="N3" s="197"/>
      <c r="O3" s="198"/>
    </row>
    <row r="4" spans="1:15" ht="15" customHeight="1">
      <c r="A4" s="199" t="str">
        <f>IF((C4="")*OR(E4="")*AND(H4=""),(""),("Obligatoire"))</f>
        <v>Obligatoire</v>
      </c>
      <c r="B4" s="200"/>
      <c r="C4" s="255" t="str">
        <f>IF(I2&gt;"",(""),("Votre Indicatif ?"))</f>
        <v>Votre Indicatif ?</v>
      </c>
      <c r="D4" s="255"/>
      <c r="E4" s="255" t="str">
        <f>IF(N7&gt;"",(""),("Votre Locator ?"))</f>
        <v>Votre Locator ?</v>
      </c>
      <c r="F4" s="255"/>
      <c r="G4" s="255"/>
      <c r="H4" s="273">
        <f>IF((LEN(C10)&lt;&gt;4)*AND(J7=TRUE),("Le code envoyé ?"),(""))</f>
      </c>
      <c r="I4" s="273"/>
      <c r="J4" s="8"/>
      <c r="K4" s="8"/>
      <c r="L4" s="154" t="s">
        <v>37</v>
      </c>
      <c r="M4" s="155"/>
      <c r="N4" s="155"/>
      <c r="O4" s="152"/>
    </row>
    <row r="5" spans="1:15" ht="15.75">
      <c r="A5" s="153" t="s">
        <v>43</v>
      </c>
      <c r="B5" s="151"/>
      <c r="C5" s="286">
        <f>'CONT438 '!C5:I5</f>
        <v>0</v>
      </c>
      <c r="D5" s="286"/>
      <c r="E5" s="286"/>
      <c r="F5" s="286"/>
      <c r="G5" s="286"/>
      <c r="H5" s="286"/>
      <c r="I5" s="286"/>
      <c r="J5" s="3"/>
      <c r="K5" s="3"/>
      <c r="L5" s="157" t="s">
        <v>38</v>
      </c>
      <c r="M5" s="158"/>
      <c r="N5" s="158"/>
      <c r="O5" s="205"/>
    </row>
    <row r="6" spans="1:15" ht="17.25" customHeight="1">
      <c r="A6" s="153" t="s">
        <v>44</v>
      </c>
      <c r="B6" s="151"/>
      <c r="C6" s="292">
        <f>'CONT438 '!C6:I6</f>
        <v>0</v>
      </c>
      <c r="D6" s="286"/>
      <c r="E6" s="286"/>
      <c r="F6" s="286"/>
      <c r="G6" s="286"/>
      <c r="H6" s="286"/>
      <c r="I6" s="286"/>
      <c r="J6" s="3"/>
      <c r="K6" s="3"/>
      <c r="L6" s="157" t="s">
        <v>39</v>
      </c>
      <c r="M6" s="158"/>
      <c r="N6" s="158"/>
      <c r="O6" s="118">
        <f>'CONT438 '!O6</f>
        <v>0</v>
      </c>
    </row>
    <row r="7" spans="1:15" ht="17.25" customHeight="1">
      <c r="A7" s="153" t="s">
        <v>45</v>
      </c>
      <c r="B7" s="151"/>
      <c r="C7" s="290">
        <f>'CONT438 '!C7:H7</f>
        <v>0</v>
      </c>
      <c r="D7" s="290"/>
      <c r="E7" s="290"/>
      <c r="F7" s="290"/>
      <c r="G7" s="290"/>
      <c r="H7" s="290"/>
      <c r="I7" s="106"/>
      <c r="J7" s="2" t="b">
        <v>0</v>
      </c>
      <c r="K7" s="2" t="b">
        <v>0</v>
      </c>
      <c r="L7" s="157" t="s">
        <v>40</v>
      </c>
      <c r="M7" s="158"/>
      <c r="N7" s="286">
        <f>'CONT438 '!N7:O7</f>
        <v>0</v>
      </c>
      <c r="O7" s="293"/>
    </row>
    <row r="8" spans="1:15" ht="15.75" thickBot="1">
      <c r="A8" s="153" t="s">
        <v>0</v>
      </c>
      <c r="B8" s="151"/>
      <c r="C8" s="291">
        <f>'CONT438 '!C8:I8</f>
        <v>0</v>
      </c>
      <c r="D8" s="291"/>
      <c r="E8" s="291"/>
      <c r="F8" s="291"/>
      <c r="G8" s="291"/>
      <c r="H8" s="291"/>
      <c r="I8" s="291"/>
      <c r="J8" s="39" t="e">
        <f>180-1/24-(CODE(UPPER(MID(N7,1,1)))-65)*20-MID(N7,3,1)*2-(CODE(UPPER(MID(N7,5,1)))-65)/12</f>
        <v>#VALUE!</v>
      </c>
      <c r="K8" s="39" t="e">
        <f>-90+1/48+(CODE(UPPER(MID(N7,2,1)))-65)*10+MID(N7,4,1)*1+(CODE(UPPER(MID(N7,6,1)))-65)/24</f>
        <v>#VALUE!</v>
      </c>
      <c r="L8" s="157" t="s">
        <v>41</v>
      </c>
      <c r="M8" s="158"/>
      <c r="N8" s="107">
        <f>'CONT438 '!N8</f>
        <v>0</v>
      </c>
      <c r="O8" s="70" t="s">
        <v>42</v>
      </c>
    </row>
    <row r="9" spans="1:15" ht="19.5" customHeight="1">
      <c r="A9" s="79" t="s">
        <v>46</v>
      </c>
      <c r="B9" s="78" t="s">
        <v>47</v>
      </c>
      <c r="C9" s="136" t="s">
        <v>48</v>
      </c>
      <c r="D9" s="166" t="s">
        <v>96</v>
      </c>
      <c r="E9" s="167"/>
      <c r="F9" s="167"/>
      <c r="G9" s="167" t="s">
        <v>95</v>
      </c>
      <c r="H9" s="167"/>
      <c r="I9" s="114" t="s">
        <v>97</v>
      </c>
      <c r="J9" s="24"/>
      <c r="K9" s="41">
        <f>MATCH(I10,L13:L37,0)</f>
        <v>1</v>
      </c>
      <c r="L9" s="77" t="s">
        <v>70</v>
      </c>
      <c r="M9" s="176" t="s">
        <v>71</v>
      </c>
      <c r="N9" s="177"/>
      <c r="O9" s="178"/>
    </row>
    <row r="10" spans="1:15" ht="21.75" customHeight="1" thickBot="1">
      <c r="A10" s="81" t="s">
        <v>74</v>
      </c>
      <c r="B10" s="88">
        <f>IF((LEN(C10)=4)*AND(J7=TRUE,K7=TRUE),(1),(2))</f>
        <v>2</v>
      </c>
      <c r="C10" s="115"/>
      <c r="D10" s="163">
        <f ca="1">OFFSET(C12,K9,0,1,)</f>
        <v>0</v>
      </c>
      <c r="E10" s="163"/>
      <c r="F10" s="163"/>
      <c r="G10" s="163">
        <f ca="1">OFFSET(I12,K9,0,1,)</f>
        <v>0</v>
      </c>
      <c r="H10" s="163"/>
      <c r="I10" s="111">
        <f>MAX(L13:L37)</f>
        <v>0</v>
      </c>
      <c r="J10" s="55">
        <v>5</v>
      </c>
      <c r="K10" s="55">
        <v>10</v>
      </c>
      <c r="L10" s="73">
        <f>COUNTA(I13:I37)</f>
        <v>0</v>
      </c>
      <c r="M10" s="173">
        <f>SUM(N13:N37)</f>
        <v>0</v>
      </c>
      <c r="N10" s="174"/>
      <c r="O10" s="175"/>
    </row>
    <row r="11" spans="1:15" ht="13.5" customHeight="1" thickBot="1">
      <c r="A11" s="130" t="str">
        <f>IF((J7=FALSE)*AND(K7=FALSE),("QRV ?"),(""))</f>
        <v>QRV ?</v>
      </c>
      <c r="B11" s="170" t="str">
        <f>IF(C5&gt;(""),(""),("Le Concours n'est pas renseigné ?"))</f>
        <v>Le Concours n'est pas renseigné ?</v>
      </c>
      <c r="C11" s="170"/>
      <c r="D11" s="170"/>
      <c r="E11" s="170"/>
      <c r="F11" s="170"/>
      <c r="G11" s="168" t="str">
        <f>IF(C6&gt;(""),(""),("Dates du concours ?"))</f>
        <v>Dates du concours ?</v>
      </c>
      <c r="H11" s="168"/>
      <c r="I11" s="168"/>
      <c r="J11" s="113"/>
      <c r="K11" s="113"/>
      <c r="L11" s="168" t="str">
        <f>IF(O6&gt;"",(""),("Département n° ?"))</f>
        <v>Département n° ?</v>
      </c>
      <c r="M11" s="168"/>
      <c r="N11" s="168"/>
      <c r="O11" s="168"/>
    </row>
    <row r="12" spans="1:15" ht="21.75" customHeight="1" thickBot="1">
      <c r="A12" s="119" t="s">
        <v>56</v>
      </c>
      <c r="B12" s="120" t="s">
        <v>2</v>
      </c>
      <c r="C12" s="121" t="s">
        <v>55</v>
      </c>
      <c r="D12" s="268" t="s">
        <v>54</v>
      </c>
      <c r="E12" s="270"/>
      <c r="F12" s="268" t="s">
        <v>53</v>
      </c>
      <c r="G12" s="269"/>
      <c r="H12" s="122" t="s">
        <v>52</v>
      </c>
      <c r="I12" s="121" t="s">
        <v>51</v>
      </c>
      <c r="J12" s="123"/>
      <c r="K12" s="124"/>
      <c r="L12" s="122" t="s">
        <v>1</v>
      </c>
      <c r="M12" s="125" t="s">
        <v>49</v>
      </c>
      <c r="N12" s="257" t="s">
        <v>50</v>
      </c>
      <c r="O12" s="258"/>
    </row>
    <row r="13" spans="1:18" ht="15.75" customHeight="1">
      <c r="A13" s="61"/>
      <c r="B13" s="25"/>
      <c r="C13" s="52"/>
      <c r="D13" s="26"/>
      <c r="E13" s="27" t="s">
        <v>3</v>
      </c>
      <c r="F13" s="26"/>
      <c r="G13" s="28"/>
      <c r="H13" s="40"/>
      <c r="I13" s="50"/>
      <c r="J13" s="29" t="e">
        <f aca="true" t="shared" si="0" ref="J13:J37">180-1/24-(CODE(UPPER(MID(I13,1,1)))-65)*20-MID(I13,3,1)*2-(CODE(UPPER(MID(I13,5,1)))-65)/12</f>
        <v>#VALUE!</v>
      </c>
      <c r="K13" s="29" t="e">
        <f aca="true" t="shared" si="1" ref="K13:K37">-90+1/48+(CODE(UPPER(MID(I13,2,1)))-65)*10+MID(I13,4,1)*1+(CODE(UPPER(MID(I13,6,1)))-65)/24</f>
        <v>#VALUE!</v>
      </c>
      <c r="L13" s="108">
        <f>IF(($I$2&gt;"")*AND($H$4="",$A$11="",I13&gt;""),(180/PI())*111.317*ACOS(SIN($K$8*PI()/180)*SIN(K13*PI()/180)+COS($K$8*PI()/180)*COS(K13*PI()/180)*COS(J13*PI()/180-$J$8*PI()/180)),(0))</f>
        <v>0</v>
      </c>
      <c r="M13" s="135">
        <f>ISTEXT(C13)*IF((LEN(H13)=4)*AND($B$10&lt;(2),D13&gt;"B1",F13&gt;"B1"),($K$10),($J$10))</f>
        <v>0</v>
      </c>
      <c r="N13" s="253">
        <f>IF(($J$7=FALSE)*AND(LEN(H13)&lt;&gt;4),(("")),(ROUND(L13,0)*M13))</f>
      </c>
      <c r="O13" s="254"/>
      <c r="P13" s="4">
        <v>59</v>
      </c>
      <c r="Q13" s="15"/>
      <c r="R13" s="16"/>
    </row>
    <row r="14" spans="1:16" ht="15.75" customHeight="1">
      <c r="A14" s="75"/>
      <c r="B14" s="9"/>
      <c r="C14" s="54"/>
      <c r="D14" s="10"/>
      <c r="E14" s="11" t="s">
        <v>4</v>
      </c>
      <c r="F14" s="10"/>
      <c r="G14" s="12"/>
      <c r="H14" s="17"/>
      <c r="I14" s="13"/>
      <c r="J14" s="14" t="e">
        <f t="shared" si="0"/>
        <v>#VALUE!</v>
      </c>
      <c r="K14" s="14" t="e">
        <f t="shared" si="1"/>
        <v>#VALUE!</v>
      </c>
      <c r="L14" s="108">
        <f aca="true" t="shared" si="2" ref="L14:L37">IF(($I$2&gt;"")*AND($H$4="",$A$11="",I14&gt;""),(180/PI())*111.317*ACOS(SIN($K$8*PI()/180)*SIN(K14*PI()/180)+COS($K$8*PI()/180)*COS(K14*PI()/180)*COS(J14*PI()/180-$J$8*PI()/180)),(0))</f>
        <v>0</v>
      </c>
      <c r="M14" s="135">
        <f aca="true" t="shared" si="3" ref="M14:M37">ISTEXT(C14)*IF((LEN(H14)=4)*AND($B$10&lt;(2),D14&gt;"B1",F14&gt;"B1"),($K$10),($J$10))</f>
        <v>0</v>
      </c>
      <c r="N14" s="253">
        <f aca="true" t="shared" si="4" ref="N14:N37">IF(($J$7=FALSE)*AND(LEN(H14)&lt;&gt;4),(("")),(ROUND(L14,0)*M14))</f>
      </c>
      <c r="O14" s="254"/>
      <c r="P14" s="4" t="s">
        <v>5</v>
      </c>
    </row>
    <row r="15" spans="1:16" ht="15.75" customHeight="1">
      <c r="A15" s="75"/>
      <c r="B15" s="9"/>
      <c r="C15" s="54"/>
      <c r="D15" s="10"/>
      <c r="E15" s="11" t="s">
        <v>6</v>
      </c>
      <c r="F15" s="10"/>
      <c r="G15" s="12"/>
      <c r="H15" s="17"/>
      <c r="I15" s="13"/>
      <c r="J15" s="14" t="e">
        <f t="shared" si="0"/>
        <v>#VALUE!</v>
      </c>
      <c r="K15" s="14" t="e">
        <f t="shared" si="1"/>
        <v>#VALUE!</v>
      </c>
      <c r="L15" s="108">
        <f t="shared" si="2"/>
        <v>0</v>
      </c>
      <c r="M15" s="135">
        <f t="shared" si="3"/>
        <v>0</v>
      </c>
      <c r="N15" s="253">
        <f t="shared" si="4"/>
      </c>
      <c r="O15" s="254"/>
      <c r="P15" s="4" t="s">
        <v>7</v>
      </c>
    </row>
    <row r="16" spans="1:16" ht="15.75" customHeight="1">
      <c r="A16" s="75"/>
      <c r="B16" s="9"/>
      <c r="C16" s="54"/>
      <c r="D16" s="10"/>
      <c r="E16" s="11" t="s">
        <v>8</v>
      </c>
      <c r="F16" s="10"/>
      <c r="G16" s="12"/>
      <c r="H16" s="17"/>
      <c r="I16" s="13"/>
      <c r="J16" s="14" t="e">
        <f t="shared" si="0"/>
        <v>#VALUE!</v>
      </c>
      <c r="K16" s="14" t="e">
        <f t="shared" si="1"/>
        <v>#VALUE!</v>
      </c>
      <c r="L16" s="108">
        <f t="shared" si="2"/>
        <v>0</v>
      </c>
      <c r="M16" s="135">
        <f t="shared" si="3"/>
        <v>0</v>
      </c>
      <c r="N16" s="253">
        <f t="shared" si="4"/>
      </c>
      <c r="O16" s="254"/>
      <c r="P16" s="4" t="s">
        <v>9</v>
      </c>
    </row>
    <row r="17" spans="1:16" ht="15.75" customHeight="1">
      <c r="A17" s="75"/>
      <c r="B17" s="9"/>
      <c r="C17" s="54"/>
      <c r="D17" s="10"/>
      <c r="E17" s="11" t="s">
        <v>10</v>
      </c>
      <c r="F17" s="10"/>
      <c r="G17" s="12"/>
      <c r="H17" s="17"/>
      <c r="I17" s="13"/>
      <c r="J17" s="14" t="e">
        <f t="shared" si="0"/>
        <v>#VALUE!</v>
      </c>
      <c r="K17" s="14" t="e">
        <f t="shared" si="1"/>
        <v>#VALUE!</v>
      </c>
      <c r="L17" s="108">
        <f t="shared" si="2"/>
        <v>0</v>
      </c>
      <c r="M17" s="135">
        <f t="shared" si="3"/>
        <v>0</v>
      </c>
      <c r="N17" s="253">
        <f t="shared" si="4"/>
      </c>
      <c r="O17" s="254"/>
      <c r="P17" s="4" t="s">
        <v>11</v>
      </c>
    </row>
    <row r="18" spans="1:16" ht="15.75" customHeight="1">
      <c r="A18" s="75"/>
      <c r="B18" s="9"/>
      <c r="C18" s="54"/>
      <c r="D18" s="10"/>
      <c r="E18" s="11" t="s">
        <v>12</v>
      </c>
      <c r="F18" s="10"/>
      <c r="G18" s="12"/>
      <c r="H18" s="17"/>
      <c r="I18" s="13"/>
      <c r="J18" s="14" t="e">
        <f t="shared" si="0"/>
        <v>#VALUE!</v>
      </c>
      <c r="K18" s="14" t="e">
        <f t="shared" si="1"/>
        <v>#VALUE!</v>
      </c>
      <c r="L18" s="108">
        <f t="shared" si="2"/>
        <v>0</v>
      </c>
      <c r="M18" s="135">
        <f t="shared" si="3"/>
        <v>0</v>
      </c>
      <c r="N18" s="253">
        <f t="shared" si="4"/>
      </c>
      <c r="O18" s="254"/>
      <c r="P18" s="4" t="s">
        <v>13</v>
      </c>
    </row>
    <row r="19" spans="1:16" ht="15.75" customHeight="1">
      <c r="A19" s="75"/>
      <c r="B19" s="9"/>
      <c r="C19" s="54"/>
      <c r="D19" s="10"/>
      <c r="E19" s="11" t="s">
        <v>14</v>
      </c>
      <c r="F19" s="10"/>
      <c r="G19" s="12"/>
      <c r="H19" s="17"/>
      <c r="I19" s="13"/>
      <c r="J19" s="14" t="e">
        <f t="shared" si="0"/>
        <v>#VALUE!</v>
      </c>
      <c r="K19" s="14" t="e">
        <f t="shared" si="1"/>
        <v>#VALUE!</v>
      </c>
      <c r="L19" s="108">
        <f t="shared" si="2"/>
        <v>0</v>
      </c>
      <c r="M19" s="135">
        <f t="shared" si="3"/>
        <v>0</v>
      </c>
      <c r="N19" s="253">
        <f t="shared" si="4"/>
      </c>
      <c r="O19" s="254"/>
      <c r="P19" s="4" t="s">
        <v>15</v>
      </c>
    </row>
    <row r="20" spans="1:15" ht="15.75" customHeight="1">
      <c r="A20" s="75"/>
      <c r="B20" s="9"/>
      <c r="C20" s="54"/>
      <c r="D20" s="10"/>
      <c r="E20" s="11" t="s">
        <v>16</v>
      </c>
      <c r="F20" s="10"/>
      <c r="G20" s="12"/>
      <c r="H20" s="17"/>
      <c r="I20" s="13"/>
      <c r="J20" s="14" t="e">
        <f t="shared" si="0"/>
        <v>#VALUE!</v>
      </c>
      <c r="K20" s="14" t="e">
        <f t="shared" si="1"/>
        <v>#VALUE!</v>
      </c>
      <c r="L20" s="108">
        <f t="shared" si="2"/>
        <v>0</v>
      </c>
      <c r="M20" s="135">
        <f t="shared" si="3"/>
        <v>0</v>
      </c>
      <c r="N20" s="253">
        <f t="shared" si="4"/>
      </c>
      <c r="O20" s="254"/>
    </row>
    <row r="21" spans="1:15" ht="15.75" customHeight="1">
      <c r="A21" s="75"/>
      <c r="B21" s="9"/>
      <c r="C21" s="54"/>
      <c r="D21" s="10"/>
      <c r="E21" s="11" t="s">
        <v>17</v>
      </c>
      <c r="F21" s="10"/>
      <c r="G21" s="12"/>
      <c r="H21" s="17"/>
      <c r="I21" s="13"/>
      <c r="J21" s="14" t="e">
        <f t="shared" si="0"/>
        <v>#VALUE!</v>
      </c>
      <c r="K21" s="14" t="e">
        <f t="shared" si="1"/>
        <v>#VALUE!</v>
      </c>
      <c r="L21" s="108">
        <f t="shared" si="2"/>
        <v>0</v>
      </c>
      <c r="M21" s="135">
        <f t="shared" si="3"/>
        <v>0</v>
      </c>
      <c r="N21" s="253">
        <f t="shared" si="4"/>
      </c>
      <c r="O21" s="254"/>
    </row>
    <row r="22" spans="1:15" ht="15.75" customHeight="1">
      <c r="A22" s="75"/>
      <c r="B22" s="9"/>
      <c r="C22" s="54"/>
      <c r="D22" s="10"/>
      <c r="E22" s="11" t="s">
        <v>18</v>
      </c>
      <c r="F22" s="10"/>
      <c r="G22" s="12"/>
      <c r="H22" s="17"/>
      <c r="I22" s="13"/>
      <c r="J22" s="14" t="e">
        <f t="shared" si="0"/>
        <v>#VALUE!</v>
      </c>
      <c r="K22" s="14" t="e">
        <f t="shared" si="1"/>
        <v>#VALUE!</v>
      </c>
      <c r="L22" s="108">
        <f t="shared" si="2"/>
        <v>0</v>
      </c>
      <c r="M22" s="135">
        <f t="shared" si="3"/>
        <v>0</v>
      </c>
      <c r="N22" s="253">
        <f t="shared" si="4"/>
      </c>
      <c r="O22" s="254"/>
    </row>
    <row r="23" spans="1:15" ht="15.75" customHeight="1">
      <c r="A23" s="75"/>
      <c r="B23" s="9"/>
      <c r="C23" s="54"/>
      <c r="D23" s="10"/>
      <c r="E23" s="11" t="s">
        <v>19</v>
      </c>
      <c r="F23" s="10"/>
      <c r="G23" s="12"/>
      <c r="H23" s="17"/>
      <c r="I23" s="13"/>
      <c r="J23" s="14" t="e">
        <f t="shared" si="0"/>
        <v>#VALUE!</v>
      </c>
      <c r="K23" s="14" t="e">
        <f t="shared" si="1"/>
        <v>#VALUE!</v>
      </c>
      <c r="L23" s="108">
        <f t="shared" si="2"/>
        <v>0</v>
      </c>
      <c r="M23" s="135">
        <f t="shared" si="3"/>
        <v>0</v>
      </c>
      <c r="N23" s="253">
        <f t="shared" si="4"/>
      </c>
      <c r="O23" s="254"/>
    </row>
    <row r="24" spans="1:15" ht="15.75" customHeight="1">
      <c r="A24" s="75"/>
      <c r="B24" s="9"/>
      <c r="C24" s="54"/>
      <c r="D24" s="10"/>
      <c r="E24" s="11" t="s">
        <v>20</v>
      </c>
      <c r="F24" s="10"/>
      <c r="G24" s="12"/>
      <c r="H24" s="17"/>
      <c r="I24" s="13"/>
      <c r="J24" s="14" t="e">
        <f t="shared" si="0"/>
        <v>#VALUE!</v>
      </c>
      <c r="K24" s="14" t="e">
        <f t="shared" si="1"/>
        <v>#VALUE!</v>
      </c>
      <c r="L24" s="108">
        <f t="shared" si="2"/>
        <v>0</v>
      </c>
      <c r="M24" s="135">
        <f t="shared" si="3"/>
        <v>0</v>
      </c>
      <c r="N24" s="253">
        <f t="shared" si="4"/>
      </c>
      <c r="O24" s="254"/>
    </row>
    <row r="25" spans="1:15" ht="15.75" customHeight="1">
      <c r="A25" s="75"/>
      <c r="B25" s="9"/>
      <c r="C25" s="54"/>
      <c r="D25" s="10"/>
      <c r="E25" s="11" t="s">
        <v>21</v>
      </c>
      <c r="F25" s="10"/>
      <c r="G25" s="12"/>
      <c r="H25" s="17"/>
      <c r="I25" s="13"/>
      <c r="J25" s="14" t="e">
        <f t="shared" si="0"/>
        <v>#VALUE!</v>
      </c>
      <c r="K25" s="14" t="e">
        <f t="shared" si="1"/>
        <v>#VALUE!</v>
      </c>
      <c r="L25" s="108">
        <f t="shared" si="2"/>
        <v>0</v>
      </c>
      <c r="M25" s="135">
        <f t="shared" si="3"/>
        <v>0</v>
      </c>
      <c r="N25" s="253">
        <f t="shared" si="4"/>
      </c>
      <c r="O25" s="254"/>
    </row>
    <row r="26" spans="1:15" ht="15.75" customHeight="1">
      <c r="A26" s="75"/>
      <c r="B26" s="9"/>
      <c r="C26" s="54"/>
      <c r="D26" s="10"/>
      <c r="E26" s="11" t="s">
        <v>22</v>
      </c>
      <c r="F26" s="10"/>
      <c r="G26" s="12"/>
      <c r="H26" s="17"/>
      <c r="I26" s="13"/>
      <c r="J26" s="14" t="e">
        <f t="shared" si="0"/>
        <v>#VALUE!</v>
      </c>
      <c r="K26" s="14" t="e">
        <f t="shared" si="1"/>
        <v>#VALUE!</v>
      </c>
      <c r="L26" s="108">
        <f t="shared" si="2"/>
        <v>0</v>
      </c>
      <c r="M26" s="135">
        <f t="shared" si="3"/>
        <v>0</v>
      </c>
      <c r="N26" s="253">
        <f t="shared" si="4"/>
      </c>
      <c r="O26" s="254"/>
    </row>
    <row r="27" spans="1:15" ht="15.75" customHeight="1">
      <c r="A27" s="75"/>
      <c r="B27" s="9"/>
      <c r="C27" s="54"/>
      <c r="D27" s="10"/>
      <c r="E27" s="11" t="s">
        <v>23</v>
      </c>
      <c r="F27" s="10"/>
      <c r="G27" s="12"/>
      <c r="H27" s="17"/>
      <c r="I27" s="13"/>
      <c r="J27" s="14" t="e">
        <f t="shared" si="0"/>
        <v>#VALUE!</v>
      </c>
      <c r="K27" s="14" t="e">
        <f t="shared" si="1"/>
        <v>#VALUE!</v>
      </c>
      <c r="L27" s="108">
        <f t="shared" si="2"/>
        <v>0</v>
      </c>
      <c r="M27" s="135">
        <f t="shared" si="3"/>
        <v>0</v>
      </c>
      <c r="N27" s="253">
        <f t="shared" si="4"/>
      </c>
      <c r="O27" s="254"/>
    </row>
    <row r="28" spans="1:15" ht="15.75" customHeight="1">
      <c r="A28" s="75"/>
      <c r="B28" s="9"/>
      <c r="C28" s="54"/>
      <c r="D28" s="10"/>
      <c r="E28" s="11" t="s">
        <v>24</v>
      </c>
      <c r="F28" s="10"/>
      <c r="G28" s="12"/>
      <c r="H28" s="17"/>
      <c r="I28" s="13"/>
      <c r="J28" s="14" t="e">
        <f t="shared" si="0"/>
        <v>#VALUE!</v>
      </c>
      <c r="K28" s="14" t="e">
        <f t="shared" si="1"/>
        <v>#VALUE!</v>
      </c>
      <c r="L28" s="108">
        <f t="shared" si="2"/>
        <v>0</v>
      </c>
      <c r="M28" s="135">
        <f t="shared" si="3"/>
        <v>0</v>
      </c>
      <c r="N28" s="253">
        <f t="shared" si="4"/>
      </c>
      <c r="O28" s="254"/>
    </row>
    <row r="29" spans="1:15" ht="15.75" customHeight="1">
      <c r="A29" s="75"/>
      <c r="B29" s="9"/>
      <c r="C29" s="54"/>
      <c r="D29" s="10"/>
      <c r="E29" s="11" t="s">
        <v>25</v>
      </c>
      <c r="F29" s="10"/>
      <c r="G29" s="12"/>
      <c r="H29" s="17"/>
      <c r="I29" s="13"/>
      <c r="J29" s="14" t="e">
        <f t="shared" si="0"/>
        <v>#VALUE!</v>
      </c>
      <c r="K29" s="14" t="e">
        <f t="shared" si="1"/>
        <v>#VALUE!</v>
      </c>
      <c r="L29" s="108">
        <f t="shared" si="2"/>
        <v>0</v>
      </c>
      <c r="M29" s="135">
        <f t="shared" si="3"/>
        <v>0</v>
      </c>
      <c r="N29" s="253">
        <f t="shared" si="4"/>
      </c>
      <c r="O29" s="254"/>
    </row>
    <row r="30" spans="1:15" ht="15.75" customHeight="1">
      <c r="A30" s="75"/>
      <c r="B30" s="9"/>
      <c r="C30" s="54"/>
      <c r="D30" s="10"/>
      <c r="E30" s="11" t="s">
        <v>26</v>
      </c>
      <c r="F30" s="10"/>
      <c r="G30" s="12"/>
      <c r="H30" s="17"/>
      <c r="I30" s="13"/>
      <c r="J30" s="14" t="e">
        <f t="shared" si="0"/>
        <v>#VALUE!</v>
      </c>
      <c r="K30" s="14" t="e">
        <f t="shared" si="1"/>
        <v>#VALUE!</v>
      </c>
      <c r="L30" s="108">
        <f t="shared" si="2"/>
        <v>0</v>
      </c>
      <c r="M30" s="135">
        <f t="shared" si="3"/>
        <v>0</v>
      </c>
      <c r="N30" s="253">
        <f t="shared" si="4"/>
      </c>
      <c r="O30" s="254"/>
    </row>
    <row r="31" spans="1:15" ht="15.75" customHeight="1">
      <c r="A31" s="75"/>
      <c r="B31" s="9"/>
      <c r="C31" s="54"/>
      <c r="D31" s="10"/>
      <c r="E31" s="11" t="s">
        <v>27</v>
      </c>
      <c r="F31" s="10"/>
      <c r="G31" s="12"/>
      <c r="H31" s="17"/>
      <c r="I31" s="13"/>
      <c r="J31" s="14" t="e">
        <f t="shared" si="0"/>
        <v>#VALUE!</v>
      </c>
      <c r="K31" s="14" t="e">
        <f t="shared" si="1"/>
        <v>#VALUE!</v>
      </c>
      <c r="L31" s="108">
        <f t="shared" si="2"/>
        <v>0</v>
      </c>
      <c r="M31" s="135">
        <f t="shared" si="3"/>
        <v>0</v>
      </c>
      <c r="N31" s="253">
        <f t="shared" si="4"/>
      </c>
      <c r="O31" s="254"/>
    </row>
    <row r="32" spans="1:15" ht="15.75" customHeight="1">
      <c r="A32" s="75"/>
      <c r="B32" s="9"/>
      <c r="C32" s="54"/>
      <c r="D32" s="10"/>
      <c r="E32" s="11" t="s">
        <v>28</v>
      </c>
      <c r="F32" s="10"/>
      <c r="G32" s="12"/>
      <c r="H32" s="17"/>
      <c r="I32" s="13"/>
      <c r="J32" s="14" t="e">
        <f t="shared" si="0"/>
        <v>#VALUE!</v>
      </c>
      <c r="K32" s="14" t="e">
        <f t="shared" si="1"/>
        <v>#VALUE!</v>
      </c>
      <c r="L32" s="108">
        <f t="shared" si="2"/>
        <v>0</v>
      </c>
      <c r="M32" s="135">
        <f t="shared" si="3"/>
        <v>0</v>
      </c>
      <c r="N32" s="253">
        <f t="shared" si="4"/>
      </c>
      <c r="O32" s="254"/>
    </row>
    <row r="33" spans="1:15" ht="15.75" customHeight="1">
      <c r="A33" s="75"/>
      <c r="B33" s="9"/>
      <c r="C33" s="54"/>
      <c r="D33" s="18"/>
      <c r="E33" s="19" t="s">
        <v>29</v>
      </c>
      <c r="F33" s="20"/>
      <c r="G33" s="12"/>
      <c r="H33" s="17"/>
      <c r="I33" s="13"/>
      <c r="J33" s="14" t="e">
        <f t="shared" si="0"/>
        <v>#VALUE!</v>
      </c>
      <c r="K33" s="14" t="e">
        <f t="shared" si="1"/>
        <v>#VALUE!</v>
      </c>
      <c r="L33" s="108">
        <f t="shared" si="2"/>
        <v>0</v>
      </c>
      <c r="M33" s="135">
        <f t="shared" si="3"/>
        <v>0</v>
      </c>
      <c r="N33" s="253">
        <f t="shared" si="4"/>
      </c>
      <c r="O33" s="254"/>
    </row>
    <row r="34" spans="1:15" ht="15.75" customHeight="1">
      <c r="A34" s="75"/>
      <c r="B34" s="9"/>
      <c r="C34" s="54"/>
      <c r="D34" s="18"/>
      <c r="E34" s="19" t="s">
        <v>30</v>
      </c>
      <c r="F34" s="20"/>
      <c r="G34" s="12"/>
      <c r="H34" s="17"/>
      <c r="I34" s="13"/>
      <c r="J34" s="14" t="e">
        <f t="shared" si="0"/>
        <v>#VALUE!</v>
      </c>
      <c r="K34" s="14" t="e">
        <f t="shared" si="1"/>
        <v>#VALUE!</v>
      </c>
      <c r="L34" s="108">
        <f t="shared" si="2"/>
        <v>0</v>
      </c>
      <c r="M34" s="135">
        <f t="shared" si="3"/>
        <v>0</v>
      </c>
      <c r="N34" s="253">
        <f t="shared" si="4"/>
      </c>
      <c r="O34" s="254"/>
    </row>
    <row r="35" spans="1:15" ht="15.75" customHeight="1">
      <c r="A35" s="75"/>
      <c r="B35" s="9"/>
      <c r="C35" s="54"/>
      <c r="D35" s="18"/>
      <c r="E35" s="19" t="s">
        <v>31</v>
      </c>
      <c r="F35" s="20"/>
      <c r="G35" s="12"/>
      <c r="H35" s="17"/>
      <c r="I35" s="13"/>
      <c r="J35" s="14" t="e">
        <f t="shared" si="0"/>
        <v>#VALUE!</v>
      </c>
      <c r="K35" s="14" t="e">
        <f t="shared" si="1"/>
        <v>#VALUE!</v>
      </c>
      <c r="L35" s="108">
        <f t="shared" si="2"/>
        <v>0</v>
      </c>
      <c r="M35" s="135">
        <f t="shared" si="3"/>
        <v>0</v>
      </c>
      <c r="N35" s="253">
        <f t="shared" si="4"/>
      </c>
      <c r="O35" s="254"/>
    </row>
    <row r="36" spans="1:15" ht="15.75" customHeight="1">
      <c r="A36" s="75"/>
      <c r="B36" s="9"/>
      <c r="C36" s="54"/>
      <c r="D36" s="18"/>
      <c r="E36" s="19" t="s">
        <v>32</v>
      </c>
      <c r="F36" s="20"/>
      <c r="G36" s="12"/>
      <c r="H36" s="17"/>
      <c r="I36" s="13"/>
      <c r="J36" s="14" t="e">
        <f t="shared" si="0"/>
        <v>#VALUE!</v>
      </c>
      <c r="K36" s="14" t="e">
        <f t="shared" si="1"/>
        <v>#VALUE!</v>
      </c>
      <c r="L36" s="108">
        <f t="shared" si="2"/>
        <v>0</v>
      </c>
      <c r="M36" s="135">
        <f t="shared" si="3"/>
        <v>0</v>
      </c>
      <c r="N36" s="253">
        <f t="shared" si="4"/>
      </c>
      <c r="O36" s="254"/>
    </row>
    <row r="37" spans="1:15" ht="15.75" customHeight="1" thickBot="1">
      <c r="A37" s="76"/>
      <c r="B37" s="30"/>
      <c r="C37" s="110"/>
      <c r="D37" s="31"/>
      <c r="E37" s="32" t="s">
        <v>33</v>
      </c>
      <c r="F37" s="33"/>
      <c r="G37" s="34"/>
      <c r="H37" s="35"/>
      <c r="I37" s="36"/>
      <c r="J37" s="37" t="e">
        <f t="shared" si="0"/>
        <v>#VALUE!</v>
      </c>
      <c r="K37" s="37" t="e">
        <f t="shared" si="1"/>
        <v>#VALUE!</v>
      </c>
      <c r="L37" s="85">
        <f t="shared" si="2"/>
        <v>0</v>
      </c>
      <c r="M37" s="109">
        <f t="shared" si="3"/>
        <v>0</v>
      </c>
      <c r="N37" s="242">
        <f t="shared" si="4"/>
      </c>
      <c r="O37" s="243"/>
    </row>
    <row r="38" spans="1:15" ht="7.5" customHeight="1" thickBot="1">
      <c r="A38" s="7"/>
      <c r="B38" s="38"/>
      <c r="C38" s="7"/>
      <c r="D38" s="7"/>
      <c r="E38" s="7"/>
      <c r="F38" s="7"/>
      <c r="G38" s="7"/>
      <c r="H38" s="7"/>
      <c r="I38" s="23"/>
      <c r="J38" s="7"/>
      <c r="K38" s="7"/>
      <c r="L38" s="7"/>
      <c r="M38" s="7"/>
      <c r="N38" s="42"/>
      <c r="O38" s="7"/>
    </row>
    <row r="39" spans="1:15" ht="15.75" customHeight="1">
      <c r="A39" s="223" t="s">
        <v>66</v>
      </c>
      <c r="B39" s="224"/>
      <c r="C39" s="285"/>
      <c r="D39" s="285"/>
      <c r="E39" s="285"/>
      <c r="F39" s="285"/>
      <c r="G39" s="285"/>
      <c r="H39" s="285"/>
      <c r="I39" s="285"/>
      <c r="J39" s="64"/>
      <c r="K39" s="64"/>
      <c r="L39" s="155" t="s">
        <v>65</v>
      </c>
      <c r="M39" s="155"/>
      <c r="N39" s="245"/>
      <c r="O39" s="246"/>
    </row>
    <row r="40" spans="1:15" ht="15" customHeight="1">
      <c r="A40" s="225" t="s">
        <v>63</v>
      </c>
      <c r="B40" s="226"/>
      <c r="C40" s="282"/>
      <c r="D40" s="282"/>
      <c r="E40" s="282"/>
      <c r="F40" s="282"/>
      <c r="G40" s="282"/>
      <c r="H40" s="282"/>
      <c r="I40" s="282"/>
      <c r="J40" s="282"/>
      <c r="K40" s="282"/>
      <c r="L40" s="282"/>
      <c r="M40" s="282"/>
      <c r="N40" s="282"/>
      <c r="O40" s="283"/>
    </row>
    <row r="41" spans="1:15" ht="15.75" customHeight="1">
      <c r="A41" s="225" t="s">
        <v>64</v>
      </c>
      <c r="B41" s="226"/>
      <c r="C41" s="282"/>
      <c r="D41" s="282"/>
      <c r="E41" s="282"/>
      <c r="F41" s="282"/>
      <c r="G41" s="282"/>
      <c r="H41" s="282"/>
      <c r="I41" s="282"/>
      <c r="J41" s="282"/>
      <c r="K41" s="282"/>
      <c r="L41" s="282"/>
      <c r="M41" s="282"/>
      <c r="N41" s="282"/>
      <c r="O41" s="283"/>
    </row>
    <row r="42" spans="1:15" ht="6.75" customHeight="1" thickBot="1">
      <c r="A42" s="65"/>
      <c r="B42" s="66"/>
      <c r="C42" s="67"/>
      <c r="D42" s="67"/>
      <c r="E42" s="67"/>
      <c r="F42" s="67"/>
      <c r="G42" s="67"/>
      <c r="H42" s="67"/>
      <c r="I42" s="68"/>
      <c r="J42" s="67"/>
      <c r="K42" s="67"/>
      <c r="L42" s="67"/>
      <c r="M42" s="67"/>
      <c r="N42" s="67"/>
      <c r="O42" s="69"/>
    </row>
    <row r="43" spans="1:15" ht="6.75" customHeight="1" thickBot="1">
      <c r="A43" s="3"/>
      <c r="B43" s="22"/>
      <c r="C43" s="3"/>
      <c r="D43" s="3"/>
      <c r="E43" s="3"/>
      <c r="F43" s="3"/>
      <c r="G43" s="3"/>
      <c r="H43" s="3"/>
      <c r="I43" s="21"/>
      <c r="J43" s="3"/>
      <c r="K43" s="3"/>
      <c r="L43" s="3"/>
      <c r="M43" s="3"/>
      <c r="N43" s="2"/>
      <c r="O43" s="3"/>
    </row>
    <row r="44" spans="1:15" ht="12.75">
      <c r="A44" s="228" t="s">
        <v>59</v>
      </c>
      <c r="B44" s="229"/>
      <c r="C44" s="229"/>
      <c r="D44" s="229"/>
      <c r="E44" s="229"/>
      <c r="F44" s="229"/>
      <c r="G44" s="229"/>
      <c r="H44" s="229"/>
      <c r="I44" s="229"/>
      <c r="J44" s="229"/>
      <c r="K44" s="229"/>
      <c r="L44" s="229"/>
      <c r="M44" s="229"/>
      <c r="N44" s="229"/>
      <c r="O44" s="230"/>
    </row>
    <row r="45" spans="1:15" ht="12.75">
      <c r="A45" s="233" t="s">
        <v>93</v>
      </c>
      <c r="B45" s="234"/>
      <c r="C45" s="234"/>
      <c r="D45" s="234"/>
      <c r="E45" s="234"/>
      <c r="F45" s="234"/>
      <c r="G45" s="234"/>
      <c r="H45" s="234"/>
      <c r="I45" s="234"/>
      <c r="J45" s="234"/>
      <c r="K45" s="234"/>
      <c r="L45" s="234"/>
      <c r="M45" s="234"/>
      <c r="N45" s="234"/>
      <c r="O45" s="235"/>
    </row>
    <row r="46" spans="1:15" ht="5.25" customHeight="1" thickBot="1">
      <c r="A46" s="56"/>
      <c r="B46" s="3"/>
      <c r="C46" s="3"/>
      <c r="D46" s="3"/>
      <c r="E46" s="3"/>
      <c r="F46" s="3"/>
      <c r="G46" s="3"/>
      <c r="H46" s="3"/>
      <c r="I46" s="3"/>
      <c r="J46" s="3"/>
      <c r="K46" s="3"/>
      <c r="L46" s="3"/>
      <c r="M46" s="3"/>
      <c r="N46" s="3"/>
      <c r="O46" s="57"/>
    </row>
    <row r="47" spans="1:15" ht="36" customHeight="1" thickBot="1">
      <c r="A47" s="49" t="s">
        <v>60</v>
      </c>
      <c r="B47" s="284">
        <f>'CONT438 '!B47:E47</f>
        <v>0</v>
      </c>
      <c r="C47" s="284"/>
      <c r="D47" s="284"/>
      <c r="E47" s="284"/>
      <c r="F47" s="143" t="s">
        <v>99</v>
      </c>
      <c r="G47" s="238">
        <f ca="1">TODAY()</f>
        <v>42622</v>
      </c>
      <c r="H47" s="238"/>
      <c r="I47" s="144" t="s">
        <v>61</v>
      </c>
      <c r="J47" s="3"/>
      <c r="K47" s="3"/>
      <c r="L47" s="250"/>
      <c r="M47" s="251"/>
      <c r="N47" s="251"/>
      <c r="O47" s="252"/>
    </row>
    <row r="48" spans="1:15" ht="16.5" customHeight="1" thickBot="1">
      <c r="A48" s="231" t="s">
        <v>62</v>
      </c>
      <c r="B48" s="232"/>
      <c r="C48" s="232"/>
      <c r="D48" s="232"/>
      <c r="E48" s="232"/>
      <c r="F48" s="232"/>
      <c r="G48" s="232"/>
      <c r="H48" s="232"/>
      <c r="I48" s="232"/>
      <c r="J48" s="58"/>
      <c r="K48" s="58"/>
      <c r="L48" s="58"/>
      <c r="M48" s="58"/>
      <c r="N48" s="58"/>
      <c r="O48" s="59"/>
    </row>
    <row r="49" spans="1:15" ht="12.75" customHeight="1">
      <c r="A49" s="145"/>
      <c r="B49" s="145"/>
      <c r="C49" s="145"/>
      <c r="D49" s="145"/>
      <c r="E49" s="145"/>
      <c r="F49" s="145"/>
      <c r="G49" s="145"/>
      <c r="H49" s="145"/>
      <c r="I49" s="145"/>
      <c r="J49" s="145"/>
      <c r="K49" s="145"/>
      <c r="L49" s="147"/>
      <c r="M49" s="147"/>
      <c r="N49" s="147"/>
      <c r="O49" s="147"/>
    </row>
    <row r="51" ht="12.75">
      <c r="H51" s="60"/>
    </row>
  </sheetData>
  <sheetProtection password="C1A2" sheet="1" objects="1" scenarios="1" selectLockedCells="1"/>
  <mergeCells count="78">
    <mergeCell ref="D9:F9"/>
    <mergeCell ref="G9:H9"/>
    <mergeCell ref="G10:H10"/>
    <mergeCell ref="G11:I11"/>
    <mergeCell ref="D10:F10"/>
    <mergeCell ref="B11:F11"/>
    <mergeCell ref="A8:B8"/>
    <mergeCell ref="A7:B7"/>
    <mergeCell ref="C6:I6"/>
    <mergeCell ref="N7:O7"/>
    <mergeCell ref="A1:H1"/>
    <mergeCell ref="H4:I4"/>
    <mergeCell ref="N14:O14"/>
    <mergeCell ref="N15:O15"/>
    <mergeCell ref="C8:I8"/>
    <mergeCell ref="F12:G12"/>
    <mergeCell ref="D12:E12"/>
    <mergeCell ref="L7:M7"/>
    <mergeCell ref="A3:H3"/>
    <mergeCell ref="L4:O4"/>
    <mergeCell ref="N16:O16"/>
    <mergeCell ref="L8:M8"/>
    <mergeCell ref="M10:O10"/>
    <mergeCell ref="M9:O9"/>
    <mergeCell ref="N12:O12"/>
    <mergeCell ref="N13:O13"/>
    <mergeCell ref="L11:O11"/>
    <mergeCell ref="A4:B4"/>
    <mergeCell ref="C7:H7"/>
    <mergeCell ref="M3:O3"/>
    <mergeCell ref="A6:B6"/>
    <mergeCell ref="L6:N6"/>
    <mergeCell ref="E4:G4"/>
    <mergeCell ref="M1:O1"/>
    <mergeCell ref="A5:B5"/>
    <mergeCell ref="C5:I5"/>
    <mergeCell ref="L5:O5"/>
    <mergeCell ref="A2:H2"/>
    <mergeCell ref="I2:L2"/>
    <mergeCell ref="I3:L3"/>
    <mergeCell ref="I1:L1"/>
    <mergeCell ref="M2:O2"/>
    <mergeCell ref="C4:D4"/>
    <mergeCell ref="N17:O17"/>
    <mergeCell ref="N18:O18"/>
    <mergeCell ref="N19:O19"/>
    <mergeCell ref="N20:O20"/>
    <mergeCell ref="N21:O21"/>
    <mergeCell ref="N22:O22"/>
    <mergeCell ref="N23:O23"/>
    <mergeCell ref="N24:O24"/>
    <mergeCell ref="N25:O25"/>
    <mergeCell ref="N26:O26"/>
    <mergeCell ref="N27:O27"/>
    <mergeCell ref="N28:O28"/>
    <mergeCell ref="N29:O29"/>
    <mergeCell ref="N30:O30"/>
    <mergeCell ref="N31:O31"/>
    <mergeCell ref="N36:O36"/>
    <mergeCell ref="N32:O32"/>
    <mergeCell ref="N33:O33"/>
    <mergeCell ref="N34:O34"/>
    <mergeCell ref="N35:O35"/>
    <mergeCell ref="A48:I48"/>
    <mergeCell ref="C41:O41"/>
    <mergeCell ref="G47:H47"/>
    <mergeCell ref="B47:E47"/>
    <mergeCell ref="L47:O47"/>
    <mergeCell ref="N37:O37"/>
    <mergeCell ref="A45:O45"/>
    <mergeCell ref="A39:B39"/>
    <mergeCell ref="A40:B40"/>
    <mergeCell ref="A41:B41"/>
    <mergeCell ref="L39:M39"/>
    <mergeCell ref="C39:I39"/>
    <mergeCell ref="A44:O44"/>
    <mergeCell ref="N39:O39"/>
    <mergeCell ref="C40:O40"/>
  </mergeCells>
  <dataValidations count="2">
    <dataValidation type="list" allowBlank="1" showInputMessage="1" showErrorMessage="1" sqref="F13:F37 D13:D37">
      <formula1>$P$13:$P$20</formula1>
    </dataValidation>
    <dataValidation type="list" allowBlank="1" showInputMessage="1" showErrorMessage="1" sqref="G13:G37">
      <formula1>$E$13:$E$37</formula1>
    </dataValidation>
  </dataValidations>
  <printOptions horizontalCentered="1"/>
  <pageMargins left="0.5905511811023623" right="0.5905511811023623" top="0.5905511811023623" bottom="0.5905511811023623" header="0.5118110236220472" footer="0.5118110236220472"/>
  <pageSetup blackAndWhite="1" fitToHeight="1" fitToWidth="1" horizontalDpi="300" verticalDpi="300" orientation="portrait" paperSize="9" scale="90" r:id="rId3"/>
  <drawing r:id="rId2"/>
  <legacyDrawing r:id="rId1"/>
</worksheet>
</file>

<file path=xl/worksheets/sheet5.xml><?xml version="1.0" encoding="utf-8"?>
<worksheet xmlns="http://schemas.openxmlformats.org/spreadsheetml/2006/main" xmlns:r="http://schemas.openxmlformats.org/officeDocument/2006/relationships">
  <sheetPr codeName="Feuil8">
    <tabColor indexed="14"/>
    <pageSetUpPr fitToPage="1"/>
  </sheetPr>
  <dimension ref="A1:R51"/>
  <sheetViews>
    <sheetView showZeros="0" workbookViewId="0" topLeftCell="A10">
      <selection activeCell="G13" sqref="G13"/>
    </sheetView>
  </sheetViews>
  <sheetFormatPr defaultColWidth="11.421875" defaultRowHeight="12.75"/>
  <cols>
    <col min="1" max="1" width="9.57421875" style="1" customWidth="1"/>
    <col min="2" max="2" width="8.28125" style="5" customWidth="1"/>
    <col min="3" max="3" width="13.421875" style="1" customWidth="1"/>
    <col min="4" max="4" width="4.8515625" style="1" customWidth="1"/>
    <col min="5" max="5" width="5.421875" style="1" customWidth="1"/>
    <col min="6" max="6" width="4.8515625" style="1" customWidth="1"/>
    <col min="7" max="7" width="5.421875" style="1" customWidth="1"/>
    <col min="8" max="8" width="10.00390625" style="1" customWidth="1"/>
    <col min="9" max="9" width="13.421875" style="4" customWidth="1"/>
    <col min="10" max="10" width="5.421875" style="1" hidden="1" customWidth="1"/>
    <col min="11" max="11" width="5.7109375" style="1" hidden="1" customWidth="1"/>
    <col min="12" max="12" width="9.7109375" style="1" customWidth="1"/>
    <col min="13" max="13" width="5.8515625" style="1" customWidth="1"/>
    <col min="14" max="14" width="5.8515625" style="6" customWidth="1"/>
    <col min="15" max="15" width="5.421875" style="1" customWidth="1"/>
    <col min="16" max="16" width="3.28125" style="4" hidden="1" customWidth="1"/>
    <col min="17" max="16384" width="10.00390625" style="1" customWidth="1"/>
  </cols>
  <sheetData>
    <row r="1" spans="1:15" ht="23.25" customHeight="1">
      <c r="A1" s="189" t="s">
        <v>57</v>
      </c>
      <c r="B1" s="190"/>
      <c r="C1" s="190"/>
      <c r="D1" s="190"/>
      <c r="E1" s="190"/>
      <c r="F1" s="190"/>
      <c r="G1" s="190"/>
      <c r="H1" s="191"/>
      <c r="I1" s="186" t="s">
        <v>36</v>
      </c>
      <c r="J1" s="187"/>
      <c r="K1" s="187"/>
      <c r="L1" s="188"/>
      <c r="M1" s="183"/>
      <c r="N1" s="184"/>
      <c r="O1" s="185"/>
    </row>
    <row r="2" spans="1:15" ht="18" customHeight="1">
      <c r="A2" s="206" t="s">
        <v>35</v>
      </c>
      <c r="B2" s="207"/>
      <c r="C2" s="207"/>
      <c r="D2" s="207"/>
      <c r="E2" s="207"/>
      <c r="F2" s="207"/>
      <c r="G2" s="207"/>
      <c r="H2" s="208"/>
      <c r="I2" s="287">
        <f>'CONT438 '!I2:L2</f>
        <v>0</v>
      </c>
      <c r="J2" s="288"/>
      <c r="K2" s="288"/>
      <c r="L2" s="289"/>
      <c r="M2" s="215" t="s">
        <v>69</v>
      </c>
      <c r="N2" s="216"/>
      <c r="O2" s="217"/>
    </row>
    <row r="3" spans="1:15" ht="13.5" customHeight="1" thickBot="1">
      <c r="A3" s="193" t="s">
        <v>34</v>
      </c>
      <c r="B3" s="194"/>
      <c r="C3" s="194"/>
      <c r="D3" s="194"/>
      <c r="E3" s="194"/>
      <c r="F3" s="194"/>
      <c r="G3" s="194"/>
      <c r="H3" s="195"/>
      <c r="I3" s="212"/>
      <c r="J3" s="213"/>
      <c r="K3" s="213"/>
      <c r="L3" s="214"/>
      <c r="M3" s="196"/>
      <c r="N3" s="197"/>
      <c r="O3" s="198"/>
    </row>
    <row r="4" spans="1:15" ht="15" customHeight="1">
      <c r="A4" s="199" t="str">
        <f>IF((C4="")*OR(E4="")*AND(H4=""),(""),("Obligatoire"))</f>
        <v>Obligatoire</v>
      </c>
      <c r="B4" s="200"/>
      <c r="C4" s="255" t="str">
        <f>IF(I2&gt;"",(""),("Votre Indicatif ?"))</f>
        <v>Votre Indicatif ?</v>
      </c>
      <c r="D4" s="255"/>
      <c r="E4" s="255" t="str">
        <f>IF(N7&gt;"",(""),("Votre Locator ?"))</f>
        <v>Votre Locator ?</v>
      </c>
      <c r="F4" s="255"/>
      <c r="G4" s="255"/>
      <c r="H4" s="273">
        <f>IF((LEN(C10)&lt;&gt;4)*AND(J7=TRUE),("Le code envoyé ?"),(""))</f>
      </c>
      <c r="I4" s="273"/>
      <c r="J4" s="8"/>
      <c r="K4" s="8"/>
      <c r="L4" s="154" t="s">
        <v>37</v>
      </c>
      <c r="M4" s="155"/>
      <c r="N4" s="155"/>
      <c r="O4" s="152"/>
    </row>
    <row r="5" spans="1:15" ht="15.75">
      <c r="A5" s="153" t="s">
        <v>43</v>
      </c>
      <c r="B5" s="151"/>
      <c r="C5" s="286">
        <f>'CONT438 '!C5:I5</f>
        <v>0</v>
      </c>
      <c r="D5" s="286"/>
      <c r="E5" s="286"/>
      <c r="F5" s="286"/>
      <c r="G5" s="286"/>
      <c r="H5" s="286"/>
      <c r="I5" s="286"/>
      <c r="J5" s="3"/>
      <c r="K5" s="3"/>
      <c r="L5" s="157" t="s">
        <v>38</v>
      </c>
      <c r="M5" s="158"/>
      <c r="N5" s="158"/>
      <c r="O5" s="205"/>
    </row>
    <row r="6" spans="1:15" ht="17.25" customHeight="1">
      <c r="A6" s="153" t="s">
        <v>44</v>
      </c>
      <c r="B6" s="151"/>
      <c r="C6" s="292">
        <f>'CONT438 '!C6:I6</f>
        <v>0</v>
      </c>
      <c r="D6" s="286"/>
      <c r="E6" s="286"/>
      <c r="F6" s="286"/>
      <c r="G6" s="286"/>
      <c r="H6" s="286"/>
      <c r="I6" s="286"/>
      <c r="J6" s="3"/>
      <c r="K6" s="3"/>
      <c r="L6" s="157" t="s">
        <v>39</v>
      </c>
      <c r="M6" s="158"/>
      <c r="N6" s="158"/>
      <c r="O6" s="118">
        <f>'CONT438 '!O6</f>
        <v>0</v>
      </c>
    </row>
    <row r="7" spans="1:15" ht="17.25" customHeight="1">
      <c r="A7" s="153" t="s">
        <v>45</v>
      </c>
      <c r="B7" s="151"/>
      <c r="C7" s="290">
        <f>'CONT438 '!C7:H7</f>
        <v>0</v>
      </c>
      <c r="D7" s="290"/>
      <c r="E7" s="290"/>
      <c r="F7" s="290"/>
      <c r="G7" s="290"/>
      <c r="H7" s="290"/>
      <c r="I7" s="106"/>
      <c r="J7" s="2" t="b">
        <v>0</v>
      </c>
      <c r="K7" s="2" t="b">
        <v>0</v>
      </c>
      <c r="L7" s="157" t="s">
        <v>40</v>
      </c>
      <c r="M7" s="158"/>
      <c r="N7" s="286">
        <f>'CONT438 '!N7:O7</f>
        <v>0</v>
      </c>
      <c r="O7" s="293"/>
    </row>
    <row r="8" spans="1:15" ht="15.75" thickBot="1">
      <c r="A8" s="153" t="s">
        <v>0</v>
      </c>
      <c r="B8" s="151"/>
      <c r="C8" s="291">
        <f>'CONT438 '!C8:I8</f>
        <v>0</v>
      </c>
      <c r="D8" s="291"/>
      <c r="E8" s="291"/>
      <c r="F8" s="291"/>
      <c r="G8" s="291"/>
      <c r="H8" s="291"/>
      <c r="I8" s="291"/>
      <c r="J8" s="39" t="e">
        <f>180-1/24-(CODE(UPPER(MID(N7,1,1)))-65)*20-MID(N7,3,1)*2-(CODE(UPPER(MID(N7,5,1)))-65)/12</f>
        <v>#VALUE!</v>
      </c>
      <c r="K8" s="39" t="e">
        <f>-90+1/48+(CODE(UPPER(MID(N7,2,1)))-65)*10+MID(N7,4,1)*1+(CODE(UPPER(MID(N7,6,1)))-65)/24</f>
        <v>#VALUE!</v>
      </c>
      <c r="L8" s="157" t="s">
        <v>41</v>
      </c>
      <c r="M8" s="158"/>
      <c r="N8" s="107">
        <f>'CONT438 '!N8</f>
        <v>0</v>
      </c>
      <c r="O8" s="70" t="s">
        <v>42</v>
      </c>
    </row>
    <row r="9" spans="1:15" ht="19.5" customHeight="1">
      <c r="A9" s="79" t="s">
        <v>46</v>
      </c>
      <c r="B9" s="78" t="s">
        <v>47</v>
      </c>
      <c r="C9" s="136" t="s">
        <v>48</v>
      </c>
      <c r="D9" s="166" t="s">
        <v>96</v>
      </c>
      <c r="E9" s="167"/>
      <c r="F9" s="167"/>
      <c r="G9" s="167" t="s">
        <v>95</v>
      </c>
      <c r="H9" s="167"/>
      <c r="I9" s="114" t="s">
        <v>97</v>
      </c>
      <c r="J9" s="24"/>
      <c r="K9" s="41">
        <f>MATCH(I10,L13:L37,0)</f>
        <v>1</v>
      </c>
      <c r="L9" s="77" t="s">
        <v>70</v>
      </c>
      <c r="M9" s="176" t="s">
        <v>71</v>
      </c>
      <c r="N9" s="177"/>
      <c r="O9" s="178"/>
    </row>
    <row r="10" spans="1:15" ht="21.75" customHeight="1" thickBot="1">
      <c r="A10" s="83" t="s">
        <v>76</v>
      </c>
      <c r="B10" s="88">
        <f>IF((LEN(C10)=4)*AND(J7=TRUE,K7=TRUE),(1),(2))</f>
        <v>2</v>
      </c>
      <c r="C10" s="115"/>
      <c r="D10" s="169">
        <f ca="1">OFFSET(C12,K9,0,1,)</f>
        <v>0</v>
      </c>
      <c r="E10" s="163"/>
      <c r="F10" s="163"/>
      <c r="G10" s="163">
        <f ca="1">OFFSET(I12,K9,0,1,)</f>
        <v>0</v>
      </c>
      <c r="H10" s="164"/>
      <c r="I10" s="111">
        <f>MAX(L13:L37)</f>
        <v>0</v>
      </c>
      <c r="J10" s="55">
        <v>5</v>
      </c>
      <c r="K10" s="55">
        <v>10</v>
      </c>
      <c r="L10" s="73">
        <f>COUNTA(I13:I37)</f>
        <v>0</v>
      </c>
      <c r="M10" s="173">
        <f>SUM(N13:N37)</f>
        <v>0</v>
      </c>
      <c r="N10" s="174"/>
      <c r="O10" s="175"/>
    </row>
    <row r="11" spans="1:15" ht="13.5" customHeight="1" thickBot="1">
      <c r="A11" s="130" t="str">
        <f>IF((J7=FALSE)*AND(K7=FALSE),("QRV ?"),(""))</f>
        <v>QRV ?</v>
      </c>
      <c r="B11" s="170" t="str">
        <f>IF(C5&gt;(""),(""),("Le Concours n'est pas renseigné ?"))</f>
        <v>Le Concours n'est pas renseigné ?</v>
      </c>
      <c r="C11" s="170"/>
      <c r="D11" s="170"/>
      <c r="E11" s="170"/>
      <c r="F11" s="170"/>
      <c r="G11" s="168" t="str">
        <f>IF(C6&gt;(""),(""),("Dates du concours ?"))</f>
        <v>Dates du concours ?</v>
      </c>
      <c r="H11" s="168"/>
      <c r="I11" s="168"/>
      <c r="J11" s="113"/>
      <c r="K11" s="113"/>
      <c r="L11" s="168" t="str">
        <f>IF(O6&gt;"",(""),("Département n° ?"))</f>
        <v>Département n° ?</v>
      </c>
      <c r="M11" s="168"/>
      <c r="N11" s="168"/>
      <c r="O11" s="168"/>
    </row>
    <row r="12" spans="1:15" ht="21.75" customHeight="1" thickBot="1">
      <c r="A12" s="119" t="s">
        <v>56</v>
      </c>
      <c r="B12" s="120" t="s">
        <v>2</v>
      </c>
      <c r="C12" s="121" t="s">
        <v>55</v>
      </c>
      <c r="D12" s="268" t="s">
        <v>54</v>
      </c>
      <c r="E12" s="270"/>
      <c r="F12" s="268" t="s">
        <v>53</v>
      </c>
      <c r="G12" s="269"/>
      <c r="H12" s="122" t="s">
        <v>52</v>
      </c>
      <c r="I12" s="121" t="s">
        <v>51</v>
      </c>
      <c r="J12" s="123"/>
      <c r="K12" s="124"/>
      <c r="L12" s="122" t="s">
        <v>1</v>
      </c>
      <c r="M12" s="125" t="s">
        <v>49</v>
      </c>
      <c r="N12" s="257" t="s">
        <v>50</v>
      </c>
      <c r="O12" s="258"/>
    </row>
    <row r="13" spans="1:18" ht="15.75" customHeight="1">
      <c r="A13" s="61"/>
      <c r="B13" s="25"/>
      <c r="C13" s="52"/>
      <c r="D13" s="26"/>
      <c r="E13" s="27" t="s">
        <v>3</v>
      </c>
      <c r="F13" s="26"/>
      <c r="G13" s="28"/>
      <c r="H13" s="40"/>
      <c r="I13" s="50"/>
      <c r="J13" s="29" t="e">
        <f aca="true" t="shared" si="0" ref="J13:J37">180-1/24-(CODE(UPPER(MID(I13,1,1)))-65)*20-MID(I13,3,1)*2-(CODE(UPPER(MID(I13,5,1)))-65)/12</f>
        <v>#VALUE!</v>
      </c>
      <c r="K13" s="29" t="e">
        <f aca="true" t="shared" si="1" ref="K13:K37">-90+1/48+(CODE(UPPER(MID(I13,2,1)))-65)*10+MID(I13,4,1)*1+(CODE(UPPER(MID(I13,6,1)))-65)/24</f>
        <v>#VALUE!</v>
      </c>
      <c r="L13" s="108">
        <f>IF(($I$2&gt;"")*AND($H$4="",$A$11="",I13&gt;""),(180/PI())*111.317*ACOS(SIN($K$8*PI()/180)*SIN(K13*PI()/180)+COS($K$8*PI()/180)*COS(K13*PI()/180)*COS(J13*PI()/180-$J$8*PI()/180)),(0))</f>
        <v>0</v>
      </c>
      <c r="M13" s="135">
        <f>ISTEXT(C13)*IF((LEN(H13)=4)*AND($B$10&lt;(2),D13&gt;"B1",F13&gt;"B1"),($K$10),($J$10))</f>
        <v>0</v>
      </c>
      <c r="N13" s="253">
        <f>IF(($J$7=FALSE)*AND(LEN(H13)&lt;&gt;4),(("")),(ROUND(L13,0)*M13))</f>
      </c>
      <c r="O13" s="254"/>
      <c r="P13" s="4">
        <v>59</v>
      </c>
      <c r="Q13" s="15"/>
      <c r="R13" s="16"/>
    </row>
    <row r="14" spans="1:16" ht="15.75" customHeight="1">
      <c r="A14" s="75"/>
      <c r="B14" s="9"/>
      <c r="C14" s="54"/>
      <c r="D14" s="10"/>
      <c r="E14" s="11" t="s">
        <v>4</v>
      </c>
      <c r="F14" s="10"/>
      <c r="G14" s="12"/>
      <c r="H14" s="17"/>
      <c r="I14" s="13"/>
      <c r="J14" s="14" t="e">
        <f t="shared" si="0"/>
        <v>#VALUE!</v>
      </c>
      <c r="K14" s="14" t="e">
        <f t="shared" si="1"/>
        <v>#VALUE!</v>
      </c>
      <c r="L14" s="108">
        <f aca="true" t="shared" si="2" ref="L14:L37">IF(($I$2&gt;"")*AND($H$4="",$A$11="",I14&gt;""),(180/PI())*111.317*ACOS(SIN($K$8*PI()/180)*SIN(K14*PI()/180)+COS($K$8*PI()/180)*COS(K14*PI()/180)*COS(J14*PI()/180-$J$8*PI()/180)),(0))</f>
        <v>0</v>
      </c>
      <c r="M14" s="135">
        <f aca="true" t="shared" si="3" ref="M14:M37">ISTEXT(C14)*IF((LEN(H14)=4)*AND($B$10&lt;(2),D14&gt;"B1",F14&gt;"B1"),($K$10),($J$10))</f>
        <v>0</v>
      </c>
      <c r="N14" s="253">
        <f aca="true" t="shared" si="4" ref="N14:N37">IF(($J$7=FALSE)*AND(LEN(H14)&lt;&gt;4),(("")),(ROUND(L14,0)*M14))</f>
      </c>
      <c r="O14" s="254"/>
      <c r="P14" s="4" t="s">
        <v>5</v>
      </c>
    </row>
    <row r="15" spans="1:16" ht="15.75" customHeight="1">
      <c r="A15" s="75"/>
      <c r="B15" s="9"/>
      <c r="C15" s="54"/>
      <c r="D15" s="10"/>
      <c r="E15" s="11" t="s">
        <v>6</v>
      </c>
      <c r="F15" s="10"/>
      <c r="G15" s="12"/>
      <c r="H15" s="17"/>
      <c r="I15" s="13"/>
      <c r="J15" s="14" t="e">
        <f t="shared" si="0"/>
        <v>#VALUE!</v>
      </c>
      <c r="K15" s="14" t="e">
        <f t="shared" si="1"/>
        <v>#VALUE!</v>
      </c>
      <c r="L15" s="108">
        <f t="shared" si="2"/>
        <v>0</v>
      </c>
      <c r="M15" s="135">
        <f t="shared" si="3"/>
        <v>0</v>
      </c>
      <c r="N15" s="253">
        <f t="shared" si="4"/>
      </c>
      <c r="O15" s="254"/>
      <c r="P15" s="4" t="s">
        <v>7</v>
      </c>
    </row>
    <row r="16" spans="1:16" ht="15.75" customHeight="1">
      <c r="A16" s="75"/>
      <c r="B16" s="9"/>
      <c r="C16" s="54"/>
      <c r="D16" s="10"/>
      <c r="E16" s="11" t="s">
        <v>8</v>
      </c>
      <c r="F16" s="10"/>
      <c r="G16" s="12"/>
      <c r="H16" s="17"/>
      <c r="I16" s="13"/>
      <c r="J16" s="14" t="e">
        <f t="shared" si="0"/>
        <v>#VALUE!</v>
      </c>
      <c r="K16" s="14" t="e">
        <f t="shared" si="1"/>
        <v>#VALUE!</v>
      </c>
      <c r="L16" s="108">
        <f t="shared" si="2"/>
        <v>0</v>
      </c>
      <c r="M16" s="135">
        <f t="shared" si="3"/>
        <v>0</v>
      </c>
      <c r="N16" s="253">
        <f t="shared" si="4"/>
      </c>
      <c r="O16" s="254"/>
      <c r="P16" s="4" t="s">
        <v>9</v>
      </c>
    </row>
    <row r="17" spans="1:16" ht="15.75" customHeight="1">
      <c r="A17" s="75"/>
      <c r="B17" s="9"/>
      <c r="C17" s="54"/>
      <c r="D17" s="10"/>
      <c r="E17" s="11" t="s">
        <v>10</v>
      </c>
      <c r="F17" s="10"/>
      <c r="G17" s="12"/>
      <c r="H17" s="17"/>
      <c r="I17" s="13"/>
      <c r="J17" s="14" t="e">
        <f t="shared" si="0"/>
        <v>#VALUE!</v>
      </c>
      <c r="K17" s="14" t="e">
        <f t="shared" si="1"/>
        <v>#VALUE!</v>
      </c>
      <c r="L17" s="108">
        <f t="shared" si="2"/>
        <v>0</v>
      </c>
      <c r="M17" s="135">
        <f t="shared" si="3"/>
        <v>0</v>
      </c>
      <c r="N17" s="253">
        <f t="shared" si="4"/>
      </c>
      <c r="O17" s="254"/>
      <c r="P17" s="4" t="s">
        <v>11</v>
      </c>
    </row>
    <row r="18" spans="1:16" ht="15.75" customHeight="1">
      <c r="A18" s="75"/>
      <c r="B18" s="9"/>
      <c r="C18" s="54"/>
      <c r="D18" s="10"/>
      <c r="E18" s="11" t="s">
        <v>12</v>
      </c>
      <c r="F18" s="10"/>
      <c r="G18" s="12"/>
      <c r="H18" s="17"/>
      <c r="I18" s="13"/>
      <c r="J18" s="14" t="e">
        <f t="shared" si="0"/>
        <v>#VALUE!</v>
      </c>
      <c r="K18" s="14" t="e">
        <f t="shared" si="1"/>
        <v>#VALUE!</v>
      </c>
      <c r="L18" s="108">
        <f t="shared" si="2"/>
        <v>0</v>
      </c>
      <c r="M18" s="135">
        <f t="shared" si="3"/>
        <v>0</v>
      </c>
      <c r="N18" s="253">
        <f t="shared" si="4"/>
      </c>
      <c r="O18" s="254"/>
      <c r="P18" s="4" t="s">
        <v>13</v>
      </c>
    </row>
    <row r="19" spans="1:16" ht="15.75" customHeight="1">
      <c r="A19" s="75"/>
      <c r="B19" s="9"/>
      <c r="C19" s="54"/>
      <c r="D19" s="10"/>
      <c r="E19" s="11" t="s">
        <v>14</v>
      </c>
      <c r="F19" s="10"/>
      <c r="G19" s="12"/>
      <c r="H19" s="17"/>
      <c r="I19" s="13"/>
      <c r="J19" s="14" t="e">
        <f t="shared" si="0"/>
        <v>#VALUE!</v>
      </c>
      <c r="K19" s="14" t="e">
        <f t="shared" si="1"/>
        <v>#VALUE!</v>
      </c>
      <c r="L19" s="108">
        <f t="shared" si="2"/>
        <v>0</v>
      </c>
      <c r="M19" s="135">
        <f t="shared" si="3"/>
        <v>0</v>
      </c>
      <c r="N19" s="253">
        <f t="shared" si="4"/>
      </c>
      <c r="O19" s="254"/>
      <c r="P19" s="4" t="s">
        <v>15</v>
      </c>
    </row>
    <row r="20" spans="1:15" ht="15.75" customHeight="1">
      <c r="A20" s="75"/>
      <c r="B20" s="9"/>
      <c r="C20" s="54"/>
      <c r="D20" s="10"/>
      <c r="E20" s="11" t="s">
        <v>16</v>
      </c>
      <c r="F20" s="10"/>
      <c r="G20" s="12"/>
      <c r="H20" s="17"/>
      <c r="I20" s="13"/>
      <c r="J20" s="14" t="e">
        <f t="shared" si="0"/>
        <v>#VALUE!</v>
      </c>
      <c r="K20" s="14" t="e">
        <f t="shared" si="1"/>
        <v>#VALUE!</v>
      </c>
      <c r="L20" s="108">
        <f t="shared" si="2"/>
        <v>0</v>
      </c>
      <c r="M20" s="135">
        <f t="shared" si="3"/>
        <v>0</v>
      </c>
      <c r="N20" s="253">
        <f t="shared" si="4"/>
      </c>
      <c r="O20" s="254"/>
    </row>
    <row r="21" spans="1:15" ht="15.75" customHeight="1">
      <c r="A21" s="75"/>
      <c r="B21" s="9"/>
      <c r="C21" s="54"/>
      <c r="D21" s="10"/>
      <c r="E21" s="11" t="s">
        <v>17</v>
      </c>
      <c r="F21" s="10"/>
      <c r="G21" s="12"/>
      <c r="H21" s="17"/>
      <c r="I21" s="13"/>
      <c r="J21" s="14" t="e">
        <f t="shared" si="0"/>
        <v>#VALUE!</v>
      </c>
      <c r="K21" s="14" t="e">
        <f t="shared" si="1"/>
        <v>#VALUE!</v>
      </c>
      <c r="L21" s="108">
        <f t="shared" si="2"/>
        <v>0</v>
      </c>
      <c r="M21" s="135">
        <f t="shared" si="3"/>
        <v>0</v>
      </c>
      <c r="N21" s="253">
        <f t="shared" si="4"/>
      </c>
      <c r="O21" s="254"/>
    </row>
    <row r="22" spans="1:15" ht="15.75" customHeight="1">
      <c r="A22" s="75"/>
      <c r="B22" s="9"/>
      <c r="C22" s="54"/>
      <c r="D22" s="10"/>
      <c r="E22" s="11" t="s">
        <v>18</v>
      </c>
      <c r="F22" s="10"/>
      <c r="G22" s="12"/>
      <c r="H22" s="17"/>
      <c r="I22" s="13"/>
      <c r="J22" s="14" t="e">
        <f t="shared" si="0"/>
        <v>#VALUE!</v>
      </c>
      <c r="K22" s="14" t="e">
        <f t="shared" si="1"/>
        <v>#VALUE!</v>
      </c>
      <c r="L22" s="108">
        <f t="shared" si="2"/>
        <v>0</v>
      </c>
      <c r="M22" s="135">
        <f t="shared" si="3"/>
        <v>0</v>
      </c>
      <c r="N22" s="253">
        <f t="shared" si="4"/>
      </c>
      <c r="O22" s="254"/>
    </row>
    <row r="23" spans="1:15" ht="15.75" customHeight="1">
      <c r="A23" s="75"/>
      <c r="B23" s="9"/>
      <c r="C23" s="54"/>
      <c r="D23" s="10"/>
      <c r="E23" s="11" t="s">
        <v>19</v>
      </c>
      <c r="F23" s="10"/>
      <c r="G23" s="12"/>
      <c r="H23" s="17"/>
      <c r="I23" s="13"/>
      <c r="J23" s="14" t="e">
        <f t="shared" si="0"/>
        <v>#VALUE!</v>
      </c>
      <c r="K23" s="14" t="e">
        <f t="shared" si="1"/>
        <v>#VALUE!</v>
      </c>
      <c r="L23" s="108">
        <f t="shared" si="2"/>
        <v>0</v>
      </c>
      <c r="M23" s="135">
        <f t="shared" si="3"/>
        <v>0</v>
      </c>
      <c r="N23" s="253">
        <f t="shared" si="4"/>
      </c>
      <c r="O23" s="254"/>
    </row>
    <row r="24" spans="1:15" ht="15.75" customHeight="1">
      <c r="A24" s="75"/>
      <c r="B24" s="9"/>
      <c r="C24" s="54"/>
      <c r="D24" s="10"/>
      <c r="E24" s="11" t="s">
        <v>20</v>
      </c>
      <c r="F24" s="10"/>
      <c r="G24" s="12"/>
      <c r="H24" s="17"/>
      <c r="I24" s="13"/>
      <c r="J24" s="14" t="e">
        <f t="shared" si="0"/>
        <v>#VALUE!</v>
      </c>
      <c r="K24" s="14" t="e">
        <f t="shared" si="1"/>
        <v>#VALUE!</v>
      </c>
      <c r="L24" s="108">
        <f t="shared" si="2"/>
        <v>0</v>
      </c>
      <c r="M24" s="135">
        <f t="shared" si="3"/>
        <v>0</v>
      </c>
      <c r="N24" s="253">
        <f t="shared" si="4"/>
      </c>
      <c r="O24" s="254"/>
    </row>
    <row r="25" spans="1:15" ht="15.75" customHeight="1">
      <c r="A25" s="75"/>
      <c r="B25" s="9"/>
      <c r="C25" s="54"/>
      <c r="D25" s="10"/>
      <c r="E25" s="11" t="s">
        <v>21</v>
      </c>
      <c r="F25" s="10"/>
      <c r="G25" s="12"/>
      <c r="H25" s="17"/>
      <c r="I25" s="13"/>
      <c r="J25" s="14" t="e">
        <f t="shared" si="0"/>
        <v>#VALUE!</v>
      </c>
      <c r="K25" s="14" t="e">
        <f t="shared" si="1"/>
        <v>#VALUE!</v>
      </c>
      <c r="L25" s="108">
        <f t="shared" si="2"/>
        <v>0</v>
      </c>
      <c r="M25" s="135">
        <f t="shared" si="3"/>
        <v>0</v>
      </c>
      <c r="N25" s="253">
        <f t="shared" si="4"/>
      </c>
      <c r="O25" s="254"/>
    </row>
    <row r="26" spans="1:15" ht="15.75" customHeight="1">
      <c r="A26" s="75"/>
      <c r="B26" s="9"/>
      <c r="C26" s="54"/>
      <c r="D26" s="10"/>
      <c r="E26" s="11" t="s">
        <v>22</v>
      </c>
      <c r="F26" s="10"/>
      <c r="G26" s="12"/>
      <c r="H26" s="17"/>
      <c r="I26" s="13"/>
      <c r="J26" s="14" t="e">
        <f t="shared" si="0"/>
        <v>#VALUE!</v>
      </c>
      <c r="K26" s="14" t="e">
        <f t="shared" si="1"/>
        <v>#VALUE!</v>
      </c>
      <c r="L26" s="108">
        <f t="shared" si="2"/>
        <v>0</v>
      </c>
      <c r="M26" s="135">
        <f t="shared" si="3"/>
        <v>0</v>
      </c>
      <c r="N26" s="253">
        <f t="shared" si="4"/>
      </c>
      <c r="O26" s="254"/>
    </row>
    <row r="27" spans="1:15" ht="15.75" customHeight="1">
      <c r="A27" s="75"/>
      <c r="B27" s="9"/>
      <c r="C27" s="54"/>
      <c r="D27" s="10"/>
      <c r="E27" s="11" t="s">
        <v>23</v>
      </c>
      <c r="F27" s="10"/>
      <c r="G27" s="12"/>
      <c r="H27" s="17"/>
      <c r="I27" s="13"/>
      <c r="J27" s="14" t="e">
        <f t="shared" si="0"/>
        <v>#VALUE!</v>
      </c>
      <c r="K27" s="14" t="e">
        <f t="shared" si="1"/>
        <v>#VALUE!</v>
      </c>
      <c r="L27" s="108">
        <f t="shared" si="2"/>
        <v>0</v>
      </c>
      <c r="M27" s="135">
        <f t="shared" si="3"/>
        <v>0</v>
      </c>
      <c r="N27" s="253">
        <f t="shared" si="4"/>
      </c>
      <c r="O27" s="254"/>
    </row>
    <row r="28" spans="1:15" ht="15.75" customHeight="1">
      <c r="A28" s="75"/>
      <c r="B28" s="9"/>
      <c r="C28" s="54"/>
      <c r="D28" s="10"/>
      <c r="E28" s="11" t="s">
        <v>24</v>
      </c>
      <c r="F28" s="10"/>
      <c r="G28" s="12"/>
      <c r="H28" s="17"/>
      <c r="I28" s="13"/>
      <c r="J28" s="14" t="e">
        <f t="shared" si="0"/>
        <v>#VALUE!</v>
      </c>
      <c r="K28" s="14" t="e">
        <f t="shared" si="1"/>
        <v>#VALUE!</v>
      </c>
      <c r="L28" s="108">
        <f t="shared" si="2"/>
        <v>0</v>
      </c>
      <c r="M28" s="135">
        <f t="shared" si="3"/>
        <v>0</v>
      </c>
      <c r="N28" s="253">
        <f t="shared" si="4"/>
      </c>
      <c r="O28" s="254"/>
    </row>
    <row r="29" spans="1:15" ht="15.75" customHeight="1">
      <c r="A29" s="75"/>
      <c r="B29" s="9"/>
      <c r="C29" s="54"/>
      <c r="D29" s="10"/>
      <c r="E29" s="11" t="s">
        <v>25</v>
      </c>
      <c r="F29" s="10"/>
      <c r="G29" s="12"/>
      <c r="H29" s="17"/>
      <c r="I29" s="13"/>
      <c r="J29" s="14" t="e">
        <f t="shared" si="0"/>
        <v>#VALUE!</v>
      </c>
      <c r="K29" s="14" t="e">
        <f t="shared" si="1"/>
        <v>#VALUE!</v>
      </c>
      <c r="L29" s="108">
        <f t="shared" si="2"/>
        <v>0</v>
      </c>
      <c r="M29" s="135">
        <f t="shared" si="3"/>
        <v>0</v>
      </c>
      <c r="N29" s="253">
        <f t="shared" si="4"/>
      </c>
      <c r="O29" s="254"/>
    </row>
    <row r="30" spans="1:15" ht="15.75" customHeight="1">
      <c r="A30" s="75"/>
      <c r="B30" s="9"/>
      <c r="C30" s="54"/>
      <c r="D30" s="10"/>
      <c r="E30" s="11" t="s">
        <v>26</v>
      </c>
      <c r="F30" s="10"/>
      <c r="G30" s="12"/>
      <c r="H30" s="17"/>
      <c r="I30" s="13"/>
      <c r="J30" s="14" t="e">
        <f t="shared" si="0"/>
        <v>#VALUE!</v>
      </c>
      <c r="K30" s="14" t="e">
        <f t="shared" si="1"/>
        <v>#VALUE!</v>
      </c>
      <c r="L30" s="108">
        <f t="shared" si="2"/>
        <v>0</v>
      </c>
      <c r="M30" s="135">
        <f t="shared" si="3"/>
        <v>0</v>
      </c>
      <c r="N30" s="253">
        <f t="shared" si="4"/>
      </c>
      <c r="O30" s="254"/>
    </row>
    <row r="31" spans="1:15" ht="15.75" customHeight="1">
      <c r="A31" s="75"/>
      <c r="B31" s="9"/>
      <c r="C31" s="54"/>
      <c r="D31" s="10"/>
      <c r="E31" s="11" t="s">
        <v>27</v>
      </c>
      <c r="F31" s="10"/>
      <c r="G31" s="12"/>
      <c r="H31" s="17"/>
      <c r="I31" s="13"/>
      <c r="J31" s="14" t="e">
        <f t="shared" si="0"/>
        <v>#VALUE!</v>
      </c>
      <c r="K31" s="14" t="e">
        <f t="shared" si="1"/>
        <v>#VALUE!</v>
      </c>
      <c r="L31" s="108">
        <f t="shared" si="2"/>
        <v>0</v>
      </c>
      <c r="M31" s="135">
        <f t="shared" si="3"/>
        <v>0</v>
      </c>
      <c r="N31" s="253">
        <f t="shared" si="4"/>
      </c>
      <c r="O31" s="254"/>
    </row>
    <row r="32" spans="1:15" ht="15.75" customHeight="1">
      <c r="A32" s="75"/>
      <c r="B32" s="9"/>
      <c r="C32" s="54"/>
      <c r="D32" s="10"/>
      <c r="E32" s="11" t="s">
        <v>28</v>
      </c>
      <c r="F32" s="10"/>
      <c r="G32" s="12"/>
      <c r="H32" s="17"/>
      <c r="I32" s="13"/>
      <c r="J32" s="14" t="e">
        <f t="shared" si="0"/>
        <v>#VALUE!</v>
      </c>
      <c r="K32" s="14" t="e">
        <f t="shared" si="1"/>
        <v>#VALUE!</v>
      </c>
      <c r="L32" s="108">
        <f t="shared" si="2"/>
        <v>0</v>
      </c>
      <c r="M32" s="135">
        <f t="shared" si="3"/>
        <v>0</v>
      </c>
      <c r="N32" s="253">
        <f t="shared" si="4"/>
      </c>
      <c r="O32" s="254"/>
    </row>
    <row r="33" spans="1:15" ht="15.75" customHeight="1">
      <c r="A33" s="75"/>
      <c r="B33" s="9"/>
      <c r="C33" s="54"/>
      <c r="D33" s="18"/>
      <c r="E33" s="19" t="s">
        <v>29</v>
      </c>
      <c r="F33" s="20"/>
      <c r="G33" s="12"/>
      <c r="H33" s="17"/>
      <c r="I33" s="13"/>
      <c r="J33" s="14" t="e">
        <f t="shared" si="0"/>
        <v>#VALUE!</v>
      </c>
      <c r="K33" s="14" t="e">
        <f t="shared" si="1"/>
        <v>#VALUE!</v>
      </c>
      <c r="L33" s="108">
        <f t="shared" si="2"/>
        <v>0</v>
      </c>
      <c r="M33" s="135">
        <f t="shared" si="3"/>
        <v>0</v>
      </c>
      <c r="N33" s="253">
        <f t="shared" si="4"/>
      </c>
      <c r="O33" s="254"/>
    </row>
    <row r="34" spans="1:15" ht="15.75" customHeight="1">
      <c r="A34" s="75"/>
      <c r="B34" s="9"/>
      <c r="C34" s="54"/>
      <c r="D34" s="18"/>
      <c r="E34" s="19" t="s">
        <v>30</v>
      </c>
      <c r="F34" s="20"/>
      <c r="G34" s="12"/>
      <c r="H34" s="17"/>
      <c r="I34" s="13"/>
      <c r="J34" s="14" t="e">
        <f t="shared" si="0"/>
        <v>#VALUE!</v>
      </c>
      <c r="K34" s="14" t="e">
        <f t="shared" si="1"/>
        <v>#VALUE!</v>
      </c>
      <c r="L34" s="108">
        <f t="shared" si="2"/>
        <v>0</v>
      </c>
      <c r="M34" s="135">
        <f t="shared" si="3"/>
        <v>0</v>
      </c>
      <c r="N34" s="253">
        <f t="shared" si="4"/>
      </c>
      <c r="O34" s="254"/>
    </row>
    <row r="35" spans="1:15" ht="15.75" customHeight="1">
      <c r="A35" s="75"/>
      <c r="B35" s="9"/>
      <c r="C35" s="54"/>
      <c r="D35" s="18"/>
      <c r="E35" s="19" t="s">
        <v>31</v>
      </c>
      <c r="F35" s="20"/>
      <c r="G35" s="12"/>
      <c r="H35" s="17"/>
      <c r="I35" s="13"/>
      <c r="J35" s="14" t="e">
        <f t="shared" si="0"/>
        <v>#VALUE!</v>
      </c>
      <c r="K35" s="14" t="e">
        <f t="shared" si="1"/>
        <v>#VALUE!</v>
      </c>
      <c r="L35" s="108">
        <f t="shared" si="2"/>
        <v>0</v>
      </c>
      <c r="M35" s="135">
        <f t="shared" si="3"/>
        <v>0</v>
      </c>
      <c r="N35" s="253">
        <f t="shared" si="4"/>
      </c>
      <c r="O35" s="254"/>
    </row>
    <row r="36" spans="1:15" ht="15.75" customHeight="1">
      <c r="A36" s="75"/>
      <c r="B36" s="9"/>
      <c r="C36" s="54"/>
      <c r="D36" s="18"/>
      <c r="E36" s="19" t="s">
        <v>32</v>
      </c>
      <c r="F36" s="20"/>
      <c r="G36" s="12"/>
      <c r="H36" s="17"/>
      <c r="I36" s="13"/>
      <c r="J36" s="14" t="e">
        <f t="shared" si="0"/>
        <v>#VALUE!</v>
      </c>
      <c r="K36" s="14" t="e">
        <f t="shared" si="1"/>
        <v>#VALUE!</v>
      </c>
      <c r="L36" s="108">
        <f t="shared" si="2"/>
        <v>0</v>
      </c>
      <c r="M36" s="135">
        <f t="shared" si="3"/>
        <v>0</v>
      </c>
      <c r="N36" s="253">
        <f t="shared" si="4"/>
      </c>
      <c r="O36" s="254"/>
    </row>
    <row r="37" spans="1:15" ht="15.75" customHeight="1" thickBot="1">
      <c r="A37" s="76"/>
      <c r="B37" s="30"/>
      <c r="C37" s="110"/>
      <c r="D37" s="31"/>
      <c r="E37" s="32" t="s">
        <v>33</v>
      </c>
      <c r="F37" s="33"/>
      <c r="G37" s="34"/>
      <c r="H37" s="35"/>
      <c r="I37" s="36"/>
      <c r="J37" s="37" t="e">
        <f t="shared" si="0"/>
        <v>#VALUE!</v>
      </c>
      <c r="K37" s="37" t="e">
        <f t="shared" si="1"/>
        <v>#VALUE!</v>
      </c>
      <c r="L37" s="85">
        <f t="shared" si="2"/>
        <v>0</v>
      </c>
      <c r="M37" s="109">
        <f t="shared" si="3"/>
        <v>0</v>
      </c>
      <c r="N37" s="242">
        <f t="shared" si="4"/>
      </c>
      <c r="O37" s="243"/>
    </row>
    <row r="38" spans="1:15" ht="7.5" customHeight="1" thickBot="1">
      <c r="A38" s="7"/>
      <c r="B38" s="38"/>
      <c r="C38" s="7"/>
      <c r="D38" s="7"/>
      <c r="E38" s="7"/>
      <c r="F38" s="7"/>
      <c r="G38" s="7"/>
      <c r="H38" s="7"/>
      <c r="I38" s="23"/>
      <c r="J38" s="7"/>
      <c r="K38" s="7"/>
      <c r="L38" s="7"/>
      <c r="M38" s="7"/>
      <c r="N38" s="42"/>
      <c r="O38" s="7"/>
    </row>
    <row r="39" spans="1:15" ht="15.75" customHeight="1">
      <c r="A39" s="223" t="s">
        <v>66</v>
      </c>
      <c r="B39" s="224"/>
      <c r="C39" s="285"/>
      <c r="D39" s="285"/>
      <c r="E39" s="285"/>
      <c r="F39" s="285"/>
      <c r="G39" s="285"/>
      <c r="H39" s="285"/>
      <c r="I39" s="285"/>
      <c r="J39" s="64"/>
      <c r="K39" s="64"/>
      <c r="L39" s="155" t="s">
        <v>65</v>
      </c>
      <c r="M39" s="155"/>
      <c r="N39" s="245"/>
      <c r="O39" s="246"/>
    </row>
    <row r="40" spans="1:15" ht="15" customHeight="1">
      <c r="A40" s="225" t="s">
        <v>63</v>
      </c>
      <c r="B40" s="226"/>
      <c r="C40" s="282"/>
      <c r="D40" s="282"/>
      <c r="E40" s="282"/>
      <c r="F40" s="282"/>
      <c r="G40" s="282"/>
      <c r="H40" s="282"/>
      <c r="I40" s="282"/>
      <c r="J40" s="282"/>
      <c r="K40" s="282"/>
      <c r="L40" s="282"/>
      <c r="M40" s="282"/>
      <c r="N40" s="282"/>
      <c r="O40" s="283"/>
    </row>
    <row r="41" spans="1:15" ht="15.75" customHeight="1">
      <c r="A41" s="225" t="s">
        <v>64</v>
      </c>
      <c r="B41" s="226"/>
      <c r="C41" s="282"/>
      <c r="D41" s="282"/>
      <c r="E41" s="282"/>
      <c r="F41" s="282"/>
      <c r="G41" s="282"/>
      <c r="H41" s="282"/>
      <c r="I41" s="282"/>
      <c r="J41" s="282"/>
      <c r="K41" s="282"/>
      <c r="L41" s="282"/>
      <c r="M41" s="282"/>
      <c r="N41" s="282"/>
      <c r="O41" s="283"/>
    </row>
    <row r="42" spans="1:15" ht="6.75" customHeight="1" thickBot="1">
      <c r="A42" s="65"/>
      <c r="B42" s="66"/>
      <c r="C42" s="67"/>
      <c r="D42" s="67"/>
      <c r="E42" s="67"/>
      <c r="F42" s="67"/>
      <c r="G42" s="67"/>
      <c r="H42" s="67"/>
      <c r="I42" s="68"/>
      <c r="J42" s="67"/>
      <c r="K42" s="67"/>
      <c r="L42" s="67"/>
      <c r="M42" s="67"/>
      <c r="N42" s="67"/>
      <c r="O42" s="69"/>
    </row>
    <row r="43" spans="1:15" ht="6.75" customHeight="1" thickBot="1">
      <c r="A43" s="3"/>
      <c r="B43" s="22"/>
      <c r="C43" s="3"/>
      <c r="D43" s="3"/>
      <c r="E43" s="3"/>
      <c r="F43" s="3"/>
      <c r="G43" s="3"/>
      <c r="H43" s="3"/>
      <c r="I43" s="21"/>
      <c r="J43" s="3"/>
      <c r="K43" s="3"/>
      <c r="L43" s="3"/>
      <c r="M43" s="3"/>
      <c r="N43" s="2"/>
      <c r="O43" s="3"/>
    </row>
    <row r="44" spans="1:15" ht="12.75">
      <c r="A44" s="228" t="s">
        <v>59</v>
      </c>
      <c r="B44" s="229"/>
      <c r="C44" s="229"/>
      <c r="D44" s="229"/>
      <c r="E44" s="229"/>
      <c r="F44" s="229"/>
      <c r="G44" s="229"/>
      <c r="H44" s="229"/>
      <c r="I44" s="229"/>
      <c r="J44" s="229"/>
      <c r="K44" s="229"/>
      <c r="L44" s="229"/>
      <c r="M44" s="229"/>
      <c r="N44" s="229"/>
      <c r="O44" s="230"/>
    </row>
    <row r="45" spans="1:15" ht="12.75">
      <c r="A45" s="233" t="s">
        <v>93</v>
      </c>
      <c r="B45" s="234"/>
      <c r="C45" s="234"/>
      <c r="D45" s="234"/>
      <c r="E45" s="234"/>
      <c r="F45" s="234"/>
      <c r="G45" s="234"/>
      <c r="H45" s="234"/>
      <c r="I45" s="234"/>
      <c r="J45" s="234"/>
      <c r="K45" s="234"/>
      <c r="L45" s="234"/>
      <c r="M45" s="234"/>
      <c r="N45" s="234"/>
      <c r="O45" s="235"/>
    </row>
    <row r="46" spans="1:15" ht="5.25" customHeight="1" thickBot="1">
      <c r="A46" s="56"/>
      <c r="B46" s="3"/>
      <c r="C46" s="3"/>
      <c r="D46" s="3"/>
      <c r="E46" s="3"/>
      <c r="F46" s="3"/>
      <c r="G46" s="3"/>
      <c r="H46" s="3"/>
      <c r="I46" s="3"/>
      <c r="J46" s="3"/>
      <c r="K46" s="3"/>
      <c r="L46" s="3"/>
      <c r="M46" s="3"/>
      <c r="N46" s="3"/>
      <c r="O46" s="57"/>
    </row>
    <row r="47" spans="1:15" ht="36" customHeight="1" thickBot="1">
      <c r="A47" s="49" t="s">
        <v>60</v>
      </c>
      <c r="B47" s="284">
        <f>'CONT438 '!B47:E47</f>
        <v>0</v>
      </c>
      <c r="C47" s="284"/>
      <c r="D47" s="284"/>
      <c r="E47" s="284"/>
      <c r="F47" s="143" t="s">
        <v>99</v>
      </c>
      <c r="G47" s="238">
        <f ca="1">TODAY()</f>
        <v>42622</v>
      </c>
      <c r="H47" s="238"/>
      <c r="I47" s="144" t="s">
        <v>61</v>
      </c>
      <c r="J47" s="3"/>
      <c r="K47" s="3"/>
      <c r="L47" s="250"/>
      <c r="M47" s="251"/>
      <c r="N47" s="251"/>
      <c r="O47" s="252"/>
    </row>
    <row r="48" spans="1:15" ht="16.5" customHeight="1" thickBot="1">
      <c r="A48" s="231" t="s">
        <v>62</v>
      </c>
      <c r="B48" s="232"/>
      <c r="C48" s="232"/>
      <c r="D48" s="232"/>
      <c r="E48" s="232"/>
      <c r="F48" s="232"/>
      <c r="G48" s="232"/>
      <c r="H48" s="232"/>
      <c r="I48" s="232"/>
      <c r="J48" s="58"/>
      <c r="K48" s="58"/>
      <c r="L48" s="58"/>
      <c r="M48" s="58"/>
      <c r="N48" s="58"/>
      <c r="O48" s="59"/>
    </row>
    <row r="49" spans="1:15" ht="12.75" customHeight="1">
      <c r="A49" s="145"/>
      <c r="B49" s="145"/>
      <c r="C49" s="145"/>
      <c r="D49" s="145"/>
      <c r="E49" s="145"/>
      <c r="F49" s="145"/>
      <c r="G49" s="145"/>
      <c r="H49" s="145"/>
      <c r="I49" s="145"/>
      <c r="J49" s="145"/>
      <c r="K49" s="145"/>
      <c r="L49" s="147"/>
      <c r="M49" s="147"/>
      <c r="N49" s="147"/>
      <c r="O49" s="147"/>
    </row>
    <row r="51" ht="12.75">
      <c r="H51" s="60"/>
    </row>
  </sheetData>
  <sheetProtection password="C1A2" sheet="1" objects="1" scenarios="1" selectLockedCells="1"/>
  <mergeCells count="78">
    <mergeCell ref="A48:I48"/>
    <mergeCell ref="N37:O37"/>
    <mergeCell ref="A45:O45"/>
    <mergeCell ref="A39:B39"/>
    <mergeCell ref="A40:B40"/>
    <mergeCell ref="A41:B41"/>
    <mergeCell ref="L39:M39"/>
    <mergeCell ref="C39:I39"/>
    <mergeCell ref="A44:O44"/>
    <mergeCell ref="N39:O39"/>
    <mergeCell ref="C41:O41"/>
    <mergeCell ref="G47:H47"/>
    <mergeCell ref="B47:E47"/>
    <mergeCell ref="L47:O47"/>
    <mergeCell ref="C40:O40"/>
    <mergeCell ref="N31:O31"/>
    <mergeCell ref="N36:O36"/>
    <mergeCell ref="N32:O32"/>
    <mergeCell ref="N33:O33"/>
    <mergeCell ref="N34:O34"/>
    <mergeCell ref="N35:O35"/>
    <mergeCell ref="N27:O27"/>
    <mergeCell ref="N28:O28"/>
    <mergeCell ref="N29:O29"/>
    <mergeCell ref="N30:O30"/>
    <mergeCell ref="N23:O23"/>
    <mergeCell ref="N24:O24"/>
    <mergeCell ref="N25:O25"/>
    <mergeCell ref="N26:O26"/>
    <mergeCell ref="N19:O19"/>
    <mergeCell ref="N20:O20"/>
    <mergeCell ref="N21:O21"/>
    <mergeCell ref="N22:O22"/>
    <mergeCell ref="N17:O17"/>
    <mergeCell ref="N18:O18"/>
    <mergeCell ref="L11:O11"/>
    <mergeCell ref="F12:G12"/>
    <mergeCell ref="B11:F11"/>
    <mergeCell ref="D12:E12"/>
    <mergeCell ref="N12:O12"/>
    <mergeCell ref="N13:O13"/>
    <mergeCell ref="N14:O14"/>
    <mergeCell ref="G11:I11"/>
    <mergeCell ref="M1:O1"/>
    <mergeCell ref="A5:B5"/>
    <mergeCell ref="C5:I5"/>
    <mergeCell ref="L5:O5"/>
    <mergeCell ref="A2:H2"/>
    <mergeCell ref="I2:L2"/>
    <mergeCell ref="I3:L3"/>
    <mergeCell ref="I1:L1"/>
    <mergeCell ref="M2:O2"/>
    <mergeCell ref="C4:D4"/>
    <mergeCell ref="M3:O3"/>
    <mergeCell ref="A6:B6"/>
    <mergeCell ref="L6:N6"/>
    <mergeCell ref="E4:G4"/>
    <mergeCell ref="C6:I6"/>
    <mergeCell ref="D10:F10"/>
    <mergeCell ref="D9:F9"/>
    <mergeCell ref="G9:H9"/>
    <mergeCell ref="L4:O4"/>
    <mergeCell ref="C7:H7"/>
    <mergeCell ref="L7:M7"/>
    <mergeCell ref="N7:O7"/>
    <mergeCell ref="N15:O15"/>
    <mergeCell ref="G10:H10"/>
    <mergeCell ref="N16:O16"/>
    <mergeCell ref="L8:M8"/>
    <mergeCell ref="M10:O10"/>
    <mergeCell ref="M9:O9"/>
    <mergeCell ref="A1:H1"/>
    <mergeCell ref="H4:I4"/>
    <mergeCell ref="A3:H3"/>
    <mergeCell ref="A8:B8"/>
    <mergeCell ref="C8:I8"/>
    <mergeCell ref="A4:B4"/>
    <mergeCell ref="A7:B7"/>
  </mergeCells>
  <dataValidations count="2">
    <dataValidation type="list" allowBlank="1" showInputMessage="1" showErrorMessage="1" sqref="F13:F37 D13:D37">
      <formula1>$P$13:$P$20</formula1>
    </dataValidation>
    <dataValidation type="list" allowBlank="1" showInputMessage="1" showErrorMessage="1" sqref="G13:G37">
      <formula1>$E$13:$E$37</formula1>
    </dataValidation>
  </dataValidations>
  <printOptions horizontalCentered="1"/>
  <pageMargins left="0.5905511811023623" right="0.5905511811023623" top="0.5905511811023623" bottom="0.5905511811023623" header="0.5118110236220472" footer="0.5118110236220472"/>
  <pageSetup blackAndWhite="1" fitToHeight="1" fitToWidth="1" horizontalDpi="300" verticalDpi="300" orientation="portrait" paperSize="9" scale="90" r:id="rId3"/>
  <drawing r:id="rId2"/>
  <legacyDrawing r:id="rId1"/>
</worksheet>
</file>

<file path=xl/worksheets/sheet6.xml><?xml version="1.0" encoding="utf-8"?>
<worksheet xmlns="http://schemas.openxmlformats.org/spreadsheetml/2006/main" xmlns:r="http://schemas.openxmlformats.org/officeDocument/2006/relationships">
  <sheetPr codeName="Feuil9">
    <tabColor indexed="12"/>
    <pageSetUpPr fitToPage="1"/>
  </sheetPr>
  <dimension ref="A1:R51"/>
  <sheetViews>
    <sheetView showZeros="0" workbookViewId="0" topLeftCell="A1">
      <selection activeCell="G13" sqref="G13"/>
    </sheetView>
  </sheetViews>
  <sheetFormatPr defaultColWidth="11.421875" defaultRowHeight="12.75"/>
  <cols>
    <col min="1" max="1" width="9.57421875" style="1" customWidth="1"/>
    <col min="2" max="2" width="8.28125" style="5" customWidth="1"/>
    <col min="3" max="3" width="13.421875" style="1" customWidth="1"/>
    <col min="4" max="4" width="4.8515625" style="1" customWidth="1"/>
    <col min="5" max="5" width="5.421875" style="1" customWidth="1"/>
    <col min="6" max="6" width="4.8515625" style="1" customWidth="1"/>
    <col min="7" max="7" width="5.421875" style="1" customWidth="1"/>
    <col min="8" max="8" width="10.00390625" style="1" customWidth="1"/>
    <col min="9" max="9" width="13.421875" style="4" customWidth="1"/>
    <col min="10" max="10" width="6.00390625" style="1" hidden="1" customWidth="1"/>
    <col min="11" max="11" width="6.140625" style="1" hidden="1" customWidth="1"/>
    <col min="12" max="12" width="9.7109375" style="1" customWidth="1"/>
    <col min="13" max="13" width="5.8515625" style="1" customWidth="1"/>
    <col min="14" max="14" width="5.8515625" style="6" customWidth="1"/>
    <col min="15" max="15" width="5.421875" style="1" customWidth="1"/>
    <col min="16" max="16" width="3.28125" style="4" hidden="1" customWidth="1"/>
    <col min="17" max="16384" width="10.00390625" style="1" customWidth="1"/>
  </cols>
  <sheetData>
    <row r="1" spans="1:15" ht="23.25" customHeight="1">
      <c r="A1" s="189" t="s">
        <v>57</v>
      </c>
      <c r="B1" s="190"/>
      <c r="C1" s="190"/>
      <c r="D1" s="190"/>
      <c r="E1" s="190"/>
      <c r="F1" s="190"/>
      <c r="G1" s="190"/>
      <c r="H1" s="191"/>
      <c r="I1" s="186" t="s">
        <v>36</v>
      </c>
      <c r="J1" s="187"/>
      <c r="K1" s="187"/>
      <c r="L1" s="188"/>
      <c r="M1" s="183"/>
      <c r="N1" s="184"/>
      <c r="O1" s="185"/>
    </row>
    <row r="2" spans="1:15" ht="18" customHeight="1">
      <c r="A2" s="206" t="s">
        <v>35</v>
      </c>
      <c r="B2" s="207"/>
      <c r="C2" s="207"/>
      <c r="D2" s="207"/>
      <c r="E2" s="207"/>
      <c r="F2" s="207"/>
      <c r="G2" s="207"/>
      <c r="H2" s="208"/>
      <c r="I2" s="287">
        <f>'CONT438 '!I2:L2</f>
        <v>0</v>
      </c>
      <c r="J2" s="288"/>
      <c r="K2" s="288"/>
      <c r="L2" s="289"/>
      <c r="M2" s="215" t="s">
        <v>69</v>
      </c>
      <c r="N2" s="216"/>
      <c r="O2" s="217"/>
    </row>
    <row r="3" spans="1:15" ht="13.5" customHeight="1" thickBot="1">
      <c r="A3" s="193" t="s">
        <v>34</v>
      </c>
      <c r="B3" s="194"/>
      <c r="C3" s="194"/>
      <c r="D3" s="194"/>
      <c r="E3" s="194"/>
      <c r="F3" s="194"/>
      <c r="G3" s="194"/>
      <c r="H3" s="195"/>
      <c r="I3" s="212"/>
      <c r="J3" s="213"/>
      <c r="K3" s="213"/>
      <c r="L3" s="214"/>
      <c r="M3" s="196"/>
      <c r="N3" s="197"/>
      <c r="O3" s="198"/>
    </row>
    <row r="4" spans="1:15" ht="15" customHeight="1">
      <c r="A4" s="199" t="str">
        <f>IF((C4="")*OR(E4="")*AND(H4=""),(""),("Obligatoire"))</f>
        <v>Obligatoire</v>
      </c>
      <c r="B4" s="200"/>
      <c r="C4" s="255" t="str">
        <f>IF(I2&gt;"",(""),("Votre Indicatif ?"))</f>
        <v>Votre Indicatif ?</v>
      </c>
      <c r="D4" s="255"/>
      <c r="E4" s="255" t="str">
        <f>IF(N7&gt;"",(""),("Votre Locator ?"))</f>
        <v>Votre Locator ?</v>
      </c>
      <c r="F4" s="255"/>
      <c r="G4" s="255"/>
      <c r="H4" s="273">
        <f>IF((LEN(C10)&lt;&gt;4)*AND(J7=TRUE),("Le code envoyé ?"),(""))</f>
      </c>
      <c r="I4" s="273"/>
      <c r="J4" s="8"/>
      <c r="K4" s="8"/>
      <c r="L4" s="154" t="s">
        <v>37</v>
      </c>
      <c r="M4" s="155"/>
      <c r="N4" s="155"/>
      <c r="O4" s="152"/>
    </row>
    <row r="5" spans="1:15" ht="15.75">
      <c r="A5" s="153" t="s">
        <v>43</v>
      </c>
      <c r="B5" s="151"/>
      <c r="C5" s="286">
        <f>'CONT438 '!C5:I5</f>
        <v>0</v>
      </c>
      <c r="D5" s="286"/>
      <c r="E5" s="286"/>
      <c r="F5" s="286"/>
      <c r="G5" s="286"/>
      <c r="H5" s="286"/>
      <c r="I5" s="286"/>
      <c r="J5" s="3"/>
      <c r="K5" s="3"/>
      <c r="L5" s="157" t="s">
        <v>38</v>
      </c>
      <c r="M5" s="158"/>
      <c r="N5" s="158"/>
      <c r="O5" s="205"/>
    </row>
    <row r="6" spans="1:15" ht="17.25" customHeight="1">
      <c r="A6" s="153" t="s">
        <v>44</v>
      </c>
      <c r="B6" s="151"/>
      <c r="C6" s="292">
        <f>'CONT438 '!C6:I6</f>
        <v>0</v>
      </c>
      <c r="D6" s="286"/>
      <c r="E6" s="286"/>
      <c r="F6" s="286"/>
      <c r="G6" s="286"/>
      <c r="H6" s="286"/>
      <c r="I6" s="286"/>
      <c r="J6" s="3"/>
      <c r="K6" s="3"/>
      <c r="L6" s="157" t="s">
        <v>39</v>
      </c>
      <c r="M6" s="158"/>
      <c r="N6" s="158"/>
      <c r="O6" s="118">
        <f>'CONT438 '!O6</f>
        <v>0</v>
      </c>
    </row>
    <row r="7" spans="1:15" ht="17.25" customHeight="1">
      <c r="A7" s="153" t="s">
        <v>45</v>
      </c>
      <c r="B7" s="151"/>
      <c r="C7" s="290">
        <f>'CONT438 '!C7:H7</f>
        <v>0</v>
      </c>
      <c r="D7" s="290"/>
      <c r="E7" s="290"/>
      <c r="F7" s="290"/>
      <c r="G7" s="290"/>
      <c r="H7" s="290"/>
      <c r="I7" s="106"/>
      <c r="J7" s="2" t="b">
        <v>0</v>
      </c>
      <c r="K7" s="2" t="b">
        <v>0</v>
      </c>
      <c r="L7" s="157" t="s">
        <v>40</v>
      </c>
      <c r="M7" s="158"/>
      <c r="N7" s="286">
        <f>'CONT438 '!N7:O7</f>
        <v>0</v>
      </c>
      <c r="O7" s="293"/>
    </row>
    <row r="8" spans="1:15" ht="15.75" thickBot="1">
      <c r="A8" s="153" t="s">
        <v>0</v>
      </c>
      <c r="B8" s="151"/>
      <c r="C8" s="291">
        <f>'CONT438 '!C8:I8</f>
        <v>0</v>
      </c>
      <c r="D8" s="291"/>
      <c r="E8" s="291"/>
      <c r="F8" s="291"/>
      <c r="G8" s="291"/>
      <c r="H8" s="291"/>
      <c r="I8" s="291"/>
      <c r="J8" s="39" t="e">
        <f>180-1/24-(CODE(UPPER(MID(N7,1,1)))-65)*20-MID(N7,3,1)*2-(CODE(UPPER(MID(N7,5,1)))-65)/12</f>
        <v>#VALUE!</v>
      </c>
      <c r="K8" s="39" t="e">
        <f>-90+1/48+(CODE(UPPER(MID(N7,2,1)))-65)*10+MID(N7,4,1)*1+(CODE(UPPER(MID(N7,6,1)))-65)/24</f>
        <v>#VALUE!</v>
      </c>
      <c r="L8" s="157" t="s">
        <v>41</v>
      </c>
      <c r="M8" s="158"/>
      <c r="N8" s="107">
        <f>'CONT438 '!N8</f>
        <v>0</v>
      </c>
      <c r="O8" s="70" t="s">
        <v>42</v>
      </c>
    </row>
    <row r="9" spans="1:15" ht="19.5" customHeight="1">
      <c r="A9" s="79" t="s">
        <v>46</v>
      </c>
      <c r="B9" s="78" t="s">
        <v>47</v>
      </c>
      <c r="C9" s="136" t="s">
        <v>48</v>
      </c>
      <c r="D9" s="166" t="s">
        <v>96</v>
      </c>
      <c r="E9" s="167"/>
      <c r="F9" s="167"/>
      <c r="G9" s="167" t="s">
        <v>95</v>
      </c>
      <c r="H9" s="167"/>
      <c r="I9" s="114" t="s">
        <v>97</v>
      </c>
      <c r="J9" s="24"/>
      <c r="K9" s="41">
        <f>MATCH(I10,L13:L37,0)</f>
        <v>1</v>
      </c>
      <c r="L9" s="77" t="s">
        <v>70</v>
      </c>
      <c r="M9" s="176" t="s">
        <v>71</v>
      </c>
      <c r="N9" s="177"/>
      <c r="O9" s="178"/>
    </row>
    <row r="10" spans="1:15" ht="21.75" customHeight="1" thickBot="1">
      <c r="A10" s="84" t="s">
        <v>77</v>
      </c>
      <c r="B10" s="88">
        <f>IF((LEN(C10)=4)*AND(J7=TRUE,K7=TRUE),(1),(2))</f>
        <v>2</v>
      </c>
      <c r="C10" s="115"/>
      <c r="D10" s="169">
        <f ca="1">OFFSET(C12,K9,0,1,)</f>
        <v>0</v>
      </c>
      <c r="E10" s="163"/>
      <c r="F10" s="163"/>
      <c r="G10" s="163">
        <f ca="1">OFFSET(I12,K9,0,1,)</f>
        <v>0</v>
      </c>
      <c r="H10" s="164"/>
      <c r="I10" s="111">
        <f>MAX(L13:L37)</f>
        <v>0</v>
      </c>
      <c r="J10" s="55">
        <v>5</v>
      </c>
      <c r="K10" s="55">
        <v>10</v>
      </c>
      <c r="L10" s="73">
        <f>COUNTA(I13:I37)</f>
        <v>0</v>
      </c>
      <c r="M10" s="173">
        <f>SUM(N13:N37)</f>
        <v>0</v>
      </c>
      <c r="N10" s="174"/>
      <c r="O10" s="175"/>
    </row>
    <row r="11" spans="1:15" ht="13.5" customHeight="1" thickBot="1">
      <c r="A11" s="130" t="str">
        <f>IF((J7=FALSE)*AND(K7=FALSE),("QRV ?"),(""))</f>
        <v>QRV ?</v>
      </c>
      <c r="B11" s="170" t="str">
        <f>IF(C5&gt;(""),(""),("Le Concours n'est pas renseigné ?"))</f>
        <v>Le Concours n'est pas renseigné ?</v>
      </c>
      <c r="C11" s="170"/>
      <c r="D11" s="170"/>
      <c r="E11" s="170"/>
      <c r="F11" s="170"/>
      <c r="G11" s="168" t="str">
        <f>IF(C6&gt;(""),(""),("Dates du concours ?"))</f>
        <v>Dates du concours ?</v>
      </c>
      <c r="H11" s="168"/>
      <c r="I11" s="168"/>
      <c r="J11" s="113"/>
      <c r="K11" s="113"/>
      <c r="L11" s="168" t="str">
        <f>IF(O6&gt;"",(""),("Département n° ?"))</f>
        <v>Département n° ?</v>
      </c>
      <c r="M11" s="168"/>
      <c r="N11" s="168"/>
      <c r="O11" s="168"/>
    </row>
    <row r="12" spans="1:15" ht="21.75" customHeight="1" thickBot="1">
      <c r="A12" s="119" t="s">
        <v>56</v>
      </c>
      <c r="B12" s="120" t="s">
        <v>2</v>
      </c>
      <c r="C12" s="121" t="s">
        <v>55</v>
      </c>
      <c r="D12" s="268" t="s">
        <v>54</v>
      </c>
      <c r="E12" s="270"/>
      <c r="F12" s="268" t="s">
        <v>53</v>
      </c>
      <c r="G12" s="269"/>
      <c r="H12" s="122" t="s">
        <v>52</v>
      </c>
      <c r="I12" s="121" t="s">
        <v>51</v>
      </c>
      <c r="J12" s="123"/>
      <c r="K12" s="124"/>
      <c r="L12" s="122" t="s">
        <v>1</v>
      </c>
      <c r="M12" s="125" t="s">
        <v>49</v>
      </c>
      <c r="N12" s="257" t="s">
        <v>50</v>
      </c>
      <c r="O12" s="258"/>
    </row>
    <row r="13" spans="1:18" ht="15.75" customHeight="1">
      <c r="A13" s="126"/>
      <c r="B13" s="25"/>
      <c r="C13" s="52"/>
      <c r="D13" s="26"/>
      <c r="E13" s="27" t="s">
        <v>3</v>
      </c>
      <c r="F13" s="26"/>
      <c r="G13" s="28"/>
      <c r="H13" s="40"/>
      <c r="I13" s="50"/>
      <c r="J13" s="29" t="e">
        <f aca="true" t="shared" si="0" ref="J13:J37">180-1/24-(CODE(UPPER(MID(I13,1,1)))-65)*20-MID(I13,3,1)*2-(CODE(UPPER(MID(I13,5,1)))-65)/12</f>
        <v>#VALUE!</v>
      </c>
      <c r="K13" s="29" t="e">
        <f aca="true" t="shared" si="1" ref="K13:K37">-90+1/48+(CODE(UPPER(MID(I13,2,1)))-65)*10+MID(I13,4,1)*1+(CODE(UPPER(MID(I13,6,1)))-65)/24</f>
        <v>#VALUE!</v>
      </c>
      <c r="L13" s="108">
        <f>IF(($I$2&gt;"")*AND($H$4="",$A$11="",I13&gt;""),(180/PI())*111.317*ACOS(SIN($K$8*PI()/180)*SIN(K13*PI()/180)+COS($K$8*PI()/180)*COS(K13*PI()/180)*COS(J13*PI()/180-$J$8*PI()/180)),(0))</f>
        <v>0</v>
      </c>
      <c r="M13" s="135">
        <f>ISTEXT(C13)*IF((LEN(H13)=4)*AND($B$10&lt;(2),D13&gt;"B1",F13&gt;"B1"),($K$10),($J$10))</f>
        <v>0</v>
      </c>
      <c r="N13" s="253">
        <f>IF(($J$7=FALSE)*AND(LEN(H13)&lt;&gt;4),(("")),(ROUND(L13,0)*M13))</f>
      </c>
      <c r="O13" s="254"/>
      <c r="P13" s="4">
        <v>59</v>
      </c>
      <c r="Q13" s="15"/>
      <c r="R13" s="16"/>
    </row>
    <row r="14" spans="1:16" ht="15.75" customHeight="1">
      <c r="A14" s="75"/>
      <c r="B14" s="9"/>
      <c r="C14" s="54"/>
      <c r="D14" s="10"/>
      <c r="E14" s="11" t="s">
        <v>4</v>
      </c>
      <c r="F14" s="10"/>
      <c r="G14" s="12"/>
      <c r="H14" s="17"/>
      <c r="I14" s="13"/>
      <c r="J14" s="14" t="e">
        <f t="shared" si="0"/>
        <v>#VALUE!</v>
      </c>
      <c r="K14" s="14" t="e">
        <f t="shared" si="1"/>
        <v>#VALUE!</v>
      </c>
      <c r="L14" s="108">
        <f aca="true" t="shared" si="2" ref="L14:L37">IF(($I$2&gt;"")*AND($H$4="",$A$11="",I14&gt;""),(180/PI())*111.317*ACOS(SIN($K$8*PI()/180)*SIN(K14*PI()/180)+COS($K$8*PI()/180)*COS(K14*PI()/180)*COS(J14*PI()/180-$J$8*PI()/180)),(0))</f>
        <v>0</v>
      </c>
      <c r="M14" s="135">
        <f aca="true" t="shared" si="3" ref="M14:M37">ISTEXT(C14)*IF((LEN(H14)=4)*AND($B$10&lt;(2),D14&gt;"B1",F14&gt;"B1"),($K$10),($J$10))</f>
        <v>0</v>
      </c>
      <c r="N14" s="253">
        <f aca="true" t="shared" si="4" ref="N14:N37">IF(($J$7=FALSE)*AND(LEN(H14)&lt;&gt;4),(("")),(ROUND(L14,0)*M14))</f>
      </c>
      <c r="O14" s="254"/>
      <c r="P14" s="4" t="s">
        <v>5</v>
      </c>
    </row>
    <row r="15" spans="1:16" ht="15.75" customHeight="1">
      <c r="A15" s="75"/>
      <c r="B15" s="9"/>
      <c r="C15" s="54"/>
      <c r="D15" s="10"/>
      <c r="E15" s="11" t="s">
        <v>6</v>
      </c>
      <c r="F15" s="10"/>
      <c r="G15" s="12"/>
      <c r="H15" s="17"/>
      <c r="I15" s="13"/>
      <c r="J15" s="14" t="e">
        <f t="shared" si="0"/>
        <v>#VALUE!</v>
      </c>
      <c r="K15" s="14" t="e">
        <f t="shared" si="1"/>
        <v>#VALUE!</v>
      </c>
      <c r="L15" s="108">
        <f t="shared" si="2"/>
        <v>0</v>
      </c>
      <c r="M15" s="135">
        <f t="shared" si="3"/>
        <v>0</v>
      </c>
      <c r="N15" s="253">
        <f t="shared" si="4"/>
      </c>
      <c r="O15" s="254"/>
      <c r="P15" s="4" t="s">
        <v>7</v>
      </c>
    </row>
    <row r="16" spans="1:16" ht="15.75" customHeight="1">
      <c r="A16" s="75"/>
      <c r="B16" s="9"/>
      <c r="C16" s="54"/>
      <c r="D16" s="10"/>
      <c r="E16" s="11" t="s">
        <v>8</v>
      </c>
      <c r="F16" s="10"/>
      <c r="G16" s="12"/>
      <c r="H16" s="17"/>
      <c r="I16" s="13"/>
      <c r="J16" s="14" t="e">
        <f t="shared" si="0"/>
        <v>#VALUE!</v>
      </c>
      <c r="K16" s="14" t="e">
        <f t="shared" si="1"/>
        <v>#VALUE!</v>
      </c>
      <c r="L16" s="108">
        <f t="shared" si="2"/>
        <v>0</v>
      </c>
      <c r="M16" s="135">
        <f t="shared" si="3"/>
        <v>0</v>
      </c>
      <c r="N16" s="253">
        <f t="shared" si="4"/>
      </c>
      <c r="O16" s="254"/>
      <c r="P16" s="4" t="s">
        <v>9</v>
      </c>
    </row>
    <row r="17" spans="1:16" ht="15.75" customHeight="1">
      <c r="A17" s="75"/>
      <c r="B17" s="9"/>
      <c r="C17" s="54"/>
      <c r="D17" s="10"/>
      <c r="E17" s="11" t="s">
        <v>10</v>
      </c>
      <c r="F17" s="10"/>
      <c r="G17" s="12"/>
      <c r="H17" s="17"/>
      <c r="I17" s="13"/>
      <c r="J17" s="14" t="e">
        <f t="shared" si="0"/>
        <v>#VALUE!</v>
      </c>
      <c r="K17" s="14" t="e">
        <f t="shared" si="1"/>
        <v>#VALUE!</v>
      </c>
      <c r="L17" s="108">
        <f t="shared" si="2"/>
        <v>0</v>
      </c>
      <c r="M17" s="135">
        <f t="shared" si="3"/>
        <v>0</v>
      </c>
      <c r="N17" s="253">
        <f t="shared" si="4"/>
      </c>
      <c r="O17" s="254"/>
      <c r="P17" s="4" t="s">
        <v>11</v>
      </c>
    </row>
    <row r="18" spans="1:16" ht="15.75" customHeight="1">
      <c r="A18" s="75"/>
      <c r="B18" s="9"/>
      <c r="C18" s="54"/>
      <c r="D18" s="10"/>
      <c r="E18" s="11" t="s">
        <v>12</v>
      </c>
      <c r="F18" s="10"/>
      <c r="G18" s="12"/>
      <c r="H18" s="17"/>
      <c r="I18" s="13"/>
      <c r="J18" s="14" t="e">
        <f t="shared" si="0"/>
        <v>#VALUE!</v>
      </c>
      <c r="K18" s="14" t="e">
        <f t="shared" si="1"/>
        <v>#VALUE!</v>
      </c>
      <c r="L18" s="108">
        <f t="shared" si="2"/>
        <v>0</v>
      </c>
      <c r="M18" s="135">
        <f t="shared" si="3"/>
        <v>0</v>
      </c>
      <c r="N18" s="253">
        <f t="shared" si="4"/>
      </c>
      <c r="O18" s="254"/>
      <c r="P18" s="4" t="s">
        <v>13</v>
      </c>
    </row>
    <row r="19" spans="1:16" ht="15.75" customHeight="1">
      <c r="A19" s="75"/>
      <c r="B19" s="9"/>
      <c r="C19" s="54"/>
      <c r="D19" s="10"/>
      <c r="E19" s="11" t="s">
        <v>14</v>
      </c>
      <c r="F19" s="10"/>
      <c r="G19" s="12"/>
      <c r="H19" s="17"/>
      <c r="I19" s="13"/>
      <c r="J19" s="14" t="e">
        <f t="shared" si="0"/>
        <v>#VALUE!</v>
      </c>
      <c r="K19" s="14" t="e">
        <f t="shared" si="1"/>
        <v>#VALUE!</v>
      </c>
      <c r="L19" s="108">
        <f t="shared" si="2"/>
        <v>0</v>
      </c>
      <c r="M19" s="135">
        <f t="shared" si="3"/>
        <v>0</v>
      </c>
      <c r="N19" s="253">
        <f t="shared" si="4"/>
      </c>
      <c r="O19" s="254"/>
      <c r="P19" s="4" t="s">
        <v>15</v>
      </c>
    </row>
    <row r="20" spans="1:15" ht="15.75" customHeight="1">
      <c r="A20" s="75"/>
      <c r="B20" s="9"/>
      <c r="C20" s="54"/>
      <c r="D20" s="10"/>
      <c r="E20" s="11" t="s">
        <v>16</v>
      </c>
      <c r="F20" s="10"/>
      <c r="G20" s="12"/>
      <c r="H20" s="17"/>
      <c r="I20" s="13"/>
      <c r="J20" s="14" t="e">
        <f t="shared" si="0"/>
        <v>#VALUE!</v>
      </c>
      <c r="K20" s="14" t="e">
        <f t="shared" si="1"/>
        <v>#VALUE!</v>
      </c>
      <c r="L20" s="108">
        <f t="shared" si="2"/>
        <v>0</v>
      </c>
      <c r="M20" s="135">
        <f t="shared" si="3"/>
        <v>0</v>
      </c>
      <c r="N20" s="253">
        <f t="shared" si="4"/>
      </c>
      <c r="O20" s="254"/>
    </row>
    <row r="21" spans="1:15" ht="15.75" customHeight="1">
      <c r="A21" s="75"/>
      <c r="B21" s="9"/>
      <c r="C21" s="54"/>
      <c r="D21" s="10"/>
      <c r="E21" s="11" t="s">
        <v>17</v>
      </c>
      <c r="F21" s="10"/>
      <c r="G21" s="12"/>
      <c r="H21" s="17"/>
      <c r="I21" s="13"/>
      <c r="J21" s="14" t="e">
        <f t="shared" si="0"/>
        <v>#VALUE!</v>
      </c>
      <c r="K21" s="14" t="e">
        <f t="shared" si="1"/>
        <v>#VALUE!</v>
      </c>
      <c r="L21" s="108">
        <f t="shared" si="2"/>
        <v>0</v>
      </c>
      <c r="M21" s="135">
        <f t="shared" si="3"/>
        <v>0</v>
      </c>
      <c r="N21" s="253">
        <f t="shared" si="4"/>
      </c>
      <c r="O21" s="254"/>
    </row>
    <row r="22" spans="1:15" ht="15.75" customHeight="1">
      <c r="A22" s="75"/>
      <c r="B22" s="9"/>
      <c r="C22" s="54"/>
      <c r="D22" s="10"/>
      <c r="E22" s="11" t="s">
        <v>18</v>
      </c>
      <c r="F22" s="10"/>
      <c r="G22" s="12"/>
      <c r="H22" s="17"/>
      <c r="I22" s="13"/>
      <c r="J22" s="14" t="e">
        <f t="shared" si="0"/>
        <v>#VALUE!</v>
      </c>
      <c r="K22" s="14" t="e">
        <f t="shared" si="1"/>
        <v>#VALUE!</v>
      </c>
      <c r="L22" s="108">
        <f t="shared" si="2"/>
        <v>0</v>
      </c>
      <c r="M22" s="135">
        <f t="shared" si="3"/>
        <v>0</v>
      </c>
      <c r="N22" s="253">
        <f t="shared" si="4"/>
      </c>
      <c r="O22" s="254"/>
    </row>
    <row r="23" spans="1:15" ht="15.75" customHeight="1">
      <c r="A23" s="75"/>
      <c r="B23" s="9"/>
      <c r="C23" s="54"/>
      <c r="D23" s="10"/>
      <c r="E23" s="11" t="s">
        <v>19</v>
      </c>
      <c r="F23" s="10"/>
      <c r="G23" s="12"/>
      <c r="H23" s="17"/>
      <c r="I23" s="13"/>
      <c r="J23" s="14" t="e">
        <f t="shared" si="0"/>
        <v>#VALUE!</v>
      </c>
      <c r="K23" s="14" t="e">
        <f t="shared" si="1"/>
        <v>#VALUE!</v>
      </c>
      <c r="L23" s="108">
        <f t="shared" si="2"/>
        <v>0</v>
      </c>
      <c r="M23" s="135">
        <f t="shared" si="3"/>
        <v>0</v>
      </c>
      <c r="N23" s="253">
        <f t="shared" si="4"/>
      </c>
      <c r="O23" s="254"/>
    </row>
    <row r="24" spans="1:15" ht="15.75" customHeight="1">
      <c r="A24" s="75"/>
      <c r="B24" s="9"/>
      <c r="C24" s="54"/>
      <c r="D24" s="10"/>
      <c r="E24" s="11" t="s">
        <v>20</v>
      </c>
      <c r="F24" s="10"/>
      <c r="G24" s="12"/>
      <c r="H24" s="17"/>
      <c r="I24" s="13"/>
      <c r="J24" s="14" t="e">
        <f t="shared" si="0"/>
        <v>#VALUE!</v>
      </c>
      <c r="K24" s="14" t="e">
        <f t="shared" si="1"/>
        <v>#VALUE!</v>
      </c>
      <c r="L24" s="108">
        <f t="shared" si="2"/>
        <v>0</v>
      </c>
      <c r="M24" s="135">
        <f t="shared" si="3"/>
        <v>0</v>
      </c>
      <c r="N24" s="253">
        <f t="shared" si="4"/>
      </c>
      <c r="O24" s="254"/>
    </row>
    <row r="25" spans="1:15" ht="15.75" customHeight="1">
      <c r="A25" s="75"/>
      <c r="B25" s="9"/>
      <c r="C25" s="54"/>
      <c r="D25" s="10"/>
      <c r="E25" s="11" t="s">
        <v>21</v>
      </c>
      <c r="F25" s="10"/>
      <c r="G25" s="12"/>
      <c r="H25" s="17"/>
      <c r="I25" s="13"/>
      <c r="J25" s="14" t="e">
        <f t="shared" si="0"/>
        <v>#VALUE!</v>
      </c>
      <c r="K25" s="14" t="e">
        <f t="shared" si="1"/>
        <v>#VALUE!</v>
      </c>
      <c r="L25" s="108">
        <f t="shared" si="2"/>
        <v>0</v>
      </c>
      <c r="M25" s="135">
        <f t="shared" si="3"/>
        <v>0</v>
      </c>
      <c r="N25" s="253">
        <f t="shared" si="4"/>
      </c>
      <c r="O25" s="254"/>
    </row>
    <row r="26" spans="1:15" ht="15.75" customHeight="1">
      <c r="A26" s="75"/>
      <c r="B26" s="9"/>
      <c r="C26" s="54"/>
      <c r="D26" s="10"/>
      <c r="E26" s="11" t="s">
        <v>22</v>
      </c>
      <c r="F26" s="10"/>
      <c r="G26" s="12"/>
      <c r="H26" s="17"/>
      <c r="I26" s="13"/>
      <c r="J26" s="14" t="e">
        <f t="shared" si="0"/>
        <v>#VALUE!</v>
      </c>
      <c r="K26" s="14" t="e">
        <f t="shared" si="1"/>
        <v>#VALUE!</v>
      </c>
      <c r="L26" s="108">
        <f t="shared" si="2"/>
        <v>0</v>
      </c>
      <c r="M26" s="135">
        <f t="shared" si="3"/>
        <v>0</v>
      </c>
      <c r="N26" s="253">
        <f t="shared" si="4"/>
      </c>
      <c r="O26" s="254"/>
    </row>
    <row r="27" spans="1:15" ht="15.75" customHeight="1">
      <c r="A27" s="75"/>
      <c r="B27" s="9"/>
      <c r="C27" s="54"/>
      <c r="D27" s="10"/>
      <c r="E27" s="11" t="s">
        <v>23</v>
      </c>
      <c r="F27" s="10"/>
      <c r="G27" s="12"/>
      <c r="H27" s="17"/>
      <c r="I27" s="13"/>
      <c r="J27" s="14" t="e">
        <f t="shared" si="0"/>
        <v>#VALUE!</v>
      </c>
      <c r="K27" s="14" t="e">
        <f t="shared" si="1"/>
        <v>#VALUE!</v>
      </c>
      <c r="L27" s="108">
        <f t="shared" si="2"/>
        <v>0</v>
      </c>
      <c r="M27" s="135">
        <f t="shared" si="3"/>
        <v>0</v>
      </c>
      <c r="N27" s="253">
        <f t="shared" si="4"/>
      </c>
      <c r="O27" s="254"/>
    </row>
    <row r="28" spans="1:15" ht="15.75" customHeight="1">
      <c r="A28" s="75"/>
      <c r="B28" s="9"/>
      <c r="C28" s="54"/>
      <c r="D28" s="10"/>
      <c r="E28" s="11" t="s">
        <v>24</v>
      </c>
      <c r="F28" s="10"/>
      <c r="G28" s="12"/>
      <c r="H28" s="17"/>
      <c r="I28" s="13"/>
      <c r="J28" s="14" t="e">
        <f t="shared" si="0"/>
        <v>#VALUE!</v>
      </c>
      <c r="K28" s="14" t="e">
        <f t="shared" si="1"/>
        <v>#VALUE!</v>
      </c>
      <c r="L28" s="108">
        <f t="shared" si="2"/>
        <v>0</v>
      </c>
      <c r="M28" s="135">
        <f t="shared" si="3"/>
        <v>0</v>
      </c>
      <c r="N28" s="253">
        <f t="shared" si="4"/>
      </c>
      <c r="O28" s="254"/>
    </row>
    <row r="29" spans="1:15" ht="15.75" customHeight="1">
      <c r="A29" s="75"/>
      <c r="B29" s="9"/>
      <c r="C29" s="54"/>
      <c r="D29" s="10"/>
      <c r="E29" s="11" t="s">
        <v>25</v>
      </c>
      <c r="F29" s="10"/>
      <c r="G29" s="12"/>
      <c r="H29" s="17"/>
      <c r="I29" s="13"/>
      <c r="J29" s="14" t="e">
        <f t="shared" si="0"/>
        <v>#VALUE!</v>
      </c>
      <c r="K29" s="14" t="e">
        <f t="shared" si="1"/>
        <v>#VALUE!</v>
      </c>
      <c r="L29" s="108">
        <f t="shared" si="2"/>
        <v>0</v>
      </c>
      <c r="M29" s="135">
        <f t="shared" si="3"/>
        <v>0</v>
      </c>
      <c r="N29" s="253">
        <f t="shared" si="4"/>
      </c>
      <c r="O29" s="254"/>
    </row>
    <row r="30" spans="1:15" ht="15.75" customHeight="1">
      <c r="A30" s="75"/>
      <c r="B30" s="9"/>
      <c r="C30" s="54"/>
      <c r="D30" s="10"/>
      <c r="E30" s="11" t="s">
        <v>26</v>
      </c>
      <c r="F30" s="10"/>
      <c r="G30" s="12"/>
      <c r="H30" s="17"/>
      <c r="I30" s="13"/>
      <c r="J30" s="14" t="e">
        <f t="shared" si="0"/>
        <v>#VALUE!</v>
      </c>
      <c r="K30" s="14" t="e">
        <f t="shared" si="1"/>
        <v>#VALUE!</v>
      </c>
      <c r="L30" s="108">
        <f t="shared" si="2"/>
        <v>0</v>
      </c>
      <c r="M30" s="135">
        <f t="shared" si="3"/>
        <v>0</v>
      </c>
      <c r="N30" s="253">
        <f t="shared" si="4"/>
      </c>
      <c r="O30" s="254"/>
    </row>
    <row r="31" spans="1:15" ht="15.75" customHeight="1">
      <c r="A31" s="75"/>
      <c r="B31" s="9"/>
      <c r="C31" s="54"/>
      <c r="D31" s="10"/>
      <c r="E31" s="11" t="s">
        <v>27</v>
      </c>
      <c r="F31" s="10"/>
      <c r="G31" s="12"/>
      <c r="H31" s="17"/>
      <c r="I31" s="13"/>
      <c r="J31" s="14" t="e">
        <f t="shared" si="0"/>
        <v>#VALUE!</v>
      </c>
      <c r="K31" s="14" t="e">
        <f t="shared" si="1"/>
        <v>#VALUE!</v>
      </c>
      <c r="L31" s="108">
        <f t="shared" si="2"/>
        <v>0</v>
      </c>
      <c r="M31" s="135">
        <f t="shared" si="3"/>
        <v>0</v>
      </c>
      <c r="N31" s="253">
        <f t="shared" si="4"/>
      </c>
      <c r="O31" s="254"/>
    </row>
    <row r="32" spans="1:15" ht="15.75" customHeight="1">
      <c r="A32" s="75"/>
      <c r="B32" s="9"/>
      <c r="C32" s="54"/>
      <c r="D32" s="10"/>
      <c r="E32" s="11" t="s">
        <v>28</v>
      </c>
      <c r="F32" s="10"/>
      <c r="G32" s="12"/>
      <c r="H32" s="17"/>
      <c r="I32" s="13"/>
      <c r="J32" s="14" t="e">
        <f t="shared" si="0"/>
        <v>#VALUE!</v>
      </c>
      <c r="K32" s="14" t="e">
        <f t="shared" si="1"/>
        <v>#VALUE!</v>
      </c>
      <c r="L32" s="108">
        <f t="shared" si="2"/>
        <v>0</v>
      </c>
      <c r="M32" s="135">
        <f t="shared" si="3"/>
        <v>0</v>
      </c>
      <c r="N32" s="253">
        <f t="shared" si="4"/>
      </c>
      <c r="O32" s="254"/>
    </row>
    <row r="33" spans="1:15" ht="15.75" customHeight="1">
      <c r="A33" s="75"/>
      <c r="B33" s="9"/>
      <c r="C33" s="54"/>
      <c r="D33" s="18"/>
      <c r="E33" s="19" t="s">
        <v>29</v>
      </c>
      <c r="F33" s="20"/>
      <c r="G33" s="12"/>
      <c r="H33" s="17"/>
      <c r="I33" s="13"/>
      <c r="J33" s="14" t="e">
        <f t="shared" si="0"/>
        <v>#VALUE!</v>
      </c>
      <c r="K33" s="14" t="e">
        <f t="shared" si="1"/>
        <v>#VALUE!</v>
      </c>
      <c r="L33" s="108">
        <f t="shared" si="2"/>
        <v>0</v>
      </c>
      <c r="M33" s="135">
        <f t="shared" si="3"/>
        <v>0</v>
      </c>
      <c r="N33" s="253">
        <f t="shared" si="4"/>
      </c>
      <c r="O33" s="254"/>
    </row>
    <row r="34" spans="1:15" ht="15.75" customHeight="1">
      <c r="A34" s="75"/>
      <c r="B34" s="9"/>
      <c r="C34" s="54"/>
      <c r="D34" s="18"/>
      <c r="E34" s="19" t="s">
        <v>30</v>
      </c>
      <c r="F34" s="20"/>
      <c r="G34" s="12"/>
      <c r="H34" s="17"/>
      <c r="I34" s="13"/>
      <c r="J34" s="14" t="e">
        <f t="shared" si="0"/>
        <v>#VALUE!</v>
      </c>
      <c r="K34" s="14" t="e">
        <f t="shared" si="1"/>
        <v>#VALUE!</v>
      </c>
      <c r="L34" s="108">
        <f t="shared" si="2"/>
        <v>0</v>
      </c>
      <c r="M34" s="135">
        <f t="shared" si="3"/>
        <v>0</v>
      </c>
      <c r="N34" s="253">
        <f t="shared" si="4"/>
      </c>
      <c r="O34" s="254"/>
    </row>
    <row r="35" spans="1:15" ht="15.75" customHeight="1">
      <c r="A35" s="75"/>
      <c r="B35" s="9"/>
      <c r="C35" s="54"/>
      <c r="D35" s="18"/>
      <c r="E35" s="19" t="s">
        <v>31</v>
      </c>
      <c r="F35" s="20"/>
      <c r="G35" s="12"/>
      <c r="H35" s="17"/>
      <c r="I35" s="13"/>
      <c r="J35" s="14" t="e">
        <f t="shared" si="0"/>
        <v>#VALUE!</v>
      </c>
      <c r="K35" s="14" t="e">
        <f t="shared" si="1"/>
        <v>#VALUE!</v>
      </c>
      <c r="L35" s="108">
        <f t="shared" si="2"/>
        <v>0</v>
      </c>
      <c r="M35" s="135">
        <f t="shared" si="3"/>
        <v>0</v>
      </c>
      <c r="N35" s="253">
        <f t="shared" si="4"/>
      </c>
      <c r="O35" s="254"/>
    </row>
    <row r="36" spans="1:15" ht="15.75" customHeight="1">
      <c r="A36" s="75"/>
      <c r="B36" s="9"/>
      <c r="C36" s="54"/>
      <c r="D36" s="18"/>
      <c r="E36" s="19" t="s">
        <v>32</v>
      </c>
      <c r="F36" s="20"/>
      <c r="G36" s="12"/>
      <c r="H36" s="17"/>
      <c r="I36" s="13"/>
      <c r="J36" s="14" t="e">
        <f t="shared" si="0"/>
        <v>#VALUE!</v>
      </c>
      <c r="K36" s="14" t="e">
        <f t="shared" si="1"/>
        <v>#VALUE!</v>
      </c>
      <c r="L36" s="108">
        <f t="shared" si="2"/>
        <v>0</v>
      </c>
      <c r="M36" s="135">
        <f t="shared" si="3"/>
        <v>0</v>
      </c>
      <c r="N36" s="253">
        <f t="shared" si="4"/>
      </c>
      <c r="O36" s="254"/>
    </row>
    <row r="37" spans="1:15" ht="15.75" customHeight="1" thickBot="1">
      <c r="A37" s="76"/>
      <c r="B37" s="30"/>
      <c r="C37" s="110"/>
      <c r="D37" s="31"/>
      <c r="E37" s="32" t="s">
        <v>33</v>
      </c>
      <c r="F37" s="33"/>
      <c r="G37" s="34"/>
      <c r="H37" s="35"/>
      <c r="I37" s="36"/>
      <c r="J37" s="37" t="e">
        <f t="shared" si="0"/>
        <v>#VALUE!</v>
      </c>
      <c r="K37" s="37" t="e">
        <f t="shared" si="1"/>
        <v>#VALUE!</v>
      </c>
      <c r="L37" s="85">
        <f t="shared" si="2"/>
        <v>0</v>
      </c>
      <c r="M37" s="109">
        <f t="shared" si="3"/>
        <v>0</v>
      </c>
      <c r="N37" s="242">
        <f t="shared" si="4"/>
      </c>
      <c r="O37" s="243"/>
    </row>
    <row r="38" spans="1:15" ht="7.5" customHeight="1" thickBot="1">
      <c r="A38" s="7"/>
      <c r="B38" s="38"/>
      <c r="C38" s="7"/>
      <c r="D38" s="7"/>
      <c r="E38" s="7"/>
      <c r="F38" s="7"/>
      <c r="G38" s="7"/>
      <c r="H38" s="7"/>
      <c r="I38" s="23"/>
      <c r="J38" s="7"/>
      <c r="K38" s="7"/>
      <c r="L38" s="7"/>
      <c r="M38" s="7"/>
      <c r="N38" s="42"/>
      <c r="O38" s="7"/>
    </row>
    <row r="39" spans="1:15" ht="15.75" customHeight="1">
      <c r="A39" s="223" t="s">
        <v>66</v>
      </c>
      <c r="B39" s="224"/>
      <c r="C39" s="285"/>
      <c r="D39" s="285"/>
      <c r="E39" s="285"/>
      <c r="F39" s="285"/>
      <c r="G39" s="285"/>
      <c r="H39" s="285"/>
      <c r="I39" s="285"/>
      <c r="J39" s="64"/>
      <c r="K39" s="64"/>
      <c r="L39" s="155" t="s">
        <v>65</v>
      </c>
      <c r="M39" s="155"/>
      <c r="N39" s="245"/>
      <c r="O39" s="246"/>
    </row>
    <row r="40" spans="1:15" ht="15" customHeight="1">
      <c r="A40" s="225" t="s">
        <v>63</v>
      </c>
      <c r="B40" s="226"/>
      <c r="C40" s="282"/>
      <c r="D40" s="282"/>
      <c r="E40" s="282"/>
      <c r="F40" s="282"/>
      <c r="G40" s="282"/>
      <c r="H40" s="282"/>
      <c r="I40" s="282"/>
      <c r="J40" s="282"/>
      <c r="K40" s="282"/>
      <c r="L40" s="282"/>
      <c r="M40" s="282"/>
      <c r="N40" s="282"/>
      <c r="O40" s="283"/>
    </row>
    <row r="41" spans="1:15" ht="15.75" customHeight="1">
      <c r="A41" s="225" t="s">
        <v>64</v>
      </c>
      <c r="B41" s="226"/>
      <c r="C41" s="282"/>
      <c r="D41" s="282"/>
      <c r="E41" s="282"/>
      <c r="F41" s="282"/>
      <c r="G41" s="282"/>
      <c r="H41" s="282"/>
      <c r="I41" s="282"/>
      <c r="J41" s="282"/>
      <c r="K41" s="282"/>
      <c r="L41" s="282"/>
      <c r="M41" s="282"/>
      <c r="N41" s="282"/>
      <c r="O41" s="283"/>
    </row>
    <row r="42" spans="1:15" ht="6.75" customHeight="1" thickBot="1">
      <c r="A42" s="65"/>
      <c r="B42" s="66"/>
      <c r="C42" s="67"/>
      <c r="D42" s="67"/>
      <c r="E42" s="67"/>
      <c r="F42" s="67"/>
      <c r="G42" s="67"/>
      <c r="H42" s="67"/>
      <c r="I42" s="68"/>
      <c r="J42" s="67"/>
      <c r="K42" s="67"/>
      <c r="L42" s="67"/>
      <c r="M42" s="67"/>
      <c r="N42" s="67"/>
      <c r="O42" s="69"/>
    </row>
    <row r="43" spans="1:15" ht="6.75" customHeight="1" thickBot="1">
      <c r="A43" s="3"/>
      <c r="B43" s="22"/>
      <c r="C43" s="3"/>
      <c r="D43" s="3"/>
      <c r="E43" s="3"/>
      <c r="F43" s="3"/>
      <c r="G43" s="3"/>
      <c r="H43" s="3"/>
      <c r="I43" s="21"/>
      <c r="J43" s="3"/>
      <c r="K43" s="3"/>
      <c r="L43" s="3"/>
      <c r="M43" s="3"/>
      <c r="N43" s="2"/>
      <c r="O43" s="3"/>
    </row>
    <row r="44" spans="1:15" ht="12.75">
      <c r="A44" s="228" t="s">
        <v>59</v>
      </c>
      <c r="B44" s="229"/>
      <c r="C44" s="229"/>
      <c r="D44" s="229"/>
      <c r="E44" s="229"/>
      <c r="F44" s="229"/>
      <c r="G44" s="229"/>
      <c r="H44" s="229"/>
      <c r="I44" s="229"/>
      <c r="J44" s="229"/>
      <c r="K44" s="229"/>
      <c r="L44" s="229"/>
      <c r="M44" s="229"/>
      <c r="N44" s="229"/>
      <c r="O44" s="230"/>
    </row>
    <row r="45" spans="1:15" ht="12.75">
      <c r="A45" s="233" t="s">
        <v>93</v>
      </c>
      <c r="B45" s="234"/>
      <c r="C45" s="234"/>
      <c r="D45" s="234"/>
      <c r="E45" s="234"/>
      <c r="F45" s="234"/>
      <c r="G45" s="234"/>
      <c r="H45" s="234"/>
      <c r="I45" s="234"/>
      <c r="J45" s="234"/>
      <c r="K45" s="234"/>
      <c r="L45" s="234"/>
      <c r="M45" s="234"/>
      <c r="N45" s="234"/>
      <c r="O45" s="235"/>
    </row>
    <row r="46" spans="1:15" ht="5.25" customHeight="1" thickBot="1">
      <c r="A46" s="56"/>
      <c r="B46" s="3"/>
      <c r="C46" s="3"/>
      <c r="D46" s="3"/>
      <c r="E46" s="3"/>
      <c r="F46" s="3"/>
      <c r="G46" s="3"/>
      <c r="H46" s="3"/>
      <c r="I46" s="3"/>
      <c r="J46" s="3"/>
      <c r="K46" s="3"/>
      <c r="L46" s="3"/>
      <c r="M46" s="3"/>
      <c r="N46" s="3"/>
      <c r="O46" s="57"/>
    </row>
    <row r="47" spans="1:15" ht="36" customHeight="1" thickBot="1">
      <c r="A47" s="49" t="s">
        <v>60</v>
      </c>
      <c r="B47" s="284">
        <f>'CONT438 '!B47:E47</f>
        <v>0</v>
      </c>
      <c r="C47" s="284"/>
      <c r="D47" s="284"/>
      <c r="E47" s="284"/>
      <c r="F47" s="143" t="s">
        <v>99</v>
      </c>
      <c r="G47" s="238">
        <f ca="1">TODAY()</f>
        <v>42622</v>
      </c>
      <c r="H47" s="238"/>
      <c r="I47" s="144" t="s">
        <v>61</v>
      </c>
      <c r="J47" s="3"/>
      <c r="K47" s="3"/>
      <c r="L47" s="250"/>
      <c r="M47" s="251"/>
      <c r="N47" s="251"/>
      <c r="O47" s="252"/>
    </row>
    <row r="48" spans="1:15" ht="16.5" customHeight="1" thickBot="1">
      <c r="A48" s="231" t="s">
        <v>62</v>
      </c>
      <c r="B48" s="232"/>
      <c r="C48" s="232"/>
      <c r="D48" s="232"/>
      <c r="E48" s="232"/>
      <c r="F48" s="232"/>
      <c r="G48" s="232"/>
      <c r="H48" s="232"/>
      <c r="I48" s="232"/>
      <c r="J48" s="58"/>
      <c r="K48" s="58"/>
      <c r="L48" s="58"/>
      <c r="M48" s="58"/>
      <c r="N48" s="58"/>
      <c r="O48" s="59"/>
    </row>
    <row r="49" spans="1:15" ht="12.75" customHeight="1">
      <c r="A49" s="145"/>
      <c r="B49" s="145"/>
      <c r="C49" s="145"/>
      <c r="D49" s="145"/>
      <c r="E49" s="145"/>
      <c r="F49" s="145"/>
      <c r="G49" s="145"/>
      <c r="H49" s="145"/>
      <c r="I49" s="145"/>
      <c r="J49" s="145"/>
      <c r="K49" s="145"/>
      <c r="L49" s="147"/>
      <c r="M49" s="147"/>
      <c r="N49" s="147"/>
      <c r="O49" s="147"/>
    </row>
    <row r="51" ht="12.75">
      <c r="H51" s="60"/>
    </row>
  </sheetData>
  <sheetProtection password="C1A2" sheet="1" objects="1" scenarios="1" selectLockedCells="1"/>
  <mergeCells count="78">
    <mergeCell ref="A4:B4"/>
    <mergeCell ref="C7:H7"/>
    <mergeCell ref="M3:O3"/>
    <mergeCell ref="A7:B7"/>
    <mergeCell ref="C6:I6"/>
    <mergeCell ref="C4:D4"/>
    <mergeCell ref="E4:G4"/>
    <mergeCell ref="M9:O9"/>
    <mergeCell ref="N7:O7"/>
    <mergeCell ref="A1:H1"/>
    <mergeCell ref="H4:I4"/>
    <mergeCell ref="A6:B6"/>
    <mergeCell ref="M1:O1"/>
    <mergeCell ref="I1:L1"/>
    <mergeCell ref="L6:N6"/>
    <mergeCell ref="L8:M8"/>
    <mergeCell ref="L4:O4"/>
    <mergeCell ref="G11:I11"/>
    <mergeCell ref="D10:F10"/>
    <mergeCell ref="B11:F11"/>
    <mergeCell ref="M10:O10"/>
    <mergeCell ref="C8:I8"/>
    <mergeCell ref="A5:B5"/>
    <mergeCell ref="C5:I5"/>
    <mergeCell ref="L5:O5"/>
    <mergeCell ref="L7:M7"/>
    <mergeCell ref="A8:B8"/>
    <mergeCell ref="A2:H2"/>
    <mergeCell ref="I2:L2"/>
    <mergeCell ref="I3:L3"/>
    <mergeCell ref="M2:O2"/>
    <mergeCell ref="A3:H3"/>
    <mergeCell ref="D9:F9"/>
    <mergeCell ref="G9:H9"/>
    <mergeCell ref="N16:O16"/>
    <mergeCell ref="N12:O12"/>
    <mergeCell ref="N13:O13"/>
    <mergeCell ref="L11:O11"/>
    <mergeCell ref="N15:O15"/>
    <mergeCell ref="F12:G12"/>
    <mergeCell ref="D12:E12"/>
    <mergeCell ref="G10:H10"/>
    <mergeCell ref="N19:O19"/>
    <mergeCell ref="N20:O20"/>
    <mergeCell ref="N14:O14"/>
    <mergeCell ref="N21:O21"/>
    <mergeCell ref="N17:O17"/>
    <mergeCell ref="N18:O18"/>
    <mergeCell ref="N22:O22"/>
    <mergeCell ref="N23:O23"/>
    <mergeCell ref="N24:O24"/>
    <mergeCell ref="N25:O25"/>
    <mergeCell ref="G47:H47"/>
    <mergeCell ref="N26:O26"/>
    <mergeCell ref="N27:O27"/>
    <mergeCell ref="N28:O28"/>
    <mergeCell ref="N29:O29"/>
    <mergeCell ref="N39:O39"/>
    <mergeCell ref="C40:O40"/>
    <mergeCell ref="N37:O37"/>
    <mergeCell ref="A45:O45"/>
    <mergeCell ref="A44:O44"/>
    <mergeCell ref="A48:I48"/>
    <mergeCell ref="N30:O30"/>
    <mergeCell ref="N31:O31"/>
    <mergeCell ref="N36:O36"/>
    <mergeCell ref="N32:O32"/>
    <mergeCell ref="N33:O33"/>
    <mergeCell ref="N34:O34"/>
    <mergeCell ref="N35:O35"/>
    <mergeCell ref="B47:E47"/>
    <mergeCell ref="L47:O47"/>
    <mergeCell ref="A39:B39"/>
    <mergeCell ref="A40:B40"/>
    <mergeCell ref="A41:B41"/>
    <mergeCell ref="L39:M39"/>
    <mergeCell ref="C39:I39"/>
    <mergeCell ref="C41:O41"/>
  </mergeCells>
  <dataValidations count="2">
    <dataValidation type="list" allowBlank="1" showInputMessage="1" showErrorMessage="1" sqref="F13:F37 D13:D37">
      <formula1>$P$13:$P$20</formula1>
    </dataValidation>
    <dataValidation type="list" allowBlank="1" showInputMessage="1" showErrorMessage="1" sqref="G13:G37">
      <formula1>$E$13:$E$37</formula1>
    </dataValidation>
  </dataValidations>
  <printOptions horizontalCentered="1"/>
  <pageMargins left="0.5905511811023623" right="0.5905511811023623" top="0.5905511811023623" bottom="0.5905511811023623" header="0.5118110236220472" footer="0.5118110236220472"/>
  <pageSetup blackAndWhite="1" fitToHeight="1" fitToWidth="1" horizontalDpi="300" verticalDpi="300" orientation="portrait" paperSize="9" scale="90" r:id="rId3"/>
  <drawing r:id="rId2"/>
  <legacyDrawing r:id="rId1"/>
</worksheet>
</file>

<file path=xl/worksheets/sheet7.xml><?xml version="1.0" encoding="utf-8"?>
<worksheet xmlns="http://schemas.openxmlformats.org/spreadsheetml/2006/main" xmlns:r="http://schemas.openxmlformats.org/officeDocument/2006/relationships">
  <sheetPr codeName="Feuil10">
    <tabColor indexed="16"/>
    <pageSetUpPr fitToPage="1"/>
  </sheetPr>
  <dimension ref="A1:R51"/>
  <sheetViews>
    <sheetView showZeros="0" workbookViewId="0" topLeftCell="A1">
      <selection activeCell="C22" sqref="C22"/>
    </sheetView>
  </sheetViews>
  <sheetFormatPr defaultColWidth="11.421875" defaultRowHeight="12.75"/>
  <cols>
    <col min="1" max="1" width="9.57421875" style="1" customWidth="1"/>
    <col min="2" max="2" width="8.28125" style="5" customWidth="1"/>
    <col min="3" max="3" width="13.421875" style="1" customWidth="1"/>
    <col min="4" max="4" width="4.8515625" style="1" customWidth="1"/>
    <col min="5" max="5" width="5.421875" style="1" customWidth="1"/>
    <col min="6" max="6" width="4.8515625" style="1" customWidth="1"/>
    <col min="7" max="7" width="5.421875" style="1" customWidth="1"/>
    <col min="8" max="8" width="10.00390625" style="1" customWidth="1"/>
    <col min="9" max="9" width="13.421875" style="4" customWidth="1"/>
    <col min="10" max="10" width="6.00390625" style="1" hidden="1" customWidth="1"/>
    <col min="11" max="11" width="6.140625" style="1" hidden="1" customWidth="1"/>
    <col min="12" max="12" width="9.7109375" style="1" customWidth="1"/>
    <col min="13" max="13" width="5.8515625" style="1" customWidth="1"/>
    <col min="14" max="14" width="5.8515625" style="6" customWidth="1"/>
    <col min="15" max="15" width="5.421875" style="1" customWidth="1"/>
    <col min="16" max="16" width="3.28125" style="4" hidden="1" customWidth="1"/>
    <col min="17" max="16384" width="10.00390625" style="1" customWidth="1"/>
  </cols>
  <sheetData>
    <row r="1" spans="1:15" ht="23.25" customHeight="1">
      <c r="A1" s="189" t="s">
        <v>57</v>
      </c>
      <c r="B1" s="190"/>
      <c r="C1" s="190"/>
      <c r="D1" s="190"/>
      <c r="E1" s="190"/>
      <c r="F1" s="190"/>
      <c r="G1" s="190"/>
      <c r="H1" s="191"/>
      <c r="I1" s="186" t="s">
        <v>36</v>
      </c>
      <c r="J1" s="187"/>
      <c r="K1" s="187"/>
      <c r="L1" s="188"/>
      <c r="M1" s="183"/>
      <c r="N1" s="184"/>
      <c r="O1" s="185"/>
    </row>
    <row r="2" spans="1:15" ht="18" customHeight="1">
      <c r="A2" s="206" t="s">
        <v>35</v>
      </c>
      <c r="B2" s="207"/>
      <c r="C2" s="207"/>
      <c r="D2" s="207"/>
      <c r="E2" s="207"/>
      <c r="F2" s="207"/>
      <c r="G2" s="207"/>
      <c r="H2" s="208"/>
      <c r="I2" s="287">
        <f>'CONT438 '!I2:L2</f>
        <v>0</v>
      </c>
      <c r="J2" s="288"/>
      <c r="K2" s="288"/>
      <c r="L2" s="289"/>
      <c r="M2" s="215" t="s">
        <v>69</v>
      </c>
      <c r="N2" s="216"/>
      <c r="O2" s="217"/>
    </row>
    <row r="3" spans="1:15" ht="13.5" customHeight="1" thickBot="1">
      <c r="A3" s="193" t="s">
        <v>34</v>
      </c>
      <c r="B3" s="194"/>
      <c r="C3" s="194"/>
      <c r="D3" s="194"/>
      <c r="E3" s="194"/>
      <c r="F3" s="194"/>
      <c r="G3" s="194"/>
      <c r="H3" s="195"/>
      <c r="I3" s="212"/>
      <c r="J3" s="213"/>
      <c r="K3" s="213"/>
      <c r="L3" s="214"/>
      <c r="M3" s="196"/>
      <c r="N3" s="197"/>
      <c r="O3" s="198"/>
    </row>
    <row r="4" spans="1:15" ht="15" customHeight="1">
      <c r="A4" s="199" t="str">
        <f>IF((C4="")*OR(E4="")*AND(H4=""),(""),("Obligatoire"))</f>
        <v>Obligatoire</v>
      </c>
      <c r="B4" s="200"/>
      <c r="C4" s="255" t="str">
        <f>IF(I2&gt;"",(""),("Votre Indicatif ?"))</f>
        <v>Votre Indicatif ?</v>
      </c>
      <c r="D4" s="255"/>
      <c r="E4" s="255" t="str">
        <f>IF(N7&gt;"",(""),("Votre Locator ?"))</f>
        <v>Votre Locator ?</v>
      </c>
      <c r="F4" s="255"/>
      <c r="G4" s="255"/>
      <c r="H4" s="273">
        <f>IF((LEN(C10)&lt;&gt;4)*AND(J7=TRUE),("Le code envoyé ?"),(""))</f>
      </c>
      <c r="I4" s="273"/>
      <c r="J4" s="8"/>
      <c r="K4" s="8"/>
      <c r="L4" s="154" t="s">
        <v>37</v>
      </c>
      <c r="M4" s="155"/>
      <c r="N4" s="155"/>
      <c r="O4" s="152"/>
    </row>
    <row r="5" spans="1:15" ht="15.75">
      <c r="A5" s="153" t="s">
        <v>43</v>
      </c>
      <c r="B5" s="151"/>
      <c r="C5" s="286">
        <f>'CONT438 '!C5:I5</f>
        <v>0</v>
      </c>
      <c r="D5" s="286"/>
      <c r="E5" s="286"/>
      <c r="F5" s="286"/>
      <c r="G5" s="286"/>
      <c r="H5" s="286"/>
      <c r="I5" s="286"/>
      <c r="J5" s="3"/>
      <c r="K5" s="3"/>
      <c r="L5" s="157" t="s">
        <v>38</v>
      </c>
      <c r="M5" s="158"/>
      <c r="N5" s="158"/>
      <c r="O5" s="205"/>
    </row>
    <row r="6" spans="1:15" ht="17.25" customHeight="1">
      <c r="A6" s="153" t="s">
        <v>44</v>
      </c>
      <c r="B6" s="151"/>
      <c r="C6" s="292">
        <f>'CONT438 '!C6:I6</f>
        <v>0</v>
      </c>
      <c r="D6" s="286"/>
      <c r="E6" s="286"/>
      <c r="F6" s="286"/>
      <c r="G6" s="286"/>
      <c r="H6" s="286"/>
      <c r="I6" s="286"/>
      <c r="J6" s="3"/>
      <c r="K6" s="3"/>
      <c r="L6" s="157" t="s">
        <v>39</v>
      </c>
      <c r="M6" s="158"/>
      <c r="N6" s="158"/>
      <c r="O6" s="118">
        <f>'CONT438 '!O6</f>
        <v>0</v>
      </c>
    </row>
    <row r="7" spans="1:15" ht="17.25" customHeight="1">
      <c r="A7" s="153" t="s">
        <v>45</v>
      </c>
      <c r="B7" s="151"/>
      <c r="C7" s="290">
        <f>'CONT438 '!C7:H7</f>
        <v>0</v>
      </c>
      <c r="D7" s="290"/>
      <c r="E7" s="290"/>
      <c r="F7" s="290"/>
      <c r="G7" s="290"/>
      <c r="H7" s="290"/>
      <c r="I7" s="106"/>
      <c r="J7" s="2" t="b">
        <v>0</v>
      </c>
      <c r="K7" s="2" t="b">
        <v>0</v>
      </c>
      <c r="L7" s="157" t="s">
        <v>40</v>
      </c>
      <c r="M7" s="158"/>
      <c r="N7" s="286">
        <f>'CONT438 '!N7:O7</f>
        <v>0</v>
      </c>
      <c r="O7" s="293"/>
    </row>
    <row r="8" spans="1:15" ht="15.75" thickBot="1">
      <c r="A8" s="153" t="s">
        <v>0</v>
      </c>
      <c r="B8" s="151"/>
      <c r="C8" s="291">
        <f>'CONT438 '!C8:I8</f>
        <v>0</v>
      </c>
      <c r="D8" s="291"/>
      <c r="E8" s="291"/>
      <c r="F8" s="291"/>
      <c r="G8" s="291"/>
      <c r="H8" s="291"/>
      <c r="I8" s="291"/>
      <c r="J8" s="39" t="e">
        <f>180-1/24-(CODE(UPPER(MID(N7,1,1)))-65)*20-MID(N7,3,1)*2-(CODE(UPPER(MID(N7,5,1)))-65)/12</f>
        <v>#VALUE!</v>
      </c>
      <c r="K8" s="39" t="e">
        <f>-90+1/48+(CODE(UPPER(MID(N7,2,1)))-65)*10+MID(N7,4,1)*1+(CODE(UPPER(MID(N7,6,1)))-65)/24</f>
        <v>#VALUE!</v>
      </c>
      <c r="L8" s="157" t="s">
        <v>41</v>
      </c>
      <c r="M8" s="158"/>
      <c r="N8" s="107">
        <f>'CONT438 '!N8</f>
        <v>0</v>
      </c>
      <c r="O8" s="70" t="s">
        <v>42</v>
      </c>
    </row>
    <row r="9" spans="1:15" ht="19.5" customHeight="1">
      <c r="A9" s="79" t="s">
        <v>46</v>
      </c>
      <c r="B9" s="78" t="s">
        <v>47</v>
      </c>
      <c r="C9" s="136" t="s">
        <v>48</v>
      </c>
      <c r="D9" s="166" t="s">
        <v>96</v>
      </c>
      <c r="E9" s="167"/>
      <c r="F9" s="167"/>
      <c r="G9" s="167" t="s">
        <v>95</v>
      </c>
      <c r="H9" s="167"/>
      <c r="I9" s="114" t="s">
        <v>97</v>
      </c>
      <c r="J9" s="24"/>
      <c r="K9" s="141">
        <f>MATCH(I10,L13:L37,0)</f>
        <v>1</v>
      </c>
      <c r="L9" s="77" t="s">
        <v>70</v>
      </c>
      <c r="M9" s="176" t="s">
        <v>71</v>
      </c>
      <c r="N9" s="177"/>
      <c r="O9" s="178"/>
    </row>
    <row r="10" spans="1:15" ht="21.75" customHeight="1" thickBot="1">
      <c r="A10" s="133" t="s">
        <v>100</v>
      </c>
      <c r="B10" s="88">
        <f>IF((LEN(C10)=4)*AND(J7=TRUE,K7=TRUE),(1),(2))</f>
        <v>2</v>
      </c>
      <c r="C10" s="115"/>
      <c r="D10" s="169">
        <f ca="1">OFFSET(C12,K9,0,1,)</f>
        <v>0</v>
      </c>
      <c r="E10" s="163"/>
      <c r="F10" s="163"/>
      <c r="G10" s="163">
        <f ca="1">OFFSET(I12,K9,0,1,)</f>
        <v>0</v>
      </c>
      <c r="H10" s="164"/>
      <c r="I10" s="111">
        <f>MAX(L13:L37)</f>
        <v>0</v>
      </c>
      <c r="J10" s="140">
        <v>5</v>
      </c>
      <c r="K10" s="140">
        <v>10</v>
      </c>
      <c r="L10" s="73">
        <f>COUNTA(I13:I37)</f>
        <v>0</v>
      </c>
      <c r="M10" s="173">
        <f>SUM(N13:N37)</f>
        <v>0</v>
      </c>
      <c r="N10" s="174"/>
      <c r="O10" s="175"/>
    </row>
    <row r="11" spans="1:15" ht="13.5" customHeight="1" thickBot="1">
      <c r="A11" s="130" t="str">
        <f>IF((J7=FALSE)*AND(K7=FALSE),("QRV ?"),(""))</f>
        <v>QRV ?</v>
      </c>
      <c r="B11" s="170" t="str">
        <f>IF(C5&gt;(""),(""),("Le Concours n'est pas renseigné ?"))</f>
        <v>Le Concours n'est pas renseigné ?</v>
      </c>
      <c r="C11" s="170"/>
      <c r="D11" s="170"/>
      <c r="E11" s="170"/>
      <c r="F11" s="170"/>
      <c r="G11" s="168" t="str">
        <f>IF(C6&gt;(""),(""),("Dates du concours ?"))</f>
        <v>Dates du concours ?</v>
      </c>
      <c r="H11" s="168"/>
      <c r="I11" s="168"/>
      <c r="J11" s="113"/>
      <c r="K11" s="113"/>
      <c r="L11" s="168" t="str">
        <f>IF(O6&gt;"",(""),("Département n° ?"))</f>
        <v>Département n° ?</v>
      </c>
      <c r="M11" s="168"/>
      <c r="N11" s="168"/>
      <c r="O11" s="168"/>
    </row>
    <row r="12" spans="1:15" ht="21.75" customHeight="1" thickBot="1">
      <c r="A12" s="119" t="s">
        <v>56</v>
      </c>
      <c r="B12" s="120" t="s">
        <v>2</v>
      </c>
      <c r="C12" s="121" t="s">
        <v>55</v>
      </c>
      <c r="D12" s="268" t="s">
        <v>54</v>
      </c>
      <c r="E12" s="270"/>
      <c r="F12" s="268" t="s">
        <v>53</v>
      </c>
      <c r="G12" s="269"/>
      <c r="H12" s="122" t="s">
        <v>52</v>
      </c>
      <c r="I12" s="121" t="s">
        <v>51</v>
      </c>
      <c r="J12" s="123"/>
      <c r="K12" s="139"/>
      <c r="L12" s="122" t="s">
        <v>1</v>
      </c>
      <c r="M12" s="125" t="s">
        <v>49</v>
      </c>
      <c r="N12" s="257" t="s">
        <v>50</v>
      </c>
      <c r="O12" s="258"/>
    </row>
    <row r="13" spans="1:18" ht="15.75" customHeight="1">
      <c r="A13" s="126"/>
      <c r="B13" s="25"/>
      <c r="C13" s="52"/>
      <c r="D13" s="26"/>
      <c r="E13" s="27" t="s">
        <v>3</v>
      </c>
      <c r="F13" s="26"/>
      <c r="G13" s="28"/>
      <c r="H13" s="40"/>
      <c r="I13" s="50"/>
      <c r="J13" s="29" t="e">
        <f aca="true" t="shared" si="0" ref="J13:J37">180-1/24-(CODE(UPPER(MID(I13,1,1)))-65)*20-MID(I13,3,1)*2-(CODE(UPPER(MID(I13,5,1)))-65)/12</f>
        <v>#VALUE!</v>
      </c>
      <c r="K13" s="29" t="e">
        <f aca="true" t="shared" si="1" ref="K13:K37">-90+1/48+(CODE(UPPER(MID(I13,2,1)))-65)*10+MID(I13,4,1)*1+(CODE(UPPER(MID(I13,6,1)))-65)/24</f>
        <v>#VALUE!</v>
      </c>
      <c r="L13" s="108">
        <f>IF(($I$2&gt;"")*AND($H$4="",$A$11="",I13&gt;""),(180/PI())*111.317*ACOS(SIN($K$8*PI()/180)*SIN(K13*PI()/180)+COS($K$8*PI()/180)*COS(K13*PI()/180)*COS(J13*PI()/180-$J$8*PI()/180)),(0))</f>
        <v>0</v>
      </c>
      <c r="M13" s="135">
        <f>ISTEXT(C13)*IF((LEN(H13)=4)*AND($B$10&lt;(2),D13&gt;"B1",F13&gt;"B1"),($K$10),($J$10))</f>
        <v>0</v>
      </c>
      <c r="N13" s="253">
        <f>IF(($J$7=FALSE)*AND(LEN(H13)&lt;&gt;4),(("")),(ROUND(L13,0)*M13))</f>
      </c>
      <c r="O13" s="254"/>
      <c r="P13" s="4">
        <v>59</v>
      </c>
      <c r="Q13" s="15"/>
      <c r="R13" s="16"/>
    </row>
    <row r="14" spans="1:16" ht="15.75" customHeight="1">
      <c r="A14" s="75"/>
      <c r="B14" s="9"/>
      <c r="C14" s="54"/>
      <c r="D14" s="10"/>
      <c r="E14" s="11" t="s">
        <v>4</v>
      </c>
      <c r="F14" s="10"/>
      <c r="G14" s="12"/>
      <c r="H14" s="17"/>
      <c r="I14" s="13"/>
      <c r="J14" s="14" t="e">
        <f t="shared" si="0"/>
        <v>#VALUE!</v>
      </c>
      <c r="K14" s="14" t="e">
        <f t="shared" si="1"/>
        <v>#VALUE!</v>
      </c>
      <c r="L14" s="108">
        <f aca="true" t="shared" si="2" ref="L14:L37">IF(($I$2&gt;"")*AND($H$4="",$A$11="",I14&gt;""),(180/PI())*111.317*ACOS(SIN($K$8*PI()/180)*SIN(K14*PI()/180)+COS($K$8*PI()/180)*COS(K14*PI()/180)*COS(J14*PI()/180-$J$8*PI()/180)),(0))</f>
        <v>0</v>
      </c>
      <c r="M14" s="135">
        <f aca="true" t="shared" si="3" ref="M14:M37">ISTEXT(C14)*IF((LEN(H14)=4)*AND($B$10&lt;(2),D14&gt;"B1",F14&gt;"B1"),($K$10),($J$10))</f>
        <v>0</v>
      </c>
      <c r="N14" s="253">
        <f aca="true" t="shared" si="4" ref="N14:N37">IF(($J$7=FALSE)*AND(LEN(H14)&lt;&gt;4),(("")),(ROUND(L14,0)*M14))</f>
      </c>
      <c r="O14" s="254"/>
      <c r="P14" s="4" t="s">
        <v>5</v>
      </c>
    </row>
    <row r="15" spans="1:16" ht="15.75" customHeight="1">
      <c r="A15" s="75"/>
      <c r="B15" s="9"/>
      <c r="C15" s="54"/>
      <c r="D15" s="10"/>
      <c r="E15" s="11" t="s">
        <v>6</v>
      </c>
      <c r="F15" s="10"/>
      <c r="G15" s="12"/>
      <c r="H15" s="17"/>
      <c r="I15" s="13"/>
      <c r="J15" s="14" t="e">
        <f t="shared" si="0"/>
        <v>#VALUE!</v>
      </c>
      <c r="K15" s="14" t="e">
        <f t="shared" si="1"/>
        <v>#VALUE!</v>
      </c>
      <c r="L15" s="108">
        <f t="shared" si="2"/>
        <v>0</v>
      </c>
      <c r="M15" s="135">
        <f t="shared" si="3"/>
        <v>0</v>
      </c>
      <c r="N15" s="253">
        <f t="shared" si="4"/>
      </c>
      <c r="O15" s="254"/>
      <c r="P15" s="4" t="s">
        <v>7</v>
      </c>
    </row>
    <row r="16" spans="1:16" ht="15.75" customHeight="1">
      <c r="A16" s="75"/>
      <c r="B16" s="9"/>
      <c r="C16" s="54"/>
      <c r="D16" s="10"/>
      <c r="E16" s="11" t="s">
        <v>8</v>
      </c>
      <c r="F16" s="10"/>
      <c r="G16" s="12"/>
      <c r="H16" s="17"/>
      <c r="I16" s="13"/>
      <c r="J16" s="14" t="e">
        <f t="shared" si="0"/>
        <v>#VALUE!</v>
      </c>
      <c r="K16" s="14" t="e">
        <f t="shared" si="1"/>
        <v>#VALUE!</v>
      </c>
      <c r="L16" s="108">
        <f t="shared" si="2"/>
        <v>0</v>
      </c>
      <c r="M16" s="135">
        <f t="shared" si="3"/>
        <v>0</v>
      </c>
      <c r="N16" s="253">
        <f t="shared" si="4"/>
      </c>
      <c r="O16" s="254"/>
      <c r="P16" s="4" t="s">
        <v>9</v>
      </c>
    </row>
    <row r="17" spans="1:16" ht="15.75" customHeight="1">
      <c r="A17" s="75"/>
      <c r="B17" s="9"/>
      <c r="C17" s="54"/>
      <c r="D17" s="10"/>
      <c r="E17" s="11" t="s">
        <v>10</v>
      </c>
      <c r="F17" s="10"/>
      <c r="G17" s="12"/>
      <c r="H17" s="17"/>
      <c r="I17" s="13"/>
      <c r="J17" s="14" t="e">
        <f t="shared" si="0"/>
        <v>#VALUE!</v>
      </c>
      <c r="K17" s="14" t="e">
        <f t="shared" si="1"/>
        <v>#VALUE!</v>
      </c>
      <c r="L17" s="108">
        <f t="shared" si="2"/>
        <v>0</v>
      </c>
      <c r="M17" s="135">
        <f t="shared" si="3"/>
        <v>0</v>
      </c>
      <c r="N17" s="253">
        <f t="shared" si="4"/>
      </c>
      <c r="O17" s="254"/>
      <c r="P17" s="4" t="s">
        <v>11</v>
      </c>
    </row>
    <row r="18" spans="1:16" ht="15.75" customHeight="1">
      <c r="A18" s="75"/>
      <c r="B18" s="9"/>
      <c r="C18" s="54"/>
      <c r="D18" s="10"/>
      <c r="E18" s="11" t="s">
        <v>12</v>
      </c>
      <c r="F18" s="10"/>
      <c r="G18" s="12"/>
      <c r="H18" s="17"/>
      <c r="I18" s="13"/>
      <c r="J18" s="14" t="e">
        <f t="shared" si="0"/>
        <v>#VALUE!</v>
      </c>
      <c r="K18" s="14" t="e">
        <f t="shared" si="1"/>
        <v>#VALUE!</v>
      </c>
      <c r="L18" s="108">
        <f t="shared" si="2"/>
        <v>0</v>
      </c>
      <c r="M18" s="135">
        <f t="shared" si="3"/>
        <v>0</v>
      </c>
      <c r="N18" s="253">
        <f t="shared" si="4"/>
      </c>
      <c r="O18" s="254"/>
      <c r="P18" s="4" t="s">
        <v>13</v>
      </c>
    </row>
    <row r="19" spans="1:16" ht="15.75" customHeight="1">
      <c r="A19" s="75"/>
      <c r="B19" s="9"/>
      <c r="C19" s="54"/>
      <c r="D19" s="10"/>
      <c r="E19" s="11" t="s">
        <v>14</v>
      </c>
      <c r="F19" s="10"/>
      <c r="G19" s="12"/>
      <c r="H19" s="17"/>
      <c r="I19" s="13"/>
      <c r="J19" s="14" t="e">
        <f t="shared" si="0"/>
        <v>#VALUE!</v>
      </c>
      <c r="K19" s="14" t="e">
        <f t="shared" si="1"/>
        <v>#VALUE!</v>
      </c>
      <c r="L19" s="108">
        <f t="shared" si="2"/>
        <v>0</v>
      </c>
      <c r="M19" s="135">
        <f t="shared" si="3"/>
        <v>0</v>
      </c>
      <c r="N19" s="253">
        <f t="shared" si="4"/>
      </c>
      <c r="O19" s="254"/>
      <c r="P19" s="4" t="s">
        <v>15</v>
      </c>
    </row>
    <row r="20" spans="1:15" ht="15.75" customHeight="1">
      <c r="A20" s="75"/>
      <c r="B20" s="9"/>
      <c r="C20" s="54"/>
      <c r="D20" s="10"/>
      <c r="E20" s="11" t="s">
        <v>16</v>
      </c>
      <c r="F20" s="10"/>
      <c r="G20" s="12"/>
      <c r="H20" s="17"/>
      <c r="I20" s="13"/>
      <c r="J20" s="14" t="e">
        <f t="shared" si="0"/>
        <v>#VALUE!</v>
      </c>
      <c r="K20" s="14" t="e">
        <f t="shared" si="1"/>
        <v>#VALUE!</v>
      </c>
      <c r="L20" s="108">
        <f t="shared" si="2"/>
        <v>0</v>
      </c>
      <c r="M20" s="135">
        <f t="shared" si="3"/>
        <v>0</v>
      </c>
      <c r="N20" s="253">
        <f t="shared" si="4"/>
      </c>
      <c r="O20" s="254"/>
    </row>
    <row r="21" spans="1:15" ht="15.75" customHeight="1">
      <c r="A21" s="75"/>
      <c r="B21" s="9"/>
      <c r="C21" s="54"/>
      <c r="D21" s="10"/>
      <c r="E21" s="11" t="s">
        <v>17</v>
      </c>
      <c r="F21" s="10"/>
      <c r="G21" s="12"/>
      <c r="H21" s="17"/>
      <c r="I21" s="13"/>
      <c r="J21" s="14" t="e">
        <f t="shared" si="0"/>
        <v>#VALUE!</v>
      </c>
      <c r="K21" s="14" t="e">
        <f t="shared" si="1"/>
        <v>#VALUE!</v>
      </c>
      <c r="L21" s="108">
        <f t="shared" si="2"/>
        <v>0</v>
      </c>
      <c r="M21" s="135">
        <f t="shared" si="3"/>
        <v>0</v>
      </c>
      <c r="N21" s="253">
        <f t="shared" si="4"/>
      </c>
      <c r="O21" s="254"/>
    </row>
    <row r="22" spans="1:15" ht="15.75" customHeight="1">
      <c r="A22" s="75"/>
      <c r="B22" s="9"/>
      <c r="C22" s="54"/>
      <c r="D22" s="10"/>
      <c r="E22" s="11" t="s">
        <v>18</v>
      </c>
      <c r="F22" s="10"/>
      <c r="G22" s="12"/>
      <c r="H22" s="17"/>
      <c r="I22" s="13"/>
      <c r="J22" s="14" t="e">
        <f t="shared" si="0"/>
        <v>#VALUE!</v>
      </c>
      <c r="K22" s="14" t="e">
        <f t="shared" si="1"/>
        <v>#VALUE!</v>
      </c>
      <c r="L22" s="108">
        <f t="shared" si="2"/>
        <v>0</v>
      </c>
      <c r="M22" s="135">
        <f t="shared" si="3"/>
        <v>0</v>
      </c>
      <c r="N22" s="253">
        <f t="shared" si="4"/>
      </c>
      <c r="O22" s="254"/>
    </row>
    <row r="23" spans="1:15" ht="15.75" customHeight="1">
      <c r="A23" s="75"/>
      <c r="B23" s="9"/>
      <c r="C23" s="54"/>
      <c r="D23" s="10"/>
      <c r="E23" s="11" t="s">
        <v>19</v>
      </c>
      <c r="F23" s="10"/>
      <c r="G23" s="12"/>
      <c r="H23" s="17"/>
      <c r="I23" s="13"/>
      <c r="J23" s="14" t="e">
        <f t="shared" si="0"/>
        <v>#VALUE!</v>
      </c>
      <c r="K23" s="14" t="e">
        <f t="shared" si="1"/>
        <v>#VALUE!</v>
      </c>
      <c r="L23" s="108">
        <f t="shared" si="2"/>
        <v>0</v>
      </c>
      <c r="M23" s="135">
        <f t="shared" si="3"/>
        <v>0</v>
      </c>
      <c r="N23" s="253">
        <f t="shared" si="4"/>
      </c>
      <c r="O23" s="254"/>
    </row>
    <row r="24" spans="1:15" ht="15.75" customHeight="1">
      <c r="A24" s="75"/>
      <c r="B24" s="9"/>
      <c r="C24" s="54"/>
      <c r="D24" s="10"/>
      <c r="E24" s="11" t="s">
        <v>20</v>
      </c>
      <c r="F24" s="10"/>
      <c r="G24" s="12"/>
      <c r="H24" s="17"/>
      <c r="I24" s="13"/>
      <c r="J24" s="14" t="e">
        <f t="shared" si="0"/>
        <v>#VALUE!</v>
      </c>
      <c r="K24" s="14" t="e">
        <f t="shared" si="1"/>
        <v>#VALUE!</v>
      </c>
      <c r="L24" s="108">
        <f t="shared" si="2"/>
        <v>0</v>
      </c>
      <c r="M24" s="135">
        <f t="shared" si="3"/>
        <v>0</v>
      </c>
      <c r="N24" s="253">
        <f t="shared" si="4"/>
      </c>
      <c r="O24" s="254"/>
    </row>
    <row r="25" spans="1:15" ht="15.75" customHeight="1">
      <c r="A25" s="75"/>
      <c r="B25" s="9"/>
      <c r="C25" s="54"/>
      <c r="D25" s="10"/>
      <c r="E25" s="11" t="s">
        <v>21</v>
      </c>
      <c r="F25" s="10"/>
      <c r="G25" s="12"/>
      <c r="H25" s="17"/>
      <c r="I25" s="13"/>
      <c r="J25" s="14" t="e">
        <f t="shared" si="0"/>
        <v>#VALUE!</v>
      </c>
      <c r="K25" s="14" t="e">
        <f t="shared" si="1"/>
        <v>#VALUE!</v>
      </c>
      <c r="L25" s="108">
        <f t="shared" si="2"/>
        <v>0</v>
      </c>
      <c r="M25" s="135">
        <f t="shared" si="3"/>
        <v>0</v>
      </c>
      <c r="N25" s="253">
        <f t="shared" si="4"/>
      </c>
      <c r="O25" s="254"/>
    </row>
    <row r="26" spans="1:15" ht="15.75" customHeight="1">
      <c r="A26" s="75"/>
      <c r="B26" s="9"/>
      <c r="C26" s="54"/>
      <c r="D26" s="10"/>
      <c r="E26" s="11" t="s">
        <v>22</v>
      </c>
      <c r="F26" s="10"/>
      <c r="G26" s="12"/>
      <c r="H26" s="17"/>
      <c r="I26" s="13"/>
      <c r="J26" s="14" t="e">
        <f t="shared" si="0"/>
        <v>#VALUE!</v>
      </c>
      <c r="K26" s="14" t="e">
        <f t="shared" si="1"/>
        <v>#VALUE!</v>
      </c>
      <c r="L26" s="108">
        <f t="shared" si="2"/>
        <v>0</v>
      </c>
      <c r="M26" s="135">
        <f t="shared" si="3"/>
        <v>0</v>
      </c>
      <c r="N26" s="253">
        <f t="shared" si="4"/>
      </c>
      <c r="O26" s="254"/>
    </row>
    <row r="27" spans="1:15" ht="15.75" customHeight="1">
      <c r="A27" s="75"/>
      <c r="B27" s="9"/>
      <c r="C27" s="54"/>
      <c r="D27" s="10"/>
      <c r="E27" s="11" t="s">
        <v>23</v>
      </c>
      <c r="F27" s="10"/>
      <c r="G27" s="12"/>
      <c r="H27" s="17"/>
      <c r="I27" s="13"/>
      <c r="J27" s="14" t="e">
        <f t="shared" si="0"/>
        <v>#VALUE!</v>
      </c>
      <c r="K27" s="14" t="e">
        <f t="shared" si="1"/>
        <v>#VALUE!</v>
      </c>
      <c r="L27" s="108">
        <f t="shared" si="2"/>
        <v>0</v>
      </c>
      <c r="M27" s="135">
        <f t="shared" si="3"/>
        <v>0</v>
      </c>
      <c r="N27" s="253">
        <f t="shared" si="4"/>
      </c>
      <c r="O27" s="254"/>
    </row>
    <row r="28" spans="1:15" ht="15.75" customHeight="1">
      <c r="A28" s="75"/>
      <c r="B28" s="9"/>
      <c r="C28" s="54"/>
      <c r="D28" s="10"/>
      <c r="E28" s="11" t="s">
        <v>24</v>
      </c>
      <c r="F28" s="10"/>
      <c r="G28" s="12"/>
      <c r="H28" s="17"/>
      <c r="I28" s="13"/>
      <c r="J28" s="14" t="e">
        <f t="shared" si="0"/>
        <v>#VALUE!</v>
      </c>
      <c r="K28" s="14" t="e">
        <f t="shared" si="1"/>
        <v>#VALUE!</v>
      </c>
      <c r="L28" s="108">
        <f t="shared" si="2"/>
        <v>0</v>
      </c>
      <c r="M28" s="135">
        <f t="shared" si="3"/>
        <v>0</v>
      </c>
      <c r="N28" s="253">
        <f t="shared" si="4"/>
      </c>
      <c r="O28" s="254"/>
    </row>
    <row r="29" spans="1:15" ht="15.75" customHeight="1">
      <c r="A29" s="75"/>
      <c r="B29" s="9"/>
      <c r="C29" s="54"/>
      <c r="D29" s="10"/>
      <c r="E29" s="11" t="s">
        <v>25</v>
      </c>
      <c r="F29" s="10"/>
      <c r="G29" s="12"/>
      <c r="H29" s="17"/>
      <c r="I29" s="13"/>
      <c r="J29" s="14" t="e">
        <f t="shared" si="0"/>
        <v>#VALUE!</v>
      </c>
      <c r="K29" s="14" t="e">
        <f t="shared" si="1"/>
        <v>#VALUE!</v>
      </c>
      <c r="L29" s="108">
        <f t="shared" si="2"/>
        <v>0</v>
      </c>
      <c r="M29" s="135">
        <f t="shared" si="3"/>
        <v>0</v>
      </c>
      <c r="N29" s="253">
        <f t="shared" si="4"/>
      </c>
      <c r="O29" s="254"/>
    </row>
    <row r="30" spans="1:15" ht="15.75" customHeight="1">
      <c r="A30" s="75"/>
      <c r="B30" s="9"/>
      <c r="C30" s="54"/>
      <c r="D30" s="10"/>
      <c r="E30" s="11" t="s">
        <v>26</v>
      </c>
      <c r="F30" s="10"/>
      <c r="G30" s="12"/>
      <c r="H30" s="17"/>
      <c r="I30" s="13"/>
      <c r="J30" s="14" t="e">
        <f t="shared" si="0"/>
        <v>#VALUE!</v>
      </c>
      <c r="K30" s="14" t="e">
        <f t="shared" si="1"/>
        <v>#VALUE!</v>
      </c>
      <c r="L30" s="108">
        <f t="shared" si="2"/>
        <v>0</v>
      </c>
      <c r="M30" s="135">
        <f t="shared" si="3"/>
        <v>0</v>
      </c>
      <c r="N30" s="253">
        <f t="shared" si="4"/>
      </c>
      <c r="O30" s="254"/>
    </row>
    <row r="31" spans="1:15" ht="15.75" customHeight="1">
      <c r="A31" s="75"/>
      <c r="B31" s="9"/>
      <c r="C31" s="54"/>
      <c r="D31" s="10"/>
      <c r="E31" s="11" t="s">
        <v>27</v>
      </c>
      <c r="F31" s="10"/>
      <c r="G31" s="12"/>
      <c r="H31" s="17"/>
      <c r="I31" s="13"/>
      <c r="J31" s="14" t="e">
        <f t="shared" si="0"/>
        <v>#VALUE!</v>
      </c>
      <c r="K31" s="14" t="e">
        <f t="shared" si="1"/>
        <v>#VALUE!</v>
      </c>
      <c r="L31" s="108">
        <f t="shared" si="2"/>
        <v>0</v>
      </c>
      <c r="M31" s="135">
        <f t="shared" si="3"/>
        <v>0</v>
      </c>
      <c r="N31" s="253">
        <f t="shared" si="4"/>
      </c>
      <c r="O31" s="254"/>
    </row>
    <row r="32" spans="1:15" ht="15.75" customHeight="1">
      <c r="A32" s="75"/>
      <c r="B32" s="9"/>
      <c r="C32" s="54"/>
      <c r="D32" s="10"/>
      <c r="E32" s="11" t="s">
        <v>28</v>
      </c>
      <c r="F32" s="10"/>
      <c r="G32" s="12"/>
      <c r="H32" s="17"/>
      <c r="I32" s="13"/>
      <c r="J32" s="14" t="e">
        <f t="shared" si="0"/>
        <v>#VALUE!</v>
      </c>
      <c r="K32" s="14" t="e">
        <f t="shared" si="1"/>
        <v>#VALUE!</v>
      </c>
      <c r="L32" s="108">
        <f t="shared" si="2"/>
        <v>0</v>
      </c>
      <c r="M32" s="135">
        <f t="shared" si="3"/>
        <v>0</v>
      </c>
      <c r="N32" s="253">
        <f t="shared" si="4"/>
      </c>
      <c r="O32" s="254"/>
    </row>
    <row r="33" spans="1:15" ht="15.75" customHeight="1">
      <c r="A33" s="75"/>
      <c r="B33" s="9"/>
      <c r="C33" s="54"/>
      <c r="D33" s="18"/>
      <c r="E33" s="19" t="s">
        <v>29</v>
      </c>
      <c r="F33" s="20"/>
      <c r="G33" s="12"/>
      <c r="H33" s="17"/>
      <c r="I33" s="13"/>
      <c r="J33" s="14" t="e">
        <f t="shared" si="0"/>
        <v>#VALUE!</v>
      </c>
      <c r="K33" s="14" t="e">
        <f t="shared" si="1"/>
        <v>#VALUE!</v>
      </c>
      <c r="L33" s="108">
        <f t="shared" si="2"/>
        <v>0</v>
      </c>
      <c r="M33" s="135">
        <f t="shared" si="3"/>
        <v>0</v>
      </c>
      <c r="N33" s="253">
        <f t="shared" si="4"/>
      </c>
      <c r="O33" s="254"/>
    </row>
    <row r="34" spans="1:15" ht="15.75" customHeight="1">
      <c r="A34" s="75"/>
      <c r="B34" s="9"/>
      <c r="C34" s="54"/>
      <c r="D34" s="18"/>
      <c r="E34" s="19" t="s">
        <v>30</v>
      </c>
      <c r="F34" s="20"/>
      <c r="G34" s="12"/>
      <c r="H34" s="17"/>
      <c r="I34" s="13"/>
      <c r="J34" s="14" t="e">
        <f t="shared" si="0"/>
        <v>#VALUE!</v>
      </c>
      <c r="K34" s="14" t="e">
        <f t="shared" si="1"/>
        <v>#VALUE!</v>
      </c>
      <c r="L34" s="108">
        <f t="shared" si="2"/>
        <v>0</v>
      </c>
      <c r="M34" s="135">
        <f t="shared" si="3"/>
        <v>0</v>
      </c>
      <c r="N34" s="253">
        <f t="shared" si="4"/>
      </c>
      <c r="O34" s="254"/>
    </row>
    <row r="35" spans="1:15" ht="15.75" customHeight="1">
      <c r="A35" s="75"/>
      <c r="B35" s="9"/>
      <c r="C35" s="54"/>
      <c r="D35" s="18"/>
      <c r="E35" s="19" t="s">
        <v>31</v>
      </c>
      <c r="F35" s="20"/>
      <c r="G35" s="12"/>
      <c r="H35" s="17"/>
      <c r="I35" s="13"/>
      <c r="J35" s="14" t="e">
        <f t="shared" si="0"/>
        <v>#VALUE!</v>
      </c>
      <c r="K35" s="14" t="e">
        <f t="shared" si="1"/>
        <v>#VALUE!</v>
      </c>
      <c r="L35" s="108">
        <f t="shared" si="2"/>
        <v>0</v>
      </c>
      <c r="M35" s="135">
        <f t="shared" si="3"/>
        <v>0</v>
      </c>
      <c r="N35" s="253">
        <f t="shared" si="4"/>
      </c>
      <c r="O35" s="254"/>
    </row>
    <row r="36" spans="1:15" ht="15.75" customHeight="1">
      <c r="A36" s="75"/>
      <c r="B36" s="9"/>
      <c r="C36" s="54"/>
      <c r="D36" s="18"/>
      <c r="E36" s="19" t="s">
        <v>32</v>
      </c>
      <c r="F36" s="20"/>
      <c r="G36" s="12"/>
      <c r="H36" s="17"/>
      <c r="I36" s="13"/>
      <c r="J36" s="14" t="e">
        <f t="shared" si="0"/>
        <v>#VALUE!</v>
      </c>
      <c r="K36" s="14" t="e">
        <f t="shared" si="1"/>
        <v>#VALUE!</v>
      </c>
      <c r="L36" s="108">
        <f t="shared" si="2"/>
        <v>0</v>
      </c>
      <c r="M36" s="135">
        <f t="shared" si="3"/>
        <v>0</v>
      </c>
      <c r="N36" s="253">
        <f t="shared" si="4"/>
      </c>
      <c r="O36" s="254"/>
    </row>
    <row r="37" spans="1:15" ht="15.75" customHeight="1" thickBot="1">
      <c r="A37" s="76"/>
      <c r="B37" s="30"/>
      <c r="C37" s="110"/>
      <c r="D37" s="31"/>
      <c r="E37" s="32" t="s">
        <v>33</v>
      </c>
      <c r="F37" s="33"/>
      <c r="G37" s="34"/>
      <c r="H37" s="35"/>
      <c r="I37" s="36"/>
      <c r="J37" s="37" t="e">
        <f t="shared" si="0"/>
        <v>#VALUE!</v>
      </c>
      <c r="K37" s="37" t="e">
        <f t="shared" si="1"/>
        <v>#VALUE!</v>
      </c>
      <c r="L37" s="85">
        <f t="shared" si="2"/>
        <v>0</v>
      </c>
      <c r="M37" s="109">
        <f t="shared" si="3"/>
        <v>0</v>
      </c>
      <c r="N37" s="242">
        <f t="shared" si="4"/>
      </c>
      <c r="O37" s="243"/>
    </row>
    <row r="38" spans="1:15" ht="7.5" customHeight="1" thickBot="1">
      <c r="A38" s="7"/>
      <c r="B38" s="38"/>
      <c r="C38" s="7"/>
      <c r="D38" s="7"/>
      <c r="E38" s="7"/>
      <c r="F38" s="7"/>
      <c r="G38" s="7"/>
      <c r="H38" s="7"/>
      <c r="I38" s="23"/>
      <c r="J38" s="7"/>
      <c r="K38" s="7"/>
      <c r="L38" s="7"/>
      <c r="M38" s="7"/>
      <c r="N38" s="42"/>
      <c r="O38" s="7"/>
    </row>
    <row r="39" spans="1:15" ht="15.75" customHeight="1">
      <c r="A39" s="223" t="s">
        <v>66</v>
      </c>
      <c r="B39" s="224"/>
      <c r="C39" s="285"/>
      <c r="D39" s="285"/>
      <c r="E39" s="285"/>
      <c r="F39" s="285"/>
      <c r="G39" s="285"/>
      <c r="H39" s="285"/>
      <c r="I39" s="285"/>
      <c r="J39" s="64"/>
      <c r="K39" s="64"/>
      <c r="L39" s="155" t="s">
        <v>65</v>
      </c>
      <c r="M39" s="155"/>
      <c r="N39" s="245"/>
      <c r="O39" s="246"/>
    </row>
    <row r="40" spans="1:15" ht="15" customHeight="1">
      <c r="A40" s="225" t="s">
        <v>63</v>
      </c>
      <c r="B40" s="226"/>
      <c r="C40" s="282"/>
      <c r="D40" s="282"/>
      <c r="E40" s="282"/>
      <c r="F40" s="282"/>
      <c r="G40" s="282"/>
      <c r="H40" s="282"/>
      <c r="I40" s="282"/>
      <c r="J40" s="282"/>
      <c r="K40" s="282"/>
      <c r="L40" s="282"/>
      <c r="M40" s="282"/>
      <c r="N40" s="282"/>
      <c r="O40" s="283"/>
    </row>
    <row r="41" spans="1:15" ht="15.75" customHeight="1">
      <c r="A41" s="225" t="s">
        <v>64</v>
      </c>
      <c r="B41" s="226"/>
      <c r="C41" s="282"/>
      <c r="D41" s="282"/>
      <c r="E41" s="282"/>
      <c r="F41" s="282"/>
      <c r="G41" s="282"/>
      <c r="H41" s="282"/>
      <c r="I41" s="282"/>
      <c r="J41" s="282"/>
      <c r="K41" s="282"/>
      <c r="L41" s="282"/>
      <c r="M41" s="282"/>
      <c r="N41" s="282"/>
      <c r="O41" s="283"/>
    </row>
    <row r="42" spans="1:15" ht="6.75" customHeight="1" thickBot="1">
      <c r="A42" s="65"/>
      <c r="B42" s="66"/>
      <c r="C42" s="67"/>
      <c r="D42" s="67"/>
      <c r="E42" s="67"/>
      <c r="F42" s="67"/>
      <c r="G42" s="67"/>
      <c r="H42" s="67"/>
      <c r="I42" s="68"/>
      <c r="J42" s="67"/>
      <c r="K42" s="67"/>
      <c r="L42" s="67"/>
      <c r="M42" s="67"/>
      <c r="N42" s="67"/>
      <c r="O42" s="69"/>
    </row>
    <row r="43" spans="1:15" ht="6.75" customHeight="1" thickBot="1">
      <c r="A43" s="3"/>
      <c r="B43" s="22"/>
      <c r="C43" s="3"/>
      <c r="D43" s="3"/>
      <c r="E43" s="3"/>
      <c r="F43" s="3"/>
      <c r="G43" s="3"/>
      <c r="H43" s="3"/>
      <c r="I43" s="21"/>
      <c r="J43" s="3"/>
      <c r="K43" s="3"/>
      <c r="L43" s="3"/>
      <c r="M43" s="3"/>
      <c r="N43" s="2"/>
      <c r="O43" s="3"/>
    </row>
    <row r="44" spans="1:15" ht="12.75">
      <c r="A44" s="228" t="s">
        <v>59</v>
      </c>
      <c r="B44" s="229"/>
      <c r="C44" s="229"/>
      <c r="D44" s="229"/>
      <c r="E44" s="229"/>
      <c r="F44" s="229"/>
      <c r="G44" s="229"/>
      <c r="H44" s="229"/>
      <c r="I44" s="229"/>
      <c r="J44" s="229"/>
      <c r="K44" s="229"/>
      <c r="L44" s="229"/>
      <c r="M44" s="229"/>
      <c r="N44" s="229"/>
      <c r="O44" s="230"/>
    </row>
    <row r="45" spans="1:15" ht="12.75">
      <c r="A45" s="233" t="s">
        <v>93</v>
      </c>
      <c r="B45" s="234"/>
      <c r="C45" s="234"/>
      <c r="D45" s="234"/>
      <c r="E45" s="234"/>
      <c r="F45" s="234"/>
      <c r="G45" s="234"/>
      <c r="H45" s="234"/>
      <c r="I45" s="234"/>
      <c r="J45" s="234"/>
      <c r="K45" s="234"/>
      <c r="L45" s="234"/>
      <c r="M45" s="234"/>
      <c r="N45" s="234"/>
      <c r="O45" s="235"/>
    </row>
    <row r="46" spans="1:15" ht="5.25" customHeight="1" thickBot="1">
      <c r="A46" s="56"/>
      <c r="B46" s="3"/>
      <c r="C46" s="3"/>
      <c r="D46" s="3"/>
      <c r="E46" s="3"/>
      <c r="F46" s="3"/>
      <c r="G46" s="3"/>
      <c r="H46" s="3"/>
      <c r="I46" s="3"/>
      <c r="J46" s="3"/>
      <c r="K46" s="3"/>
      <c r="L46" s="3"/>
      <c r="M46" s="3"/>
      <c r="N46" s="3"/>
      <c r="O46" s="57"/>
    </row>
    <row r="47" spans="1:15" ht="36" customHeight="1" thickBot="1">
      <c r="A47" s="49" t="s">
        <v>60</v>
      </c>
      <c r="B47" s="284">
        <f>'CONT438 '!B47:E47</f>
        <v>0</v>
      </c>
      <c r="C47" s="284"/>
      <c r="D47" s="284"/>
      <c r="E47" s="284"/>
      <c r="F47" s="143" t="s">
        <v>99</v>
      </c>
      <c r="G47" s="238">
        <f ca="1">TODAY()</f>
        <v>42622</v>
      </c>
      <c r="H47" s="238"/>
      <c r="I47" s="144" t="s">
        <v>61</v>
      </c>
      <c r="J47" s="3"/>
      <c r="K47" s="3"/>
      <c r="L47" s="250"/>
      <c r="M47" s="251"/>
      <c r="N47" s="251"/>
      <c r="O47" s="252"/>
    </row>
    <row r="48" spans="1:15" ht="16.5" customHeight="1" thickBot="1">
      <c r="A48" s="231" t="s">
        <v>62</v>
      </c>
      <c r="B48" s="232"/>
      <c r="C48" s="232"/>
      <c r="D48" s="232"/>
      <c r="E48" s="232"/>
      <c r="F48" s="232"/>
      <c r="G48" s="232"/>
      <c r="H48" s="232"/>
      <c r="I48" s="232"/>
      <c r="J48" s="58"/>
      <c r="K48" s="58"/>
      <c r="L48" s="58"/>
      <c r="M48" s="58"/>
      <c r="N48" s="58"/>
      <c r="O48" s="59"/>
    </row>
    <row r="49" spans="1:15" ht="12.75" customHeight="1">
      <c r="A49" s="145"/>
      <c r="B49" s="145"/>
      <c r="C49" s="145"/>
      <c r="D49" s="145"/>
      <c r="E49" s="145"/>
      <c r="F49" s="145"/>
      <c r="G49" s="145"/>
      <c r="H49" s="145"/>
      <c r="I49" s="145"/>
      <c r="J49" s="145"/>
      <c r="K49" s="145"/>
      <c r="L49" s="147"/>
      <c r="M49" s="147"/>
      <c r="N49" s="147"/>
      <c r="O49" s="147"/>
    </row>
    <row r="51" ht="12.75">
      <c r="H51" s="60"/>
    </row>
  </sheetData>
  <sheetProtection password="C1A2" sheet="1" objects="1" scenarios="1" selectLockedCells="1"/>
  <mergeCells count="78">
    <mergeCell ref="A48:I48"/>
    <mergeCell ref="N37:O37"/>
    <mergeCell ref="A45:O45"/>
    <mergeCell ref="A39:B39"/>
    <mergeCell ref="A40:B40"/>
    <mergeCell ref="A41:B41"/>
    <mergeCell ref="L39:M39"/>
    <mergeCell ref="C39:I39"/>
    <mergeCell ref="A44:O44"/>
    <mergeCell ref="N39:O39"/>
    <mergeCell ref="C41:O41"/>
    <mergeCell ref="G47:H47"/>
    <mergeCell ref="B47:E47"/>
    <mergeCell ref="L47:O47"/>
    <mergeCell ref="C40:O40"/>
    <mergeCell ref="N30:O30"/>
    <mergeCell ref="N31:O31"/>
    <mergeCell ref="N36:O36"/>
    <mergeCell ref="N32:O32"/>
    <mergeCell ref="N33:O33"/>
    <mergeCell ref="N34:O34"/>
    <mergeCell ref="N35:O35"/>
    <mergeCell ref="N26:O26"/>
    <mergeCell ref="N27:O27"/>
    <mergeCell ref="N28:O28"/>
    <mergeCell ref="N29:O29"/>
    <mergeCell ref="N22:O22"/>
    <mergeCell ref="N23:O23"/>
    <mergeCell ref="N24:O24"/>
    <mergeCell ref="N25:O25"/>
    <mergeCell ref="N19:O19"/>
    <mergeCell ref="N20:O20"/>
    <mergeCell ref="N14:O14"/>
    <mergeCell ref="N21:O21"/>
    <mergeCell ref="N17:O17"/>
    <mergeCell ref="N18:O18"/>
    <mergeCell ref="D9:F9"/>
    <mergeCell ref="G9:H9"/>
    <mergeCell ref="N16:O16"/>
    <mergeCell ref="N12:O12"/>
    <mergeCell ref="N13:O13"/>
    <mergeCell ref="L11:O11"/>
    <mergeCell ref="N15:O15"/>
    <mergeCell ref="F12:G12"/>
    <mergeCell ref="D12:E12"/>
    <mergeCell ref="G10:H10"/>
    <mergeCell ref="A2:H2"/>
    <mergeCell ref="I2:L2"/>
    <mergeCell ref="I3:L3"/>
    <mergeCell ref="M2:O2"/>
    <mergeCell ref="A3:H3"/>
    <mergeCell ref="C8:I8"/>
    <mergeCell ref="A5:B5"/>
    <mergeCell ref="C5:I5"/>
    <mergeCell ref="L5:O5"/>
    <mergeCell ref="L7:M7"/>
    <mergeCell ref="A8:B8"/>
    <mergeCell ref="G11:I11"/>
    <mergeCell ref="D10:F10"/>
    <mergeCell ref="M10:O10"/>
    <mergeCell ref="B11:F11"/>
    <mergeCell ref="M9:O9"/>
    <mergeCell ref="N7:O7"/>
    <mergeCell ref="A1:H1"/>
    <mergeCell ref="H4:I4"/>
    <mergeCell ref="A6:B6"/>
    <mergeCell ref="M1:O1"/>
    <mergeCell ref="I1:L1"/>
    <mergeCell ref="L6:N6"/>
    <mergeCell ref="L8:M8"/>
    <mergeCell ref="L4:O4"/>
    <mergeCell ref="A4:B4"/>
    <mergeCell ref="C7:H7"/>
    <mergeCell ref="M3:O3"/>
    <mergeCell ref="A7:B7"/>
    <mergeCell ref="C6:I6"/>
    <mergeCell ref="C4:D4"/>
    <mergeCell ref="E4:G4"/>
  </mergeCells>
  <dataValidations count="2">
    <dataValidation type="list" allowBlank="1" showInputMessage="1" showErrorMessage="1" sqref="F13:F37 D13:D37">
      <formula1>$P$13:$P$20</formula1>
    </dataValidation>
    <dataValidation type="list" allowBlank="1" showInputMessage="1" showErrorMessage="1" sqref="G13:G37">
      <formula1>$E$13:$E$37</formula1>
    </dataValidation>
  </dataValidations>
  <printOptions horizontalCentered="1"/>
  <pageMargins left="0.5905511811023623" right="0.5905511811023623" top="0.5905511811023623" bottom="0.5905511811023623" header="0.5118110236220472" footer="0.5118110236220472"/>
  <pageSetup blackAndWhite="1" fitToHeight="1" fitToWidth="1" horizontalDpi="300" verticalDpi="300" orientation="portrait" paperSize="9" scale="90"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Jacques</dc:creator>
  <cp:keywords/>
  <dc:description/>
  <cp:lastModifiedBy>F_MULLER</cp:lastModifiedBy>
  <cp:lastPrinted>2007-09-20T16:36:46Z</cp:lastPrinted>
  <dcterms:created xsi:type="dcterms:W3CDTF">2005-11-08T15:38:40Z</dcterms:created>
  <dcterms:modified xsi:type="dcterms:W3CDTF">2016-09-09T11:18:51Z</dcterms:modified>
  <cp:category/>
  <cp:version/>
  <cp:contentType/>
  <cp:contentStatus/>
</cp:coreProperties>
</file>