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bookViews>
    <workbookView xWindow="480" yWindow="45" windowWidth="22110" windowHeight="9000" activeTab="2"/>
  </bookViews>
  <sheets>
    <sheet name="INFO (2)" sheetId="5" r:id="rId1"/>
    <sheet name="GLOBAL (2)" sheetId="6" r:id="rId2"/>
    <sheet name="9ème" sheetId="7" r:id="rId3"/>
    <sheet name="10ème" sheetId="8" r:id="rId4"/>
  </sheets>
  <externalReferences>
    <externalReference r:id="rId5"/>
  </externalReferences>
  <definedNames>
    <definedName name="_xlnm._FilterDatabase" localSheetId="3" hidden="1">'10ème'!#REF!</definedName>
    <definedName name="_xlnm._FilterDatabase" localSheetId="1" hidden="1">'GLOBAL (2)'!$A$3:$AX$3</definedName>
    <definedName name="_xlnm._FilterDatabase" localSheetId="0" hidden="1">'INFO (2)'!$A$2:$O$32</definedName>
    <definedName name="FAVORABLE">#REF!</definedName>
    <definedName name="heures">#REF!</definedName>
    <definedName name="horaires">#REF!</definedName>
    <definedName name="jours">#REF!</definedName>
    <definedName name="Joursok">#REF!</definedName>
    <definedName name="MODIFICATION">#REF!</definedName>
    <definedName name="motif">#REF!</definedName>
    <definedName name="motifs">#REF!</definedName>
    <definedName name="motifsok">#REF!</definedName>
    <definedName name="rép2016">#REF!</definedName>
    <definedName name="réponse">#REF!</definedName>
    <definedName name="réponse2016">#REF!</definedName>
  </definedNames>
  <calcPr calcId="152511"/>
</workbook>
</file>

<file path=xl/calcChain.xml><?xml version="1.0" encoding="utf-8"?>
<calcChain xmlns="http://schemas.openxmlformats.org/spreadsheetml/2006/main">
  <c r="B3" i="7" l="1"/>
  <c r="C3" i="7"/>
  <c r="H3" i="7"/>
  <c r="G3" i="7"/>
  <c r="F3" i="7"/>
  <c r="E3" i="7"/>
  <c r="D3" i="7"/>
  <c r="N13" i="8" l="1"/>
  <c r="P12" i="8"/>
  <c r="P10" i="8"/>
  <c r="O10" i="8"/>
  <c r="N10" i="8"/>
  <c r="N9" i="8"/>
  <c r="P8" i="8"/>
  <c r="P6" i="8"/>
  <c r="O6" i="8"/>
  <c r="N6" i="8"/>
  <c r="N5" i="8"/>
  <c r="P4" i="8"/>
  <c r="E13" i="8"/>
  <c r="H13" i="8" s="1"/>
  <c r="P13" i="8" s="1"/>
  <c r="E12" i="8"/>
  <c r="H12" i="8" s="1"/>
  <c r="O12" i="8" s="1"/>
  <c r="E11" i="8"/>
  <c r="H11" i="8" s="1"/>
  <c r="N11" i="8" s="1"/>
  <c r="E10" i="8"/>
  <c r="H10" i="8" s="1"/>
  <c r="E9" i="8"/>
  <c r="H9" i="8" s="1"/>
  <c r="P9" i="8" s="1"/>
  <c r="E8" i="8"/>
  <c r="H8" i="8" s="1"/>
  <c r="O8" i="8" s="1"/>
  <c r="E7" i="8"/>
  <c r="H7" i="8" s="1"/>
  <c r="N7" i="8" s="1"/>
  <c r="E6" i="8"/>
  <c r="H6" i="8" s="1"/>
  <c r="E5" i="8"/>
  <c r="H5" i="8" s="1"/>
  <c r="P5" i="8" s="1"/>
  <c r="E4" i="8"/>
  <c r="H4" i="8" s="1"/>
  <c r="O4" i="8" s="1"/>
  <c r="E3" i="8"/>
  <c r="H3" i="8" s="1"/>
  <c r="N3" i="8" s="1"/>
  <c r="I1" i="8"/>
  <c r="I12" i="7"/>
  <c r="L12" i="7" s="1"/>
  <c r="L11" i="7"/>
  <c r="I11" i="7"/>
  <c r="J11" i="7" s="1"/>
  <c r="I10" i="7"/>
  <c r="L10" i="7" s="1"/>
  <c r="I9" i="7"/>
  <c r="L9" i="7" s="1"/>
  <c r="J8" i="7"/>
  <c r="I8" i="7"/>
  <c r="L8" i="7" s="1"/>
  <c r="I7" i="7"/>
  <c r="L7" i="7" s="1"/>
  <c r="I6" i="7"/>
  <c r="L6" i="7" s="1"/>
  <c r="I5" i="7"/>
  <c r="J5" i="7" s="1"/>
  <c r="J4" i="7"/>
  <c r="I4" i="7"/>
  <c r="L4" i="7" s="1"/>
  <c r="I3" i="7"/>
  <c r="J3" i="7" s="1"/>
  <c r="N1" i="7"/>
  <c r="O1" i="7" s="1"/>
  <c r="P1" i="7" s="1"/>
  <c r="Q1" i="7" s="1"/>
  <c r="R1" i="7" s="1"/>
  <c r="AW6" i="6"/>
  <c r="AS6" i="6"/>
  <c r="AQ6" i="6"/>
  <c r="AP6" i="6"/>
  <c r="AO6" i="6"/>
  <c r="AL6" i="6"/>
  <c r="AJ6" i="6"/>
  <c r="AI6" i="6"/>
  <c r="AH6" i="6"/>
  <c r="AD6" i="6"/>
  <c r="AC6" i="6"/>
  <c r="AB6" i="6"/>
  <c r="AA6" i="6"/>
  <c r="Z6" i="6"/>
  <c r="Y6" i="6"/>
  <c r="X6" i="6"/>
  <c r="W6" i="6"/>
  <c r="U6" i="6"/>
  <c r="T6" i="6"/>
  <c r="S6" i="6"/>
  <c r="R6" i="6"/>
  <c r="O6" i="6"/>
  <c r="N6" i="6"/>
  <c r="M6" i="6"/>
  <c r="L6" i="6"/>
  <c r="K6" i="6" s="1"/>
  <c r="J6" i="6"/>
  <c r="I6" i="6"/>
  <c r="H6" i="6"/>
  <c r="G6" i="6"/>
  <c r="F6" i="6"/>
  <c r="E6" i="6"/>
  <c r="D6" i="6"/>
  <c r="C6" i="6"/>
  <c r="B6" i="6"/>
  <c r="A6" i="6"/>
  <c r="AU5" i="6"/>
  <c r="AS5" i="6"/>
  <c r="AQ5" i="6"/>
  <c r="AP5" i="6"/>
  <c r="AO5" i="6"/>
  <c r="AL5" i="6"/>
  <c r="AJ5" i="6"/>
  <c r="AI5" i="6"/>
  <c r="AH5" i="6"/>
  <c r="AD5" i="6"/>
  <c r="AC5" i="6"/>
  <c r="AB5" i="6"/>
  <c r="AA5" i="6"/>
  <c r="Z5" i="6"/>
  <c r="Y5" i="6"/>
  <c r="X5" i="6"/>
  <c r="W5" i="6"/>
  <c r="U5" i="6"/>
  <c r="T5" i="6"/>
  <c r="S5" i="6"/>
  <c r="R5" i="6"/>
  <c r="O5" i="6"/>
  <c r="N5" i="6"/>
  <c r="M5" i="6"/>
  <c r="L5" i="6"/>
  <c r="K5" i="6" s="1"/>
  <c r="J5" i="6"/>
  <c r="I5" i="6"/>
  <c r="H5" i="6"/>
  <c r="G5" i="6"/>
  <c r="F5" i="6"/>
  <c r="E5" i="6"/>
  <c r="D5" i="6"/>
  <c r="C5" i="6"/>
  <c r="B5" i="6"/>
  <c r="A5" i="6"/>
  <c r="AX4" i="6"/>
  <c r="AX5" i="6" s="1"/>
  <c r="AW4" i="6"/>
  <c r="AV4" i="6"/>
  <c r="AV5" i="6" s="1"/>
  <c r="AU4" i="6"/>
  <c r="AS4" i="6"/>
  <c r="AQ4" i="6"/>
  <c r="AP4" i="6"/>
  <c r="AO4" i="6"/>
  <c r="AL4" i="6"/>
  <c r="AJ4" i="6"/>
  <c r="AI4" i="6"/>
  <c r="AH4" i="6"/>
  <c r="AD4" i="6"/>
  <c r="AC4" i="6"/>
  <c r="AB4" i="6"/>
  <c r="AA4" i="6"/>
  <c r="Z4" i="6"/>
  <c r="Y4" i="6"/>
  <c r="X4" i="6"/>
  <c r="W4" i="6"/>
  <c r="U4" i="6"/>
  <c r="T4" i="6"/>
  <c r="S4" i="6"/>
  <c r="R4" i="6"/>
  <c r="O4" i="6"/>
  <c r="N4" i="6"/>
  <c r="M4" i="6"/>
  <c r="L4" i="6"/>
  <c r="K4" i="6" s="1"/>
  <c r="J4" i="6"/>
  <c r="I4" i="6"/>
  <c r="H4" i="6"/>
  <c r="G4" i="6"/>
  <c r="F4" i="6"/>
  <c r="E4" i="6"/>
  <c r="D4" i="6"/>
  <c r="C4" i="6"/>
  <c r="B4" i="6"/>
  <c r="A4" i="6"/>
  <c r="O3" i="8" l="1"/>
  <c r="O7" i="8"/>
  <c r="O11" i="8"/>
  <c r="J7" i="7"/>
  <c r="J10" i="7"/>
  <c r="P3" i="8"/>
  <c r="P7" i="8"/>
  <c r="P11" i="8"/>
  <c r="J9" i="7"/>
  <c r="J12" i="7"/>
  <c r="N4" i="8"/>
  <c r="O5" i="8"/>
  <c r="N8" i="8"/>
  <c r="O9" i="8"/>
  <c r="N12" i="8"/>
  <c r="O13" i="8"/>
  <c r="AU6" i="6"/>
  <c r="J6" i="7"/>
  <c r="F3" i="8"/>
  <c r="F4" i="8"/>
  <c r="F5" i="8"/>
  <c r="F6" i="8"/>
  <c r="F7" i="8"/>
  <c r="F8" i="8"/>
  <c r="F9" i="8"/>
  <c r="F10" i="8"/>
  <c r="F11" i="8"/>
  <c r="F12" i="8"/>
  <c r="F13" i="8"/>
  <c r="AW5" i="6"/>
  <c r="AV6" i="6"/>
  <c r="AX6" i="6"/>
  <c r="L3" i="7"/>
  <c r="L5" i="7"/>
  <c r="T6" i="7" l="1"/>
  <c r="U6" i="7"/>
  <c r="T10" i="7"/>
  <c r="U10" i="7"/>
  <c r="S10" i="7"/>
  <c r="S4" i="7"/>
  <c r="S6" i="7" s="1"/>
  <c r="U3" i="7"/>
  <c r="U4" i="7" s="1"/>
  <c r="S3" i="7"/>
  <c r="T3" i="7"/>
  <c r="T8" i="7" s="1"/>
  <c r="S7" i="7"/>
  <c r="T7" i="7"/>
  <c r="U11" i="7"/>
  <c r="S11" i="7"/>
  <c r="T11" i="7"/>
  <c r="S8" i="7"/>
  <c r="U8" i="7"/>
  <c r="U5" i="7"/>
  <c r="S5" i="7"/>
  <c r="S9" i="7"/>
  <c r="T9" i="7"/>
  <c r="U12" i="7"/>
  <c r="S12" i="7"/>
  <c r="T12" i="7"/>
  <c r="T4" i="7" l="1"/>
  <c r="T5" i="7" s="1"/>
  <c r="U7" i="7"/>
  <c r="U9" i="7" s="1"/>
</calcChain>
</file>

<file path=xl/sharedStrings.xml><?xml version="1.0" encoding="utf-8"?>
<sst xmlns="http://schemas.openxmlformats.org/spreadsheetml/2006/main" count="304" uniqueCount="151">
  <si>
    <t>N°</t>
  </si>
  <si>
    <t>NOM SOCIETE</t>
  </si>
  <si>
    <t>NOM CAMION</t>
  </si>
  <si>
    <t>ANTECEDENT</t>
  </si>
  <si>
    <t>SITE</t>
  </si>
  <si>
    <t>LIEU</t>
  </si>
  <si>
    <t>ARDT</t>
  </si>
  <si>
    <t>GARANTI</t>
  </si>
  <si>
    <t>JOURS</t>
  </si>
  <si>
    <t>HORAIRES</t>
  </si>
  <si>
    <t>MODIFICATION</t>
  </si>
  <si>
    <t>MODIF</t>
  </si>
  <si>
    <t>Jours</t>
  </si>
  <si>
    <t>contacts</t>
  </si>
  <si>
    <t>LOT</t>
  </si>
  <si>
    <t>lundi</t>
  </si>
  <si>
    <t>Mairie</t>
  </si>
  <si>
    <t>DVD</t>
  </si>
  <si>
    <t xml:space="preserve">P P </t>
  </si>
  <si>
    <t>DEVE</t>
  </si>
  <si>
    <t>réponse</t>
  </si>
  <si>
    <t>motifs1</t>
  </si>
  <si>
    <t>horaires</t>
  </si>
  <si>
    <t>1</t>
  </si>
  <si>
    <t>9A</t>
  </si>
  <si>
    <t>Place Sainte Cécile</t>
  </si>
  <si>
    <r>
      <t>9</t>
    </r>
    <r>
      <rPr>
        <vertAlign val="superscript"/>
        <sz val="8"/>
        <color theme="1"/>
        <rFont val="Times New Roman"/>
        <family val="1"/>
      </rPr>
      <t>ème</t>
    </r>
    <r>
      <rPr>
        <sz val="8"/>
        <color theme="1"/>
        <rFont val="Times New Roman"/>
        <family val="1"/>
      </rPr>
      <t xml:space="preserve"> </t>
    </r>
  </si>
  <si>
    <t>du lundi au vendredi</t>
  </si>
  <si>
    <t>11h à 15h</t>
  </si>
  <si>
    <t>FAVORABLE</t>
  </si>
  <si>
    <t>INCOMPLET</t>
  </si>
  <si>
    <t>ANNULATION</t>
  </si>
  <si>
    <t>9A'</t>
  </si>
  <si>
    <t>jeudi et vendredi</t>
  </si>
  <si>
    <t>18h à 22h</t>
  </si>
  <si>
    <t>mardi</t>
  </si>
  <si>
    <t>DEFAVORABLE</t>
  </si>
  <si>
    <t>TRIPORTEUR</t>
  </si>
  <si>
    <t>EN COURS</t>
  </si>
  <si>
    <t>10A</t>
  </si>
  <si>
    <t>T10/angle Louis blanc</t>
  </si>
  <si>
    <t>10</t>
  </si>
  <si>
    <t xml:space="preserve">Du lundi au samedi </t>
  </si>
  <si>
    <t>mercredi</t>
  </si>
  <si>
    <t>NON CONFORME</t>
  </si>
  <si>
    <t>DESISTEMENT</t>
  </si>
  <si>
    <t>11A</t>
  </si>
  <si>
    <t>Place du Père Chaillet</t>
  </si>
  <si>
    <r>
      <t>11</t>
    </r>
    <r>
      <rPr>
        <vertAlign val="superscript"/>
        <sz val="8"/>
        <color theme="1"/>
        <rFont val="Calibri"/>
        <family val="2"/>
        <scheme val="minor"/>
      </rPr>
      <t xml:space="preserve">ème </t>
    </r>
  </si>
  <si>
    <t>Lundi, mardi, mercredi, jeudi, vendredi, dimanche</t>
  </si>
  <si>
    <t>jeudi</t>
  </si>
  <si>
    <t>SIMPLE</t>
  </si>
  <si>
    <t>11A'</t>
  </si>
  <si>
    <t>18h à  22h</t>
  </si>
  <si>
    <t>vendredi</t>
  </si>
  <si>
    <t>11B</t>
  </si>
  <si>
    <t>boulevard de Belleville / rue Oberkampf</t>
  </si>
  <si>
    <t xml:space="preserve">11ème </t>
  </si>
  <si>
    <t>lundi, mercredi, jeudi, samedi, dimanche</t>
  </si>
  <si>
    <t>samedi</t>
  </si>
  <si>
    <t>12A</t>
  </si>
  <si>
    <t>place de l'Ile de la Réunion</t>
  </si>
  <si>
    <t xml:space="preserve">12ème </t>
  </si>
  <si>
    <t>du lundi au dimanche</t>
  </si>
  <si>
    <t>dimanche</t>
  </si>
  <si>
    <t>12B</t>
  </si>
  <si>
    <t>place Edouard Renard</t>
  </si>
  <si>
    <t>néant</t>
  </si>
  <si>
    <t>14A</t>
  </si>
  <si>
    <t>Place Slimane Azem</t>
  </si>
  <si>
    <t xml:space="preserve">14ème </t>
  </si>
  <si>
    <t>mercredi, samedi, dimanche</t>
  </si>
  <si>
    <t>15h à 19h</t>
  </si>
  <si>
    <t>14A'</t>
  </si>
  <si>
    <t>lundi, mardi, jeudi, vendredi</t>
  </si>
  <si>
    <t>16h à 20h</t>
  </si>
  <si>
    <t>14B</t>
  </si>
  <si>
    <t>Porte de Vanves</t>
  </si>
  <si>
    <t>Samedi et dimanche</t>
  </si>
  <si>
    <t>15A</t>
  </si>
  <si>
    <t>Place Albert Cohen</t>
  </si>
  <si>
    <r>
      <t>15</t>
    </r>
    <r>
      <rPr>
        <vertAlign val="superscript"/>
        <sz val="8"/>
        <color theme="1"/>
        <rFont val="Calibri"/>
        <family val="2"/>
        <scheme val="minor"/>
      </rPr>
      <t>ème</t>
    </r>
    <r>
      <rPr>
        <sz val="8"/>
        <color theme="1"/>
        <rFont val="Calibri"/>
        <family val="2"/>
        <scheme val="minor"/>
      </rPr>
      <t xml:space="preserve"> </t>
    </r>
  </si>
  <si>
    <t>Du lundi au dimanche</t>
  </si>
  <si>
    <t>15B</t>
  </si>
  <si>
    <t>19A</t>
  </si>
  <si>
    <t>Rue Lounès Matoub</t>
  </si>
  <si>
    <r>
      <t>19</t>
    </r>
    <r>
      <rPr>
        <vertAlign val="superscript"/>
        <sz val="8"/>
        <color theme="1"/>
        <rFont val="Calibri"/>
        <family val="2"/>
        <scheme val="minor"/>
      </rPr>
      <t xml:space="preserve">ème </t>
    </r>
  </si>
  <si>
    <t>20A</t>
  </si>
  <si>
    <t>place de la Réunion</t>
  </si>
  <si>
    <t>20ème</t>
  </si>
  <si>
    <t>lundi, mardi, mercredi, vednredi, samedi</t>
  </si>
  <si>
    <t>2</t>
  </si>
  <si>
    <t>11C'</t>
  </si>
  <si>
    <t>Place Roger Linet</t>
  </si>
  <si>
    <t>12C</t>
  </si>
  <si>
    <t>Place Léonard Bernstein</t>
  </si>
  <si>
    <r>
      <t>12</t>
    </r>
    <r>
      <rPr>
        <vertAlign val="superscript"/>
        <sz val="8"/>
        <color theme="1"/>
        <rFont val="Times New Roman"/>
        <family val="1"/>
      </rPr>
      <t>ème</t>
    </r>
    <r>
      <rPr>
        <sz val="8"/>
        <color theme="1"/>
        <rFont val="Times New Roman"/>
        <family val="1"/>
      </rPr>
      <t xml:space="preserve"> </t>
    </r>
  </si>
  <si>
    <t>12D</t>
  </si>
  <si>
    <t>Place des vins de France</t>
  </si>
  <si>
    <t>13A</t>
  </si>
  <si>
    <t>Avenue d'Ivry</t>
  </si>
  <si>
    <r>
      <t>13</t>
    </r>
    <r>
      <rPr>
        <vertAlign val="superscript"/>
        <sz val="8"/>
        <color theme="1"/>
        <rFont val="Times New Roman"/>
        <family val="1"/>
      </rPr>
      <t>ème</t>
    </r>
    <r>
      <rPr>
        <sz val="8"/>
        <color theme="1"/>
        <rFont val="Times New Roman"/>
        <family val="1"/>
      </rPr>
      <t xml:space="preserve"> </t>
    </r>
  </si>
  <si>
    <t>14C</t>
  </si>
  <si>
    <t>aux abords du Parc Montsouris</t>
  </si>
  <si>
    <t>17A</t>
  </si>
  <si>
    <t>ZAC des Batignolles –Esplanade Cardinet</t>
  </si>
  <si>
    <r>
      <t>17</t>
    </r>
    <r>
      <rPr>
        <vertAlign val="superscript"/>
        <sz val="8"/>
        <color theme="1"/>
        <rFont val="Times New Roman"/>
        <family val="1"/>
      </rPr>
      <t>ème</t>
    </r>
    <r>
      <rPr>
        <sz val="8"/>
        <color theme="1"/>
        <rFont val="Times New Roman"/>
        <family val="1"/>
      </rPr>
      <t xml:space="preserve"> </t>
    </r>
  </si>
  <si>
    <t>Du lundi au dimanche, en dehors des premiers et troisième samedis de chaque mois</t>
  </si>
  <si>
    <t>17A'</t>
  </si>
  <si>
    <t>20B</t>
  </si>
  <si>
    <t>le long du terre plein longeant le Père Lachaise - bld Ménilmontant</t>
  </si>
  <si>
    <t>3</t>
  </si>
  <si>
    <t>11D</t>
  </si>
  <si>
    <t>Place de la Bastille</t>
  </si>
  <si>
    <t>12E</t>
  </si>
  <si>
    <t>Place de la Bastille, côté port de l'Arsenal</t>
  </si>
  <si>
    <t>12E'</t>
  </si>
  <si>
    <t>DUREE CONVENTION</t>
  </si>
  <si>
    <t xml:space="preserve">SITES SOUHAITES / JOURS SOUHAITES </t>
  </si>
  <si>
    <t>SITE ATTRIBUES</t>
  </si>
  <si>
    <t>NOTE</t>
  </si>
  <si>
    <t>AU CAPITAL DE</t>
  </si>
  <si>
    <t>SOUS LE N°</t>
  </si>
  <si>
    <t>SIEGE SOCIAL</t>
  </si>
  <si>
    <t>CP</t>
  </si>
  <si>
    <t>VILLE</t>
  </si>
  <si>
    <t>CIVILITE</t>
  </si>
  <si>
    <t>REPRESENTEE PAR</t>
  </si>
  <si>
    <t>AGISSANT EN QUALITE DE</t>
  </si>
  <si>
    <t>MAIL</t>
  </si>
  <si>
    <t>TELEPHONE</t>
  </si>
  <si>
    <t>du…2016</t>
  </si>
  <si>
    <t>au…2017</t>
  </si>
  <si>
    <t>TYPE DE RESTAURATION</t>
  </si>
  <si>
    <t xml:space="preserve">site </t>
  </si>
  <si>
    <t>REPONSE</t>
  </si>
  <si>
    <t>MOTIF</t>
  </si>
  <si>
    <t>FAV. DES</t>
  </si>
  <si>
    <t>FAV. ANN</t>
  </si>
  <si>
    <t>TOTAL FAV</t>
  </si>
  <si>
    <t>1er</t>
  </si>
  <si>
    <t>N° Organisateur</t>
  </si>
  <si>
    <t>SOCIETE</t>
  </si>
  <si>
    <t>CAMION</t>
  </si>
  <si>
    <t>TYPE RESTAURATION</t>
  </si>
  <si>
    <t>MAIRIE</t>
  </si>
  <si>
    <t>RV</t>
  </si>
  <si>
    <t>F</t>
  </si>
  <si>
    <t>D</t>
  </si>
  <si>
    <t>A</t>
  </si>
  <si>
    <t xml:space="preserve">10ème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</si>
</sst>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vertAlign val="superscript"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0" xfId="0" applyNumberFormat="1" applyAlignment="1">
      <alignment wrapText="1"/>
    </xf>
    <xf numFmtId="49" fontId="0" fillId="0" borderId="0" xfId="0" applyNumberFormat="1"/>
    <xf numFmtId="49" fontId="3" fillId="0" borderId="2" xfId="0" applyNumberFormat="1" applyFont="1" applyBorder="1" applyAlignment="1" applyProtection="1">
      <alignment vertical="center"/>
    </xf>
    <xf numFmtId="49" fontId="3" fillId="0" borderId="2" xfId="0" applyNumberFormat="1" applyFont="1" applyBorder="1" applyAlignment="1" applyProtection="1">
      <alignment vertical="center" wrapText="1"/>
    </xf>
    <xf numFmtId="164" fontId="0" fillId="0" borderId="2" xfId="0" applyNumberFormat="1" applyBorder="1" applyAlignment="1">
      <alignment horizontal="center"/>
    </xf>
    <xf numFmtId="49" fontId="0" fillId="0" borderId="3" xfId="0" applyNumberFormat="1" applyBorder="1"/>
    <xf numFmtId="49" fontId="0" fillId="0" borderId="2" xfId="0" applyNumberFormat="1" applyBorder="1"/>
    <xf numFmtId="49" fontId="3" fillId="0" borderId="2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justify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/>
    <xf numFmtId="49" fontId="3" fillId="0" borderId="2" xfId="0" applyNumberFormat="1" applyFont="1" applyBorder="1"/>
    <xf numFmtId="0" fontId="3" fillId="0" borderId="0" xfId="0" applyFont="1"/>
    <xf numFmtId="49" fontId="3" fillId="0" borderId="0" xfId="0" applyNumberFormat="1" applyFont="1"/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2" xfId="0" applyNumberFormat="1" applyFont="1" applyBorder="1" applyAlignment="1" applyProtection="1">
      <alignment horizontal="justify" vertical="center" wrapText="1"/>
    </xf>
    <xf numFmtId="16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wrapText="1"/>
    </xf>
    <xf numFmtId="0" fontId="3" fillId="0" borderId="2" xfId="0" applyFont="1" applyBorder="1" applyAlignment="1" applyProtection="1">
      <alignment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" xfId="0" applyNumberFormat="1" applyFont="1" applyFill="1" applyBorder="1" applyAlignment="1" applyProtection="1">
      <alignment horizontal="justify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165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0" fillId="7" borderId="16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165" fontId="0" fillId="7" borderId="17" xfId="0" applyNumberFormat="1" applyFont="1" applyFill="1" applyBorder="1" applyAlignment="1">
      <alignment horizontal="center" vertical="center" wrapText="1"/>
    </xf>
    <xf numFmtId="0" fontId="0" fillId="7" borderId="17" xfId="0" applyFont="1" applyFill="1" applyBorder="1" applyAlignment="1" applyProtection="1">
      <alignment horizontal="center" vertical="center" wrapText="1"/>
    </xf>
    <xf numFmtId="0" fontId="0" fillId="7" borderId="17" xfId="0" applyFont="1" applyFill="1" applyBorder="1" applyAlignment="1" applyProtection="1">
      <alignment horizontal="center" vertical="center" wrapText="1"/>
      <protection locked="0"/>
    </xf>
    <xf numFmtId="0" fontId="7" fillId="7" borderId="17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 applyProtection="1">
      <alignment horizontal="center" vertical="center"/>
      <protection locked="0"/>
    </xf>
    <xf numFmtId="0" fontId="0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7" xfId="0" applyFont="1" applyFill="1" applyBorder="1" applyAlignment="1" applyProtection="1">
      <alignment horizontal="center" vertical="center" wrapText="1"/>
    </xf>
    <xf numFmtId="164" fontId="0" fillId="4" borderId="17" xfId="0" applyNumberFormat="1" applyFont="1" applyFill="1" applyBorder="1" applyAlignment="1" applyProtection="1">
      <alignment horizontal="center" vertical="center" wrapText="1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17" xfId="0" applyFont="1" applyFill="1" applyBorder="1" applyAlignment="1">
      <alignment horizontal="center" vertical="center" wrapText="1"/>
    </xf>
    <xf numFmtId="164" fontId="0" fillId="4" borderId="17" xfId="0" applyNumberFormat="1" applyFont="1" applyFill="1" applyBorder="1" applyAlignment="1">
      <alignment horizontal="center" vertical="center" wrapText="1"/>
    </xf>
    <xf numFmtId="1" fontId="0" fillId="5" borderId="16" xfId="0" applyNumberFormat="1" applyFont="1" applyFill="1" applyBorder="1" applyAlignment="1">
      <alignment horizontal="center" vertical="center" wrapText="1"/>
    </xf>
    <xf numFmtId="1" fontId="0" fillId="8" borderId="16" xfId="0" applyNumberFormat="1" applyFont="1" applyFill="1" applyBorder="1" applyAlignment="1">
      <alignment horizontal="center" vertical="center" wrapText="1"/>
    </xf>
    <xf numFmtId="1" fontId="0" fillId="9" borderId="16" xfId="0" applyNumberFormat="1" applyFont="1" applyFill="1" applyBorder="1" applyAlignment="1">
      <alignment horizontal="center" vertical="center" wrapText="1"/>
    </xf>
    <xf numFmtId="1" fontId="0" fillId="0" borderId="16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165" fontId="0" fillId="0" borderId="19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165" fontId="0" fillId="0" borderId="22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49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</xf>
    <xf numFmtId="164" fontId="0" fillId="0" borderId="24" xfId="0" applyNumberFormat="1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</xf>
    <xf numFmtId="164" fontId="0" fillId="0" borderId="24" xfId="0" applyNumberFormat="1" applyFont="1" applyFill="1" applyBorder="1" applyAlignment="1">
      <alignment horizontal="center" vertical="center" wrapText="1"/>
    </xf>
    <xf numFmtId="1" fontId="0" fillId="0" borderId="13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165" fontId="0" fillId="0" borderId="22" xfId="0" applyNumberFormat="1" applyFont="1" applyFill="1" applyBorder="1" applyAlignment="1" applyProtection="1">
      <alignment horizontal="center" vertical="center" wrapText="1"/>
    </xf>
    <xf numFmtId="3" fontId="0" fillId="0" borderId="22" xfId="0" applyNumberFormat="1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vertical="center" wrapText="1"/>
    </xf>
    <xf numFmtId="49" fontId="0" fillId="0" borderId="22" xfId="0" applyNumberFormat="1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165" fontId="0" fillId="0" borderId="0" xfId="0" applyNumberFormat="1" applyFont="1"/>
    <xf numFmtId="0" fontId="0" fillId="0" borderId="0" xfId="0" applyFont="1" applyProtection="1"/>
    <xf numFmtId="0" fontId="0" fillId="0" borderId="0" xfId="0" applyFont="1" applyAlignment="1">
      <alignment horizontal="left"/>
    </xf>
    <xf numFmtId="0" fontId="0" fillId="0" borderId="0" xfId="0" applyFont="1" applyProtection="1">
      <protection locked="0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164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49" fontId="3" fillId="6" borderId="14" xfId="0" applyNumberFormat="1" applyFont="1" applyFill="1" applyBorder="1" applyAlignment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0" fillId="0" borderId="0" xfId="0" applyFill="1"/>
    <xf numFmtId="0" fontId="12" fillId="0" borderId="25" xfId="0" applyFont="1" applyFill="1" applyBorder="1"/>
    <xf numFmtId="0" fontId="10" fillId="0" borderId="2" xfId="0" applyFont="1" applyFill="1" applyBorder="1" applyAlignment="1" applyProtection="1">
      <alignment vertical="center" wrapText="1"/>
      <protection locked="0"/>
    </xf>
    <xf numFmtId="0" fontId="12" fillId="0" borderId="2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7" fillId="0" borderId="0" xfId="0" applyFont="1"/>
    <xf numFmtId="0" fontId="0" fillId="0" borderId="0" xfId="0" applyBorder="1"/>
    <xf numFmtId="0" fontId="0" fillId="0" borderId="0" xfId="0" applyProtection="1">
      <protection locked="0"/>
    </xf>
    <xf numFmtId="0" fontId="14" fillId="2" borderId="2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6" borderId="2" xfId="0" applyFont="1" applyFill="1" applyBorder="1" applyAlignment="1">
      <alignment horizontal="center" vertical="center" wrapText="1"/>
    </xf>
    <xf numFmtId="49" fontId="10" fillId="6" borderId="17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6" fillId="0" borderId="25" xfId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</xf>
    <xf numFmtId="164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164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 wrapText="1"/>
    </xf>
    <xf numFmtId="164" fontId="0" fillId="0" borderId="10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 applyProtection="1">
      <alignment horizontal="center" vertical="center" wrapText="1"/>
      <protection locked="0"/>
    </xf>
    <xf numFmtId="0" fontId="0" fillId="9" borderId="2" xfId="0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center" vertical="top"/>
    </xf>
    <xf numFmtId="0" fontId="15" fillId="0" borderId="25" xfId="0" applyFont="1" applyBorder="1" applyAlignment="1">
      <alignment horizontal="center" vertical="top"/>
    </xf>
    <xf numFmtId="0" fontId="15" fillId="0" borderId="24" xfId="0" applyFont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roupes\sdde-bcns-voie-publique\POLE%20DES%20EVENEMENTS%20ET%20DES%20EXPERIMENTATIONS\FOOD%20TRUCK\2016\EXCEL\2016-analyse%20offres%20food%20truck%20-%20version%20analyse.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"/>
      <sheetName val="infos"/>
      <sheetName val="organisateur 1"/>
      <sheetName val="organisateur 2"/>
      <sheetName val="organisateur 3"/>
      <sheetName val="organisateur 4"/>
      <sheetName val="organisateur 5"/>
      <sheetName val="organisateur 6"/>
      <sheetName val="organisateur 7"/>
      <sheetName val="organisateur 8"/>
      <sheetName val="organisateur 9"/>
      <sheetName val="organisateur 10"/>
      <sheetName val="organisateur 11"/>
      <sheetName val="organisateur 12"/>
      <sheetName val="organisateur 13"/>
      <sheetName val="organisateur 14"/>
      <sheetName val="organisateur 15"/>
      <sheetName val="organisateur 16"/>
      <sheetName val="organisateur 17"/>
      <sheetName val="organisateur 18"/>
      <sheetName val="organisateur 19"/>
      <sheetName val="organisateur 20"/>
      <sheetName val="organisateur 21"/>
      <sheetName val="organisateur 22"/>
      <sheetName val="organisateur 23"/>
      <sheetName val="organisateur 24"/>
      <sheetName val="organisateur 25"/>
      <sheetName val="organisateur 26"/>
      <sheetName val="organisateur 27"/>
      <sheetName val="organisateur 28"/>
      <sheetName val="organisateur 29"/>
      <sheetName val="organisateur 30"/>
      <sheetName val="organisateur 31"/>
      <sheetName val="organisateur 32"/>
      <sheetName val="organisateur 33"/>
      <sheetName val="organisateur 34"/>
      <sheetName val="organisateur 35"/>
      <sheetName val="organisateur 36"/>
      <sheetName val="organisateur 37"/>
      <sheetName val="organisateur 38"/>
      <sheetName val="organisateur 39"/>
      <sheetName val="organisateur 40"/>
      <sheetName val="organisateur 41"/>
      <sheetName val="organisateur 42"/>
      <sheetName val="organisateur 43"/>
      <sheetName val="organisateur 44"/>
      <sheetName val="organisateur 45"/>
      <sheetName val="organisateur 46"/>
      <sheetName val="organisateur 47"/>
      <sheetName val="organisateur 48"/>
      <sheetName val="organisateur 49"/>
      <sheetName val="organisateur 50"/>
      <sheetName val="organisateur 51"/>
      <sheetName val="organisateur 52"/>
      <sheetName val="organisateur 53"/>
      <sheetName val="organisateur 54"/>
      <sheetName val="organisateur 55"/>
      <sheetName val="organisateur 56"/>
      <sheetName val="organisateur 57"/>
      <sheetName val="organisateur 58"/>
      <sheetName val="organisateur 59"/>
      <sheetName val="organisateur 60"/>
      <sheetName val="organisateur 61"/>
      <sheetName val="organisateur 62"/>
      <sheetName val="organisateur 63"/>
      <sheetName val="organisateur 64"/>
      <sheetName val="organisateur 65"/>
      <sheetName val="organisateur 66"/>
      <sheetName val="organisateur 67"/>
      <sheetName val="organisateur 68"/>
      <sheetName val="organisateur 69"/>
      <sheetName val="organisateur 70"/>
      <sheetName val="organisateur 71"/>
      <sheetName val="organisateur 72"/>
      <sheetName val="organisateur 73"/>
      <sheetName val="organisateur 74"/>
      <sheetName val="organisateur 75"/>
      <sheetName val="organisateur 76"/>
      <sheetName val="organisateur 77"/>
      <sheetName val="organisateur 78"/>
      <sheetName val="organisateur 79"/>
      <sheetName val="organisateur 80"/>
      <sheetName val="organisateur 81"/>
      <sheetName val="organisateur 82"/>
      <sheetName val="organisateur 83"/>
      <sheetName val="organisateur 84"/>
      <sheetName val="organisateur 85"/>
      <sheetName val="organisateur 86"/>
      <sheetName val="organisateur 87"/>
      <sheetName val="organisateur 88"/>
      <sheetName val="organisateur 89"/>
      <sheetName val="organisateur 90"/>
      <sheetName val="organisateur 91"/>
      <sheetName val="organisateur 92"/>
      <sheetName val="organisateur 93"/>
      <sheetName val="organisateur 94"/>
      <sheetName val="organisateur 95"/>
      <sheetName val="organisateur 96"/>
      <sheetName val="organisateur 97"/>
      <sheetName val="organisateur 98"/>
      <sheetName val="organisateur 99"/>
      <sheetName val="organisateur 100"/>
      <sheetName val="organisateur 101"/>
      <sheetName val="organisateur 102"/>
      <sheetName val="organisateur 103"/>
      <sheetName val="organisateur 104"/>
      <sheetName val="organisateur 105"/>
      <sheetName val="organisateur 106"/>
      <sheetName val="organisateur 107"/>
      <sheetName val="organisateur 108"/>
      <sheetName val="organisateur 109"/>
      <sheetName val="organisateur 110"/>
      <sheetName val="organisateur 111"/>
      <sheetName val="organisateur 112"/>
      <sheetName val="organisateur 113"/>
      <sheetName val="organisateur 114"/>
      <sheetName val="organisateur 115"/>
      <sheetName val="organisateur 116"/>
      <sheetName val="organisateur 117"/>
      <sheetName val="organisateur 118"/>
      <sheetName val="organisateur 119"/>
      <sheetName val="organisateur 120"/>
      <sheetName val="organisateur 121"/>
      <sheetName val="organisateur 122"/>
      <sheetName val="organisateur 123"/>
      <sheetName val="organisateur 124"/>
      <sheetName val="organisateur 125"/>
      <sheetName val="organisateur 126"/>
      <sheetName val="organisateur 127"/>
      <sheetName val="organisateur 128"/>
      <sheetName val="organisateur 129"/>
      <sheetName val="organisateur 130"/>
      <sheetName val="organisateur 131"/>
      <sheetName val="organisateur 132"/>
      <sheetName val="organisateur 133"/>
      <sheetName val="organisateur 134"/>
      <sheetName val="organisateur 135"/>
      <sheetName val="organisateur 136"/>
      <sheetName val="organisateur 137"/>
      <sheetName val="organisateur 138"/>
      <sheetName val="organisateur 139"/>
      <sheetName val="organisateur 140"/>
      <sheetName val="organisateur 141"/>
      <sheetName val="organisateur 142"/>
      <sheetName val="organisateur 143"/>
      <sheetName val="organisateur 144"/>
      <sheetName val="organisateur 145"/>
      <sheetName val="organisateur 146"/>
      <sheetName val="organisateur 147"/>
      <sheetName val="organisateur 148"/>
      <sheetName val="organisateur 149"/>
      <sheetName val="organisateur 150"/>
      <sheetName val="organisateur 151"/>
      <sheetName val="organisateur 152"/>
      <sheetName val="organisateur 153"/>
      <sheetName val="organisateur 154"/>
      <sheetName val="organisateur 155"/>
      <sheetName val="organisateur 156"/>
      <sheetName val="organisateur 157"/>
      <sheetName val="organisateur 158"/>
      <sheetName val="organisateur 159"/>
      <sheetName val="organisateur 160"/>
      <sheetName val="organisateur 161"/>
      <sheetName val="organisateur 162"/>
      <sheetName val="organisateur 163"/>
      <sheetName val="organisateur 164"/>
      <sheetName val="organisateur 165"/>
      <sheetName val="organisateur 166"/>
      <sheetName val="organisateur 167"/>
      <sheetName val="organisateur 168"/>
      <sheetName val="organisateur 169"/>
      <sheetName val="organisateur 170"/>
    </sheetNames>
    <sheetDataSet>
      <sheetData sheetId="0"/>
      <sheetData sheetId="1"/>
      <sheetData sheetId="2">
        <row r="1">
          <cell r="M1">
            <v>1</v>
          </cell>
        </row>
        <row r="2">
          <cell r="B2" t="str">
            <v>karibo</v>
          </cell>
          <cell r="J2">
            <v>0</v>
          </cell>
          <cell r="N2" t="str">
            <v>2015 FAV annulation</v>
          </cell>
        </row>
        <row r="3">
          <cell r="B3">
            <v>0</v>
          </cell>
          <cell r="E3">
            <v>810993451</v>
          </cell>
          <cell r="H3" t="str">
            <v>7 bis, avenue Victor Basch</v>
          </cell>
          <cell r="K3">
            <v>93160</v>
          </cell>
          <cell r="M3" t="str">
            <v>NOISY LE GRAND</v>
          </cell>
        </row>
        <row r="4">
          <cell r="B4" t="str">
            <v>Madame Bernadette DUBREUIL</v>
          </cell>
          <cell r="D4" t="str">
            <v>Gérante</v>
          </cell>
          <cell r="G4" t="str">
            <v>felicie1962@hotmail.fr</v>
          </cell>
          <cell r="K4" t="str">
            <v>06 34 24 03 82</v>
          </cell>
        </row>
        <row r="5">
          <cell r="B5" t="str">
            <v>salades</v>
          </cell>
        </row>
        <row r="32">
          <cell r="J32">
            <v>0</v>
          </cell>
        </row>
      </sheetData>
      <sheetData sheetId="3">
        <row r="1">
          <cell r="M1">
            <v>2</v>
          </cell>
        </row>
        <row r="2">
          <cell r="B2" t="str">
            <v>atdh</v>
          </cell>
          <cell r="J2" t="str">
            <v>le 19.90</v>
          </cell>
          <cell r="N2" t="str">
            <v>2015 FAV annulation</v>
          </cell>
        </row>
        <row r="3">
          <cell r="B3">
            <v>15000</v>
          </cell>
          <cell r="E3">
            <v>807608831</v>
          </cell>
          <cell r="H3" t="str">
            <v>62, rue des Mures</v>
          </cell>
          <cell r="K3">
            <v>91540</v>
          </cell>
          <cell r="M3" t="str">
            <v>MENNECY</v>
          </cell>
        </row>
        <row r="4">
          <cell r="B4" t="str">
            <v>Monsieur Antoine TALTAVULL</v>
          </cell>
          <cell r="D4" t="str">
            <v>Président</v>
          </cell>
          <cell r="G4" t="str">
            <v>antoinetalta@hotmail.fr</v>
          </cell>
          <cell r="K4" t="str">
            <v>06 74 79 54 65</v>
          </cell>
        </row>
        <row r="8">
          <cell r="C8" t="e">
            <v>#N/A</v>
          </cell>
          <cell r="D8" t="str">
            <v/>
          </cell>
          <cell r="F8" t="e">
            <v>#N/A</v>
          </cell>
          <cell r="G8" t="str">
            <v/>
          </cell>
          <cell r="I8" t="e">
            <v>#N/A</v>
          </cell>
          <cell r="J8" t="str">
            <v/>
          </cell>
          <cell r="L8" t="e">
            <v>#N/A</v>
          </cell>
          <cell r="M8" t="str">
            <v/>
          </cell>
        </row>
        <row r="32">
          <cell r="J32">
            <v>0</v>
          </cell>
        </row>
      </sheetData>
      <sheetData sheetId="4">
        <row r="1">
          <cell r="M1">
            <v>3</v>
          </cell>
        </row>
        <row r="2">
          <cell r="B2" t="str">
            <v>le beau caillou</v>
          </cell>
          <cell r="J2">
            <v>0</v>
          </cell>
          <cell r="N2" t="str">
            <v>2015 FAV annulation</v>
          </cell>
        </row>
        <row r="3">
          <cell r="B3">
            <v>8500</v>
          </cell>
          <cell r="E3">
            <v>799621214</v>
          </cell>
          <cell r="H3" t="str">
            <v>10, côte de la Jonchère - bâtiment A</v>
          </cell>
          <cell r="K3">
            <v>78380</v>
          </cell>
          <cell r="M3" t="str">
            <v>BOUGIVAL</v>
          </cell>
        </row>
        <row r="4">
          <cell r="B4" t="str">
            <v>Monsieur Nicolas MYRTIL</v>
          </cell>
          <cell r="D4" t="str">
            <v>Gérant</v>
          </cell>
          <cell r="G4" t="str">
            <v>lebeaucaillou@yahoo.com</v>
          </cell>
          <cell r="K4" t="str">
            <v>06 21 47 15 05</v>
          </cell>
        </row>
        <row r="8">
          <cell r="C8" t="e">
            <v>#N/A</v>
          </cell>
          <cell r="D8" t="str">
            <v/>
          </cell>
          <cell r="F8" t="e">
            <v>#N/A</v>
          </cell>
          <cell r="G8" t="str">
            <v/>
          </cell>
          <cell r="I8" t="e">
            <v>#N/A</v>
          </cell>
          <cell r="J8" t="str">
            <v/>
          </cell>
          <cell r="L8" t="e">
            <v>#N/A</v>
          </cell>
          <cell r="M8" t="str">
            <v/>
          </cell>
        </row>
        <row r="32">
          <cell r="J3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7"/>
  <sheetViews>
    <sheetView zoomScale="75" zoomScaleNormal="75" workbookViewId="0">
      <selection activeCell="J12" sqref="J12"/>
    </sheetView>
  </sheetViews>
  <sheetFormatPr baseColWidth="10" defaultColWidth="11.5703125" defaultRowHeight="15" x14ac:dyDescent="0.25"/>
  <cols>
    <col min="1" max="1" width="4.7109375" style="1" customWidth="1"/>
    <col min="2" max="2" width="13.42578125" style="2" customWidth="1"/>
    <col min="3" max="3" width="13.42578125" style="3" customWidth="1"/>
    <col min="4" max="4" width="13.42578125" style="1" customWidth="1"/>
    <col min="5" max="5" width="20.28515625" style="4" customWidth="1"/>
    <col min="6" max="6" width="8.5703125" style="1" bestFit="1" customWidth="1"/>
    <col min="7" max="7" width="11.5703125" style="5"/>
    <col min="8" max="8" width="11.5703125" style="8"/>
    <col min="9" max="9" width="19.5703125" style="8" customWidth="1"/>
    <col min="10" max="10" width="23.85546875" style="8" customWidth="1"/>
    <col min="11" max="11" width="22.140625" style="8" customWidth="1"/>
    <col min="12" max="12" width="27.7109375" style="8" customWidth="1"/>
    <col min="13" max="13" width="13.42578125" style="7" bestFit="1" customWidth="1"/>
    <col min="14" max="14" width="12.85546875" style="8" bestFit="1" customWidth="1"/>
    <col min="15" max="15" width="11.5703125" style="8"/>
    <col min="16" max="16" width="14" style="8" bestFit="1" customWidth="1"/>
    <col min="17" max="16384" width="11.5703125" style="8"/>
  </cols>
  <sheetData>
    <row r="2" spans="1:18" x14ac:dyDescent="0.25">
      <c r="H2" s="6" t="s">
        <v>12</v>
      </c>
      <c r="I2" s="191" t="s">
        <v>13</v>
      </c>
      <c r="J2" s="191"/>
      <c r="K2" s="191"/>
      <c r="L2" s="191"/>
    </row>
    <row r="3" spans="1:18" x14ac:dyDescent="0.25">
      <c r="A3" s="9" t="s">
        <v>14</v>
      </c>
      <c r="B3" s="9" t="s">
        <v>4</v>
      </c>
      <c r="C3" s="10" t="s">
        <v>5</v>
      </c>
      <c r="D3" s="9" t="s">
        <v>6</v>
      </c>
      <c r="E3" s="10"/>
      <c r="F3" s="9" t="s">
        <v>9</v>
      </c>
      <c r="G3" s="11" t="s">
        <v>7</v>
      </c>
      <c r="H3" s="12" t="s">
        <v>15</v>
      </c>
      <c r="I3" s="13" t="s">
        <v>16</v>
      </c>
      <c r="J3" s="13" t="s">
        <v>17</v>
      </c>
      <c r="K3" s="13" t="s">
        <v>18</v>
      </c>
      <c r="L3" s="13" t="s">
        <v>19</v>
      </c>
      <c r="M3" s="7" t="s">
        <v>20</v>
      </c>
      <c r="N3" s="8" t="s">
        <v>21</v>
      </c>
      <c r="O3" s="8" t="s">
        <v>22</v>
      </c>
      <c r="P3" s="8" t="s">
        <v>10</v>
      </c>
    </row>
    <row r="4" spans="1:18" ht="30.6" customHeight="1" x14ac:dyDescent="0.25">
      <c r="A4" s="14" t="s">
        <v>23</v>
      </c>
      <c r="B4" s="15" t="s">
        <v>24</v>
      </c>
      <c r="C4" s="16" t="s">
        <v>25</v>
      </c>
      <c r="D4" s="15" t="s">
        <v>26</v>
      </c>
      <c r="E4" s="15" t="s">
        <v>27</v>
      </c>
      <c r="F4" s="15" t="s">
        <v>28</v>
      </c>
      <c r="G4" s="17">
        <v>40</v>
      </c>
      <c r="H4" s="18" t="s">
        <v>15</v>
      </c>
      <c r="I4" s="19"/>
      <c r="J4" s="19"/>
      <c r="K4" s="19"/>
      <c r="L4" s="19"/>
      <c r="M4" s="20" t="s">
        <v>29</v>
      </c>
      <c r="N4" s="20" t="s">
        <v>30</v>
      </c>
      <c r="O4" s="21" t="s">
        <v>28</v>
      </c>
      <c r="P4" s="20" t="s">
        <v>31</v>
      </c>
      <c r="Q4" s="21"/>
      <c r="R4" s="21"/>
    </row>
    <row r="5" spans="1:18" ht="27.6" customHeight="1" x14ac:dyDescent="0.25">
      <c r="A5" s="9" t="s">
        <v>23</v>
      </c>
      <c r="B5" s="9" t="s">
        <v>32</v>
      </c>
      <c r="C5" s="16" t="s">
        <v>25</v>
      </c>
      <c r="D5" s="15" t="s">
        <v>26</v>
      </c>
      <c r="E5" s="10" t="s">
        <v>33</v>
      </c>
      <c r="F5" s="9" t="s">
        <v>34</v>
      </c>
      <c r="G5" s="22"/>
      <c r="H5" s="18" t="s">
        <v>35</v>
      </c>
      <c r="I5" s="19"/>
      <c r="J5" s="19"/>
      <c r="K5" s="19"/>
      <c r="L5" s="19"/>
      <c r="M5" s="20" t="s">
        <v>36</v>
      </c>
      <c r="N5" s="20" t="s">
        <v>37</v>
      </c>
      <c r="O5" s="21" t="s">
        <v>34</v>
      </c>
      <c r="P5" s="20" t="s">
        <v>38</v>
      </c>
      <c r="Q5" s="21"/>
      <c r="R5" s="21"/>
    </row>
    <row r="6" spans="1:18" ht="33" customHeight="1" x14ac:dyDescent="0.25">
      <c r="A6" s="23">
        <v>1</v>
      </c>
      <c r="B6" s="2" t="s">
        <v>39</v>
      </c>
      <c r="C6" s="24" t="s">
        <v>40</v>
      </c>
      <c r="D6" s="24" t="s">
        <v>41</v>
      </c>
      <c r="E6" s="25" t="s">
        <v>42</v>
      </c>
      <c r="F6" s="25" t="s">
        <v>28</v>
      </c>
      <c r="G6" s="26"/>
      <c r="H6" s="18" t="s">
        <v>43</v>
      </c>
      <c r="I6" s="19"/>
      <c r="J6" s="19"/>
      <c r="K6" s="19"/>
      <c r="L6" s="19"/>
      <c r="M6" s="27"/>
      <c r="N6" s="20" t="s">
        <v>44</v>
      </c>
      <c r="O6" s="21"/>
      <c r="P6" s="20" t="s">
        <v>45</v>
      </c>
      <c r="Q6" s="21"/>
      <c r="R6" s="21"/>
    </row>
    <row r="7" spans="1:18" ht="22.5" x14ac:dyDescent="0.25">
      <c r="A7" s="9">
        <v>1</v>
      </c>
      <c r="B7" s="9" t="s">
        <v>46</v>
      </c>
      <c r="C7" s="10" t="s">
        <v>47</v>
      </c>
      <c r="D7" s="9" t="s">
        <v>48</v>
      </c>
      <c r="E7" s="10" t="s">
        <v>49</v>
      </c>
      <c r="F7" s="9" t="s">
        <v>28</v>
      </c>
      <c r="G7" s="22"/>
      <c r="H7" s="18" t="s">
        <v>50</v>
      </c>
      <c r="I7" s="19"/>
      <c r="J7" s="19"/>
      <c r="K7" s="19"/>
      <c r="L7" s="19"/>
      <c r="M7" s="27"/>
      <c r="N7" s="20" t="s">
        <v>51</v>
      </c>
      <c r="O7" s="21"/>
      <c r="P7" s="20"/>
      <c r="Q7" s="21"/>
      <c r="R7" s="21"/>
    </row>
    <row r="8" spans="1:18" ht="22.5" x14ac:dyDescent="0.25">
      <c r="A8" s="9">
        <v>1</v>
      </c>
      <c r="B8" s="9" t="s">
        <v>52</v>
      </c>
      <c r="C8" s="10" t="s">
        <v>47</v>
      </c>
      <c r="D8" s="9" t="s">
        <v>48</v>
      </c>
      <c r="E8" s="10" t="s">
        <v>49</v>
      </c>
      <c r="F8" s="9" t="s">
        <v>53</v>
      </c>
      <c r="G8" s="22"/>
      <c r="H8" s="18" t="s">
        <v>54</v>
      </c>
      <c r="I8" s="19"/>
      <c r="J8" s="19"/>
      <c r="K8" s="19"/>
      <c r="L8" s="19"/>
      <c r="M8" s="28"/>
      <c r="N8" s="20" t="s">
        <v>31</v>
      </c>
      <c r="O8" s="21"/>
      <c r="P8" s="21"/>
      <c r="Q8" s="21"/>
      <c r="R8" s="21"/>
    </row>
    <row r="9" spans="1:18" ht="24" customHeight="1" x14ac:dyDescent="0.25">
      <c r="A9" s="29">
        <v>1</v>
      </c>
      <c r="B9" s="30" t="s">
        <v>55</v>
      </c>
      <c r="C9" s="30" t="s">
        <v>56</v>
      </c>
      <c r="D9" s="30" t="s">
        <v>57</v>
      </c>
      <c r="E9" s="30" t="s">
        <v>58</v>
      </c>
      <c r="F9" s="30" t="s">
        <v>28</v>
      </c>
      <c r="G9" s="31"/>
      <c r="H9" s="18" t="s">
        <v>59</v>
      </c>
      <c r="I9" s="19"/>
      <c r="J9" s="19"/>
      <c r="K9" s="19"/>
      <c r="L9" s="19"/>
      <c r="M9" s="28"/>
      <c r="N9" s="20" t="s">
        <v>38</v>
      </c>
      <c r="O9" s="21"/>
      <c r="P9" s="21"/>
      <c r="Q9" s="21"/>
      <c r="R9" s="21"/>
    </row>
    <row r="10" spans="1:18" ht="28.9" customHeight="1" x14ac:dyDescent="0.25">
      <c r="A10" s="32">
        <v>1</v>
      </c>
      <c r="B10" s="32" t="s">
        <v>60</v>
      </c>
      <c r="C10" s="32" t="s">
        <v>61</v>
      </c>
      <c r="D10" s="32" t="s">
        <v>62</v>
      </c>
      <c r="E10" s="32" t="s">
        <v>63</v>
      </c>
      <c r="F10" s="32" t="s">
        <v>28</v>
      </c>
      <c r="G10" s="22"/>
      <c r="H10" s="18" t="s">
        <v>64</v>
      </c>
      <c r="I10" s="19"/>
      <c r="J10" s="19"/>
      <c r="K10" s="19"/>
      <c r="L10" s="19"/>
      <c r="M10" s="28"/>
      <c r="N10" s="20" t="s">
        <v>45</v>
      </c>
      <c r="O10" s="21"/>
      <c r="P10" s="21"/>
      <c r="Q10" s="21"/>
      <c r="R10" s="21"/>
    </row>
    <row r="11" spans="1:18" ht="22.15" customHeight="1" x14ac:dyDescent="0.25">
      <c r="A11" s="9" t="s">
        <v>23</v>
      </c>
      <c r="B11" s="9" t="s">
        <v>65</v>
      </c>
      <c r="C11" s="10" t="s">
        <v>66</v>
      </c>
      <c r="D11" s="9" t="s">
        <v>62</v>
      </c>
      <c r="E11" s="32" t="s">
        <v>63</v>
      </c>
      <c r="F11" s="32" t="s">
        <v>28</v>
      </c>
      <c r="G11" s="22"/>
      <c r="H11" s="18" t="s">
        <v>67</v>
      </c>
      <c r="I11" s="19"/>
      <c r="J11" s="19"/>
      <c r="K11" s="19"/>
      <c r="L11" s="19"/>
      <c r="M11" s="28"/>
      <c r="N11" s="20"/>
      <c r="O11" s="20"/>
      <c r="P11" s="20"/>
      <c r="Q11" s="21"/>
      <c r="R11" s="21"/>
    </row>
    <row r="12" spans="1:18" ht="21.6" customHeight="1" x14ac:dyDescent="0.25">
      <c r="A12" s="9" t="s">
        <v>23</v>
      </c>
      <c r="B12" s="24" t="s">
        <v>68</v>
      </c>
      <c r="C12" s="24" t="s">
        <v>69</v>
      </c>
      <c r="D12" s="24" t="s">
        <v>70</v>
      </c>
      <c r="E12" s="25" t="s">
        <v>71</v>
      </c>
      <c r="F12" s="25" t="s">
        <v>72</v>
      </c>
      <c r="G12" s="22"/>
      <c r="H12" s="18"/>
      <c r="I12" s="19"/>
      <c r="J12" s="19"/>
      <c r="K12" s="19"/>
      <c r="L12" s="19"/>
      <c r="M12" s="28"/>
      <c r="N12" s="20"/>
      <c r="O12" s="20"/>
      <c r="P12" s="20"/>
      <c r="Q12" s="21"/>
      <c r="R12" s="21"/>
    </row>
    <row r="13" spans="1:18" ht="25.9" customHeight="1" x14ac:dyDescent="0.25">
      <c r="A13" s="9" t="s">
        <v>23</v>
      </c>
      <c r="B13" s="24" t="s">
        <v>73</v>
      </c>
      <c r="C13" s="24" t="s">
        <v>69</v>
      </c>
      <c r="D13" s="24" t="s">
        <v>70</v>
      </c>
      <c r="E13" s="25" t="s">
        <v>74</v>
      </c>
      <c r="F13" s="25" t="s">
        <v>75</v>
      </c>
      <c r="G13" s="22"/>
      <c r="H13" s="18"/>
      <c r="I13" s="19"/>
      <c r="J13" s="19"/>
      <c r="K13" s="19"/>
      <c r="L13" s="19"/>
      <c r="M13" s="28"/>
      <c r="N13" s="20"/>
      <c r="O13" s="20"/>
      <c r="P13" s="20"/>
      <c r="Q13" s="21"/>
      <c r="R13" s="21"/>
    </row>
    <row r="14" spans="1:18" ht="25.9" customHeight="1" x14ac:dyDescent="0.25">
      <c r="A14" s="9" t="s">
        <v>23</v>
      </c>
      <c r="B14" s="24" t="s">
        <v>76</v>
      </c>
      <c r="C14" s="24" t="s">
        <v>77</v>
      </c>
      <c r="D14" s="24" t="s">
        <v>70</v>
      </c>
      <c r="E14" s="25" t="s">
        <v>78</v>
      </c>
      <c r="F14" s="25" t="s">
        <v>28</v>
      </c>
      <c r="G14" s="22"/>
      <c r="H14" s="18"/>
      <c r="I14" s="19"/>
      <c r="J14" s="19"/>
      <c r="K14" s="19"/>
      <c r="L14" s="19"/>
      <c r="M14" s="28"/>
      <c r="N14" s="20"/>
      <c r="O14" s="20"/>
      <c r="P14" s="20"/>
      <c r="Q14" s="21"/>
      <c r="R14" s="21"/>
    </row>
    <row r="15" spans="1:18" ht="25.9" customHeight="1" x14ac:dyDescent="0.25">
      <c r="A15" s="9" t="s">
        <v>23</v>
      </c>
      <c r="B15" s="24" t="s">
        <v>79</v>
      </c>
      <c r="C15" s="10" t="s">
        <v>80</v>
      </c>
      <c r="D15" s="9" t="s">
        <v>81</v>
      </c>
      <c r="E15" s="10" t="s">
        <v>82</v>
      </c>
      <c r="F15" s="25" t="s">
        <v>28</v>
      </c>
      <c r="G15" s="22"/>
      <c r="H15" s="18"/>
      <c r="I15" s="19"/>
      <c r="J15" s="19"/>
      <c r="K15" s="19"/>
      <c r="L15" s="19"/>
      <c r="M15" s="28"/>
      <c r="N15" s="20"/>
      <c r="O15" s="20"/>
      <c r="P15" s="20"/>
      <c r="Q15" s="21"/>
      <c r="R15" s="21"/>
    </row>
    <row r="16" spans="1:18" ht="25.9" customHeight="1" x14ac:dyDescent="0.25">
      <c r="A16" s="9" t="s">
        <v>23</v>
      </c>
      <c r="B16" s="24" t="s">
        <v>83</v>
      </c>
      <c r="C16" s="10" t="s">
        <v>80</v>
      </c>
      <c r="D16" s="9" t="s">
        <v>81</v>
      </c>
      <c r="E16" s="10" t="s">
        <v>82</v>
      </c>
      <c r="F16" s="25" t="s">
        <v>28</v>
      </c>
      <c r="G16" s="22"/>
      <c r="H16" s="18"/>
      <c r="I16" s="19"/>
      <c r="J16" s="19"/>
      <c r="K16" s="19"/>
      <c r="L16" s="19"/>
      <c r="M16" s="28"/>
      <c r="N16" s="20"/>
      <c r="O16" s="20"/>
      <c r="P16" s="20"/>
      <c r="Q16" s="21"/>
      <c r="R16" s="21"/>
    </row>
    <row r="17" spans="1:18" ht="25.9" customHeight="1" x14ac:dyDescent="0.25">
      <c r="A17" s="9">
        <v>1</v>
      </c>
      <c r="B17" s="9" t="s">
        <v>84</v>
      </c>
      <c r="C17" s="10" t="s">
        <v>85</v>
      </c>
      <c r="D17" s="9" t="s">
        <v>86</v>
      </c>
      <c r="E17" s="10" t="s">
        <v>82</v>
      </c>
      <c r="F17" s="9" t="s">
        <v>34</v>
      </c>
      <c r="G17" s="22">
        <v>25</v>
      </c>
      <c r="H17" s="18"/>
      <c r="I17" s="19"/>
      <c r="J17" s="19"/>
      <c r="K17" s="19"/>
      <c r="L17" s="19"/>
      <c r="M17" s="28"/>
      <c r="N17" s="20"/>
      <c r="O17" s="20"/>
      <c r="P17" s="20"/>
      <c r="Q17" s="21"/>
      <c r="R17" s="21"/>
    </row>
    <row r="18" spans="1:18" ht="25.9" customHeight="1" x14ac:dyDescent="0.25">
      <c r="A18" s="9" t="s">
        <v>23</v>
      </c>
      <c r="B18" s="24" t="s">
        <v>87</v>
      </c>
      <c r="C18" s="24" t="s">
        <v>88</v>
      </c>
      <c r="D18" s="24" t="s">
        <v>89</v>
      </c>
      <c r="E18" s="25" t="s">
        <v>90</v>
      </c>
      <c r="F18" s="25" t="s">
        <v>28</v>
      </c>
      <c r="G18" s="22"/>
      <c r="H18" s="18"/>
      <c r="I18" s="19"/>
      <c r="J18" s="19"/>
      <c r="K18" s="19"/>
      <c r="L18" s="19"/>
      <c r="M18" s="28"/>
      <c r="N18" s="20"/>
      <c r="O18" s="20"/>
      <c r="P18" s="20"/>
      <c r="Q18" s="21"/>
      <c r="R18" s="21"/>
    </row>
    <row r="19" spans="1:18" ht="27" customHeight="1" x14ac:dyDescent="0.25">
      <c r="A19" s="9" t="s">
        <v>91</v>
      </c>
      <c r="B19" s="9" t="s">
        <v>92</v>
      </c>
      <c r="C19" s="10" t="s">
        <v>93</v>
      </c>
      <c r="D19" s="9" t="s">
        <v>57</v>
      </c>
      <c r="E19" s="10" t="s">
        <v>63</v>
      </c>
      <c r="F19" s="9" t="s">
        <v>34</v>
      </c>
      <c r="G19" s="22"/>
      <c r="H19" s="18"/>
      <c r="I19" s="19"/>
      <c r="J19" s="19"/>
      <c r="K19" s="19"/>
      <c r="L19" s="19"/>
      <c r="M19" s="28"/>
      <c r="N19" s="20"/>
      <c r="O19" s="20"/>
      <c r="P19" s="20"/>
      <c r="Q19" s="21"/>
      <c r="R19" s="21"/>
    </row>
    <row r="20" spans="1:18" ht="30.6" customHeight="1" x14ac:dyDescent="0.25">
      <c r="A20" s="9" t="s">
        <v>91</v>
      </c>
      <c r="B20" s="9" t="s">
        <v>94</v>
      </c>
      <c r="C20" s="33" t="s">
        <v>95</v>
      </c>
      <c r="D20" s="33" t="s">
        <v>96</v>
      </c>
      <c r="E20" s="34" t="s">
        <v>82</v>
      </c>
      <c r="F20" s="34" t="s">
        <v>28</v>
      </c>
      <c r="G20" s="22"/>
      <c r="H20" s="18"/>
      <c r="I20" s="19"/>
      <c r="J20" s="19"/>
      <c r="K20" s="19"/>
      <c r="L20" s="19"/>
      <c r="M20" s="28"/>
      <c r="N20" s="20"/>
      <c r="O20" s="20"/>
      <c r="P20" s="20"/>
      <c r="Q20" s="21"/>
      <c r="R20" s="21"/>
    </row>
    <row r="21" spans="1:18" ht="33.6" customHeight="1" x14ac:dyDescent="0.25">
      <c r="A21" s="9" t="s">
        <v>91</v>
      </c>
      <c r="B21" s="9" t="s">
        <v>97</v>
      </c>
      <c r="C21" s="35" t="s">
        <v>98</v>
      </c>
      <c r="D21" s="35" t="s">
        <v>62</v>
      </c>
      <c r="E21" s="34" t="s">
        <v>82</v>
      </c>
      <c r="F21" s="34" t="s">
        <v>28</v>
      </c>
      <c r="G21" s="22"/>
      <c r="H21" s="18"/>
      <c r="I21" s="19"/>
      <c r="J21" s="19"/>
      <c r="K21" s="19"/>
      <c r="L21" s="19"/>
      <c r="M21" s="20"/>
      <c r="N21" s="20"/>
      <c r="O21" s="20"/>
      <c r="P21" s="20"/>
      <c r="Q21" s="21"/>
      <c r="R21" s="21"/>
    </row>
    <row r="22" spans="1:18" x14ac:dyDescent="0.25">
      <c r="A22" s="9">
        <v>2</v>
      </c>
      <c r="B22" s="24" t="s">
        <v>99</v>
      </c>
      <c r="C22" s="24" t="s">
        <v>100</v>
      </c>
      <c r="D22" s="24" t="s">
        <v>101</v>
      </c>
      <c r="E22" s="10"/>
      <c r="F22" s="9"/>
      <c r="G22" s="22"/>
      <c r="H22" s="21"/>
      <c r="I22" s="19"/>
      <c r="J22" s="19"/>
      <c r="K22" s="19"/>
      <c r="L22" s="19"/>
      <c r="M22" s="20"/>
      <c r="N22" s="20"/>
      <c r="O22" s="20"/>
      <c r="P22" s="20"/>
      <c r="Q22" s="21"/>
      <c r="R22" s="21"/>
    </row>
    <row r="23" spans="1:18" ht="22.5" x14ac:dyDescent="0.25">
      <c r="A23" s="9" t="s">
        <v>91</v>
      </c>
      <c r="B23" s="33" t="s">
        <v>102</v>
      </c>
      <c r="C23" s="33" t="s">
        <v>103</v>
      </c>
      <c r="D23" s="33" t="s">
        <v>70</v>
      </c>
      <c r="E23" s="34" t="s">
        <v>82</v>
      </c>
      <c r="F23" s="34" t="s">
        <v>28</v>
      </c>
      <c r="G23" s="22"/>
      <c r="H23" s="21"/>
      <c r="I23" s="19"/>
      <c r="J23" s="19"/>
      <c r="K23" s="19"/>
      <c r="L23" s="19"/>
      <c r="M23" s="28"/>
      <c r="N23" s="21"/>
      <c r="O23" s="21"/>
      <c r="P23" s="21"/>
      <c r="Q23" s="21"/>
      <c r="R23" s="21"/>
    </row>
    <row r="24" spans="1:18" ht="45" x14ac:dyDescent="0.25">
      <c r="A24" s="9" t="s">
        <v>91</v>
      </c>
      <c r="B24" s="33" t="s">
        <v>104</v>
      </c>
      <c r="C24" s="24" t="s">
        <v>105</v>
      </c>
      <c r="D24" s="24" t="s">
        <v>106</v>
      </c>
      <c r="E24" s="25" t="s">
        <v>107</v>
      </c>
      <c r="F24" s="25" t="s">
        <v>28</v>
      </c>
      <c r="G24" s="22"/>
      <c r="H24" s="21"/>
      <c r="I24" s="19"/>
      <c r="J24" s="19"/>
      <c r="K24" s="19"/>
      <c r="L24" s="19"/>
      <c r="M24" s="28"/>
      <c r="N24" s="21"/>
      <c r="O24" s="21"/>
      <c r="P24" s="21"/>
      <c r="Q24" s="21"/>
      <c r="R24" s="21"/>
    </row>
    <row r="25" spans="1:18" ht="45" x14ac:dyDescent="0.25">
      <c r="A25" s="9" t="s">
        <v>91</v>
      </c>
      <c r="B25" s="24" t="s">
        <v>108</v>
      </c>
      <c r="C25" s="24" t="s">
        <v>105</v>
      </c>
      <c r="D25" s="24" t="s">
        <v>106</v>
      </c>
      <c r="E25" s="25" t="s">
        <v>107</v>
      </c>
      <c r="F25" s="25" t="s">
        <v>34</v>
      </c>
      <c r="G25" s="22"/>
      <c r="H25" s="21"/>
      <c r="I25" s="19"/>
      <c r="J25" s="19"/>
      <c r="K25" s="19"/>
      <c r="L25" s="19"/>
      <c r="M25" s="28"/>
      <c r="N25" s="21"/>
      <c r="O25" s="21"/>
      <c r="P25" s="21"/>
      <c r="Q25" s="21"/>
      <c r="R25" s="21"/>
    </row>
    <row r="26" spans="1:18" ht="45" x14ac:dyDescent="0.25">
      <c r="A26" s="9" t="s">
        <v>91</v>
      </c>
      <c r="B26" s="33" t="s">
        <v>109</v>
      </c>
      <c r="C26" s="33" t="s">
        <v>110</v>
      </c>
      <c r="D26" s="33" t="s">
        <v>89</v>
      </c>
      <c r="E26" s="34" t="s">
        <v>82</v>
      </c>
      <c r="F26" s="34" t="s">
        <v>28</v>
      </c>
      <c r="G26" s="22"/>
      <c r="H26" s="21"/>
      <c r="I26" s="19"/>
      <c r="J26" s="19"/>
      <c r="K26" s="19"/>
      <c r="L26" s="19"/>
      <c r="M26" s="28"/>
      <c r="N26" s="21"/>
      <c r="O26" s="21"/>
      <c r="P26" s="21"/>
      <c r="Q26" s="21"/>
      <c r="R26" s="21"/>
    </row>
    <row r="27" spans="1:18" ht="29.45" customHeight="1" x14ac:dyDescent="0.25">
      <c r="A27" s="9" t="s">
        <v>111</v>
      </c>
      <c r="B27" s="33" t="s">
        <v>112</v>
      </c>
      <c r="C27" s="24" t="s">
        <v>113</v>
      </c>
      <c r="D27" s="24" t="s">
        <v>57</v>
      </c>
      <c r="E27" s="34" t="s">
        <v>82</v>
      </c>
      <c r="F27" s="34" t="s">
        <v>28</v>
      </c>
      <c r="G27" s="22"/>
      <c r="H27" s="21"/>
      <c r="I27" s="19"/>
      <c r="J27" s="19"/>
      <c r="K27" s="19"/>
      <c r="L27" s="19"/>
      <c r="M27" s="28"/>
      <c r="N27" s="21"/>
      <c r="O27" s="21"/>
      <c r="P27" s="21"/>
      <c r="Q27" s="21"/>
      <c r="R27" s="21"/>
    </row>
    <row r="28" spans="1:18" ht="30" customHeight="1" x14ac:dyDescent="0.25">
      <c r="A28" s="9" t="s">
        <v>111</v>
      </c>
      <c r="B28" s="24" t="s">
        <v>114</v>
      </c>
      <c r="C28" s="24" t="s">
        <v>115</v>
      </c>
      <c r="D28" s="24" t="s">
        <v>62</v>
      </c>
      <c r="E28" s="34" t="s">
        <v>82</v>
      </c>
      <c r="F28" s="34" t="s">
        <v>28</v>
      </c>
      <c r="G28" s="22"/>
      <c r="H28" s="21"/>
      <c r="I28" s="19"/>
      <c r="J28" s="19"/>
      <c r="K28" s="19"/>
      <c r="L28" s="19"/>
      <c r="M28" s="28"/>
      <c r="N28" s="21"/>
      <c r="O28" s="21"/>
      <c r="P28" s="21"/>
      <c r="Q28" s="21"/>
      <c r="R28" s="21"/>
    </row>
    <row r="29" spans="1:18" ht="33.75" x14ac:dyDescent="0.25">
      <c r="A29" s="9" t="s">
        <v>111</v>
      </c>
      <c r="B29" s="24" t="s">
        <v>116</v>
      </c>
      <c r="C29" s="24" t="s">
        <v>115</v>
      </c>
      <c r="D29" s="24" t="s">
        <v>62</v>
      </c>
      <c r="E29" s="34" t="s">
        <v>82</v>
      </c>
      <c r="F29" s="25" t="s">
        <v>34</v>
      </c>
      <c r="G29" s="22"/>
      <c r="H29" s="21"/>
      <c r="I29" s="19"/>
      <c r="J29" s="19"/>
      <c r="K29" s="19"/>
      <c r="L29" s="19"/>
      <c r="M29" s="28"/>
      <c r="N29" s="21"/>
      <c r="O29" s="21"/>
      <c r="P29" s="21"/>
      <c r="Q29" s="21"/>
      <c r="R29" s="21"/>
    </row>
    <row r="30" spans="1:18" x14ac:dyDescent="0.25">
      <c r="A30" s="9"/>
      <c r="B30" s="24"/>
      <c r="C30" s="24"/>
      <c r="D30" s="24"/>
      <c r="E30" s="25"/>
      <c r="F30" s="25"/>
      <c r="G30" s="22"/>
      <c r="H30" s="21"/>
      <c r="I30" s="19"/>
      <c r="J30" s="19"/>
      <c r="K30" s="19"/>
      <c r="L30" s="19"/>
      <c r="M30" s="28"/>
      <c r="N30" s="21"/>
      <c r="O30" s="21"/>
      <c r="P30" s="21"/>
      <c r="Q30" s="21"/>
      <c r="R30" s="21"/>
    </row>
    <row r="31" spans="1:18" x14ac:dyDescent="0.25">
      <c r="A31" s="9"/>
      <c r="B31" s="24"/>
      <c r="C31" s="24"/>
      <c r="D31" s="24"/>
      <c r="E31" s="25"/>
      <c r="F31" s="25"/>
      <c r="G31" s="22"/>
      <c r="H31" s="21"/>
      <c r="I31" s="19"/>
      <c r="J31" s="19"/>
      <c r="K31" s="19"/>
      <c r="L31" s="19"/>
      <c r="M31" s="28"/>
      <c r="N31" s="21"/>
      <c r="O31" s="21"/>
      <c r="P31" s="21"/>
      <c r="Q31" s="21"/>
      <c r="R31" s="21"/>
    </row>
    <row r="32" spans="1:18" x14ac:dyDescent="0.25">
      <c r="A32" s="9"/>
      <c r="B32" s="24"/>
      <c r="C32" s="24"/>
      <c r="D32" s="24"/>
      <c r="E32" s="25"/>
      <c r="F32" s="25"/>
      <c r="G32" s="22"/>
      <c r="H32" s="21"/>
      <c r="I32" s="19"/>
      <c r="J32" s="19"/>
      <c r="K32" s="19"/>
      <c r="L32" s="19"/>
      <c r="M32" s="28"/>
      <c r="N32" s="21"/>
      <c r="O32" s="21"/>
      <c r="P32" s="21"/>
      <c r="Q32" s="21"/>
      <c r="R32" s="21"/>
    </row>
    <row r="33" spans="1:18" ht="14.45" customHeight="1" x14ac:dyDescent="0.25">
      <c r="A33" s="4"/>
      <c r="B33" s="4"/>
      <c r="C33" s="2"/>
      <c r="D33" s="2"/>
      <c r="F33" s="4"/>
      <c r="G33" s="26"/>
      <c r="H33" s="21"/>
      <c r="I33" s="21"/>
      <c r="J33" s="21"/>
      <c r="K33" s="21"/>
      <c r="L33" s="21"/>
      <c r="M33" s="28"/>
      <c r="N33" s="21"/>
      <c r="O33" s="21"/>
      <c r="P33" s="21"/>
      <c r="Q33" s="21"/>
      <c r="R33" s="21"/>
    </row>
    <row r="34" spans="1:18" x14ac:dyDescent="0.25">
      <c r="A34" s="4"/>
      <c r="B34" s="4"/>
      <c r="C34" s="2"/>
      <c r="D34" s="2"/>
      <c r="F34" s="4"/>
      <c r="G34" s="26"/>
      <c r="H34" s="21"/>
      <c r="I34" s="21"/>
      <c r="J34" s="21"/>
      <c r="K34" s="21"/>
      <c r="L34" s="21"/>
      <c r="M34" s="28"/>
      <c r="N34" s="21"/>
      <c r="O34" s="21"/>
      <c r="P34" s="21"/>
      <c r="Q34" s="21"/>
      <c r="R34" s="21"/>
    </row>
    <row r="35" spans="1:18" ht="14.45" customHeight="1" x14ac:dyDescent="0.25">
      <c r="A35" s="4"/>
      <c r="B35" s="4"/>
      <c r="C35" s="2"/>
      <c r="D35" s="2"/>
      <c r="F35" s="4"/>
      <c r="G35" s="26"/>
      <c r="H35" s="21"/>
      <c r="I35" s="21"/>
      <c r="J35" s="21"/>
      <c r="K35" s="21"/>
      <c r="L35" s="21"/>
      <c r="M35" s="28"/>
      <c r="N35" s="21"/>
      <c r="O35" s="21"/>
      <c r="P35" s="21"/>
      <c r="Q35" s="21"/>
      <c r="R35" s="21"/>
    </row>
    <row r="36" spans="1:18" x14ac:dyDescent="0.25">
      <c r="A36" s="4"/>
      <c r="B36" s="4"/>
      <c r="C36" s="2"/>
      <c r="D36" s="2"/>
      <c r="F36" s="4"/>
      <c r="G36" s="26"/>
      <c r="H36" s="21"/>
      <c r="I36" s="21"/>
      <c r="J36" s="21"/>
      <c r="K36" s="21"/>
      <c r="L36" s="21"/>
      <c r="M36" s="28"/>
      <c r="N36" s="21"/>
      <c r="O36" s="21"/>
      <c r="P36" s="21"/>
      <c r="Q36" s="21"/>
      <c r="R36" s="21"/>
    </row>
    <row r="37" spans="1:18" x14ac:dyDescent="0.25">
      <c r="A37" s="4"/>
      <c r="B37" s="4"/>
      <c r="C37" s="2"/>
      <c r="D37" s="2"/>
      <c r="F37" s="4"/>
      <c r="G37" s="26"/>
      <c r="H37" s="21"/>
      <c r="I37" s="21"/>
      <c r="J37" s="21"/>
      <c r="K37" s="21"/>
      <c r="L37" s="21"/>
      <c r="M37" s="28"/>
      <c r="N37" s="21"/>
      <c r="O37" s="21"/>
      <c r="P37" s="21"/>
      <c r="Q37" s="21"/>
      <c r="R37" s="21"/>
    </row>
    <row r="38" spans="1:18" x14ac:dyDescent="0.25">
      <c r="A38" s="4"/>
      <c r="B38" s="4"/>
      <c r="C38" s="4"/>
      <c r="D38" s="2"/>
      <c r="F38" s="4"/>
      <c r="G38" s="26"/>
      <c r="H38" s="21"/>
      <c r="I38" s="21"/>
      <c r="J38" s="21"/>
      <c r="K38" s="21"/>
      <c r="L38" s="21"/>
      <c r="M38" s="28"/>
      <c r="N38" s="21"/>
      <c r="O38" s="21"/>
      <c r="P38" s="21"/>
      <c r="Q38" s="21"/>
      <c r="R38" s="21"/>
    </row>
    <row r="39" spans="1:18" x14ac:dyDescent="0.25">
      <c r="A39" s="4"/>
      <c r="B39" s="4"/>
      <c r="C39" s="4"/>
      <c r="D39" s="2"/>
      <c r="F39" s="4"/>
      <c r="G39" s="26"/>
      <c r="H39" s="21"/>
      <c r="I39" s="21"/>
      <c r="J39" s="21"/>
      <c r="K39" s="21"/>
      <c r="L39" s="21"/>
      <c r="M39" s="28"/>
      <c r="N39" s="21"/>
      <c r="O39" s="21"/>
      <c r="P39" s="21"/>
      <c r="Q39" s="21"/>
      <c r="R39" s="21"/>
    </row>
    <row r="40" spans="1:18" x14ac:dyDescent="0.25">
      <c r="A40" s="4"/>
      <c r="B40" s="4"/>
      <c r="C40" s="4"/>
      <c r="D40" s="2"/>
      <c r="F40" s="4"/>
      <c r="G40" s="26"/>
      <c r="H40" s="21"/>
      <c r="I40" s="21"/>
      <c r="J40" s="21"/>
      <c r="K40" s="21"/>
      <c r="L40" s="21"/>
      <c r="M40" s="28"/>
      <c r="N40" s="21"/>
      <c r="O40" s="21"/>
      <c r="P40" s="21"/>
      <c r="Q40" s="21"/>
      <c r="R40" s="21"/>
    </row>
    <row r="41" spans="1:18" ht="26.45" customHeight="1" x14ac:dyDescent="0.25">
      <c r="A41" s="4"/>
      <c r="B41" s="4"/>
      <c r="C41" s="4"/>
      <c r="D41" s="2"/>
      <c r="F41" s="4"/>
      <c r="G41" s="26"/>
      <c r="H41" s="21"/>
      <c r="I41" s="21"/>
      <c r="J41" s="21"/>
      <c r="K41" s="21"/>
      <c r="L41" s="21"/>
      <c r="M41" s="28"/>
      <c r="N41" s="21"/>
      <c r="O41" s="21"/>
      <c r="P41" s="21"/>
      <c r="Q41" s="21"/>
      <c r="R41" s="21"/>
    </row>
    <row r="42" spans="1:18" x14ac:dyDescent="0.25">
      <c r="A42" s="4"/>
      <c r="B42" s="4"/>
      <c r="C42" s="4"/>
      <c r="D42" s="2"/>
      <c r="F42" s="4"/>
      <c r="G42" s="26"/>
      <c r="H42" s="21"/>
      <c r="I42" s="21"/>
      <c r="J42" s="21"/>
      <c r="K42" s="21"/>
      <c r="L42" s="21"/>
      <c r="M42" s="28"/>
      <c r="N42" s="21"/>
      <c r="O42" s="21"/>
      <c r="P42" s="21"/>
      <c r="Q42" s="21"/>
      <c r="R42" s="21"/>
    </row>
    <row r="43" spans="1:18" ht="14.45" customHeight="1" x14ac:dyDescent="0.25">
      <c r="A43" s="4"/>
      <c r="B43" s="4"/>
      <c r="C43" s="4"/>
      <c r="D43" s="2"/>
      <c r="F43" s="4"/>
      <c r="G43" s="26"/>
      <c r="H43" s="21"/>
      <c r="I43" s="21"/>
      <c r="J43" s="21"/>
      <c r="K43" s="21"/>
      <c r="L43" s="21"/>
      <c r="M43" s="28"/>
      <c r="N43" s="21"/>
      <c r="O43" s="21"/>
      <c r="P43" s="21"/>
      <c r="Q43" s="21"/>
      <c r="R43" s="21"/>
    </row>
    <row r="44" spans="1:18" x14ac:dyDescent="0.25">
      <c r="A44" s="4"/>
      <c r="B44" s="4"/>
      <c r="C44" s="4"/>
      <c r="D44" s="2"/>
      <c r="F44" s="4"/>
      <c r="G44" s="26"/>
      <c r="H44" s="21"/>
      <c r="I44" s="21"/>
      <c r="J44" s="21"/>
      <c r="K44" s="21"/>
      <c r="L44" s="21"/>
      <c r="M44" s="28"/>
      <c r="N44" s="21"/>
      <c r="O44" s="21"/>
      <c r="P44" s="21"/>
      <c r="Q44" s="21"/>
      <c r="R44" s="21"/>
    </row>
    <row r="45" spans="1:18" ht="14.45" customHeight="1" x14ac:dyDescent="0.25">
      <c r="A45" s="4"/>
      <c r="B45" s="4"/>
      <c r="C45" s="4"/>
      <c r="D45" s="2"/>
      <c r="F45" s="4"/>
      <c r="G45" s="26"/>
      <c r="H45" s="21"/>
      <c r="I45" s="21"/>
      <c r="J45" s="21"/>
      <c r="K45" s="21"/>
      <c r="L45" s="21"/>
      <c r="M45" s="28"/>
      <c r="N45" s="21"/>
      <c r="O45" s="21"/>
      <c r="P45" s="21"/>
      <c r="Q45" s="21"/>
      <c r="R45" s="21"/>
    </row>
    <row r="46" spans="1:18" x14ac:dyDescent="0.25">
      <c r="A46" s="4"/>
      <c r="B46" s="4"/>
      <c r="C46" s="4"/>
      <c r="D46" s="2"/>
      <c r="F46" s="4"/>
      <c r="G46" s="26"/>
      <c r="H46" s="21"/>
      <c r="I46" s="21"/>
      <c r="J46" s="21"/>
      <c r="K46" s="21"/>
      <c r="L46" s="21"/>
      <c r="M46" s="28"/>
      <c r="N46" s="21"/>
      <c r="O46" s="21"/>
      <c r="P46" s="21"/>
      <c r="Q46" s="21"/>
      <c r="R46" s="21"/>
    </row>
    <row r="47" spans="1:18" x14ac:dyDescent="0.25">
      <c r="A47" s="4"/>
      <c r="B47" s="4"/>
      <c r="C47" s="4"/>
      <c r="D47" s="2"/>
      <c r="F47" s="4"/>
      <c r="G47" s="26"/>
      <c r="H47" s="21"/>
      <c r="I47" s="21"/>
      <c r="J47" s="21"/>
      <c r="K47" s="21"/>
      <c r="L47" s="21"/>
      <c r="M47" s="28"/>
      <c r="N47" s="21"/>
      <c r="O47" s="21"/>
      <c r="P47" s="21"/>
      <c r="Q47" s="21"/>
      <c r="R47" s="21"/>
    </row>
    <row r="48" spans="1:18" x14ac:dyDescent="0.25">
      <c r="A48" s="4"/>
      <c r="B48" s="4"/>
      <c r="C48" s="4"/>
      <c r="D48" s="2"/>
      <c r="F48" s="4"/>
      <c r="G48" s="26"/>
      <c r="H48" s="21"/>
      <c r="I48" s="21"/>
      <c r="J48" s="21"/>
      <c r="K48" s="21"/>
      <c r="L48" s="21"/>
      <c r="M48" s="28"/>
      <c r="N48" s="21"/>
      <c r="O48" s="21"/>
      <c r="P48" s="21"/>
      <c r="Q48" s="21"/>
      <c r="R48" s="21"/>
    </row>
    <row r="49" spans="1:18" x14ac:dyDescent="0.25">
      <c r="A49" s="4"/>
      <c r="B49" s="4"/>
      <c r="C49" s="4"/>
      <c r="D49" s="2"/>
      <c r="F49" s="4"/>
      <c r="G49" s="26"/>
      <c r="H49" s="21"/>
      <c r="I49" s="21"/>
      <c r="J49" s="21"/>
      <c r="K49" s="21"/>
      <c r="L49" s="21"/>
      <c r="M49" s="28"/>
      <c r="N49" s="21"/>
      <c r="O49" s="21"/>
      <c r="P49" s="21"/>
      <c r="Q49" s="21"/>
      <c r="R49" s="21"/>
    </row>
    <row r="50" spans="1:18" x14ac:dyDescent="0.25">
      <c r="A50" s="4"/>
      <c r="B50" s="4"/>
      <c r="C50" s="4"/>
      <c r="D50" s="2"/>
      <c r="F50" s="4"/>
      <c r="G50" s="26"/>
      <c r="H50" s="21"/>
      <c r="I50" s="21"/>
      <c r="J50" s="21"/>
      <c r="K50" s="21"/>
      <c r="L50" s="21"/>
      <c r="M50" s="28"/>
      <c r="N50" s="21"/>
      <c r="O50" s="21"/>
      <c r="P50" s="21"/>
      <c r="Q50" s="21"/>
      <c r="R50" s="21"/>
    </row>
    <row r="51" spans="1:18" x14ac:dyDescent="0.25">
      <c r="A51" s="4"/>
      <c r="B51" s="4"/>
      <c r="C51" s="4"/>
      <c r="D51" s="2"/>
      <c r="F51" s="4"/>
      <c r="G51" s="26"/>
      <c r="H51" s="21"/>
      <c r="I51" s="21"/>
      <c r="J51" s="21"/>
      <c r="K51" s="21"/>
      <c r="L51" s="21"/>
      <c r="M51" s="28"/>
      <c r="N51" s="21"/>
      <c r="O51" s="21"/>
      <c r="P51" s="21"/>
      <c r="Q51" s="21"/>
      <c r="R51" s="21"/>
    </row>
    <row r="52" spans="1:18" x14ac:dyDescent="0.25">
      <c r="A52" s="4"/>
      <c r="B52" s="4"/>
      <c r="C52" s="4"/>
      <c r="D52" s="2"/>
      <c r="F52" s="4"/>
      <c r="G52" s="26"/>
      <c r="H52" s="21"/>
      <c r="I52" s="21"/>
      <c r="J52" s="21"/>
      <c r="K52" s="21"/>
      <c r="L52" s="21"/>
      <c r="M52" s="28"/>
      <c r="N52" s="21"/>
      <c r="O52" s="21"/>
      <c r="P52" s="21"/>
      <c r="Q52" s="21"/>
      <c r="R52" s="21"/>
    </row>
    <row r="53" spans="1:18" ht="14.45" customHeight="1" x14ac:dyDescent="0.25">
      <c r="A53" s="4"/>
      <c r="B53" s="4"/>
      <c r="C53" s="4"/>
      <c r="D53" s="2"/>
      <c r="F53" s="4"/>
      <c r="G53" s="26"/>
      <c r="H53" s="21"/>
      <c r="I53" s="21"/>
      <c r="J53" s="21"/>
      <c r="K53" s="21"/>
      <c r="L53" s="21"/>
      <c r="M53" s="28"/>
      <c r="N53" s="21"/>
      <c r="O53" s="21"/>
      <c r="P53" s="21"/>
      <c r="Q53" s="21"/>
      <c r="R53" s="21"/>
    </row>
    <row r="54" spans="1:18" x14ac:dyDescent="0.25">
      <c r="A54" s="4"/>
      <c r="B54" s="4"/>
      <c r="C54" s="4"/>
      <c r="D54" s="2"/>
      <c r="F54" s="4"/>
      <c r="G54" s="26"/>
      <c r="H54" s="21"/>
      <c r="I54" s="21"/>
      <c r="J54" s="21"/>
      <c r="K54" s="21"/>
      <c r="L54" s="21"/>
      <c r="M54" s="28"/>
      <c r="N54" s="21"/>
      <c r="O54" s="21"/>
      <c r="P54" s="21"/>
      <c r="Q54" s="21"/>
      <c r="R54" s="21"/>
    </row>
    <row r="55" spans="1:18" ht="14.45" customHeight="1" x14ac:dyDescent="0.25">
      <c r="A55" s="4"/>
      <c r="B55" s="4"/>
      <c r="C55" s="4"/>
      <c r="D55" s="2"/>
      <c r="F55" s="4"/>
      <c r="G55" s="26"/>
      <c r="H55" s="21"/>
      <c r="I55" s="21"/>
      <c r="J55" s="21"/>
      <c r="K55" s="21"/>
      <c r="L55" s="21"/>
      <c r="M55" s="28"/>
      <c r="N55" s="21"/>
      <c r="O55" s="21"/>
      <c r="P55" s="21"/>
      <c r="Q55" s="21"/>
      <c r="R55" s="21"/>
    </row>
    <row r="56" spans="1:18" x14ac:dyDescent="0.25">
      <c r="A56" s="4"/>
      <c r="B56" s="4"/>
      <c r="C56" s="4"/>
      <c r="D56" s="2"/>
      <c r="F56" s="4"/>
      <c r="G56" s="26"/>
      <c r="H56" s="21"/>
      <c r="I56" s="21"/>
      <c r="J56" s="21"/>
      <c r="K56" s="21"/>
      <c r="L56" s="21"/>
      <c r="M56" s="28"/>
      <c r="N56" s="21"/>
      <c r="O56" s="21"/>
      <c r="P56" s="21"/>
      <c r="Q56" s="21"/>
      <c r="R56" s="21"/>
    </row>
    <row r="57" spans="1:18" ht="14.45" customHeight="1" x14ac:dyDescent="0.25">
      <c r="A57" s="4"/>
      <c r="B57" s="4"/>
      <c r="C57" s="4"/>
      <c r="D57" s="2"/>
      <c r="F57" s="4"/>
      <c r="G57" s="26"/>
      <c r="H57" s="21"/>
      <c r="I57" s="21"/>
      <c r="J57" s="21"/>
      <c r="K57" s="21"/>
      <c r="L57" s="21"/>
      <c r="M57" s="28"/>
      <c r="N57" s="21"/>
      <c r="O57" s="21"/>
      <c r="P57" s="21"/>
      <c r="Q57" s="21"/>
      <c r="R57" s="21"/>
    </row>
    <row r="58" spans="1:18" x14ac:dyDescent="0.25">
      <c r="A58" s="4"/>
      <c r="B58" s="4"/>
      <c r="C58" s="4"/>
      <c r="D58" s="4"/>
      <c r="F58" s="4"/>
      <c r="G58" s="26"/>
      <c r="H58" s="21"/>
      <c r="I58" s="21"/>
      <c r="J58" s="21"/>
      <c r="K58" s="21"/>
      <c r="L58" s="21"/>
      <c r="M58" s="28"/>
      <c r="N58" s="21"/>
      <c r="O58" s="21"/>
      <c r="P58" s="21"/>
      <c r="Q58" s="21"/>
      <c r="R58" s="21"/>
    </row>
    <row r="59" spans="1:18" x14ac:dyDescent="0.25">
      <c r="A59" s="4"/>
      <c r="B59" s="4"/>
      <c r="C59" s="4"/>
      <c r="D59" s="4"/>
      <c r="F59" s="4"/>
      <c r="G59" s="26"/>
      <c r="H59" s="21"/>
      <c r="I59" s="21"/>
      <c r="J59" s="21"/>
      <c r="K59" s="21"/>
      <c r="L59" s="21"/>
      <c r="M59" s="28"/>
      <c r="N59" s="21"/>
      <c r="O59" s="21"/>
      <c r="P59" s="21"/>
      <c r="Q59" s="21"/>
      <c r="R59" s="21"/>
    </row>
    <row r="60" spans="1:18" x14ac:dyDescent="0.25">
      <c r="A60" s="4"/>
      <c r="B60" s="4"/>
      <c r="C60" s="4"/>
      <c r="D60" s="4"/>
      <c r="F60" s="4"/>
      <c r="G60" s="26"/>
      <c r="H60" s="21"/>
      <c r="I60" s="21"/>
      <c r="J60" s="21"/>
      <c r="K60" s="21"/>
      <c r="L60" s="21"/>
      <c r="M60" s="28"/>
      <c r="N60" s="21"/>
      <c r="O60" s="21"/>
      <c r="P60" s="21"/>
      <c r="Q60" s="21"/>
      <c r="R60" s="21"/>
    </row>
    <row r="61" spans="1:18" x14ac:dyDescent="0.25">
      <c r="A61" s="4"/>
      <c r="B61" s="4"/>
      <c r="C61" s="4"/>
      <c r="D61" s="4"/>
      <c r="F61" s="4"/>
      <c r="G61" s="26"/>
      <c r="H61" s="21"/>
      <c r="I61" s="21"/>
      <c r="J61" s="21"/>
      <c r="K61" s="21"/>
      <c r="L61" s="21"/>
      <c r="M61" s="28"/>
      <c r="N61" s="21"/>
      <c r="O61" s="21"/>
      <c r="P61" s="21"/>
      <c r="Q61" s="21"/>
      <c r="R61" s="21"/>
    </row>
    <row r="62" spans="1:18" x14ac:dyDescent="0.25">
      <c r="A62" s="4"/>
      <c r="B62" s="4"/>
      <c r="C62" s="4"/>
      <c r="D62" s="4"/>
      <c r="F62" s="4"/>
      <c r="G62" s="26"/>
      <c r="H62" s="21"/>
      <c r="I62" s="21"/>
      <c r="J62" s="21"/>
      <c r="K62" s="21"/>
      <c r="L62" s="21"/>
      <c r="M62" s="28"/>
      <c r="N62" s="21"/>
      <c r="O62" s="21"/>
      <c r="P62" s="21"/>
      <c r="Q62" s="21"/>
      <c r="R62" s="21"/>
    </row>
    <row r="63" spans="1:18" x14ac:dyDescent="0.25">
      <c r="A63" s="4"/>
      <c r="B63" s="4"/>
      <c r="C63" s="4"/>
      <c r="D63" s="4"/>
      <c r="F63" s="4"/>
      <c r="G63" s="26"/>
      <c r="H63" s="21"/>
      <c r="I63" s="21"/>
      <c r="J63" s="21"/>
      <c r="K63" s="21"/>
      <c r="L63" s="21"/>
      <c r="M63" s="28"/>
      <c r="N63" s="21"/>
      <c r="O63" s="21"/>
      <c r="P63" s="21"/>
      <c r="Q63" s="21"/>
      <c r="R63" s="21"/>
    </row>
    <row r="64" spans="1:18" x14ac:dyDescent="0.25">
      <c r="A64" s="4"/>
      <c r="B64" s="4"/>
      <c r="C64" s="4"/>
      <c r="D64" s="4"/>
      <c r="F64" s="4"/>
      <c r="G64" s="26"/>
      <c r="H64" s="21"/>
      <c r="I64" s="21"/>
      <c r="J64" s="21"/>
      <c r="K64" s="21"/>
      <c r="L64" s="21"/>
      <c r="M64" s="28"/>
      <c r="N64" s="21"/>
      <c r="O64" s="21"/>
      <c r="P64" s="21"/>
      <c r="Q64" s="21"/>
      <c r="R64" s="21"/>
    </row>
    <row r="65" spans="1:18" x14ac:dyDescent="0.25">
      <c r="A65" s="4"/>
      <c r="B65" s="4"/>
      <c r="C65" s="4"/>
      <c r="D65" s="4"/>
      <c r="F65" s="4"/>
      <c r="G65" s="26"/>
      <c r="H65" s="21"/>
      <c r="I65" s="21"/>
      <c r="J65" s="21"/>
      <c r="K65" s="21"/>
      <c r="L65" s="21"/>
      <c r="M65" s="28"/>
      <c r="N65" s="21"/>
      <c r="O65" s="21"/>
      <c r="P65" s="21"/>
      <c r="Q65" s="21"/>
      <c r="R65" s="21"/>
    </row>
    <row r="66" spans="1:18" x14ac:dyDescent="0.25">
      <c r="A66" s="4"/>
      <c r="B66" s="4"/>
      <c r="C66" s="4"/>
      <c r="D66" s="4"/>
      <c r="F66" s="4"/>
      <c r="G66" s="26"/>
      <c r="H66" s="21"/>
      <c r="I66" s="21"/>
      <c r="J66" s="21"/>
      <c r="K66" s="21"/>
      <c r="L66" s="21"/>
      <c r="M66" s="28"/>
      <c r="N66" s="21"/>
      <c r="O66" s="21"/>
      <c r="P66" s="21"/>
      <c r="Q66" s="21"/>
      <c r="R66" s="21"/>
    </row>
    <row r="67" spans="1:18" x14ac:dyDescent="0.25">
      <c r="A67" s="4"/>
      <c r="B67" s="4"/>
      <c r="C67" s="4"/>
      <c r="D67" s="4"/>
      <c r="F67" s="4"/>
      <c r="G67" s="26"/>
      <c r="H67" s="21"/>
      <c r="I67" s="21"/>
      <c r="J67" s="21"/>
      <c r="K67" s="21"/>
      <c r="L67" s="21"/>
      <c r="M67" s="28"/>
      <c r="N67" s="21"/>
      <c r="O67" s="21"/>
      <c r="P67" s="21"/>
      <c r="Q67" s="21"/>
      <c r="R67" s="21"/>
    </row>
    <row r="68" spans="1:18" x14ac:dyDescent="0.25">
      <c r="A68" s="4"/>
      <c r="B68" s="4"/>
      <c r="C68" s="4"/>
      <c r="D68" s="4"/>
      <c r="F68" s="4"/>
      <c r="G68" s="26"/>
      <c r="H68" s="21"/>
      <c r="I68" s="21"/>
      <c r="J68" s="21"/>
      <c r="K68" s="21"/>
      <c r="L68" s="21"/>
      <c r="M68" s="28"/>
      <c r="N68" s="21"/>
      <c r="O68" s="21"/>
      <c r="P68" s="21"/>
      <c r="Q68" s="21"/>
      <c r="R68" s="21"/>
    </row>
    <row r="69" spans="1:18" x14ac:dyDescent="0.25">
      <c r="A69" s="4"/>
      <c r="B69" s="4"/>
      <c r="C69" s="4"/>
      <c r="D69" s="4"/>
      <c r="F69" s="4"/>
      <c r="G69" s="26"/>
      <c r="H69" s="21"/>
      <c r="I69" s="21"/>
      <c r="J69" s="21"/>
      <c r="K69" s="21"/>
      <c r="L69" s="21"/>
      <c r="M69" s="28"/>
      <c r="N69" s="21"/>
      <c r="O69" s="21"/>
      <c r="P69" s="21"/>
      <c r="Q69" s="21"/>
      <c r="R69" s="21"/>
    </row>
    <row r="70" spans="1:18" x14ac:dyDescent="0.25">
      <c r="A70" s="4"/>
      <c r="B70" s="4"/>
      <c r="C70" s="4"/>
      <c r="D70" s="4"/>
      <c r="F70" s="4"/>
      <c r="G70" s="26"/>
      <c r="H70" s="21"/>
      <c r="I70" s="21"/>
      <c r="J70" s="21"/>
      <c r="K70" s="21"/>
      <c r="L70" s="21"/>
      <c r="M70" s="28"/>
      <c r="N70" s="21"/>
      <c r="O70" s="21"/>
      <c r="P70" s="21"/>
      <c r="Q70" s="21"/>
      <c r="R70" s="21"/>
    </row>
    <row r="71" spans="1:18" x14ac:dyDescent="0.25">
      <c r="A71" s="4"/>
      <c r="B71" s="4"/>
      <c r="C71" s="4"/>
      <c r="D71" s="4"/>
      <c r="F71" s="4"/>
      <c r="G71" s="26"/>
      <c r="H71" s="21"/>
      <c r="I71" s="21"/>
      <c r="J71" s="21"/>
      <c r="K71" s="21"/>
      <c r="L71" s="21"/>
      <c r="M71" s="28"/>
      <c r="N71" s="21"/>
      <c r="O71" s="21"/>
      <c r="P71" s="21"/>
      <c r="Q71" s="21"/>
      <c r="R71" s="21"/>
    </row>
    <row r="72" spans="1:18" x14ac:dyDescent="0.25">
      <c r="A72" s="4"/>
      <c r="B72" s="4"/>
      <c r="C72" s="4"/>
      <c r="D72" s="4"/>
      <c r="F72" s="4"/>
      <c r="G72" s="26"/>
      <c r="H72" s="21"/>
      <c r="I72" s="21"/>
      <c r="J72" s="21"/>
      <c r="K72" s="21"/>
      <c r="L72" s="21"/>
      <c r="M72" s="28"/>
      <c r="N72" s="21"/>
      <c r="O72" s="21"/>
      <c r="P72" s="21"/>
      <c r="Q72" s="21"/>
      <c r="R72" s="21"/>
    </row>
    <row r="73" spans="1:18" x14ac:dyDescent="0.25">
      <c r="A73" s="3"/>
      <c r="B73" s="4"/>
      <c r="D73" s="3"/>
      <c r="F73" s="3"/>
    </row>
    <row r="74" spans="1:18" x14ac:dyDescent="0.25">
      <c r="A74" s="3"/>
      <c r="B74" s="4"/>
      <c r="D74" s="3"/>
      <c r="F74" s="3"/>
    </row>
    <row r="75" spans="1:18" x14ac:dyDescent="0.25">
      <c r="A75" s="3"/>
      <c r="B75" s="4"/>
      <c r="D75" s="3"/>
      <c r="F75" s="3"/>
    </row>
    <row r="76" spans="1:18" x14ac:dyDescent="0.25">
      <c r="A76" s="3"/>
      <c r="B76" s="4"/>
      <c r="D76" s="3"/>
      <c r="F76" s="3"/>
    </row>
    <row r="77" spans="1:18" x14ac:dyDescent="0.25">
      <c r="A77" s="3"/>
      <c r="B77" s="4"/>
      <c r="D77" s="3"/>
      <c r="F77" s="3"/>
    </row>
    <row r="78" spans="1:18" x14ac:dyDescent="0.25">
      <c r="A78" s="3"/>
      <c r="B78" s="4"/>
      <c r="D78" s="3"/>
      <c r="F78" s="3"/>
    </row>
    <row r="79" spans="1:18" x14ac:dyDescent="0.25">
      <c r="A79" s="3"/>
      <c r="B79" s="4"/>
      <c r="D79" s="3"/>
      <c r="F79" s="3"/>
    </row>
    <row r="80" spans="1:18" x14ac:dyDescent="0.25">
      <c r="A80" s="3"/>
      <c r="B80" s="4"/>
      <c r="D80" s="3"/>
      <c r="F80" s="3"/>
    </row>
    <row r="81" spans="1:6" x14ac:dyDescent="0.25">
      <c r="A81" s="3"/>
      <c r="B81" s="4"/>
      <c r="D81" s="3"/>
      <c r="F81" s="3"/>
    </row>
    <row r="82" spans="1:6" x14ac:dyDescent="0.25">
      <c r="A82" s="3"/>
      <c r="B82" s="4"/>
      <c r="D82" s="3"/>
      <c r="F82" s="3"/>
    </row>
    <row r="83" spans="1:6" x14ac:dyDescent="0.25">
      <c r="A83" s="3"/>
      <c r="B83" s="4"/>
      <c r="D83" s="3"/>
      <c r="F83" s="3"/>
    </row>
    <row r="84" spans="1:6" x14ac:dyDescent="0.25">
      <c r="A84" s="3"/>
      <c r="B84" s="4"/>
      <c r="D84" s="3"/>
      <c r="F84" s="3"/>
    </row>
    <row r="85" spans="1:6" x14ac:dyDescent="0.25">
      <c r="A85" s="3"/>
      <c r="B85" s="4"/>
      <c r="D85" s="3"/>
      <c r="F85" s="3"/>
    </row>
    <row r="86" spans="1:6" x14ac:dyDescent="0.25">
      <c r="A86" s="3"/>
      <c r="B86" s="4"/>
      <c r="D86" s="3"/>
      <c r="F86" s="3"/>
    </row>
    <row r="87" spans="1:6" x14ac:dyDescent="0.25">
      <c r="A87" s="3"/>
      <c r="B87" s="4"/>
      <c r="D87" s="3"/>
      <c r="F87" s="3"/>
    </row>
    <row r="88" spans="1:6" x14ac:dyDescent="0.25">
      <c r="A88" s="3"/>
      <c r="B88" s="4"/>
      <c r="D88" s="3"/>
      <c r="F88" s="3"/>
    </row>
    <row r="89" spans="1:6" x14ac:dyDescent="0.25">
      <c r="A89" s="3"/>
      <c r="B89" s="4"/>
      <c r="D89" s="3"/>
      <c r="F89" s="3"/>
    </row>
    <row r="90" spans="1:6" x14ac:dyDescent="0.25">
      <c r="A90" s="3"/>
      <c r="B90" s="4"/>
      <c r="D90" s="3"/>
      <c r="F90" s="3"/>
    </row>
    <row r="91" spans="1:6" x14ac:dyDescent="0.25">
      <c r="A91" s="3"/>
      <c r="B91" s="4"/>
      <c r="D91" s="3"/>
      <c r="F91" s="3"/>
    </row>
    <row r="92" spans="1:6" x14ac:dyDescent="0.25">
      <c r="A92" s="3"/>
      <c r="B92" s="4"/>
      <c r="D92" s="3"/>
      <c r="F92" s="3"/>
    </row>
    <row r="93" spans="1:6" x14ac:dyDescent="0.25">
      <c r="A93" s="3"/>
      <c r="B93" s="4"/>
      <c r="D93" s="3"/>
      <c r="F93" s="3"/>
    </row>
    <row r="94" spans="1:6" x14ac:dyDescent="0.25">
      <c r="A94" s="3"/>
      <c r="B94" s="4"/>
      <c r="D94" s="3"/>
      <c r="F94" s="3"/>
    </row>
    <row r="95" spans="1:6" x14ac:dyDescent="0.25">
      <c r="A95" s="3"/>
      <c r="B95" s="4"/>
      <c r="D95" s="3"/>
      <c r="F95" s="3"/>
    </row>
    <row r="96" spans="1:6" x14ac:dyDescent="0.25">
      <c r="A96" s="3"/>
      <c r="B96" s="4"/>
      <c r="D96" s="3"/>
      <c r="F96" s="3"/>
    </row>
    <row r="97" spans="1:6" x14ac:dyDescent="0.25">
      <c r="A97" s="3"/>
      <c r="B97" s="4"/>
      <c r="D97" s="3"/>
      <c r="F97" s="3"/>
    </row>
    <row r="98" spans="1:6" x14ac:dyDescent="0.25">
      <c r="A98" s="3"/>
      <c r="B98" s="4"/>
      <c r="D98" s="3"/>
      <c r="F98" s="3"/>
    </row>
    <row r="99" spans="1:6" x14ac:dyDescent="0.25">
      <c r="A99" s="3"/>
      <c r="B99" s="4"/>
      <c r="D99" s="3"/>
      <c r="F99" s="3"/>
    </row>
    <row r="100" spans="1:6" x14ac:dyDescent="0.25">
      <c r="A100" s="3"/>
      <c r="B100" s="4"/>
      <c r="D100" s="3"/>
      <c r="F100" s="3"/>
    </row>
    <row r="101" spans="1:6" x14ac:dyDescent="0.25">
      <c r="A101" s="3"/>
      <c r="B101" s="4"/>
      <c r="D101" s="3"/>
      <c r="F101" s="3"/>
    </row>
    <row r="102" spans="1:6" x14ac:dyDescent="0.25">
      <c r="A102" s="3"/>
      <c r="B102" s="4"/>
      <c r="D102" s="3"/>
      <c r="F102" s="3"/>
    </row>
    <row r="103" spans="1:6" x14ac:dyDescent="0.25">
      <c r="A103" s="3"/>
      <c r="B103" s="4"/>
      <c r="D103" s="3"/>
      <c r="F103" s="3"/>
    </row>
    <row r="104" spans="1:6" x14ac:dyDescent="0.25">
      <c r="A104" s="3"/>
      <c r="B104" s="4"/>
      <c r="D104" s="3"/>
      <c r="F104" s="3"/>
    </row>
    <row r="105" spans="1:6" x14ac:dyDescent="0.25">
      <c r="A105" s="3"/>
      <c r="B105" s="4"/>
      <c r="D105" s="3"/>
      <c r="F105" s="3"/>
    </row>
    <row r="106" spans="1:6" x14ac:dyDescent="0.25">
      <c r="A106" s="3"/>
      <c r="B106" s="4"/>
      <c r="D106" s="3"/>
      <c r="F106" s="3"/>
    </row>
    <row r="107" spans="1:6" x14ac:dyDescent="0.25">
      <c r="A107" s="3"/>
      <c r="B107" s="4"/>
      <c r="D107" s="3"/>
      <c r="F107" s="3"/>
    </row>
    <row r="108" spans="1:6" x14ac:dyDescent="0.25">
      <c r="A108" s="3"/>
      <c r="B108" s="4"/>
      <c r="D108" s="3"/>
      <c r="F108" s="3"/>
    </row>
    <row r="109" spans="1:6" x14ac:dyDescent="0.25">
      <c r="A109" s="3"/>
      <c r="B109" s="4"/>
      <c r="D109" s="3"/>
      <c r="F109" s="3"/>
    </row>
    <row r="110" spans="1:6" x14ac:dyDescent="0.25">
      <c r="A110" s="3"/>
      <c r="B110" s="4"/>
      <c r="D110" s="3"/>
      <c r="F110" s="3"/>
    </row>
    <row r="111" spans="1:6" x14ac:dyDescent="0.25">
      <c r="A111" s="3"/>
      <c r="B111" s="4"/>
      <c r="D111" s="3"/>
      <c r="F111" s="3"/>
    </row>
    <row r="112" spans="1:6" x14ac:dyDescent="0.25">
      <c r="A112" s="3"/>
      <c r="B112" s="4"/>
      <c r="D112" s="3"/>
      <c r="F112" s="3"/>
    </row>
    <row r="113" spans="1:6" x14ac:dyDescent="0.25">
      <c r="A113" s="3"/>
      <c r="B113" s="4"/>
      <c r="D113" s="3"/>
      <c r="F113" s="3"/>
    </row>
    <row r="114" spans="1:6" x14ac:dyDescent="0.25">
      <c r="A114" s="3"/>
      <c r="B114" s="4"/>
      <c r="D114" s="3"/>
      <c r="F114" s="3"/>
    </row>
    <row r="115" spans="1:6" x14ac:dyDescent="0.25">
      <c r="A115" s="3"/>
      <c r="B115" s="4"/>
      <c r="D115" s="3"/>
      <c r="F115" s="3"/>
    </row>
    <row r="116" spans="1:6" x14ac:dyDescent="0.25">
      <c r="A116" s="3"/>
      <c r="B116" s="4"/>
      <c r="D116" s="3"/>
      <c r="F116" s="3"/>
    </row>
    <row r="117" spans="1:6" x14ac:dyDescent="0.25">
      <c r="A117" s="3"/>
      <c r="B117" s="4"/>
      <c r="D117" s="3"/>
      <c r="F117" s="3"/>
    </row>
    <row r="118" spans="1:6" x14ac:dyDescent="0.25">
      <c r="A118" s="3"/>
      <c r="B118" s="4"/>
      <c r="D118" s="3"/>
      <c r="F118" s="3"/>
    </row>
    <row r="119" spans="1:6" x14ac:dyDescent="0.25">
      <c r="A119" s="3"/>
      <c r="B119" s="4"/>
      <c r="D119" s="3"/>
      <c r="F119" s="3"/>
    </row>
    <row r="120" spans="1:6" x14ac:dyDescent="0.25">
      <c r="A120" s="3"/>
      <c r="B120" s="4"/>
      <c r="D120" s="3"/>
      <c r="F120" s="3"/>
    </row>
    <row r="121" spans="1:6" x14ac:dyDescent="0.25">
      <c r="A121" s="3"/>
      <c r="B121" s="4"/>
      <c r="D121" s="3"/>
      <c r="F121" s="3"/>
    </row>
    <row r="122" spans="1:6" x14ac:dyDescent="0.25">
      <c r="A122" s="3"/>
      <c r="B122" s="4"/>
      <c r="D122" s="3"/>
      <c r="F122" s="3"/>
    </row>
    <row r="123" spans="1:6" x14ac:dyDescent="0.25">
      <c r="A123" s="3"/>
      <c r="B123" s="4"/>
      <c r="D123" s="3"/>
      <c r="F123" s="3"/>
    </row>
    <row r="124" spans="1:6" x14ac:dyDescent="0.25">
      <c r="A124" s="3"/>
      <c r="B124" s="4"/>
      <c r="D124" s="3"/>
      <c r="F124" s="3"/>
    </row>
    <row r="125" spans="1:6" x14ac:dyDescent="0.25">
      <c r="A125" s="3"/>
      <c r="B125" s="4"/>
      <c r="D125" s="3"/>
      <c r="F125" s="3"/>
    </row>
    <row r="126" spans="1:6" x14ac:dyDescent="0.25">
      <c r="A126" s="3"/>
      <c r="B126" s="4"/>
      <c r="D126" s="3"/>
      <c r="F126" s="3"/>
    </row>
    <row r="127" spans="1:6" x14ac:dyDescent="0.25">
      <c r="A127" s="3"/>
      <c r="B127" s="4"/>
      <c r="D127" s="3"/>
      <c r="F127" s="3"/>
    </row>
    <row r="128" spans="1:6" x14ac:dyDescent="0.25">
      <c r="A128" s="3"/>
      <c r="B128" s="4"/>
      <c r="D128" s="3"/>
      <c r="F128" s="3"/>
    </row>
    <row r="129" spans="1:6" x14ac:dyDescent="0.25">
      <c r="A129" s="3"/>
      <c r="B129" s="4"/>
      <c r="D129" s="3"/>
      <c r="F129" s="3"/>
    </row>
    <row r="130" spans="1:6" x14ac:dyDescent="0.25">
      <c r="A130" s="3"/>
      <c r="B130" s="4"/>
      <c r="D130" s="3"/>
      <c r="F130" s="3"/>
    </row>
    <row r="131" spans="1:6" x14ac:dyDescent="0.25">
      <c r="A131" s="3"/>
      <c r="B131" s="4"/>
      <c r="D131" s="3"/>
      <c r="F131" s="3"/>
    </row>
    <row r="132" spans="1:6" x14ac:dyDescent="0.25">
      <c r="A132" s="3"/>
      <c r="B132" s="4"/>
      <c r="D132" s="3"/>
      <c r="F132" s="3"/>
    </row>
    <row r="133" spans="1:6" x14ac:dyDescent="0.25">
      <c r="A133" s="3"/>
      <c r="B133" s="4"/>
      <c r="D133" s="3"/>
      <c r="F133" s="3"/>
    </row>
    <row r="134" spans="1:6" x14ac:dyDescent="0.25">
      <c r="A134" s="3"/>
      <c r="B134" s="4"/>
      <c r="D134" s="3"/>
      <c r="F134" s="3"/>
    </row>
    <row r="135" spans="1:6" x14ac:dyDescent="0.25">
      <c r="A135" s="3"/>
      <c r="B135" s="4"/>
      <c r="D135" s="3"/>
      <c r="F135" s="3"/>
    </row>
    <row r="136" spans="1:6" x14ac:dyDescent="0.25">
      <c r="A136" s="3"/>
      <c r="B136" s="4"/>
      <c r="D136" s="3"/>
      <c r="F136" s="3"/>
    </row>
    <row r="137" spans="1:6" x14ac:dyDescent="0.25">
      <c r="A137" s="3"/>
      <c r="B137" s="4"/>
      <c r="D137" s="3"/>
      <c r="F137" s="3"/>
    </row>
    <row r="138" spans="1:6" x14ac:dyDescent="0.25">
      <c r="A138" s="3"/>
      <c r="B138" s="4"/>
      <c r="D138" s="3"/>
      <c r="F138" s="3"/>
    </row>
    <row r="139" spans="1:6" x14ac:dyDescent="0.25">
      <c r="A139" s="3"/>
      <c r="B139" s="4"/>
      <c r="D139" s="3"/>
      <c r="F139" s="3"/>
    </row>
    <row r="140" spans="1:6" x14ac:dyDescent="0.25">
      <c r="A140" s="3"/>
      <c r="B140" s="4"/>
      <c r="D140" s="3"/>
      <c r="F140" s="3"/>
    </row>
    <row r="141" spans="1:6" x14ac:dyDescent="0.25">
      <c r="A141" s="3"/>
      <c r="B141" s="4"/>
      <c r="D141" s="3"/>
      <c r="F141" s="3"/>
    </row>
    <row r="142" spans="1:6" x14ac:dyDescent="0.25">
      <c r="A142" s="3"/>
      <c r="B142" s="4"/>
      <c r="D142" s="3"/>
      <c r="F142" s="3"/>
    </row>
    <row r="143" spans="1:6" x14ac:dyDescent="0.25">
      <c r="A143" s="3"/>
      <c r="B143" s="4"/>
      <c r="D143" s="3"/>
      <c r="F143" s="3"/>
    </row>
    <row r="144" spans="1:6" x14ac:dyDescent="0.25">
      <c r="A144" s="3"/>
      <c r="B144" s="4"/>
      <c r="D144" s="3"/>
      <c r="F144" s="3"/>
    </row>
    <row r="145" spans="1:6" x14ac:dyDescent="0.25">
      <c r="A145" s="3"/>
      <c r="B145" s="4"/>
      <c r="D145" s="3"/>
      <c r="F145" s="3"/>
    </row>
    <row r="146" spans="1:6" x14ac:dyDescent="0.25">
      <c r="A146" s="3"/>
      <c r="B146" s="4"/>
      <c r="D146" s="3"/>
      <c r="F146" s="3"/>
    </row>
    <row r="147" spans="1:6" x14ac:dyDescent="0.25">
      <c r="A147" s="3"/>
      <c r="B147" s="4"/>
      <c r="D147" s="3"/>
      <c r="F147" s="3"/>
    </row>
  </sheetData>
  <autoFilter ref="A2:O32">
    <filterColumn colId="8" showButton="0"/>
    <filterColumn colId="9" showButton="0"/>
    <filterColumn colId="10" showButton="0"/>
  </autoFilter>
  <mergeCells count="1">
    <mergeCell ref="I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"/>
  <sheetViews>
    <sheetView showZeros="0" zoomScale="75" zoomScaleNormal="75" workbookViewId="0">
      <selection activeCell="N4" sqref="N4"/>
    </sheetView>
  </sheetViews>
  <sheetFormatPr baseColWidth="10" defaultColWidth="11.5703125" defaultRowHeight="15" x14ac:dyDescent="0.25"/>
  <cols>
    <col min="1" max="1" width="9.7109375" style="111" customWidth="1"/>
    <col min="2" max="3" width="24.140625" style="112" customWidth="1"/>
    <col min="4" max="4" width="19" style="112" customWidth="1"/>
    <col min="5" max="5" width="10.28515625" style="112" customWidth="1"/>
    <col min="6" max="6" width="26.85546875" style="113" customWidth="1"/>
    <col min="7" max="7" width="26.85546875" style="112" customWidth="1"/>
    <col min="8" max="8" width="32.28515625" style="112" customWidth="1"/>
    <col min="9" max="9" width="11.7109375" style="112" customWidth="1"/>
    <col min="10" max="10" width="26.85546875" style="112" customWidth="1"/>
    <col min="11" max="11" width="26.85546875" style="114" customWidth="1"/>
    <col min="12" max="13" width="24.140625" style="112" customWidth="1"/>
    <col min="14" max="14" width="28.7109375" style="115" customWidth="1"/>
    <col min="15" max="15" width="17.7109375" style="115" customWidth="1"/>
    <col min="16" max="16" width="19.7109375" style="116" customWidth="1"/>
    <col min="17" max="17" width="15.5703125" style="116" customWidth="1"/>
    <col min="18" max="18" width="18.28515625" style="112" customWidth="1"/>
    <col min="19" max="24" width="13.7109375" style="117" hidden="1" customWidth="1"/>
    <col min="25" max="25" width="13.7109375" style="118" hidden="1" customWidth="1"/>
    <col min="26" max="30" width="13.7109375" style="117" hidden="1" customWidth="1"/>
    <col min="31" max="31" width="20.5703125" style="119" customWidth="1"/>
    <col min="32" max="32" width="23.42578125" style="119" customWidth="1"/>
    <col min="33" max="33" width="9.5703125" style="119" customWidth="1"/>
    <col min="34" max="34" width="22.5703125" style="120" customWidth="1"/>
    <col min="35" max="35" width="9.5703125" style="120" customWidth="1"/>
    <col min="36" max="36" width="12.7109375" style="121" customWidth="1"/>
    <col min="37" max="37" width="11.5703125" style="119" customWidth="1"/>
    <col min="38" max="38" width="14.42578125" style="119" customWidth="1"/>
    <col min="39" max="39" width="17.28515625" style="119" bestFit="1" customWidth="1"/>
    <col min="40" max="40" width="9.5703125" style="116" customWidth="1"/>
    <col min="41" max="41" width="22.5703125" style="111" customWidth="1"/>
    <col min="42" max="42" width="9.5703125" style="111" customWidth="1"/>
    <col min="43" max="43" width="12.7109375" style="122" customWidth="1"/>
    <col min="44" max="45" width="11.5703125" style="119" customWidth="1"/>
    <col min="46" max="46" width="17.28515625" style="119" bestFit="1" customWidth="1"/>
    <col min="47" max="47" width="11.7109375" style="123" bestFit="1" customWidth="1"/>
    <col min="48" max="50" width="11.7109375" style="123" customWidth="1"/>
    <col min="51" max="16384" width="11.5703125" style="112"/>
  </cols>
  <sheetData>
    <row r="1" spans="1:50" s="40" customFormat="1" x14ac:dyDescent="0.25">
      <c r="A1" s="37">
        <v>1</v>
      </c>
      <c r="B1" s="37">
        <v>2</v>
      </c>
      <c r="C1" s="37">
        <v>3</v>
      </c>
      <c r="D1" s="37">
        <v>4</v>
      </c>
      <c r="E1" s="37">
        <v>5</v>
      </c>
      <c r="F1" s="38">
        <v>6</v>
      </c>
      <c r="G1" s="37">
        <v>7</v>
      </c>
      <c r="H1" s="37">
        <v>8</v>
      </c>
      <c r="I1" s="37">
        <v>9</v>
      </c>
      <c r="J1" s="37">
        <v>10</v>
      </c>
      <c r="K1" s="39">
        <v>11</v>
      </c>
      <c r="L1" s="37">
        <v>12</v>
      </c>
      <c r="M1" s="37">
        <v>13</v>
      </c>
      <c r="N1" s="37">
        <v>14</v>
      </c>
      <c r="O1" s="37">
        <v>15</v>
      </c>
      <c r="P1" s="37">
        <v>16</v>
      </c>
      <c r="Q1" s="37">
        <v>17</v>
      </c>
      <c r="R1" s="37">
        <v>18</v>
      </c>
      <c r="S1" s="37">
        <v>19</v>
      </c>
      <c r="T1" s="37">
        <v>20</v>
      </c>
      <c r="U1" s="37">
        <v>21</v>
      </c>
      <c r="V1" s="37">
        <v>22</v>
      </c>
      <c r="W1" s="37">
        <v>23</v>
      </c>
      <c r="X1" s="37">
        <v>24</v>
      </c>
      <c r="Y1" s="37">
        <v>25</v>
      </c>
      <c r="Z1" s="37">
        <v>26</v>
      </c>
      <c r="AA1" s="37">
        <v>27</v>
      </c>
      <c r="AB1" s="37">
        <v>28</v>
      </c>
      <c r="AC1" s="37">
        <v>29</v>
      </c>
      <c r="AD1" s="37">
        <v>30</v>
      </c>
      <c r="AE1" s="37">
        <v>31</v>
      </c>
      <c r="AF1" s="37">
        <v>32</v>
      </c>
      <c r="AG1" s="37">
        <v>33</v>
      </c>
      <c r="AH1" s="37">
        <v>34</v>
      </c>
      <c r="AI1" s="37">
        <v>35</v>
      </c>
      <c r="AJ1" s="37">
        <v>36</v>
      </c>
      <c r="AK1" s="37">
        <v>37</v>
      </c>
      <c r="AL1" s="37">
        <v>38</v>
      </c>
      <c r="AM1" s="37">
        <v>39</v>
      </c>
      <c r="AN1" s="37">
        <v>40</v>
      </c>
      <c r="AO1" s="37">
        <v>41</v>
      </c>
      <c r="AP1" s="37">
        <v>42</v>
      </c>
      <c r="AQ1" s="37">
        <v>43</v>
      </c>
      <c r="AR1" s="37">
        <v>44</v>
      </c>
      <c r="AS1" s="37">
        <v>45</v>
      </c>
      <c r="AT1" s="37">
        <v>46</v>
      </c>
      <c r="AU1" s="37">
        <v>75</v>
      </c>
      <c r="AV1" s="37">
        <v>76</v>
      </c>
      <c r="AW1" s="37">
        <v>77</v>
      </c>
      <c r="AX1" s="37">
        <v>78</v>
      </c>
    </row>
    <row r="2" spans="1:50" s="41" customFormat="1" ht="28.9" customHeight="1" x14ac:dyDescent="0.25">
      <c r="F2" s="42"/>
      <c r="K2" s="43"/>
      <c r="P2" s="192" t="s">
        <v>117</v>
      </c>
      <c r="Q2" s="193"/>
      <c r="S2" s="194" t="s">
        <v>118</v>
      </c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6"/>
      <c r="AG2" s="197" t="s">
        <v>119</v>
      </c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9" t="s">
        <v>29</v>
      </c>
      <c r="AV2" s="199"/>
      <c r="AW2" s="199"/>
      <c r="AX2" s="200"/>
    </row>
    <row r="3" spans="1:50" s="41" customFormat="1" ht="73.150000000000006" customHeight="1" thickBot="1" x14ac:dyDescent="0.3">
      <c r="A3" s="44" t="s">
        <v>0</v>
      </c>
      <c r="B3" s="45" t="s">
        <v>1</v>
      </c>
      <c r="C3" s="45" t="s">
        <v>2</v>
      </c>
      <c r="D3" s="45" t="s">
        <v>3</v>
      </c>
      <c r="E3" s="45" t="s">
        <v>120</v>
      </c>
      <c r="F3" s="46" t="s">
        <v>121</v>
      </c>
      <c r="G3" s="45" t="s">
        <v>122</v>
      </c>
      <c r="H3" s="45" t="s">
        <v>123</v>
      </c>
      <c r="I3" s="45" t="s">
        <v>124</v>
      </c>
      <c r="J3" s="45" t="s">
        <v>125</v>
      </c>
      <c r="K3" s="47" t="s">
        <v>126</v>
      </c>
      <c r="L3" s="45" t="s">
        <v>127</v>
      </c>
      <c r="M3" s="45" t="s">
        <v>128</v>
      </c>
      <c r="N3" s="45" t="s">
        <v>129</v>
      </c>
      <c r="O3" s="45" t="s">
        <v>130</v>
      </c>
      <c r="P3" s="48" t="s">
        <v>131</v>
      </c>
      <c r="Q3" s="48" t="s">
        <v>132</v>
      </c>
      <c r="R3" s="45" t="s">
        <v>133</v>
      </c>
      <c r="S3" s="45" t="s">
        <v>134</v>
      </c>
      <c r="T3" s="45" t="s">
        <v>134</v>
      </c>
      <c r="U3" s="45" t="s">
        <v>134</v>
      </c>
      <c r="V3" s="45" t="s">
        <v>134</v>
      </c>
      <c r="W3" s="45" t="s">
        <v>134</v>
      </c>
      <c r="X3" s="45" t="s">
        <v>134</v>
      </c>
      <c r="Y3" s="49" t="s">
        <v>134</v>
      </c>
      <c r="Z3" s="45" t="s">
        <v>134</v>
      </c>
      <c r="AA3" s="45" t="s">
        <v>134</v>
      </c>
      <c r="AB3" s="45" t="s">
        <v>134</v>
      </c>
      <c r="AC3" s="45" t="s">
        <v>134</v>
      </c>
      <c r="AD3" s="45" t="s">
        <v>134</v>
      </c>
      <c r="AE3" s="50" t="s">
        <v>135</v>
      </c>
      <c r="AF3" s="50" t="s">
        <v>136</v>
      </c>
      <c r="AG3" s="51" t="s">
        <v>4</v>
      </c>
      <c r="AH3" s="52" t="s">
        <v>5</v>
      </c>
      <c r="AI3" s="52" t="s">
        <v>6</v>
      </c>
      <c r="AJ3" s="53" t="s">
        <v>7</v>
      </c>
      <c r="AK3" s="51" t="s">
        <v>8</v>
      </c>
      <c r="AL3" s="52" t="s">
        <v>9</v>
      </c>
      <c r="AM3" s="54" t="s">
        <v>10</v>
      </c>
      <c r="AN3" s="51" t="s">
        <v>4</v>
      </c>
      <c r="AO3" s="55" t="s">
        <v>5</v>
      </c>
      <c r="AP3" s="55" t="s">
        <v>6</v>
      </c>
      <c r="AQ3" s="56" t="s">
        <v>7</v>
      </c>
      <c r="AR3" s="51" t="s">
        <v>8</v>
      </c>
      <c r="AS3" s="52" t="s">
        <v>9</v>
      </c>
      <c r="AT3" s="54" t="s">
        <v>11</v>
      </c>
      <c r="AU3" s="57" t="s">
        <v>38</v>
      </c>
      <c r="AV3" s="58" t="s">
        <v>137</v>
      </c>
      <c r="AW3" s="59" t="s">
        <v>138</v>
      </c>
      <c r="AX3" s="60" t="s">
        <v>139</v>
      </c>
    </row>
    <row r="4" spans="1:50" s="41" customFormat="1" ht="73.150000000000006" customHeight="1" x14ac:dyDescent="0.25">
      <c r="A4" s="61">
        <f>'[1]organisateur 1'!$M$1</f>
        <v>1</v>
      </c>
      <c r="B4" s="61" t="str">
        <f>'[1]organisateur 1'!$B$2</f>
        <v>karibo</v>
      </c>
      <c r="C4" s="61">
        <f>'[1]organisateur 1'!$J$2</f>
        <v>0</v>
      </c>
      <c r="D4" s="61" t="str">
        <f>'[1]organisateur 1'!$N$2</f>
        <v>2015 FAV annulation</v>
      </c>
      <c r="E4" s="61">
        <f>'[1]organisateur 1'!$J$32</f>
        <v>0</v>
      </c>
      <c r="F4" s="62">
        <f>'[1]organisateur 1'!$B$3</f>
        <v>0</v>
      </c>
      <c r="G4" s="63">
        <f>'[1]organisateur 1'!$E$3</f>
        <v>810993451</v>
      </c>
      <c r="H4" s="61" t="str">
        <f>'[1]organisateur 1'!$H$3</f>
        <v>7 bis, avenue Victor Basch</v>
      </c>
      <c r="I4" s="61">
        <f>'[1]organisateur 1'!$K$3</f>
        <v>93160</v>
      </c>
      <c r="J4" s="61" t="str">
        <f>'[1]organisateur 1'!$M$3</f>
        <v>NOISY LE GRAND</v>
      </c>
      <c r="K4" s="64" t="str">
        <f>IF(COUNTIF($L4,"*Monsieur*"),"Monsieur", IF(COUNTIF(L4,"*Madame*"),"Madame",""))</f>
        <v>Madame</v>
      </c>
      <c r="L4" s="61" t="str">
        <f>'[1]organisateur 1'!$B$4</f>
        <v>Madame Bernadette DUBREUIL</v>
      </c>
      <c r="M4" s="61" t="str">
        <f>'[1]organisateur 1'!$D$4</f>
        <v>Gérante</v>
      </c>
      <c r="N4" s="65" t="str">
        <f>'[1]organisateur 1'!$G$4</f>
        <v>felicie1962@hotmail.fr</v>
      </c>
      <c r="O4" s="66" t="str">
        <f>'[1]organisateur 1'!$K$4</f>
        <v>06 34 24 03 82</v>
      </c>
      <c r="P4" s="67"/>
      <c r="Q4" s="68"/>
      <c r="R4" s="69" t="str">
        <f>'[1]organisateur 1'!$B$5</f>
        <v>salades</v>
      </c>
      <c r="S4" s="69">
        <f>'[1]organisateur 2'!$B$8</f>
        <v>0</v>
      </c>
      <c r="T4" s="69" t="e">
        <f>'[1]organisateur 2'!$C$8</f>
        <v>#N/A</v>
      </c>
      <c r="U4" s="69" t="str">
        <f>'[1]organisateur 2'!$D$8</f>
        <v/>
      </c>
      <c r="V4" s="69"/>
      <c r="W4" s="69" t="e">
        <f>'[1]organisateur 2'!$F$8</f>
        <v>#N/A</v>
      </c>
      <c r="X4" s="69" t="str">
        <f>'[1]organisateur 2'!$G$8</f>
        <v/>
      </c>
      <c r="Y4" s="70">
        <f>'[1]organisateur 2'!$H$8</f>
        <v>0</v>
      </c>
      <c r="Z4" s="69" t="e">
        <f>'[1]organisateur 2'!$I$8</f>
        <v>#N/A</v>
      </c>
      <c r="AA4" s="69" t="str">
        <f>'[1]organisateur 2'!$J$8</f>
        <v/>
      </c>
      <c r="AB4" s="69">
        <f>'[1]organisateur 2'!$K$8</f>
        <v>0</v>
      </c>
      <c r="AC4" s="69" t="e">
        <f>'[1]organisateur 2'!$L$8</f>
        <v>#N/A</v>
      </c>
      <c r="AD4" s="69" t="str">
        <f>'[1]organisateur 2'!$M$8</f>
        <v/>
      </c>
      <c r="AE4" s="71" t="s">
        <v>29</v>
      </c>
      <c r="AF4" s="72" t="s">
        <v>31</v>
      </c>
      <c r="AG4" s="168" t="s">
        <v>24</v>
      </c>
      <c r="AH4" s="169" t="str">
        <f>VLOOKUP(AG4,'INFO (2)'!$B$4:$H$41,2,FALSE)</f>
        <v>Place Sainte Cécile</v>
      </c>
      <c r="AI4" s="169" t="str">
        <f>VLOOKUP(AG4,'INFO (2)'!$B$4:$G$42,3,FALSE)</f>
        <v xml:space="preserve">9ème </v>
      </c>
      <c r="AJ4" s="170">
        <f>VLOOKUP(AG4,'INFO (2)'!$B$4:$G$42,6,FALSE)</f>
        <v>40</v>
      </c>
      <c r="AK4" s="171" t="s">
        <v>35</v>
      </c>
      <c r="AL4" s="169" t="str">
        <f>VLOOKUP(AG4,'INFO (2)'!$B$4:$G$58,5,FALSE)</f>
        <v>11h à 15h</v>
      </c>
      <c r="AM4" s="172" t="s">
        <v>31</v>
      </c>
      <c r="AN4" s="168" t="s">
        <v>39</v>
      </c>
      <c r="AO4" s="183" t="str">
        <f>VLOOKUP(AN4,'INFO (2)'!$B$4:$H$41,2,FALSE)</f>
        <v>T10/angle Louis blanc</v>
      </c>
      <c r="AP4" s="183" t="str">
        <f>VLOOKUP(AN4,'INFO (2)'!$B$4:$G$42,3,FALSE)</f>
        <v>10</v>
      </c>
      <c r="AQ4" s="184">
        <f>VLOOKUP(AN4,'INFO (2)'!$B$4:$G$42,6,FALSE)</f>
        <v>0</v>
      </c>
      <c r="AR4" s="171" t="s">
        <v>59</v>
      </c>
      <c r="AS4" s="185" t="str">
        <f>VLOOKUP(AN4,'INFO (2)'!$B$4:$G$58,5,FALSE)</f>
        <v>11h à 15h</v>
      </c>
      <c r="AT4" s="186"/>
      <c r="AU4" s="182" t="str">
        <f>IF(AF4="EN COURS",MAX(AU$2:AU3)+1,"")</f>
        <v/>
      </c>
      <c r="AV4" s="76" t="str">
        <f>IF(AF4="DESISTEMENT",MAX(AV$2:AV3)+1,"")</f>
        <v/>
      </c>
      <c r="AW4" s="76">
        <f>IF(AF4="Annulation",MAX(AW$3:AW3)+1,"")</f>
        <v>1</v>
      </c>
      <c r="AX4" s="76">
        <f>IF(AE4="FAVORABLE",MAX(AX$2:AX3)+1,"")</f>
        <v>1</v>
      </c>
    </row>
    <row r="5" spans="1:50" s="41" customFormat="1" ht="73.150000000000006" customHeight="1" x14ac:dyDescent="0.25">
      <c r="A5" s="77">
        <f>'[1]organisateur 2'!$M$1</f>
        <v>2</v>
      </c>
      <c r="B5" s="77" t="str">
        <f>'[1]organisateur 2'!$B$2</f>
        <v>atdh</v>
      </c>
      <c r="C5" s="77" t="str">
        <f>'[1]organisateur 2'!$J$2</f>
        <v>le 19.90</v>
      </c>
      <c r="D5" s="78" t="str">
        <f>'[1]organisateur 2'!$N$2</f>
        <v>2015 FAV annulation</v>
      </c>
      <c r="E5" s="77">
        <f>'[1]organisateur 2'!$J$32</f>
        <v>0</v>
      </c>
      <c r="F5" s="79">
        <f>'[1]organisateur 2'!$B$3</f>
        <v>15000</v>
      </c>
      <c r="G5" s="80">
        <f>'[1]organisateur 2'!$E$3</f>
        <v>807608831</v>
      </c>
      <c r="H5" s="77" t="str">
        <f>'[1]organisateur 2'!$H$3</f>
        <v>62, rue des Mures</v>
      </c>
      <c r="I5" s="77">
        <f>'[1]organisateur 2'!$K$3</f>
        <v>91540</v>
      </c>
      <c r="J5" s="78" t="str">
        <f>'[1]organisateur 2'!$M$3</f>
        <v>MENNECY</v>
      </c>
      <c r="K5" s="81" t="str">
        <f t="shared" ref="K5:K6" si="0">IF(COUNTIF($L5,"*Monsieur*"),"Monsieur", IF(COUNTIF(L5,"*Madame*"),"Madame",""))</f>
        <v>Monsieur</v>
      </c>
      <c r="L5" s="77" t="str">
        <f>'[1]organisateur 2'!$B$4</f>
        <v>Monsieur Antoine TALTAVULL</v>
      </c>
      <c r="M5" s="77" t="str">
        <f>'[1]organisateur 2'!$D$4</f>
        <v>Président</v>
      </c>
      <c r="N5" s="61" t="str">
        <f>'[1]organisateur 2'!$G$4</f>
        <v>antoinetalta@hotmail.fr</v>
      </c>
      <c r="O5" s="82" t="str">
        <f>'[1]organisateur 2'!$K$4</f>
        <v>06 74 79 54 65</v>
      </c>
      <c r="P5" s="83"/>
      <c r="Q5" s="74"/>
      <c r="R5" s="84">
        <f>'[1]organisateur 2'!$B$5</f>
        <v>0</v>
      </c>
      <c r="S5" s="85">
        <f>'[1]organisateur 2'!$B$8</f>
        <v>0</v>
      </c>
      <c r="T5" s="84" t="e">
        <f>'[1]organisateur 2'!$C$8</f>
        <v>#N/A</v>
      </c>
      <c r="U5" s="84" t="str">
        <f>'[1]organisateur 2'!$D$8</f>
        <v/>
      </c>
      <c r="V5" s="84"/>
      <c r="W5" s="84" t="e">
        <f>'[1]organisateur 2'!$F$8</f>
        <v>#N/A</v>
      </c>
      <c r="X5" s="84" t="str">
        <f>'[1]organisateur 2'!$G$8</f>
        <v/>
      </c>
      <c r="Y5" s="86">
        <f>'[1]organisateur 2'!$H$8</f>
        <v>0</v>
      </c>
      <c r="Z5" s="84" t="e">
        <f>'[1]organisateur 2'!$I$8</f>
        <v>#N/A</v>
      </c>
      <c r="AA5" s="84" t="str">
        <f>'[1]organisateur 2'!$J$8</f>
        <v/>
      </c>
      <c r="AB5" s="84">
        <f>'[1]organisateur 2'!$K$8</f>
        <v>0</v>
      </c>
      <c r="AC5" s="84" t="e">
        <f>'[1]organisateur 2'!$L$8</f>
        <v>#N/A</v>
      </c>
      <c r="AD5" s="87" t="str">
        <f>'[1]organisateur 2'!$M$8</f>
        <v/>
      </c>
      <c r="AE5" s="88" t="s">
        <v>29</v>
      </c>
      <c r="AF5" s="89" t="s">
        <v>45</v>
      </c>
      <c r="AG5" s="173" t="s">
        <v>39</v>
      </c>
      <c r="AH5" s="90" t="str">
        <f>VLOOKUP(AG5,'INFO (2)'!$B$4:$H$41,2,FALSE)</f>
        <v>T10/angle Louis blanc</v>
      </c>
      <c r="AI5" s="90" t="str">
        <f>VLOOKUP(AG5,'INFO (2)'!$B$4:$G$42,3,FALSE)</f>
        <v>10</v>
      </c>
      <c r="AJ5" s="91">
        <f>VLOOKUP(AG5,'INFO (2)'!$B$4:$G$42,6,FALSE)</f>
        <v>0</v>
      </c>
      <c r="AK5" s="92" t="s">
        <v>43</v>
      </c>
      <c r="AL5" s="93" t="str">
        <f>VLOOKUP(AG5,'INFO (2)'!$B$4:$G$58,5,FALSE)</f>
        <v>11h à 15h</v>
      </c>
      <c r="AM5" s="174" t="s">
        <v>38</v>
      </c>
      <c r="AN5" s="173" t="s">
        <v>39</v>
      </c>
      <c r="AO5" s="84" t="str">
        <f>VLOOKUP(AN5,'INFO (2)'!$B$4:$H$41,2,FALSE)</f>
        <v>T10/angle Louis blanc</v>
      </c>
      <c r="AP5" s="84" t="str">
        <f>VLOOKUP(AN5,'INFO (2)'!$B$4:$G$42,3,FALSE)</f>
        <v>10</v>
      </c>
      <c r="AQ5" s="94">
        <f>VLOOKUP(AN5,'INFO (2)'!$B$4:$G$42,6,FALSE)</f>
        <v>0</v>
      </c>
      <c r="AR5" s="89" t="s">
        <v>64</v>
      </c>
      <c r="AS5" s="93" t="str">
        <f>VLOOKUP(AN5,'INFO (2)'!$B$4:$G$58,5,FALSE)</f>
        <v>11h à 15h</v>
      </c>
      <c r="AT5" s="174" t="s">
        <v>45</v>
      </c>
      <c r="AU5" s="182" t="str">
        <f>IF(AF5="EN COURS",MAX(AU$2:AU4)+1,"")</f>
        <v/>
      </c>
      <c r="AV5" s="95">
        <f>IF(AF5="DESISTEMENT",MAX(AV$2:AV4)+1,"")</f>
        <v>1</v>
      </c>
      <c r="AW5" s="95" t="str">
        <f>IF(AF5="Annulation",MAX(AW$3:AW4)+1,"")</f>
        <v/>
      </c>
      <c r="AX5" s="95">
        <f>IF(AE5="FAVORABLE",MAX(AX$2:AX4)+1,"")</f>
        <v>2</v>
      </c>
    </row>
    <row r="6" spans="1:50" s="110" customFormat="1" ht="79.900000000000006" customHeight="1" thickBot="1" x14ac:dyDescent="0.3">
      <c r="A6" s="96">
        <f>'[1]organisateur 3'!$M$1</f>
        <v>3</v>
      </c>
      <c r="B6" s="96" t="str">
        <f>'[1]organisateur 3'!$B$2</f>
        <v>le beau caillou</v>
      </c>
      <c r="C6" s="96">
        <f>'[1]organisateur 3'!$J$2</f>
        <v>0</v>
      </c>
      <c r="D6" s="97" t="str">
        <f>'[1]organisateur 3'!$N$2</f>
        <v>2015 FAV annulation</v>
      </c>
      <c r="E6" s="96">
        <f>'[1]organisateur 3'!$J$32</f>
        <v>0</v>
      </c>
      <c r="F6" s="98">
        <f>'[1]organisateur 3'!$B$3</f>
        <v>8500</v>
      </c>
      <c r="G6" s="99">
        <f>'[1]organisateur 3'!$E$3</f>
        <v>799621214</v>
      </c>
      <c r="H6" s="96" t="str">
        <f>'[1]organisateur 3'!$H$3</f>
        <v>10, côte de la Jonchère - bâtiment A</v>
      </c>
      <c r="I6" s="96">
        <f>'[1]organisateur 3'!$K$3</f>
        <v>78380</v>
      </c>
      <c r="J6" s="100" t="str">
        <f>'[1]organisateur 3'!$M$3</f>
        <v>BOUGIVAL</v>
      </c>
      <c r="K6" s="101" t="str">
        <f t="shared" si="0"/>
        <v>Monsieur</v>
      </c>
      <c r="L6" s="96" t="str">
        <f>'[1]organisateur 3'!$B$4</f>
        <v>Monsieur Nicolas MYRTIL</v>
      </c>
      <c r="M6" s="96" t="str">
        <f>'[1]organisateur 3'!$D$4</f>
        <v>Gérant</v>
      </c>
      <c r="N6" s="96" t="str">
        <f>'[1]organisateur 3'!$G$4</f>
        <v>lebeaucaillou@yahoo.com</v>
      </c>
      <c r="O6" s="102" t="str">
        <f>'[1]organisateur 3'!$K$4</f>
        <v>06 21 47 15 05</v>
      </c>
      <c r="P6" s="103"/>
      <c r="Q6" s="104"/>
      <c r="R6" s="84">
        <f>'[1]organisateur 3'!$B$5</f>
        <v>0</v>
      </c>
      <c r="S6" s="105">
        <f>'[1]organisateur 3'!$B$8</f>
        <v>0</v>
      </c>
      <c r="T6" s="73" t="e">
        <f>'[1]organisateur 3'!$C$8</f>
        <v>#N/A</v>
      </c>
      <c r="U6" s="73" t="str">
        <f>'[1]organisateur 3'!$D$8</f>
        <v/>
      </c>
      <c r="V6" s="73"/>
      <c r="W6" s="73" t="e">
        <f>'[1]organisateur 3'!$F$8</f>
        <v>#N/A</v>
      </c>
      <c r="X6" s="73" t="str">
        <f>'[1]organisateur 3'!$G$8</f>
        <v/>
      </c>
      <c r="Y6" s="106">
        <f>'[1]organisateur 3'!$H$8</f>
        <v>0</v>
      </c>
      <c r="Z6" s="73" t="e">
        <f>'[1]organisateur 3'!$I$8</f>
        <v>#N/A</v>
      </c>
      <c r="AA6" s="73" t="str">
        <f>'[1]organisateur 3'!$J$8</f>
        <v/>
      </c>
      <c r="AB6" s="73">
        <f>'[1]organisateur 3'!$K$8</f>
        <v>0</v>
      </c>
      <c r="AC6" s="73" t="e">
        <f>'[1]organisateur 3'!$L$8</f>
        <v>#N/A</v>
      </c>
      <c r="AD6" s="107" t="str">
        <f>'[1]organisateur 3'!$M$8</f>
        <v/>
      </c>
      <c r="AE6" s="108" t="s">
        <v>29</v>
      </c>
      <c r="AF6" s="75" t="s">
        <v>38</v>
      </c>
      <c r="AG6" s="175" t="s">
        <v>24</v>
      </c>
      <c r="AH6" s="176" t="str">
        <f>VLOOKUP(AG6,'INFO (2)'!$B$4:$H$41,2,FALSE)</f>
        <v>Place Sainte Cécile</v>
      </c>
      <c r="AI6" s="177" t="str">
        <f>VLOOKUP(AG6,'INFO (2)'!$B$4:$G$42,3,FALSE)</f>
        <v xml:space="preserve">9ème </v>
      </c>
      <c r="AJ6" s="178">
        <f>VLOOKUP(AG6,'INFO (2)'!$B$4:$G$42,6,FALSE)</f>
        <v>40</v>
      </c>
      <c r="AK6" s="179" t="s">
        <v>15</v>
      </c>
      <c r="AL6" s="180" t="str">
        <f>VLOOKUP(AG6,'INFO (2)'!$B$4:$G$58,5,FALSE)</f>
        <v>11h à 15h</v>
      </c>
      <c r="AM6" s="181" t="s">
        <v>38</v>
      </c>
      <c r="AN6" s="175" t="s">
        <v>24</v>
      </c>
      <c r="AO6" s="187" t="str">
        <f>VLOOKUP(AN6,'INFO (2)'!$B$4:$H$41,2,FALSE)</f>
        <v>Place Sainte Cécile</v>
      </c>
      <c r="AP6" s="187" t="str">
        <f>VLOOKUP(AN6,'INFO (2)'!$B$4:$G$42,3,FALSE)</f>
        <v xml:space="preserve">9ème </v>
      </c>
      <c r="AQ6" s="188">
        <f>VLOOKUP(AN6,'INFO (2)'!$B$4:$G$42,6,FALSE)</f>
        <v>40</v>
      </c>
      <c r="AR6" s="189" t="s">
        <v>35</v>
      </c>
      <c r="AS6" s="180" t="str">
        <f>VLOOKUP(AN6,'INFO (2)'!$B$4:$G$58,5,FALSE)</f>
        <v>11h à 15h</v>
      </c>
      <c r="AT6" s="181" t="s">
        <v>38</v>
      </c>
      <c r="AU6" s="109">
        <f>IF(AF6="EN COURS",MAX(AU$2:AU5)+1,"")</f>
        <v>1</v>
      </c>
      <c r="AV6" s="109" t="str">
        <f>IF(AF6="DESISTEMENT",MAX(AV$2:AV5)+1,"")</f>
        <v/>
      </c>
      <c r="AW6" s="109" t="str">
        <f>IF(AF6="Annulation",MAX(AW$3:AW5)+1,"")</f>
        <v/>
      </c>
      <c r="AX6" s="109">
        <f>IF(AE6="FAVORABLE",MAX(AX$2:AX5)+1,"")</f>
        <v>3</v>
      </c>
    </row>
  </sheetData>
  <sheetProtection formatCells="0" formatColumns="0" formatRows="0" sort="0" autoFilter="0" pivotTables="0"/>
  <protectedRanges>
    <protectedRange password="CF59" sqref="AS3:AS6" name="Plage7"/>
    <protectedRange password="CF59" sqref="A3:J6" name="Plage1"/>
    <protectedRange password="CF59" sqref="AU3:AX6" name="Plage2"/>
    <protectedRange password="CF59" sqref="AL3:AL6" name="Plage8"/>
  </protectedRanges>
  <autoFilter ref="A3:AX3"/>
  <mergeCells count="4">
    <mergeCell ref="P2:Q2"/>
    <mergeCell ref="S2:AD2"/>
    <mergeCell ref="AG2:AT2"/>
    <mergeCell ref="AU2:AX2"/>
  </mergeCells>
  <conditionalFormatting sqref="AN4:AT32">
    <cfRule type="expression" dxfId="17" priority="19">
      <formula>$AT4="DESISTEMENT"</formula>
    </cfRule>
    <cfRule type="expression" dxfId="16" priority="23">
      <formula>$AT4="EN COURS"</formula>
    </cfRule>
  </conditionalFormatting>
  <conditionalFormatting sqref="AG4:AM6">
    <cfRule type="expression" dxfId="15" priority="20">
      <formula>$AM4="EN COURS"</formula>
    </cfRule>
    <cfRule type="expression" dxfId="14" priority="24">
      <formula>$AM4="DESISTEMENT"</formula>
    </cfRule>
  </conditionalFormatting>
  <conditionalFormatting sqref="A4:AF32">
    <cfRule type="expression" dxfId="13" priority="21">
      <formula>$AE4="FAVORABLE"</formula>
    </cfRule>
  </conditionalFormatting>
  <conditionalFormatting sqref="AN4:AT6 A4:AF6">
    <cfRule type="expression" dxfId="12" priority="15">
      <formula>$AT4="DESISTEMENT"</formula>
    </cfRule>
  </conditionalFormatting>
  <conditionalFormatting sqref="A4:AM6">
    <cfRule type="expression" dxfId="11" priority="17">
      <formula>$AM4="DESISTEMENT"</formula>
    </cfRule>
  </conditionalFormatting>
  <conditionalFormatting sqref="A4:AF6">
    <cfRule type="expression" dxfId="10" priority="11">
      <formula>$AF4="EN COURS"</formula>
    </cfRule>
  </conditionalFormatting>
  <conditionalFormatting sqref="A4:AX32">
    <cfRule type="expression" dxfId="9" priority="25">
      <formula>#REF!="ANNULATION"</formula>
    </cfRule>
    <cfRule type="expression" dxfId="8" priority="26">
      <formula>#REF!="ANNULATION"</formula>
    </cfRule>
    <cfRule type="expression" dxfId="7" priority="27">
      <formula>#REF!="ANNULATION"</formula>
    </cfRule>
    <cfRule type="expression" dxfId="6" priority="28">
      <formula>$AM4="ANNULATION"</formula>
    </cfRule>
    <cfRule type="expression" dxfId="5" priority="29">
      <formula>#REF!="ANNULATION"</formula>
    </cfRule>
    <cfRule type="expression" dxfId="4" priority="30">
      <formula>$AF4="ANNULATION"</formula>
    </cfRule>
    <cfRule type="expression" dxfId="3" priority="31">
      <formula>$AE4="DEFAVORABLE"</formula>
    </cfRule>
  </conditionalFormatting>
  <conditionalFormatting sqref="A4:AF6">
    <cfRule type="expression" dxfId="2" priority="39">
      <formula>#REF!="DESISTEMENT"</formula>
    </cfRule>
  </conditionalFormatting>
  <conditionalFormatting sqref="A4:AF6">
    <cfRule type="expression" dxfId="1" priority="40">
      <formula>#REF!="DESISTEMENT"</formula>
    </cfRule>
  </conditionalFormatting>
  <conditionalFormatting sqref="A4:AF6">
    <cfRule type="expression" dxfId="0" priority="41">
      <formula>#REF!="DESISTEMENT"</formula>
    </cfRule>
  </conditionalFormatting>
  <dataValidations count="3">
    <dataValidation type="list" allowBlank="1" showInputMessage="1" showErrorMessage="1" sqref="AT4:AT6 AM4:AM6">
      <formula1>MODIFICATION</formula1>
    </dataValidation>
    <dataValidation type="list" allowBlank="1" showInputMessage="1" showErrorMessage="1" sqref="AE4:AE6">
      <formula1>réponse</formula1>
    </dataValidation>
    <dataValidation type="list" allowBlank="1" showInputMessage="1" showErrorMessage="1" sqref="AF4:AF6 AM7:AM197">
      <formula1>motifsok</formula1>
    </dataValidation>
  </dataValidations>
  <pageMargins left="0.11811023622047245" right="0.11811023622047245" top="0.74803149606299213" bottom="0.74803149606299213" header="0.31496062992125984" footer="0.31496062992125984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'INFO (2)'!$O$4:$O$7</xm:f>
          </x14:formula1>
          <xm:sqref>AL6 AS6</xm:sqref>
        </x14:dataValidation>
        <x14:dataValidation type="list" allowBlank="1" showInputMessage="1" showErrorMessage="1">
          <x14:formula1>
            <xm:f>'INFO (2)'!$H$3:$H$12</xm:f>
          </x14:formula1>
          <xm:sqref>AK4:AK6 AR4:AR6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B4" sqref="B4"/>
    </sheetView>
  </sheetViews>
  <sheetFormatPr baseColWidth="10" defaultRowHeight="15" x14ac:dyDescent="0.25"/>
  <cols>
    <col min="5" max="8" width="17" customWidth="1"/>
    <col min="14" max="14" width="18.28515625" customWidth="1"/>
    <col min="16" max="16" width="19.85546875" customWidth="1"/>
    <col min="17" max="17" width="16.7109375" customWidth="1"/>
  </cols>
  <sheetData>
    <row r="1" spans="1:21" s="126" customFormat="1" ht="34.9" customHeight="1" x14ac:dyDescent="0.25">
      <c r="A1" s="124" t="s">
        <v>140</v>
      </c>
      <c r="B1" s="201" t="s">
        <v>24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125"/>
      <c r="N1" s="202" t="str">
        <f>VLOOKUP(B1,'INFO (2)'!$B$4:$H$41,2,FALSE)</f>
        <v>Place Sainte Cécile</v>
      </c>
      <c r="O1" s="202" t="e">
        <f>VLOOKUP(N1,'INFO (2)'!$B$4:$H$41,2,FALSE)</f>
        <v>#N/A</v>
      </c>
      <c r="P1" s="202" t="e">
        <f>VLOOKUP(O1,'INFO (2)'!$B$4:$H$41,2,FALSE)</f>
        <v>#N/A</v>
      </c>
      <c r="Q1" s="202" t="e">
        <f>VLOOKUP(P1,'INFO (2)'!$B$4:$H$41,2,FALSE)</f>
        <v>#N/A</v>
      </c>
      <c r="R1" s="203" t="e">
        <f>VLOOKUP(Q1,'INFO (2)'!$B$4:$H$41,2,FALSE)</f>
        <v>#N/A</v>
      </c>
    </row>
    <row r="2" spans="1:21" ht="34.9" customHeight="1" x14ac:dyDescent="0.25">
      <c r="A2" s="127" t="s">
        <v>141</v>
      </c>
      <c r="B2" s="127" t="s">
        <v>142</v>
      </c>
      <c r="C2" s="127" t="s">
        <v>143</v>
      </c>
      <c r="D2" s="127" t="s">
        <v>127</v>
      </c>
      <c r="E2" s="127" t="s">
        <v>129</v>
      </c>
      <c r="F2" s="127" t="s">
        <v>130</v>
      </c>
      <c r="G2" s="127" t="s">
        <v>144</v>
      </c>
      <c r="H2" s="127" t="s">
        <v>136</v>
      </c>
      <c r="I2" s="127" t="s">
        <v>4</v>
      </c>
      <c r="J2" s="127" t="s">
        <v>5</v>
      </c>
      <c r="K2" s="127" t="s">
        <v>8</v>
      </c>
      <c r="L2" s="127" t="s">
        <v>9</v>
      </c>
      <c r="M2" s="127" t="s">
        <v>11</v>
      </c>
      <c r="N2" s="128" t="s">
        <v>145</v>
      </c>
      <c r="O2" s="128" t="s">
        <v>17</v>
      </c>
      <c r="P2" s="128" t="s">
        <v>18</v>
      </c>
      <c r="Q2" s="129" t="s">
        <v>19</v>
      </c>
      <c r="R2" s="130" t="s">
        <v>146</v>
      </c>
      <c r="S2" s="131" t="s">
        <v>147</v>
      </c>
      <c r="T2" s="132" t="s">
        <v>148</v>
      </c>
      <c r="U2" s="133" t="s">
        <v>149</v>
      </c>
    </row>
    <row r="3" spans="1:21" ht="34.9" customHeight="1" x14ac:dyDescent="0.25">
      <c r="A3" s="134">
        <v>1</v>
      </c>
      <c r="B3" s="135" t="str">
        <f>IF('GLOBAL (2)'!$AG$4="9A",'GLOBAL (2)'!B$4,"")</f>
        <v>karibo</v>
      </c>
      <c r="C3" s="135">
        <f>IF('GLOBAL (2)'!$AG$4="9A",'GLOBAL (2)'!C$4,"")</f>
        <v>0</v>
      </c>
      <c r="D3" s="135" t="str">
        <f>IF('GLOBAL (2)'!$AG$4="9A",'GLOBAL (2)'!L$4,"")</f>
        <v>Madame Bernadette DUBREUIL</v>
      </c>
      <c r="E3" s="135" t="str">
        <f>IF('GLOBAL (2)'!$AG$4="9A",'GLOBAL (2)'!N$4,"")</f>
        <v>felicie1962@hotmail.fr</v>
      </c>
      <c r="F3" s="135" t="str">
        <f>IF('GLOBAL (2)'!$AG$4="9A",'GLOBAL (2)'!O$4,"")</f>
        <v>06 34 24 03 82</v>
      </c>
      <c r="G3" s="135" t="str">
        <f>IF('GLOBAL (2)'!$AG$4="9A",'GLOBAL (2)'!R$4,"")</f>
        <v>salades</v>
      </c>
      <c r="H3" s="135" t="str">
        <f>IF('GLOBAL (2)'!$AG$4="9A",'GLOBAL (2)'!AF$4,"")</f>
        <v>ANNULATION</v>
      </c>
      <c r="I3" s="137" t="str">
        <f>$B$1</f>
        <v>9A</v>
      </c>
      <c r="J3" s="138" t="str">
        <f>VLOOKUP(I3,'INFO (2)'!$B$4:$H$41,2,FALSE)</f>
        <v>Place Sainte Cécile</v>
      </c>
      <c r="K3" s="139"/>
      <c r="L3" s="138" t="str">
        <f>VLOOKUP(I3,'INFO (2)'!$B$4:$G$58,5,FALSE)</f>
        <v>11h à 15h</v>
      </c>
      <c r="M3" s="138"/>
      <c r="N3" s="140"/>
      <c r="O3" s="141"/>
      <c r="P3" s="140"/>
      <c r="Q3" s="142"/>
      <c r="R3" s="204"/>
      <c r="S3" s="143" t="str">
        <f>IF($H3="EN COURS",MAX(S$1:S2)+1,"")</f>
        <v/>
      </c>
      <c r="T3" s="143" t="str">
        <f>IF($H3="DESISTEMENT",MAX(T$1:T2)+1,"")</f>
        <v/>
      </c>
      <c r="U3" s="143">
        <f>IF($H3="ANNULATION",MAX(U$1:U2)+1,"")</f>
        <v>1</v>
      </c>
    </row>
    <row r="4" spans="1:21" ht="34.9" customHeight="1" x14ac:dyDescent="0.25">
      <c r="A4" s="144">
        <v>2</v>
      </c>
      <c r="B4" s="135"/>
      <c r="C4" s="135"/>
      <c r="D4" s="135"/>
      <c r="E4" s="136"/>
      <c r="F4" s="136"/>
      <c r="G4" s="136"/>
      <c r="H4" s="136"/>
      <c r="I4" s="137" t="str">
        <f t="shared" ref="I4:I12" si="0">$B$1</f>
        <v>9A</v>
      </c>
      <c r="J4" s="138" t="str">
        <f>VLOOKUP(I4,'INFO (2)'!$B$4:$H$41,2,FALSE)</f>
        <v>Place Sainte Cécile</v>
      </c>
      <c r="K4" s="139"/>
      <c r="L4" s="138" t="str">
        <f>VLOOKUP(I4,'INFO (2)'!$B$4:$G$58,5,FALSE)</f>
        <v>11h à 15h</v>
      </c>
      <c r="M4" s="138"/>
      <c r="N4" s="145"/>
      <c r="O4" s="145"/>
      <c r="P4" s="141"/>
      <c r="Q4" s="146"/>
      <c r="R4" s="204"/>
      <c r="S4" s="143" t="str">
        <f>IF($H4="EN COURS",MAX(S$1:S3)+1,"")</f>
        <v/>
      </c>
      <c r="T4" s="143" t="str">
        <f>IF($H4="DESISTEMENT",MAX(T$1:T3)+1,"")</f>
        <v/>
      </c>
      <c r="U4" s="143" t="str">
        <f>IF($H4="ANNULATION",MAX(U$1:U3)+1,"")</f>
        <v/>
      </c>
    </row>
    <row r="5" spans="1:21" ht="34.9" customHeight="1" x14ac:dyDescent="0.25">
      <c r="A5" s="144">
        <v>3</v>
      </c>
      <c r="B5" s="135"/>
      <c r="C5" s="135"/>
      <c r="D5" s="135"/>
      <c r="E5" s="136"/>
      <c r="F5" s="136"/>
      <c r="G5" s="136"/>
      <c r="H5" s="136"/>
      <c r="I5" s="137" t="str">
        <f t="shared" si="0"/>
        <v>9A</v>
      </c>
      <c r="J5" s="138" t="str">
        <f>VLOOKUP(I5,'INFO (2)'!$B$4:$H$41,2,FALSE)</f>
        <v>Place Sainte Cécile</v>
      </c>
      <c r="K5" s="139"/>
      <c r="L5" s="138" t="str">
        <f>VLOOKUP(I5,'INFO (2)'!$B$4:$G$58,5,FALSE)</f>
        <v>11h à 15h</v>
      </c>
      <c r="M5" s="138"/>
      <c r="N5" s="145"/>
      <c r="O5" s="145"/>
      <c r="P5" s="141"/>
      <c r="Q5" s="146"/>
      <c r="R5" s="204"/>
      <c r="S5" s="143" t="str">
        <f>IF($H5="EN COURS",MAX(S$1:S4)+1,"")</f>
        <v/>
      </c>
      <c r="T5" s="143" t="str">
        <f>IF($H5="DESISTEMENT",MAX(T$1:T4)+1,"")</f>
        <v/>
      </c>
      <c r="U5" s="143" t="str">
        <f>IF($H5="ANNULATION",MAX(U$1:U4)+1,"")</f>
        <v/>
      </c>
    </row>
    <row r="6" spans="1:21" ht="34.9" customHeight="1" x14ac:dyDescent="0.25">
      <c r="A6" s="144">
        <v>4</v>
      </c>
      <c r="B6" s="135"/>
      <c r="C6" s="135"/>
      <c r="D6" s="135"/>
      <c r="E6" s="136"/>
      <c r="F6" s="136"/>
      <c r="G6" s="136"/>
      <c r="H6" s="136"/>
      <c r="I6" s="137" t="str">
        <f t="shared" si="0"/>
        <v>9A</v>
      </c>
      <c r="J6" s="138" t="str">
        <f>VLOOKUP(I6,'INFO (2)'!$B$4:$H$41,2,FALSE)</f>
        <v>Place Sainte Cécile</v>
      </c>
      <c r="K6" s="139"/>
      <c r="L6" s="138" t="str">
        <f>VLOOKUP(I6,'INFO (2)'!$B$4:$G$58,5,FALSE)</f>
        <v>11h à 15h</v>
      </c>
      <c r="M6" s="138"/>
      <c r="N6" s="145"/>
      <c r="O6" s="145"/>
      <c r="P6" s="4"/>
      <c r="Q6" s="146"/>
      <c r="R6" s="204"/>
      <c r="S6" s="143" t="str">
        <f>IF($H6="EN COURS",MAX(S$1:S5)+1,"")</f>
        <v/>
      </c>
      <c r="T6" s="143" t="str">
        <f>IF($H6="DESISTEMENT",MAX(T$1:T5)+1,"")</f>
        <v/>
      </c>
      <c r="U6" s="143" t="str">
        <f>IF($H6="ANNULATION",MAX(U$1:U5)+1,"")</f>
        <v/>
      </c>
    </row>
    <row r="7" spans="1:21" s="149" customFormat="1" ht="36" customHeight="1" x14ac:dyDescent="0.25">
      <c r="A7" s="144">
        <v>5</v>
      </c>
      <c r="B7" s="135"/>
      <c r="C7" s="135"/>
      <c r="D7" s="135"/>
      <c r="E7" s="136"/>
      <c r="F7" s="136"/>
      <c r="G7" s="136"/>
      <c r="H7" s="136"/>
      <c r="I7" s="137" t="str">
        <f t="shared" si="0"/>
        <v>9A</v>
      </c>
      <c r="J7" s="138" t="str">
        <f>VLOOKUP(I7,'INFO (2)'!$B$4:$H$41,2,FALSE)</f>
        <v>Place Sainte Cécile</v>
      </c>
      <c r="K7" s="139"/>
      <c r="L7" s="138" t="str">
        <f>VLOOKUP(I7,'INFO (2)'!$B$4:$G$58,5,FALSE)</f>
        <v>11h à 15h</v>
      </c>
      <c r="M7" s="138"/>
      <c r="N7" s="147"/>
      <c r="O7" s="147"/>
      <c r="P7" s="147"/>
      <c r="Q7" s="148"/>
      <c r="R7" s="204"/>
      <c r="S7" s="143" t="str">
        <f>IF($H7="EN COURS",MAX(S$1:S6)+1,"")</f>
        <v/>
      </c>
      <c r="T7" s="143" t="str">
        <f>IF($H7="DESISTEMENT",MAX(T$1:T6)+1,"")</f>
        <v/>
      </c>
      <c r="U7" s="143" t="str">
        <f>IF($H7="ANNULATION",MAX(U$1:U6)+1,"")</f>
        <v/>
      </c>
    </row>
    <row r="8" spans="1:21" s="149" customFormat="1" ht="34.9" customHeight="1" x14ac:dyDescent="0.25">
      <c r="A8" s="144">
        <v>6</v>
      </c>
      <c r="B8" s="135"/>
      <c r="C8" s="135"/>
      <c r="D8" s="135"/>
      <c r="E8" s="136"/>
      <c r="F8" s="136"/>
      <c r="G8" s="136"/>
      <c r="H8" s="136"/>
      <c r="I8" s="137" t="str">
        <f t="shared" si="0"/>
        <v>9A</v>
      </c>
      <c r="J8" s="138" t="str">
        <f>VLOOKUP(I8,'INFO (2)'!$B$4:$H$41,2,FALSE)</f>
        <v>Place Sainte Cécile</v>
      </c>
      <c r="K8" s="139"/>
      <c r="L8" s="138" t="str">
        <f>VLOOKUP(I8,'INFO (2)'!$B$4:$G$58,5,FALSE)</f>
        <v>11h à 15h</v>
      </c>
      <c r="M8" s="138"/>
      <c r="N8" s="147"/>
      <c r="O8" s="150"/>
      <c r="P8" s="150"/>
      <c r="Q8" s="148"/>
      <c r="R8" s="204"/>
      <c r="S8" s="143" t="str">
        <f>IF($H8="EN COURS",MAX(S$1:S7)+1,"")</f>
        <v/>
      </c>
      <c r="T8" s="143" t="str">
        <f>IF($H8="DESISTEMENT",MAX(T$1:T7)+1,"")</f>
        <v/>
      </c>
      <c r="U8" s="143" t="str">
        <f>IF($H8="ANNULATION",MAX(U$1:U7)+1,"")</f>
        <v/>
      </c>
    </row>
    <row r="9" spans="1:21" ht="34.9" customHeight="1" x14ac:dyDescent="0.25">
      <c r="A9" s="144">
        <v>7</v>
      </c>
      <c r="B9" s="135"/>
      <c r="C9" s="135"/>
      <c r="D9" s="135"/>
      <c r="E9" s="136"/>
      <c r="F9" s="136"/>
      <c r="G9" s="136"/>
      <c r="H9" s="136"/>
      <c r="I9" s="137" t="str">
        <f t="shared" si="0"/>
        <v>9A</v>
      </c>
      <c r="J9" s="138" t="str">
        <f>VLOOKUP(I9,'INFO (2)'!$B$4:$H$41,2,FALSE)</f>
        <v>Place Sainte Cécile</v>
      </c>
      <c r="K9" s="139"/>
      <c r="L9" s="138" t="str">
        <f>VLOOKUP(I9,'INFO (2)'!$B$4:$G$58,5,FALSE)</f>
        <v>11h à 15h</v>
      </c>
      <c r="M9" s="138"/>
      <c r="N9" s="145"/>
      <c r="O9" s="145"/>
      <c r="P9" s="145"/>
      <c r="Q9" s="146"/>
      <c r="R9" s="204"/>
      <c r="S9" s="143" t="str">
        <f>IF($H9="EN COURS",MAX(S$1:S8)+1,"")</f>
        <v/>
      </c>
      <c r="T9" s="143" t="str">
        <f>IF($H9="DESISTEMENT",MAX(T$1:T8)+1,"")</f>
        <v/>
      </c>
      <c r="U9" s="143" t="str">
        <f>IF($H9="ANNULATION",MAX(U$1:U8)+1,"")</f>
        <v/>
      </c>
    </row>
    <row r="10" spans="1:21" ht="34.9" customHeight="1" x14ac:dyDescent="0.25">
      <c r="A10" s="151">
        <v>8</v>
      </c>
      <c r="B10" s="135"/>
      <c r="C10" s="135"/>
      <c r="D10" s="135"/>
      <c r="E10" s="136"/>
      <c r="F10" s="136"/>
      <c r="G10" s="136"/>
      <c r="H10" s="136"/>
      <c r="I10" s="137" t="str">
        <f t="shared" si="0"/>
        <v>9A</v>
      </c>
      <c r="J10" s="138" t="str">
        <f>VLOOKUP(I10,'INFO (2)'!$B$4:$H$41,2,FALSE)</f>
        <v>Place Sainte Cécile</v>
      </c>
      <c r="K10" s="139"/>
      <c r="L10" s="138" t="str">
        <f>VLOOKUP(I10,'INFO (2)'!$B$4:$G$58,5,FALSE)</f>
        <v>11h à 15h</v>
      </c>
      <c r="M10" s="138"/>
      <c r="N10" s="145"/>
      <c r="O10" s="145"/>
      <c r="P10" s="145"/>
      <c r="Q10" s="146"/>
      <c r="R10" s="204"/>
      <c r="S10" s="143" t="str">
        <f>IF($H10="EN COURS",MAX(S$1:S9)+1,"")</f>
        <v/>
      </c>
      <c r="T10" s="143" t="str">
        <f>IF($H10="DESISTEMENT",MAX(T$1:T9)+1,"")</f>
        <v/>
      </c>
      <c r="U10" s="143" t="str">
        <f>IF($H10="ANNULATION",MAX(U$1:U9)+1,"")</f>
        <v/>
      </c>
    </row>
    <row r="11" spans="1:21" ht="34.9" customHeight="1" x14ac:dyDescent="0.25">
      <c r="A11" s="151"/>
      <c r="B11" s="135"/>
      <c r="C11" s="135"/>
      <c r="D11" s="135"/>
      <c r="E11" s="136"/>
      <c r="F11" s="136"/>
      <c r="G11" s="136"/>
      <c r="H11" s="136"/>
      <c r="I11" s="137" t="str">
        <f t="shared" si="0"/>
        <v>9A</v>
      </c>
      <c r="J11" s="138" t="str">
        <f>VLOOKUP(I11,'INFO (2)'!$B$4:$H$41,2,FALSE)</f>
        <v>Place Sainte Cécile</v>
      </c>
      <c r="K11" s="139"/>
      <c r="L11" s="138" t="str">
        <f>VLOOKUP(I11,'INFO (2)'!$B$4:$G$58,5,FALSE)</f>
        <v>11h à 15h</v>
      </c>
      <c r="M11" s="138"/>
      <c r="N11" s="145"/>
      <c r="O11" s="145"/>
      <c r="P11" s="145"/>
      <c r="Q11" s="146"/>
      <c r="R11" s="204"/>
      <c r="S11" s="143" t="str">
        <f>IF($H11="EN COURS",MAX(S$1:S10)+1,"")</f>
        <v/>
      </c>
      <c r="T11" s="143" t="str">
        <f>IF($H11="DESISTEMENT",MAX(T$1:T10)+1,"")</f>
        <v/>
      </c>
      <c r="U11" s="143" t="str">
        <f>IF($H11="ANNULATION",MAX(U$1:U10)+1,"")</f>
        <v/>
      </c>
    </row>
    <row r="12" spans="1:21" ht="34.9" customHeight="1" x14ac:dyDescent="0.25">
      <c r="A12" s="139"/>
      <c r="B12" s="135"/>
      <c r="C12" s="135"/>
      <c r="D12" s="135"/>
      <c r="E12" s="136"/>
      <c r="F12" s="136"/>
      <c r="G12" s="136"/>
      <c r="H12" s="136"/>
      <c r="I12" s="137" t="str">
        <f t="shared" si="0"/>
        <v>9A</v>
      </c>
      <c r="J12" s="138" t="str">
        <f>VLOOKUP(I12,'INFO (2)'!$B$4:$H$41,2,FALSE)</f>
        <v>Place Sainte Cécile</v>
      </c>
      <c r="K12" s="139"/>
      <c r="L12" s="138" t="str">
        <f>VLOOKUP(I12,'INFO (2)'!$B$4:$G$58,5,FALSE)</f>
        <v>11h à 15h</v>
      </c>
      <c r="M12" s="138"/>
      <c r="N12" s="152"/>
      <c r="O12" s="152"/>
      <c r="P12" s="152"/>
      <c r="Q12" s="153"/>
      <c r="R12" s="204"/>
      <c r="S12" s="143" t="str">
        <f>IF($H12="EN COURS",MAX(S$1:S11)+1,"")</f>
        <v/>
      </c>
      <c r="T12" s="143" t="str">
        <f>IF($H12="DESISTEMENT",MAX(T$1:T11)+1,"")</f>
        <v/>
      </c>
      <c r="U12" s="143" t="str">
        <f>IF($H12="ANNULATION",MAX(U$1:U11)+1,"")</f>
        <v/>
      </c>
    </row>
    <row r="13" spans="1:21" x14ac:dyDescent="0.25">
      <c r="E13" s="36"/>
      <c r="F13" s="36"/>
      <c r="G13" s="36"/>
      <c r="H13" s="36"/>
      <c r="I13" s="154"/>
      <c r="R13" s="155"/>
      <c r="S13" s="156"/>
      <c r="T13" s="156"/>
      <c r="U13" s="156"/>
    </row>
    <row r="14" spans="1:21" x14ac:dyDescent="0.25">
      <c r="E14" s="36"/>
      <c r="F14" s="36"/>
      <c r="G14" s="36"/>
      <c r="H14" s="36"/>
      <c r="I14" s="154"/>
      <c r="R14" s="155"/>
      <c r="S14" s="156"/>
      <c r="T14" s="156"/>
      <c r="U14" s="156"/>
    </row>
  </sheetData>
  <mergeCells count="3">
    <mergeCell ref="B1:L1"/>
    <mergeCell ref="N1:R1"/>
    <mergeCell ref="R3:R12"/>
  </mergeCells>
  <dataValidations count="1">
    <dataValidation type="list" allowBlank="1" showInputMessage="1" showErrorMessage="1" sqref="K3:K12">
      <formula1>Joursok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75" zoomScaleNormal="75" workbookViewId="0">
      <selection activeCell="D3" sqref="D3"/>
    </sheetView>
  </sheetViews>
  <sheetFormatPr baseColWidth="10" defaultRowHeight="15" x14ac:dyDescent="0.25"/>
  <cols>
    <col min="1" max="1" width="11.7109375" customWidth="1"/>
    <col min="2" max="2" width="25.42578125" customWidth="1"/>
    <col min="3" max="3" width="29.42578125" bestFit="1" customWidth="1"/>
    <col min="4" max="4" width="31.7109375" style="154" bestFit="1" customWidth="1"/>
    <col min="5" max="5" width="5.28515625" style="36" customWidth="1"/>
    <col min="6" max="6" width="21.42578125" style="36" customWidth="1"/>
    <col min="7" max="7" width="8.7109375" bestFit="1" customWidth="1"/>
    <col min="8" max="8" width="9.85546875" bestFit="1" customWidth="1"/>
    <col min="9" max="9" width="22" bestFit="1" customWidth="1"/>
    <col min="10" max="10" width="27.5703125" bestFit="1" customWidth="1"/>
    <col min="11" max="11" width="34.7109375" bestFit="1" customWidth="1"/>
    <col min="12" max="12" width="12.28515625" customWidth="1"/>
    <col min="14" max="15" width="11.5703125" style="156"/>
    <col min="16" max="16" width="11.5703125" style="158"/>
  </cols>
  <sheetData>
    <row r="1" spans="1:16" s="126" customFormat="1" ht="34.9" customHeight="1" x14ac:dyDescent="0.25">
      <c r="A1" s="157" t="s">
        <v>150</v>
      </c>
      <c r="B1" s="205" t="s">
        <v>39</v>
      </c>
      <c r="C1" s="205"/>
      <c r="D1" s="205"/>
      <c r="E1" s="205"/>
      <c r="F1" s="205"/>
      <c r="G1" s="205"/>
      <c r="H1" s="205"/>
      <c r="I1" s="205" t="str">
        <f>VLOOKUP(B1,'INFO (2)'!$B$4:$H$41,2,FALSE)</f>
        <v>T10/angle Louis blanc</v>
      </c>
      <c r="J1" s="205"/>
      <c r="K1" s="205"/>
      <c r="L1" s="205"/>
      <c r="M1" s="206"/>
      <c r="P1" s="158"/>
    </row>
    <row r="2" spans="1:16" ht="34.9" customHeight="1" x14ac:dyDescent="0.25">
      <c r="A2" s="127" t="s">
        <v>141</v>
      </c>
      <c r="B2" s="127" t="s">
        <v>142</v>
      </c>
      <c r="C2" s="127" t="s">
        <v>127</v>
      </c>
      <c r="D2" s="159" t="s">
        <v>129</v>
      </c>
      <c r="E2" s="127" t="s">
        <v>4</v>
      </c>
      <c r="F2" s="127" t="s">
        <v>5</v>
      </c>
      <c r="G2" s="127" t="s">
        <v>8</v>
      </c>
      <c r="H2" s="127" t="s">
        <v>9</v>
      </c>
      <c r="I2" s="128" t="s">
        <v>145</v>
      </c>
      <c r="J2" s="128" t="s">
        <v>17</v>
      </c>
      <c r="K2" s="128" t="s">
        <v>18</v>
      </c>
      <c r="L2" s="128" t="s">
        <v>19</v>
      </c>
      <c r="M2" s="160" t="s">
        <v>146</v>
      </c>
      <c r="N2" s="131" t="s">
        <v>147</v>
      </c>
      <c r="O2" s="132" t="s">
        <v>148</v>
      </c>
      <c r="P2" s="190" t="s">
        <v>149</v>
      </c>
    </row>
    <row r="3" spans="1:16" s="149" customFormat="1" ht="34.9" customHeight="1" x14ac:dyDescent="0.25">
      <c r="A3" s="151"/>
      <c r="B3" s="135"/>
      <c r="C3" s="135"/>
      <c r="D3" s="161"/>
      <c r="E3" s="139" t="str">
        <f>$B$1</f>
        <v>10A</v>
      </c>
      <c r="F3" s="138" t="str">
        <f>VLOOKUP(E3,'INFO (2)'!$B$4:$H$41,2,FALSE)</f>
        <v>T10/angle Louis blanc</v>
      </c>
      <c r="G3" s="139"/>
      <c r="H3" s="138" t="str">
        <f>VLOOKUP(E3,'INFO (2)'!$B$4:$G$58,5,FALSE)</f>
        <v>11h à 15h</v>
      </c>
      <c r="I3" s="207"/>
      <c r="J3" s="162"/>
      <c r="K3" s="162"/>
      <c r="L3" s="210"/>
      <c r="M3" s="211"/>
      <c r="N3" s="143" t="str">
        <f>IF($H3="EN COURS",MAX(N$1:N2)+1,"")</f>
        <v/>
      </c>
      <c r="O3" s="143" t="str">
        <f>IF($H3="DESISTEMENT",MAX(O$1:O2)+1,"")</f>
        <v/>
      </c>
      <c r="P3" s="143" t="str">
        <f>IF($H3="ANNULATION",MAX(P$1:P2)+1,"")</f>
        <v/>
      </c>
    </row>
    <row r="4" spans="1:16" s="149" customFormat="1" ht="34.9" customHeight="1" x14ac:dyDescent="0.25">
      <c r="A4" s="151"/>
      <c r="B4" s="135"/>
      <c r="C4" s="135"/>
      <c r="D4" s="161"/>
      <c r="E4" s="139" t="str">
        <f t="shared" ref="E4:E13" si="0">$B$1</f>
        <v>10A</v>
      </c>
      <c r="F4" s="138" t="str">
        <f>VLOOKUP(E4,'INFO (2)'!$B$4:$H$41,2,FALSE)</f>
        <v>T10/angle Louis blanc</v>
      </c>
      <c r="G4" s="139"/>
      <c r="H4" s="138" t="str">
        <f>VLOOKUP(E4,'INFO (2)'!$B$4:$G$58,5,FALSE)</f>
        <v>11h à 15h</v>
      </c>
      <c r="I4" s="208"/>
      <c r="J4" s="163"/>
      <c r="K4" s="164"/>
      <c r="L4" s="210"/>
      <c r="M4" s="212"/>
      <c r="N4" s="143" t="str">
        <f>IF($H4="EN COURS",MAX(N$1:N3)+1,"")</f>
        <v/>
      </c>
      <c r="O4" s="143" t="str">
        <f>IF($H4="DESISTEMENT",MAX(O$1:O3)+1,"")</f>
        <v/>
      </c>
      <c r="P4" s="143" t="str">
        <f>IF($H4="ANNULATION",MAX(P$1:P3)+1,"")</f>
        <v/>
      </c>
    </row>
    <row r="5" spans="1:16" s="149" customFormat="1" ht="34.9" customHeight="1" x14ac:dyDescent="0.25">
      <c r="A5" s="139"/>
      <c r="B5" s="135"/>
      <c r="C5" s="135"/>
      <c r="D5" s="161"/>
      <c r="E5" s="139" t="str">
        <f t="shared" si="0"/>
        <v>10A</v>
      </c>
      <c r="F5" s="138" t="str">
        <f>VLOOKUP(E5,'INFO (2)'!$B$4:$H$41,2,FALSE)</f>
        <v>T10/angle Louis blanc</v>
      </c>
      <c r="G5" s="139"/>
      <c r="H5" s="138" t="str">
        <f>VLOOKUP(E5,'INFO (2)'!$B$4:$G$58,5,FALSE)</f>
        <v>11h à 15h</v>
      </c>
      <c r="I5" s="208"/>
      <c r="J5" s="214"/>
      <c r="K5" s="165"/>
      <c r="L5" s="210"/>
      <c r="M5" s="212"/>
      <c r="N5" s="143" t="str">
        <f>IF($H5="EN COURS",MAX(N$1:N4)+1,"")</f>
        <v/>
      </c>
      <c r="O5" s="143" t="str">
        <f>IF($H5="DESISTEMENT",MAX(O$1:O4)+1,"")</f>
        <v/>
      </c>
      <c r="P5" s="143" t="str">
        <f>IF($H5="ANNULATION",MAX(P$1:P4)+1,"")</f>
        <v/>
      </c>
    </row>
    <row r="6" spans="1:16" s="149" customFormat="1" ht="34.9" customHeight="1" x14ac:dyDescent="0.25">
      <c r="A6" s="139"/>
      <c r="B6" s="135"/>
      <c r="C6" s="135"/>
      <c r="D6" s="161"/>
      <c r="E6" s="139" t="str">
        <f t="shared" si="0"/>
        <v>10A</v>
      </c>
      <c r="F6" s="138" t="str">
        <f>VLOOKUP(E6,'INFO (2)'!$B$4:$H$41,2,FALSE)</f>
        <v>T10/angle Louis blanc</v>
      </c>
      <c r="G6" s="139"/>
      <c r="H6" s="138" t="str">
        <f>VLOOKUP(E6,'INFO (2)'!$B$4:$G$58,5,FALSE)</f>
        <v>11h à 15h</v>
      </c>
      <c r="I6" s="208"/>
      <c r="J6" s="214"/>
      <c r="K6" s="166"/>
      <c r="L6" s="210"/>
      <c r="M6" s="212"/>
      <c r="N6" s="143" t="str">
        <f>IF($H6="EN COURS",MAX(N$1:N5)+1,"")</f>
        <v/>
      </c>
      <c r="O6" s="143" t="str">
        <f>IF($H6="DESISTEMENT",MAX(O$1:O5)+1,"")</f>
        <v/>
      </c>
      <c r="P6" s="143" t="str">
        <f>IF($H6="ANNULATION",MAX(P$1:P5)+1,"")</f>
        <v/>
      </c>
    </row>
    <row r="7" spans="1:16" s="149" customFormat="1" ht="34.9" customHeight="1" x14ac:dyDescent="0.25">
      <c r="A7" s="151"/>
      <c r="B7" s="135"/>
      <c r="C7" s="135"/>
      <c r="D7" s="161"/>
      <c r="E7" s="139" t="str">
        <f t="shared" si="0"/>
        <v>10A</v>
      </c>
      <c r="F7" s="138" t="str">
        <f>VLOOKUP(E7,'INFO (2)'!$B$4:$H$41,2,FALSE)</f>
        <v>T10/angle Louis blanc</v>
      </c>
      <c r="G7" s="139"/>
      <c r="H7" s="138" t="str">
        <f>VLOOKUP(E7,'INFO (2)'!$B$4:$G$58,5,FALSE)</f>
        <v>11h à 15h</v>
      </c>
      <c r="I7" s="208"/>
      <c r="J7" s="214"/>
      <c r="K7" s="165"/>
      <c r="L7" s="210"/>
      <c r="M7" s="212"/>
      <c r="N7" s="143" t="str">
        <f>IF($H7="EN COURS",MAX(N$1:N6)+1,"")</f>
        <v/>
      </c>
      <c r="O7" s="143" t="str">
        <f>IF($H7="DESISTEMENT",MAX(O$1:O6)+1,"")</f>
        <v/>
      </c>
      <c r="P7" s="143" t="str">
        <f>IF($H7="ANNULATION",MAX(P$1:P6)+1,"")</f>
        <v/>
      </c>
    </row>
    <row r="8" spans="1:16" s="149" customFormat="1" ht="34.9" customHeight="1" x14ac:dyDescent="0.25">
      <c r="A8" s="151"/>
      <c r="B8" s="135"/>
      <c r="C8" s="135"/>
      <c r="D8" s="161"/>
      <c r="E8" s="139" t="str">
        <f t="shared" si="0"/>
        <v>10A</v>
      </c>
      <c r="F8" s="138" t="str">
        <f>VLOOKUP(E8,'INFO (2)'!$B$4:$H$41,2,FALSE)</f>
        <v>T10/angle Louis blanc</v>
      </c>
      <c r="G8" s="139"/>
      <c r="H8" s="138" t="str">
        <f>VLOOKUP(E8,'INFO (2)'!$B$4:$G$58,5,FALSE)</f>
        <v>11h à 15h</v>
      </c>
      <c r="I8" s="208"/>
      <c r="J8" s="214"/>
      <c r="K8" s="165"/>
      <c r="L8" s="210"/>
      <c r="M8" s="212"/>
      <c r="N8" s="143" t="str">
        <f>IF($H8="EN COURS",MAX(N$1:N7)+1,"")</f>
        <v/>
      </c>
      <c r="O8" s="143" t="str">
        <f>IF($H8="DESISTEMENT",MAX(O$1:O7)+1,"")</f>
        <v/>
      </c>
      <c r="P8" s="143" t="str">
        <f>IF($H8="ANNULATION",MAX(P$1:P7)+1,"")</f>
        <v/>
      </c>
    </row>
    <row r="9" spans="1:16" s="149" customFormat="1" ht="34.9" customHeight="1" x14ac:dyDescent="0.25">
      <c r="A9" s="139"/>
      <c r="B9" s="135"/>
      <c r="C9" s="135"/>
      <c r="D9" s="161"/>
      <c r="E9" s="139" t="str">
        <f t="shared" si="0"/>
        <v>10A</v>
      </c>
      <c r="F9" s="138" t="str">
        <f>VLOOKUP(E9,'INFO (2)'!$B$4:$H$41,2,FALSE)</f>
        <v>T10/angle Louis blanc</v>
      </c>
      <c r="G9" s="139"/>
      <c r="H9" s="138" t="str">
        <f>VLOOKUP(E9,'INFO (2)'!$B$4:$G$58,5,FALSE)</f>
        <v>11h à 15h</v>
      </c>
      <c r="I9" s="208"/>
      <c r="J9" s="214"/>
      <c r="K9" s="165"/>
      <c r="L9" s="210"/>
      <c r="M9" s="212"/>
      <c r="N9" s="143" t="str">
        <f>IF($H9="EN COURS",MAX(N$1:N8)+1,"")</f>
        <v/>
      </c>
      <c r="O9" s="143" t="str">
        <f>IF($H9="DESISTEMENT",MAX(O$1:O8)+1,"")</f>
        <v/>
      </c>
      <c r="P9" s="143" t="str">
        <f>IF($H9="ANNULATION",MAX(P$1:P8)+1,"")</f>
        <v/>
      </c>
    </row>
    <row r="10" spans="1:16" s="149" customFormat="1" ht="34.9" customHeight="1" x14ac:dyDescent="0.25">
      <c r="A10" s="139"/>
      <c r="B10" s="135"/>
      <c r="C10" s="135"/>
      <c r="D10" s="161"/>
      <c r="E10" s="139" t="str">
        <f t="shared" si="0"/>
        <v>10A</v>
      </c>
      <c r="F10" s="138" t="str">
        <f>VLOOKUP(E10,'INFO (2)'!$B$4:$H$41,2,FALSE)</f>
        <v>T10/angle Louis blanc</v>
      </c>
      <c r="G10" s="139"/>
      <c r="H10" s="138" t="str">
        <f>VLOOKUP(E10,'INFO (2)'!$B$4:$G$58,5,FALSE)</f>
        <v>11h à 15h</v>
      </c>
      <c r="I10" s="208"/>
      <c r="J10" s="214"/>
      <c r="K10" s="165"/>
      <c r="L10" s="210"/>
      <c r="M10" s="212"/>
      <c r="N10" s="143" t="str">
        <f>IF($H10="EN COURS",MAX(N$1:N9)+1,"")</f>
        <v/>
      </c>
      <c r="O10" s="143" t="str">
        <f>IF($H10="DESISTEMENT",MAX(O$1:O9)+1,"")</f>
        <v/>
      </c>
      <c r="P10" s="143" t="str">
        <f>IF($H10="ANNULATION",MAX(P$1:P9)+1,"")</f>
        <v/>
      </c>
    </row>
    <row r="11" spans="1:16" s="149" customFormat="1" ht="34.9" customHeight="1" x14ac:dyDescent="0.25">
      <c r="A11" s="139"/>
      <c r="B11" s="135"/>
      <c r="C11" s="135"/>
      <c r="D11" s="161"/>
      <c r="E11" s="139" t="str">
        <f t="shared" si="0"/>
        <v>10A</v>
      </c>
      <c r="F11" s="138" t="str">
        <f>VLOOKUP(E11,'INFO (2)'!$B$4:$H$41,2,FALSE)</f>
        <v>T10/angle Louis blanc</v>
      </c>
      <c r="G11" s="139"/>
      <c r="H11" s="138" t="str">
        <f>VLOOKUP(E11,'INFO (2)'!$B$4:$G$58,5,FALSE)</f>
        <v>11h à 15h</v>
      </c>
      <c r="I11" s="208"/>
      <c r="J11" s="214"/>
      <c r="K11" s="165"/>
      <c r="L11" s="210"/>
      <c r="M11" s="212"/>
      <c r="N11" s="143" t="str">
        <f>IF($H11="EN COURS",MAX(N$1:N10)+1,"")</f>
        <v/>
      </c>
      <c r="O11" s="143" t="str">
        <f>IF($H11="DESISTEMENT",MAX(O$1:O10)+1,"")</f>
        <v/>
      </c>
      <c r="P11" s="143" t="str">
        <f>IF($H11="ANNULATION",MAX(P$1:P10)+1,"")</f>
        <v/>
      </c>
    </row>
    <row r="12" spans="1:16" s="149" customFormat="1" ht="34.9" customHeight="1" x14ac:dyDescent="0.25">
      <c r="A12" s="139"/>
      <c r="B12" s="135"/>
      <c r="C12" s="135"/>
      <c r="D12" s="161"/>
      <c r="E12" s="139" t="str">
        <f t="shared" si="0"/>
        <v>10A</v>
      </c>
      <c r="F12" s="138" t="str">
        <f>VLOOKUP(E12,'INFO (2)'!$B$4:$H$41,2,FALSE)</f>
        <v>T10/angle Louis blanc</v>
      </c>
      <c r="G12" s="139"/>
      <c r="H12" s="138" t="str">
        <f>VLOOKUP(E12,'INFO (2)'!$B$4:$G$58,5,FALSE)</f>
        <v>11h à 15h</v>
      </c>
      <c r="I12" s="208"/>
      <c r="J12" s="214"/>
      <c r="K12" s="165"/>
      <c r="L12" s="210"/>
      <c r="M12" s="212"/>
      <c r="N12" s="143" t="str">
        <f>IF($H12="EN COURS",MAX(N$1:N11)+1,"")</f>
        <v/>
      </c>
      <c r="O12" s="143" t="str">
        <f>IF($H12="DESISTEMENT",MAX(O$1:O11)+1,"")</f>
        <v/>
      </c>
      <c r="P12" s="143" t="str">
        <f>IF($H12="ANNULATION",MAX(P$1:P11)+1,"")</f>
        <v/>
      </c>
    </row>
    <row r="13" spans="1:16" s="149" customFormat="1" ht="34.9" customHeight="1" x14ac:dyDescent="0.25">
      <c r="A13" s="139"/>
      <c r="B13" s="135"/>
      <c r="C13" s="135"/>
      <c r="D13" s="161"/>
      <c r="E13" s="139" t="str">
        <f t="shared" si="0"/>
        <v>10A</v>
      </c>
      <c r="F13" s="138" t="str">
        <f>VLOOKUP(E13,'INFO (2)'!$B$4:$H$41,2,FALSE)</f>
        <v>T10/angle Louis blanc</v>
      </c>
      <c r="G13" s="139"/>
      <c r="H13" s="138" t="str">
        <f>VLOOKUP(E13,'INFO (2)'!$B$4:$G$58,5,FALSE)</f>
        <v>11h à 15h</v>
      </c>
      <c r="I13" s="209"/>
      <c r="J13" s="215"/>
      <c r="K13" s="167"/>
      <c r="L13" s="210"/>
      <c r="M13" s="213"/>
      <c r="N13" s="143" t="str">
        <f>IF($H13="EN COURS",MAX(N$1:N12)+1,"")</f>
        <v/>
      </c>
      <c r="O13" s="143" t="str">
        <f>IF($H13="DESISTEMENT",MAX(O$1:O12)+1,"")</f>
        <v/>
      </c>
      <c r="P13" s="143" t="str">
        <f>IF($H13="ANNULATION",MAX(P$1:P12)+1,"")</f>
        <v/>
      </c>
    </row>
  </sheetData>
  <sheetProtection formatCells="0" formatColumns="0" formatRows="0" sort="0" autoFilter="0"/>
  <mergeCells count="6">
    <mergeCell ref="B1:H1"/>
    <mergeCell ref="I1:M1"/>
    <mergeCell ref="I3:I13"/>
    <mergeCell ref="L3:L13"/>
    <mergeCell ref="M3:M13"/>
    <mergeCell ref="J5:J13"/>
  </mergeCells>
  <dataValidations count="1">
    <dataValidation type="list" allowBlank="1" showInputMessage="1" showErrorMessage="1" sqref="G3:G13">
      <formula1>Joursok</formula1>
    </dataValidation>
  </dataValidations>
  <pageMargins left="0.31496062992125984" right="0.31496062992125984" top="0.74803149606299213" bottom="0.7480314960629921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 (2)</vt:lpstr>
      <vt:lpstr>GLOBAL (2)</vt:lpstr>
      <vt:lpstr>9ème</vt:lpstr>
      <vt:lpstr>10ème</vt:lpstr>
    </vt:vector>
  </TitlesOfParts>
  <Company>Marie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Martin Lemaître</cp:lastModifiedBy>
  <dcterms:created xsi:type="dcterms:W3CDTF">2016-08-25T12:25:27Z</dcterms:created>
  <dcterms:modified xsi:type="dcterms:W3CDTF">2016-08-25T16:20:31Z</dcterms:modified>
</cp:coreProperties>
</file>