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HIFFRE D'AFFAIRE" sheetId="1" r:id="rId1"/>
    <sheet name="PROJET - BANQUE RETENUE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<sst xmlns="http://schemas.openxmlformats.org/spreadsheetml/2006/main" count="205" uniqueCount="73">
  <si>
    <t>Nom</t>
  </si>
  <si>
    <t>Apporteur</t>
  </si>
  <si>
    <t>honoraires</t>
  </si>
  <si>
    <t>Commission Bancaire</t>
  </si>
  <si>
    <t>Projet</t>
  </si>
  <si>
    <t>Chiffre d'Affaire brut</t>
  </si>
  <si>
    <t>BRED</t>
  </si>
  <si>
    <t>CA</t>
  </si>
  <si>
    <t>Banque retenue</t>
  </si>
  <si>
    <t xml:space="preserve">rétro commission </t>
  </si>
  <si>
    <t>CA net de rétro commission</t>
  </si>
  <si>
    <t>Construction</t>
  </si>
  <si>
    <t>BNP</t>
  </si>
  <si>
    <t>SG</t>
  </si>
  <si>
    <t>X</t>
  </si>
  <si>
    <t>Reglé</t>
  </si>
  <si>
    <t>Ok</t>
  </si>
  <si>
    <t>BPO</t>
  </si>
  <si>
    <t>REGLEE</t>
  </si>
  <si>
    <t>COM CLIENT REGLEE</t>
  </si>
  <si>
    <t>COM BANQUE REGLEE</t>
  </si>
  <si>
    <t>RETRO COM  REGLEE</t>
  </si>
  <si>
    <t>Date d'envoie</t>
  </si>
  <si>
    <t>PROJET</t>
  </si>
  <si>
    <t>Terrain seul</t>
  </si>
  <si>
    <t>Terrain+construction</t>
  </si>
  <si>
    <t>Neuf clé en main</t>
  </si>
  <si>
    <t>VEFA</t>
  </si>
  <si>
    <t>Ancien sans travaux</t>
  </si>
  <si>
    <t>Ancien avec travaux</t>
  </si>
  <si>
    <t>Travaux d'amélioration</t>
  </si>
  <si>
    <t>Travaux d'agrandissement</t>
  </si>
  <si>
    <t>Travaux de tranformation</t>
  </si>
  <si>
    <t>Autre travaux</t>
  </si>
  <si>
    <t>Soulte</t>
  </si>
  <si>
    <t>Soulte+travaux</t>
  </si>
  <si>
    <t>Prêt auto</t>
  </si>
  <si>
    <t>Prêt conso</t>
  </si>
  <si>
    <t>Achat SCP</t>
  </si>
  <si>
    <t xml:space="preserve">Rachat </t>
  </si>
  <si>
    <t>Rachat prêt Immo</t>
  </si>
  <si>
    <t>Regroupement de crédit</t>
  </si>
  <si>
    <t>Divers</t>
  </si>
  <si>
    <t>BANQUE</t>
  </si>
  <si>
    <t xml:space="preserve">CE </t>
  </si>
  <si>
    <t>CM normandie</t>
  </si>
  <si>
    <t>CM Maine Anjou</t>
  </si>
  <si>
    <t>CDN</t>
  </si>
  <si>
    <t>Crédit Maritime</t>
  </si>
  <si>
    <t>CF</t>
  </si>
  <si>
    <t>GC finances</t>
  </si>
  <si>
    <t>Partners Finances</t>
  </si>
  <si>
    <t>FDC</t>
  </si>
  <si>
    <t>FDC+MURS</t>
  </si>
  <si>
    <t>MURS</t>
  </si>
  <si>
    <t>Installation Pro</t>
  </si>
  <si>
    <t xml:space="preserve">Total de dossiers </t>
  </si>
  <si>
    <t>%</t>
  </si>
  <si>
    <t>Nb</t>
  </si>
  <si>
    <t>Type</t>
  </si>
  <si>
    <t>Honoraires</t>
  </si>
  <si>
    <t xml:space="preserve">TOTAL  </t>
  </si>
  <si>
    <t>Commissions bancaire</t>
  </si>
  <si>
    <t>CA brute</t>
  </si>
  <si>
    <t>Rétro-commision</t>
  </si>
  <si>
    <t>CA net de rétro-commission</t>
  </si>
  <si>
    <t>Total Réglé</t>
  </si>
  <si>
    <t>Total réglé</t>
  </si>
  <si>
    <t>CA Total Reglé</t>
  </si>
  <si>
    <t>Honoraires payé</t>
  </si>
  <si>
    <t>Commission bancaire payé</t>
  </si>
  <si>
    <t>rétrommission reglé</t>
  </si>
  <si>
    <t>Dossier Clos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</si>
</sst>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6"/>
      <color indexed="8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sz val="6"/>
      <name val="Calibri"/>
      <family val="2"/>
    </font>
    <font>
      <b/>
      <sz val="6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Arial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23"/>
      <name val="Calibri"/>
      <family val="2"/>
    </font>
    <font>
      <b/>
      <sz val="6"/>
      <color indexed="23"/>
      <name val="Calibri"/>
      <family val="2"/>
    </font>
    <font>
      <b/>
      <sz val="6"/>
      <color indexed="30"/>
      <name val="Arial"/>
      <family val="2"/>
    </font>
    <font>
      <b/>
      <sz val="6"/>
      <color indexed="17"/>
      <name val="Calibri"/>
      <family val="2"/>
    </font>
    <font>
      <b/>
      <sz val="6"/>
      <color indexed="3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6"/>
      <color theme="1"/>
      <name val="Calibri"/>
      <family val="2"/>
    </font>
    <font>
      <sz val="6"/>
      <color theme="1"/>
      <name val="Calibri"/>
      <family val="2"/>
    </font>
    <font>
      <b/>
      <sz val="6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Arial"/>
      <family val="2"/>
    </font>
    <font>
      <b/>
      <sz val="11"/>
      <color rgb="FF00B050"/>
      <name val="Calibri"/>
      <family val="2"/>
    </font>
    <font>
      <b/>
      <sz val="10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theme="0" tint="-0.4999699890613556"/>
      <name val="Calibri"/>
      <family val="2"/>
    </font>
    <font>
      <b/>
      <sz val="6"/>
      <color theme="0" tint="-0.4999699890613556"/>
      <name val="Calibri"/>
      <family val="2"/>
    </font>
    <font>
      <b/>
      <sz val="6"/>
      <color rgb="FF0070C0"/>
      <name val="Arial"/>
      <family val="2"/>
    </font>
    <font>
      <b/>
      <sz val="6"/>
      <color rgb="FF00B050"/>
      <name val="Calibri"/>
      <family val="2"/>
    </font>
    <font>
      <b/>
      <sz val="6"/>
      <color rgb="FF0070C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B050"/>
      <name val="Calibri"/>
      <family val="2"/>
    </font>
    <font>
      <sz val="10"/>
      <color rgb="FF14141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/>
      <diagonal style="thin"/>
    </border>
    <border>
      <left style="thin"/>
      <right style="thin"/>
      <top/>
      <bottom style="thin"/>
    </border>
    <border diagonalUp="1" diagonalDown="1">
      <left style="thin"/>
      <right style="thin"/>
      <top/>
      <bottom/>
      <diagonal style="thin"/>
    </border>
    <border diagonalUp="1"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2" fillId="0" borderId="10" xfId="0" applyNumberFormat="1" applyFont="1" applyBorder="1" applyAlignment="1">
      <alignment horizontal="center" wrapText="1"/>
    </xf>
    <xf numFmtId="164" fontId="54" fillId="0" borderId="10" xfId="0" applyNumberFormat="1" applyFont="1" applyBorder="1" applyAlignment="1">
      <alignment horizontal="center"/>
    </xf>
    <xf numFmtId="0" fontId="19" fillId="22" borderId="0" xfId="0" applyFont="1" applyFill="1" applyAlignment="1">
      <alignment horizontal="center"/>
    </xf>
    <xf numFmtId="0" fontId="19" fillId="22" borderId="10" xfId="0" applyFont="1" applyFill="1" applyBorder="1" applyAlignment="1">
      <alignment horizontal="center"/>
    </xf>
    <xf numFmtId="164" fontId="19" fillId="22" borderId="10" xfId="0" applyNumberFormat="1" applyFont="1" applyFill="1" applyBorder="1" applyAlignment="1">
      <alignment horizontal="center"/>
    </xf>
    <xf numFmtId="0" fontId="0" fillId="22" borderId="0" xfId="0" applyFill="1" applyAlignment="1">
      <alignment horizontal="center"/>
    </xf>
    <xf numFmtId="0" fontId="0" fillId="22" borderId="10" xfId="0" applyFill="1" applyBorder="1" applyAlignment="1">
      <alignment horizontal="center"/>
    </xf>
    <xf numFmtId="164" fontId="0" fillId="22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25" borderId="0" xfId="0" applyFill="1" applyAlignment="1">
      <alignment horizontal="left"/>
    </xf>
    <xf numFmtId="164" fontId="0" fillId="25" borderId="0" xfId="0" applyNumberFormat="1" applyFill="1" applyAlignment="1">
      <alignment horizontal="center"/>
    </xf>
    <xf numFmtId="14" fontId="55" fillId="25" borderId="0" xfId="0" applyNumberFormat="1" applyFont="1" applyFill="1" applyAlignment="1">
      <alignment horizontal="center"/>
    </xf>
    <xf numFmtId="14" fontId="55" fillId="0" borderId="0" xfId="0" applyNumberFormat="1" applyFont="1" applyAlignment="1">
      <alignment horizontal="center"/>
    </xf>
    <xf numFmtId="14" fontId="54" fillId="0" borderId="10" xfId="0" applyNumberFormat="1" applyFont="1" applyBorder="1" applyAlignment="1">
      <alignment horizontal="center" wrapText="1"/>
    </xf>
    <xf numFmtId="14" fontId="21" fillId="22" borderId="10" xfId="0" applyNumberFormat="1" applyFont="1" applyFill="1" applyBorder="1" applyAlignment="1">
      <alignment horizontal="center"/>
    </xf>
    <xf numFmtId="14" fontId="55" fillId="33" borderId="10" xfId="0" applyNumberFormat="1" applyFont="1" applyFill="1" applyBorder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14" fontId="55" fillId="22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164" fontId="0" fillId="35" borderId="10" xfId="0" applyNumberFormat="1" applyFill="1" applyBorder="1" applyAlignment="1">
      <alignment horizontal="center"/>
    </xf>
    <xf numFmtId="14" fontId="55" fillId="35" borderId="10" xfId="0" applyNumberFormat="1" applyFont="1" applyFill="1" applyBorder="1" applyAlignment="1">
      <alignment horizontal="center"/>
    </xf>
    <xf numFmtId="164" fontId="19" fillId="35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11" xfId="0" applyNumberForma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1" xfId="0" applyFont="1" applyBorder="1" applyAlignment="1">
      <alignment horizontal="center"/>
    </xf>
    <xf numFmtId="164" fontId="57" fillId="0" borderId="11" xfId="0" applyNumberFormat="1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164" fontId="57" fillId="0" borderId="14" xfId="0" applyNumberFormat="1" applyFont="1" applyBorder="1" applyAlignment="1">
      <alignment horizontal="center"/>
    </xf>
    <xf numFmtId="0" fontId="57" fillId="0" borderId="14" xfId="0" applyFont="1" applyBorder="1" applyAlignment="1">
      <alignment/>
    </xf>
    <xf numFmtId="0" fontId="58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10" fontId="60" fillId="0" borderId="0" xfId="0" applyNumberFormat="1" applyFont="1" applyAlignment="1">
      <alignment horizontal="center"/>
    </xf>
    <xf numFmtId="10" fontId="60" fillId="0" borderId="10" xfId="0" applyNumberFormat="1" applyFont="1" applyBorder="1" applyAlignment="1">
      <alignment horizontal="center"/>
    </xf>
    <xf numFmtId="10" fontId="60" fillId="0" borderId="15" xfId="0" applyNumberFormat="1" applyFont="1" applyBorder="1" applyAlignment="1">
      <alignment horizontal="center"/>
    </xf>
    <xf numFmtId="10" fontId="52" fillId="0" borderId="0" xfId="0" applyNumberFormat="1" applyFont="1" applyAlignment="1">
      <alignment horizontal="center"/>
    </xf>
    <xf numFmtId="0" fontId="59" fillId="0" borderId="11" xfId="0" applyFont="1" applyBorder="1" applyAlignment="1">
      <alignment horizontal="center"/>
    </xf>
    <xf numFmtId="164" fontId="58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4" fontId="57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64" fontId="58" fillId="0" borderId="11" xfId="0" applyNumberFormat="1" applyFont="1" applyBorder="1" applyAlignment="1">
      <alignment horizontal="center"/>
    </xf>
    <xf numFmtId="10" fontId="60" fillId="0" borderId="11" xfId="0" applyNumberFormat="1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64" fontId="57" fillId="0" borderId="16" xfId="0" applyNumberFormat="1" applyFont="1" applyBorder="1" applyAlignment="1">
      <alignment horizontal="center"/>
    </xf>
    <xf numFmtId="164" fontId="57" fillId="0" borderId="17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164" fontId="61" fillId="0" borderId="10" xfId="0" applyNumberFormat="1" applyFont="1" applyBorder="1" applyAlignment="1">
      <alignment horizontal="center"/>
    </xf>
    <xf numFmtId="164" fontId="61" fillId="33" borderId="10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164" fontId="62" fillId="0" borderId="10" xfId="0" applyNumberFormat="1" applyFont="1" applyBorder="1" applyAlignment="1">
      <alignment horizontal="center"/>
    </xf>
    <xf numFmtId="14" fontId="62" fillId="0" borderId="10" xfId="0" applyNumberFormat="1" applyFont="1" applyBorder="1" applyAlignment="1">
      <alignment horizontal="center"/>
    </xf>
    <xf numFmtId="164" fontId="62" fillId="33" borderId="10" xfId="0" applyNumberFormat="1" applyFont="1" applyFill="1" applyBorder="1" applyAlignment="1">
      <alignment horizontal="center"/>
    </xf>
    <xf numFmtId="164" fontId="63" fillId="0" borderId="18" xfId="0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164" fontId="63" fillId="0" borderId="0" xfId="0" applyNumberFormat="1" applyFont="1" applyAlignment="1">
      <alignment horizontal="center"/>
    </xf>
    <xf numFmtId="14" fontId="64" fillId="0" borderId="0" xfId="0" applyNumberFormat="1" applyFont="1" applyAlignment="1">
      <alignment horizontal="center"/>
    </xf>
    <xf numFmtId="0" fontId="61" fillId="0" borderId="0" xfId="0" applyFont="1" applyBorder="1" applyAlignment="1">
      <alignment horizontal="center"/>
    </xf>
    <xf numFmtId="164" fontId="61" fillId="0" borderId="0" xfId="0" applyNumberFormat="1" applyFont="1" applyBorder="1" applyAlignment="1">
      <alignment horizontal="center"/>
    </xf>
    <xf numFmtId="14" fontId="61" fillId="0" borderId="0" xfId="0" applyNumberFormat="1" applyFont="1" applyBorder="1" applyAlignment="1">
      <alignment horizontal="center"/>
    </xf>
    <xf numFmtId="14" fontId="55" fillId="35" borderId="0" xfId="0" applyNumberFormat="1" applyFont="1" applyFill="1" applyAlignment="1">
      <alignment horizontal="center"/>
    </xf>
    <xf numFmtId="164" fontId="61" fillId="35" borderId="0" xfId="0" applyNumberFormat="1" applyFont="1" applyFill="1" applyBorder="1" applyAlignment="1">
      <alignment horizontal="center"/>
    </xf>
    <xf numFmtId="14" fontId="56" fillId="0" borderId="10" xfId="0" applyNumberFormat="1" applyFont="1" applyBorder="1" applyAlignment="1">
      <alignment horizontal="center"/>
    </xf>
    <xf numFmtId="14" fontId="56" fillId="0" borderId="0" xfId="0" applyNumberFormat="1" applyFont="1" applyBorder="1" applyAlignment="1">
      <alignment horizontal="center"/>
    </xf>
    <xf numFmtId="14" fontId="56" fillId="0" borderId="19" xfId="0" applyNumberFormat="1" applyFont="1" applyBorder="1" applyAlignment="1">
      <alignment horizontal="center"/>
    </xf>
    <xf numFmtId="14" fontId="65" fillId="0" borderId="20" xfId="0" applyNumberFormat="1" applyFont="1" applyBorder="1" applyAlignment="1">
      <alignment horizontal="center"/>
    </xf>
    <xf numFmtId="14" fontId="66" fillId="0" borderId="13" xfId="0" applyNumberFormat="1" applyFont="1" applyBorder="1" applyAlignment="1">
      <alignment horizontal="center"/>
    </xf>
    <xf numFmtId="14" fontId="65" fillId="0" borderId="10" xfId="0" applyNumberFormat="1" applyFont="1" applyBorder="1" applyAlignment="1">
      <alignment horizontal="center"/>
    </xf>
    <xf numFmtId="14" fontId="56" fillId="0" borderId="20" xfId="0" applyNumberFormat="1" applyFont="1" applyBorder="1" applyAlignment="1">
      <alignment horizontal="center"/>
    </xf>
    <xf numFmtId="14" fontId="67" fillId="0" borderId="10" xfId="0" applyNumberFormat="1" applyFont="1" applyBorder="1" applyAlignment="1">
      <alignment horizontal="center"/>
    </xf>
    <xf numFmtId="14" fontId="66" fillId="0" borderId="10" xfId="0" applyNumberFormat="1" applyFont="1" applyBorder="1" applyAlignment="1">
      <alignment horizontal="center"/>
    </xf>
    <xf numFmtId="14" fontId="56" fillId="0" borderId="17" xfId="0" applyNumberFormat="1" applyFont="1" applyBorder="1" applyAlignment="1">
      <alignment horizontal="center"/>
    </xf>
    <xf numFmtId="14" fontId="67" fillId="0" borderId="0" xfId="0" applyNumberFormat="1" applyFont="1" applyAlignment="1">
      <alignment horizontal="center"/>
    </xf>
    <xf numFmtId="14" fontId="66" fillId="0" borderId="0" xfId="0" applyNumberFormat="1" applyFont="1" applyAlignment="1">
      <alignment horizontal="center"/>
    </xf>
    <xf numFmtId="164" fontId="68" fillId="35" borderId="0" xfId="0" applyNumberFormat="1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10" fontId="69" fillId="0" borderId="0" xfId="0" applyNumberFormat="1" applyFont="1" applyAlignment="1">
      <alignment horizontal="center"/>
    </xf>
    <xf numFmtId="14" fontId="69" fillId="0" borderId="0" xfId="0" applyNumberFormat="1" applyFont="1" applyAlignment="1">
      <alignment horizontal="center"/>
    </xf>
    <xf numFmtId="164" fontId="69" fillId="0" borderId="0" xfId="0" applyNumberFormat="1" applyFont="1" applyAlignment="1">
      <alignment horizontal="center"/>
    </xf>
    <xf numFmtId="0" fontId="69" fillId="0" borderId="0" xfId="0" applyNumberFormat="1" applyFont="1" applyAlignment="1">
      <alignment horizontal="center"/>
    </xf>
    <xf numFmtId="0" fontId="70" fillId="0" borderId="0" xfId="0" applyFont="1" applyAlignment="1">
      <alignment horizontal="center"/>
    </xf>
    <xf numFmtId="10" fontId="70" fillId="0" borderId="0" xfId="0" applyNumberFormat="1" applyFont="1" applyAlignment="1">
      <alignment horizontal="center"/>
    </xf>
    <xf numFmtId="14" fontId="70" fillId="0" borderId="0" xfId="0" applyNumberFormat="1" applyFont="1" applyAlignment="1">
      <alignment horizontal="center"/>
    </xf>
    <xf numFmtId="164" fontId="70" fillId="0" borderId="0" xfId="0" applyNumberFormat="1" applyFont="1" applyAlignment="1">
      <alignment horizontal="center"/>
    </xf>
    <xf numFmtId="0" fontId="70" fillId="0" borderId="0" xfId="0" applyNumberFormat="1" applyFont="1" applyAlignment="1">
      <alignment horizontal="center"/>
    </xf>
    <xf numFmtId="0" fontId="61" fillId="0" borderId="19" xfId="0" applyFont="1" applyBorder="1" applyAlignment="1">
      <alignment horizontal="center"/>
    </xf>
    <xf numFmtId="164" fontId="61" fillId="0" borderId="19" xfId="0" applyNumberFormat="1" applyFont="1" applyBorder="1" applyAlignment="1">
      <alignment horizontal="center"/>
    </xf>
    <xf numFmtId="164" fontId="61" fillId="33" borderId="19" xfId="0" applyNumberFormat="1" applyFont="1" applyFill="1" applyBorder="1" applyAlignment="1">
      <alignment horizontal="center"/>
    </xf>
    <xf numFmtId="0" fontId="71" fillId="0" borderId="0" xfId="0" applyFont="1" applyAlignment="1">
      <alignment horizontal="center"/>
    </xf>
    <xf numFmtId="164" fontId="71" fillId="35" borderId="1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/>
    </xf>
    <xf numFmtId="164" fontId="71" fillId="0" borderId="10" xfId="0" applyNumberFormat="1" applyFont="1" applyBorder="1" applyAlignment="1">
      <alignment horizontal="center"/>
    </xf>
    <xf numFmtId="14" fontId="71" fillId="0" borderId="0" xfId="0" applyNumberFormat="1" applyFont="1" applyAlignment="1">
      <alignment horizontal="center"/>
    </xf>
    <xf numFmtId="164" fontId="71" fillId="0" borderId="0" xfId="0" applyNumberFormat="1" applyFont="1" applyAlignment="1">
      <alignment horizontal="center"/>
    </xf>
    <xf numFmtId="0" fontId="71" fillId="0" borderId="0" xfId="0" applyNumberFormat="1" applyFont="1" applyAlignment="1">
      <alignment horizontal="center"/>
    </xf>
    <xf numFmtId="10" fontId="72" fillId="0" borderId="0" xfId="0" applyNumberFormat="1" applyFont="1" applyAlignment="1">
      <alignment horizontal="left"/>
    </xf>
    <xf numFmtId="14" fontId="71" fillId="0" borderId="10" xfId="0" applyNumberFormat="1" applyFont="1" applyBorder="1" applyAlignment="1">
      <alignment horizontal="center"/>
    </xf>
    <xf numFmtId="164" fontId="71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10" fontId="60" fillId="0" borderId="10" xfId="0" applyNumberFormat="1" applyFont="1" applyBorder="1" applyAlignment="1">
      <alignment horizontal="center"/>
    </xf>
    <xf numFmtId="0" fontId="63" fillId="0" borderId="18" xfId="0" applyNumberFormat="1" applyFont="1" applyBorder="1" applyAlignment="1">
      <alignment horizontal="center"/>
    </xf>
    <xf numFmtId="10" fontId="60" fillId="0" borderId="21" xfId="0" applyNumberFormat="1" applyFont="1" applyBorder="1" applyAlignment="1">
      <alignment horizontal="center"/>
    </xf>
    <xf numFmtId="10" fontId="60" fillId="0" borderId="22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57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164" fontId="58" fillId="0" borderId="0" xfId="0" applyNumberFormat="1" applyFont="1" applyAlignment="1">
      <alignment horizontal="center"/>
    </xf>
    <xf numFmtId="10" fontId="60" fillId="0" borderId="0" xfId="0" applyNumberFormat="1" applyFont="1" applyAlignment="1">
      <alignment horizontal="center"/>
    </xf>
    <xf numFmtId="0" fontId="58" fillId="0" borderId="10" xfId="0" applyNumberFormat="1" applyFont="1" applyBorder="1" applyAlignment="1">
      <alignment horizontal="center"/>
    </xf>
    <xf numFmtId="164" fontId="57" fillId="0" borderId="17" xfId="0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PageLayoutView="0" workbookViewId="0" topLeftCell="D33">
      <selection activeCell="O47" sqref="O47"/>
    </sheetView>
  </sheetViews>
  <sheetFormatPr defaultColWidth="11.421875" defaultRowHeight="15"/>
  <cols>
    <col min="1" max="1" width="3.421875" style="6" customWidth="1"/>
    <col min="2" max="2" width="24.28125" style="6" customWidth="1"/>
    <col min="3" max="3" width="31.8515625" style="6" customWidth="1"/>
    <col min="4" max="4" width="19.140625" style="6" customWidth="1"/>
    <col min="5" max="5" width="16.140625" style="7" bestFit="1" customWidth="1"/>
    <col min="6" max="6" width="7.57421875" style="23" customWidth="1"/>
    <col min="7" max="7" width="4.28125" style="7" customWidth="1"/>
    <col min="8" max="8" width="20.8515625" style="7" customWidth="1"/>
    <col min="9" max="9" width="7.57421875" style="23" customWidth="1"/>
    <col min="10" max="10" width="9.421875" style="7" customWidth="1"/>
    <col min="11" max="11" width="20.8515625" style="7" customWidth="1"/>
    <col min="12" max="12" width="17.8515625" style="7" customWidth="1"/>
    <col min="13" max="13" width="7.57421875" style="23" customWidth="1"/>
    <col min="14" max="14" width="11.00390625" style="7" customWidth="1"/>
    <col min="15" max="15" width="25.140625" style="7" customWidth="1"/>
    <col min="16" max="16" width="19.421875" style="7" customWidth="1"/>
    <col min="17" max="17" width="3.8515625" style="6" customWidth="1"/>
    <col min="18" max="16384" width="11.421875" style="6" customWidth="1"/>
  </cols>
  <sheetData>
    <row r="1" spans="2:13" ht="15">
      <c r="B1" s="13" t="s">
        <v>18</v>
      </c>
      <c r="C1" s="16" t="s">
        <v>19</v>
      </c>
      <c r="D1" s="20" t="s">
        <v>21</v>
      </c>
      <c r="E1" s="21"/>
      <c r="F1" s="22"/>
      <c r="M1" s="83"/>
    </row>
    <row r="2" ht="15">
      <c r="C2" s="19" t="s">
        <v>20</v>
      </c>
    </row>
    <row r="3" spans="2:17" s="3" customFormat="1" ht="31.5" customHeight="1">
      <c r="B3" s="1" t="s">
        <v>0</v>
      </c>
      <c r="C3" s="1" t="s">
        <v>1</v>
      </c>
      <c r="D3" s="1" t="s">
        <v>4</v>
      </c>
      <c r="E3" s="2" t="s">
        <v>2</v>
      </c>
      <c r="F3" s="24" t="s">
        <v>22</v>
      </c>
      <c r="G3" s="9" t="s">
        <v>15</v>
      </c>
      <c r="H3" s="2" t="s">
        <v>3</v>
      </c>
      <c r="I3" s="24" t="s">
        <v>22</v>
      </c>
      <c r="J3" s="9" t="s">
        <v>15</v>
      </c>
      <c r="K3" s="2" t="s">
        <v>5</v>
      </c>
      <c r="L3" s="2" t="s">
        <v>9</v>
      </c>
      <c r="M3" s="24" t="s">
        <v>22</v>
      </c>
      <c r="N3" s="9" t="s">
        <v>15</v>
      </c>
      <c r="O3" s="8" t="s">
        <v>10</v>
      </c>
      <c r="P3" s="1" t="s">
        <v>8</v>
      </c>
      <c r="Q3" s="1" t="s">
        <v>16</v>
      </c>
    </row>
    <row r="4" spans="1:17" s="10" customFormat="1" ht="15">
      <c r="A4" s="10">
        <v>1</v>
      </c>
      <c r="B4" s="11"/>
      <c r="C4" s="11"/>
      <c r="D4" s="11" t="s">
        <v>28</v>
      </c>
      <c r="E4" s="12">
        <v>1000</v>
      </c>
      <c r="F4" s="25"/>
      <c r="G4" s="12" t="s">
        <v>14</v>
      </c>
      <c r="H4" s="12">
        <v>1219.21</v>
      </c>
      <c r="I4" s="25"/>
      <c r="J4" s="12" t="s">
        <v>14</v>
      </c>
      <c r="K4" s="12">
        <f>SUM(E4+H4)</f>
        <v>2219.21</v>
      </c>
      <c r="L4" s="12">
        <v>0</v>
      </c>
      <c r="M4" s="25"/>
      <c r="N4" s="12" t="s">
        <v>14</v>
      </c>
      <c r="O4" s="12">
        <f aca="true" t="shared" si="0" ref="O4:O41">SUM(K4-L4)</f>
        <v>2219.21</v>
      </c>
      <c r="P4" s="12" t="s">
        <v>6</v>
      </c>
      <c r="Q4" s="11" t="s">
        <v>14</v>
      </c>
    </row>
    <row r="5" spans="1:17" s="16" customFormat="1" ht="15">
      <c r="A5" s="16">
        <f>SUM(A4+1)</f>
        <v>2</v>
      </c>
      <c r="B5" s="17"/>
      <c r="C5" s="17"/>
      <c r="D5" s="29" t="s">
        <v>28</v>
      </c>
      <c r="E5" s="18">
        <v>1200</v>
      </c>
      <c r="F5" s="26"/>
      <c r="G5" s="18" t="s">
        <v>14</v>
      </c>
      <c r="H5" s="18">
        <v>872.58</v>
      </c>
      <c r="I5" s="26"/>
      <c r="J5" s="18"/>
      <c r="K5" s="30">
        <f aca="true" t="shared" si="1" ref="K5:K42">SUM(E5+H5)</f>
        <v>2072.58</v>
      </c>
      <c r="L5" s="18">
        <v>436.29</v>
      </c>
      <c r="M5" s="26"/>
      <c r="N5" s="18"/>
      <c r="O5" s="18">
        <f t="shared" si="0"/>
        <v>1636.29</v>
      </c>
      <c r="P5" s="30" t="s">
        <v>7</v>
      </c>
      <c r="Q5" s="17"/>
    </row>
    <row r="6" spans="1:17" s="16" customFormat="1" ht="15">
      <c r="A6" s="16">
        <f aca="true" t="shared" si="2" ref="A6:A41">SUM(A5+1)</f>
        <v>3</v>
      </c>
      <c r="B6" s="17"/>
      <c r="C6" s="17"/>
      <c r="D6" s="29" t="s">
        <v>40</v>
      </c>
      <c r="E6" s="18">
        <v>1200</v>
      </c>
      <c r="F6" s="26"/>
      <c r="G6" s="18" t="s">
        <v>14</v>
      </c>
      <c r="H6" s="18">
        <v>1270</v>
      </c>
      <c r="I6" s="26"/>
      <c r="J6" s="18"/>
      <c r="K6" s="30">
        <f t="shared" si="1"/>
        <v>2470</v>
      </c>
      <c r="L6" s="18">
        <v>635</v>
      </c>
      <c r="M6" s="26"/>
      <c r="N6" s="18"/>
      <c r="O6" s="18">
        <f t="shared" si="0"/>
        <v>1835</v>
      </c>
      <c r="P6" s="30" t="s">
        <v>44</v>
      </c>
      <c r="Q6" s="17"/>
    </row>
    <row r="7" spans="1:17" ht="15">
      <c r="A7" s="6">
        <f t="shared" si="2"/>
        <v>4</v>
      </c>
      <c r="B7" s="4"/>
      <c r="C7" s="4"/>
      <c r="D7" s="31" t="s">
        <v>40</v>
      </c>
      <c r="E7" s="5">
        <v>0</v>
      </c>
      <c r="F7" s="27"/>
      <c r="G7" s="5"/>
      <c r="H7" s="5">
        <v>3035.9</v>
      </c>
      <c r="I7" s="27"/>
      <c r="J7" s="5"/>
      <c r="K7" s="34">
        <f t="shared" si="1"/>
        <v>3035.9</v>
      </c>
      <c r="L7" s="5"/>
      <c r="M7" s="27">
        <v>42557</v>
      </c>
      <c r="N7" s="5"/>
      <c r="O7" s="5">
        <f t="shared" si="0"/>
        <v>3035.9</v>
      </c>
      <c r="P7" s="34" t="s">
        <v>44</v>
      </c>
      <c r="Q7" s="4"/>
    </row>
    <row r="8" spans="1:17" s="13" customFormat="1" ht="15">
      <c r="A8" s="13">
        <f t="shared" si="2"/>
        <v>5</v>
      </c>
      <c r="B8" s="14"/>
      <c r="C8" s="14"/>
      <c r="D8" s="11" t="s">
        <v>41</v>
      </c>
      <c r="E8" s="15"/>
      <c r="F8" s="28"/>
      <c r="G8" s="15" t="s">
        <v>14</v>
      </c>
      <c r="H8" s="15">
        <v>370.5</v>
      </c>
      <c r="I8" s="28"/>
      <c r="J8" s="15" t="s">
        <v>14</v>
      </c>
      <c r="K8" s="12">
        <f t="shared" si="1"/>
        <v>370.5</v>
      </c>
      <c r="L8" s="15"/>
      <c r="M8" s="28"/>
      <c r="N8" s="15"/>
      <c r="O8" s="15">
        <f t="shared" si="0"/>
        <v>370.5</v>
      </c>
      <c r="P8" s="12" t="s">
        <v>50</v>
      </c>
      <c r="Q8" s="14" t="s">
        <v>14</v>
      </c>
    </row>
    <row r="9" spans="1:17" s="13" customFormat="1" ht="15">
      <c r="A9" s="13">
        <f t="shared" si="2"/>
        <v>6</v>
      </c>
      <c r="B9" s="14"/>
      <c r="C9" s="14"/>
      <c r="D9" s="11" t="s">
        <v>40</v>
      </c>
      <c r="E9" s="15">
        <v>1200</v>
      </c>
      <c r="F9" s="28"/>
      <c r="G9" s="15" t="s">
        <v>14</v>
      </c>
      <c r="H9" s="15">
        <v>1088.27</v>
      </c>
      <c r="I9" s="28"/>
      <c r="J9" s="15" t="s">
        <v>14</v>
      </c>
      <c r="K9" s="12">
        <f t="shared" si="1"/>
        <v>2288.27</v>
      </c>
      <c r="L9" s="15">
        <v>524</v>
      </c>
      <c r="M9" s="28"/>
      <c r="N9" s="15" t="s">
        <v>14</v>
      </c>
      <c r="O9" s="15">
        <f t="shared" si="0"/>
        <v>1764.27</v>
      </c>
      <c r="P9" s="12" t="s">
        <v>44</v>
      </c>
      <c r="Q9" s="14" t="s">
        <v>14</v>
      </c>
    </row>
    <row r="10" spans="1:17" s="16" customFormat="1" ht="15">
      <c r="A10" s="16">
        <f t="shared" si="2"/>
        <v>7</v>
      </c>
      <c r="B10" s="17"/>
      <c r="C10" s="17"/>
      <c r="D10" s="29" t="s">
        <v>40</v>
      </c>
      <c r="E10" s="18">
        <v>1500</v>
      </c>
      <c r="F10" s="26"/>
      <c r="G10" s="18" t="s">
        <v>14</v>
      </c>
      <c r="H10" s="18">
        <v>870</v>
      </c>
      <c r="I10" s="26"/>
      <c r="J10" s="18"/>
      <c r="K10" s="30">
        <f t="shared" si="1"/>
        <v>2370</v>
      </c>
      <c r="L10" s="18"/>
      <c r="M10" s="26">
        <v>42564</v>
      </c>
      <c r="N10" s="18"/>
      <c r="O10" s="18">
        <f t="shared" si="0"/>
        <v>2370</v>
      </c>
      <c r="P10" s="30" t="s">
        <v>7</v>
      </c>
      <c r="Q10" s="17"/>
    </row>
    <row r="11" spans="1:17" s="16" customFormat="1" ht="15">
      <c r="A11" s="16">
        <f t="shared" si="2"/>
        <v>8</v>
      </c>
      <c r="B11" s="17"/>
      <c r="C11" s="17"/>
      <c r="D11" s="29" t="s">
        <v>28</v>
      </c>
      <c r="E11" s="18">
        <v>1500</v>
      </c>
      <c r="F11" s="26"/>
      <c r="G11" s="18" t="s">
        <v>14</v>
      </c>
      <c r="H11" s="18">
        <v>1572.4</v>
      </c>
      <c r="I11" s="26"/>
      <c r="J11" s="18"/>
      <c r="K11" s="30">
        <f t="shared" si="1"/>
        <v>3072.4</v>
      </c>
      <c r="L11" s="18">
        <v>786.2</v>
      </c>
      <c r="M11" s="26">
        <v>42558</v>
      </c>
      <c r="N11" s="18"/>
      <c r="O11" s="18">
        <f t="shared" si="0"/>
        <v>2286.2</v>
      </c>
      <c r="P11" s="30" t="s">
        <v>7</v>
      </c>
      <c r="Q11" s="17"/>
    </row>
    <row r="12" spans="1:17" ht="15">
      <c r="A12" s="6">
        <f t="shared" si="2"/>
        <v>9</v>
      </c>
      <c r="B12" s="4"/>
      <c r="C12" s="4"/>
      <c r="D12" s="31" t="s">
        <v>25</v>
      </c>
      <c r="E12" s="5">
        <v>1500</v>
      </c>
      <c r="F12" s="27"/>
      <c r="G12" s="5"/>
      <c r="H12" s="5">
        <v>1772</v>
      </c>
      <c r="I12" s="27"/>
      <c r="J12" s="5"/>
      <c r="K12" s="34">
        <f t="shared" si="1"/>
        <v>3272</v>
      </c>
      <c r="L12" s="5">
        <v>886</v>
      </c>
      <c r="M12" s="27"/>
      <c r="N12" s="5"/>
      <c r="O12" s="5">
        <f t="shared" si="0"/>
        <v>2386</v>
      </c>
      <c r="P12" s="34" t="s">
        <v>12</v>
      </c>
      <c r="Q12" s="4"/>
    </row>
    <row r="13" spans="1:17" ht="15">
      <c r="A13" s="6">
        <f t="shared" si="2"/>
        <v>10</v>
      </c>
      <c r="B13" s="4"/>
      <c r="C13" s="4"/>
      <c r="D13" s="31" t="s">
        <v>40</v>
      </c>
      <c r="E13" s="5">
        <v>1200</v>
      </c>
      <c r="F13" s="27"/>
      <c r="G13" s="5"/>
      <c r="H13" s="5">
        <v>950</v>
      </c>
      <c r="I13" s="27"/>
      <c r="J13" s="5"/>
      <c r="K13" s="34">
        <f t="shared" si="1"/>
        <v>2150</v>
      </c>
      <c r="L13" s="5"/>
      <c r="M13" s="27"/>
      <c r="N13" s="5"/>
      <c r="O13" s="5">
        <f t="shared" si="0"/>
        <v>2150</v>
      </c>
      <c r="P13" s="34" t="s">
        <v>6</v>
      </c>
      <c r="Q13" s="4"/>
    </row>
    <row r="14" spans="1:17" s="16" customFormat="1" ht="15">
      <c r="A14" s="16">
        <f t="shared" si="2"/>
        <v>11</v>
      </c>
      <c r="B14" s="17"/>
      <c r="C14" s="17"/>
      <c r="D14" s="29" t="s">
        <v>28</v>
      </c>
      <c r="E14" s="18">
        <v>0</v>
      </c>
      <c r="F14" s="26"/>
      <c r="G14" s="18"/>
      <c r="H14" s="18">
        <v>885</v>
      </c>
      <c r="I14" s="26"/>
      <c r="J14" s="18"/>
      <c r="K14" s="30">
        <f t="shared" si="1"/>
        <v>885</v>
      </c>
      <c r="L14" s="18"/>
      <c r="M14" s="26">
        <v>42581</v>
      </c>
      <c r="N14" s="18"/>
      <c r="O14" s="18">
        <f t="shared" si="0"/>
        <v>885</v>
      </c>
      <c r="P14" s="30" t="s">
        <v>44</v>
      </c>
      <c r="Q14" s="17"/>
    </row>
    <row r="15" spans="1:17" s="10" customFormat="1" ht="15">
      <c r="A15" s="10">
        <f t="shared" si="2"/>
        <v>12</v>
      </c>
      <c r="B15" s="11"/>
      <c r="C15" s="11"/>
      <c r="D15" s="11" t="s">
        <v>28</v>
      </c>
      <c r="E15" s="12">
        <v>1200</v>
      </c>
      <c r="F15" s="25"/>
      <c r="G15" s="12" t="s">
        <v>14</v>
      </c>
      <c r="H15" s="12">
        <v>1722.59</v>
      </c>
      <c r="I15" s="25"/>
      <c r="J15" s="12" t="s">
        <v>14</v>
      </c>
      <c r="K15" s="12">
        <f t="shared" si="1"/>
        <v>2922.59</v>
      </c>
      <c r="L15" s="12">
        <v>861.29</v>
      </c>
      <c r="M15" s="25"/>
      <c r="N15" s="12" t="s">
        <v>14</v>
      </c>
      <c r="O15" s="12">
        <f t="shared" si="0"/>
        <v>2061.3</v>
      </c>
      <c r="P15" s="12" t="s">
        <v>13</v>
      </c>
      <c r="Q15" s="11" t="s">
        <v>14</v>
      </c>
    </row>
    <row r="16" spans="1:17" ht="15">
      <c r="A16" s="6">
        <f t="shared" si="2"/>
        <v>13</v>
      </c>
      <c r="B16" s="4"/>
      <c r="C16" s="4"/>
      <c r="D16" s="31" t="s">
        <v>25</v>
      </c>
      <c r="E16" s="5">
        <v>1200</v>
      </c>
      <c r="F16" s="27"/>
      <c r="G16" s="5"/>
      <c r="H16" s="5">
        <v>1441</v>
      </c>
      <c r="I16" s="27"/>
      <c r="J16" s="5"/>
      <c r="K16" s="34">
        <f t="shared" si="1"/>
        <v>2641</v>
      </c>
      <c r="L16" s="5">
        <v>720</v>
      </c>
      <c r="M16" s="27"/>
      <c r="N16" s="5"/>
      <c r="O16" s="5">
        <f t="shared" si="0"/>
        <v>1921</v>
      </c>
      <c r="P16" s="34" t="s">
        <v>7</v>
      </c>
      <c r="Q16" s="4"/>
    </row>
    <row r="17" spans="1:17" ht="15">
      <c r="A17" s="6">
        <f t="shared" si="2"/>
        <v>14</v>
      </c>
      <c r="B17" s="4"/>
      <c r="C17" s="4"/>
      <c r="D17" s="31" t="s">
        <v>28</v>
      </c>
      <c r="E17" s="5">
        <v>1200</v>
      </c>
      <c r="F17" s="27">
        <v>42577</v>
      </c>
      <c r="G17" s="5"/>
      <c r="H17" s="5">
        <v>1895</v>
      </c>
      <c r="I17" s="27"/>
      <c r="J17" s="5"/>
      <c r="K17" s="34">
        <f t="shared" si="1"/>
        <v>3095</v>
      </c>
      <c r="L17" s="5">
        <f>SUM(H17/2)</f>
        <v>947.5</v>
      </c>
      <c r="M17" s="27"/>
      <c r="N17" s="5"/>
      <c r="O17" s="5">
        <f t="shared" si="0"/>
        <v>2147.5</v>
      </c>
      <c r="P17" s="34" t="s">
        <v>44</v>
      </c>
      <c r="Q17" s="4"/>
    </row>
    <row r="18" spans="1:17" ht="15">
      <c r="A18" s="6">
        <f t="shared" si="2"/>
        <v>15</v>
      </c>
      <c r="B18" s="4"/>
      <c r="C18" s="4"/>
      <c r="D18" s="31" t="s">
        <v>53</v>
      </c>
      <c r="E18" s="5">
        <v>2000</v>
      </c>
      <c r="F18" s="27"/>
      <c r="G18" s="5"/>
      <c r="H18" s="5">
        <v>3560</v>
      </c>
      <c r="I18" s="27"/>
      <c r="J18" s="5"/>
      <c r="K18" s="34">
        <f t="shared" si="1"/>
        <v>5560</v>
      </c>
      <c r="L18" s="5"/>
      <c r="M18" s="27"/>
      <c r="N18" s="5"/>
      <c r="O18" s="5">
        <f t="shared" si="0"/>
        <v>5560</v>
      </c>
      <c r="P18" s="34" t="s">
        <v>12</v>
      </c>
      <c r="Q18" s="4"/>
    </row>
    <row r="19" spans="1:17" s="16" customFormat="1" ht="15">
      <c r="A19" s="16">
        <f t="shared" si="2"/>
        <v>16</v>
      </c>
      <c r="B19" s="17"/>
      <c r="C19" s="17"/>
      <c r="D19" s="29" t="s">
        <v>28</v>
      </c>
      <c r="E19" s="18">
        <v>1500</v>
      </c>
      <c r="F19" s="26">
        <v>42563</v>
      </c>
      <c r="G19" s="18" t="s">
        <v>14</v>
      </c>
      <c r="H19" s="18">
        <v>1473.47</v>
      </c>
      <c r="I19" s="26"/>
      <c r="J19" s="18"/>
      <c r="K19" s="30">
        <f t="shared" si="1"/>
        <v>2973.4700000000003</v>
      </c>
      <c r="L19" s="18">
        <v>736.735</v>
      </c>
      <c r="M19" s="26">
        <v>42563</v>
      </c>
      <c r="N19" s="18"/>
      <c r="O19" s="18">
        <f t="shared" si="0"/>
        <v>2236.735</v>
      </c>
      <c r="P19" s="30" t="s">
        <v>44</v>
      </c>
      <c r="Q19" s="17"/>
    </row>
    <row r="20" spans="1:17" ht="15">
      <c r="A20" s="6">
        <f t="shared" si="2"/>
        <v>17</v>
      </c>
      <c r="B20" s="4"/>
      <c r="C20" s="4"/>
      <c r="D20" s="31" t="s">
        <v>40</v>
      </c>
      <c r="E20" s="5">
        <v>1200</v>
      </c>
      <c r="F20" s="27">
        <v>42581</v>
      </c>
      <c r="G20" s="5"/>
      <c r="H20" s="5">
        <v>1238</v>
      </c>
      <c r="I20" s="27"/>
      <c r="J20" s="5"/>
      <c r="K20" s="34">
        <f t="shared" si="1"/>
        <v>2438</v>
      </c>
      <c r="L20" s="5">
        <v>619</v>
      </c>
      <c r="M20" s="27"/>
      <c r="N20" s="5"/>
      <c r="O20" s="5">
        <f t="shared" si="0"/>
        <v>1819</v>
      </c>
      <c r="P20" s="34" t="s">
        <v>7</v>
      </c>
      <c r="Q20" s="4"/>
    </row>
    <row r="21" spans="1:17" ht="15">
      <c r="A21" s="6">
        <f t="shared" si="2"/>
        <v>18</v>
      </c>
      <c r="B21" s="4"/>
      <c r="C21" s="4"/>
      <c r="D21" s="31" t="s">
        <v>54</v>
      </c>
      <c r="E21" s="5">
        <v>1500</v>
      </c>
      <c r="F21" s="27"/>
      <c r="G21" s="5"/>
      <c r="H21" s="5"/>
      <c r="I21" s="27"/>
      <c r="J21" s="5"/>
      <c r="K21" s="34">
        <f t="shared" si="1"/>
        <v>1500</v>
      </c>
      <c r="L21" s="5"/>
      <c r="M21" s="27"/>
      <c r="N21" s="5"/>
      <c r="O21" s="5">
        <f t="shared" si="0"/>
        <v>1500</v>
      </c>
      <c r="P21" s="34" t="s">
        <v>6</v>
      </c>
      <c r="Q21" s="4"/>
    </row>
    <row r="22" spans="1:17" ht="15">
      <c r="A22" s="6">
        <f t="shared" si="2"/>
        <v>19</v>
      </c>
      <c r="B22" s="4"/>
      <c r="C22" s="4"/>
      <c r="D22" s="31" t="s">
        <v>28</v>
      </c>
      <c r="E22" s="5">
        <v>1500</v>
      </c>
      <c r="F22" s="27"/>
      <c r="G22" s="5"/>
      <c r="H22" s="5">
        <v>1500</v>
      </c>
      <c r="I22" s="27"/>
      <c r="J22" s="5"/>
      <c r="K22" s="34">
        <f t="shared" si="1"/>
        <v>3000</v>
      </c>
      <c r="L22" s="5"/>
      <c r="M22" s="27"/>
      <c r="N22" s="5"/>
      <c r="O22" s="5">
        <f t="shared" si="0"/>
        <v>3000</v>
      </c>
      <c r="P22" s="34" t="s">
        <v>6</v>
      </c>
      <c r="Q22" s="4"/>
    </row>
    <row r="23" spans="1:17" ht="15">
      <c r="A23" s="6">
        <f t="shared" si="2"/>
        <v>20</v>
      </c>
      <c r="B23" s="4"/>
      <c r="C23" s="4"/>
      <c r="D23" s="31" t="s">
        <v>28</v>
      </c>
      <c r="E23" s="5">
        <v>1200</v>
      </c>
      <c r="F23" s="27">
        <v>42581</v>
      </c>
      <c r="G23" s="5"/>
      <c r="H23" s="5">
        <v>2667</v>
      </c>
      <c r="I23" s="27"/>
      <c r="J23" s="5"/>
      <c r="K23" s="34">
        <f t="shared" si="1"/>
        <v>3867</v>
      </c>
      <c r="L23" s="5">
        <v>1333</v>
      </c>
      <c r="M23" s="27"/>
      <c r="N23" s="5"/>
      <c r="O23" s="5">
        <f t="shared" si="0"/>
        <v>2534</v>
      </c>
      <c r="P23" s="34" t="s">
        <v>44</v>
      </c>
      <c r="Q23" s="4"/>
    </row>
    <row r="24" spans="1:17" ht="15">
      <c r="A24" s="6">
        <f t="shared" si="2"/>
        <v>21</v>
      </c>
      <c r="B24" s="4"/>
      <c r="C24" s="4"/>
      <c r="D24" s="31" t="s">
        <v>40</v>
      </c>
      <c r="E24" s="5">
        <v>2500</v>
      </c>
      <c r="F24" s="27">
        <v>42581</v>
      </c>
      <c r="G24" s="5"/>
      <c r="H24" s="5">
        <v>3269</v>
      </c>
      <c r="I24" s="27"/>
      <c r="J24" s="5"/>
      <c r="K24" s="34">
        <f t="shared" si="1"/>
        <v>5769</v>
      </c>
      <c r="L24" s="5"/>
      <c r="M24" s="27"/>
      <c r="N24" s="5"/>
      <c r="O24" s="5">
        <f t="shared" si="0"/>
        <v>5769</v>
      </c>
      <c r="P24" s="34" t="s">
        <v>13</v>
      </c>
      <c r="Q24" s="4"/>
    </row>
    <row r="25" spans="1:17" ht="15">
      <c r="A25" s="6">
        <f t="shared" si="2"/>
        <v>22</v>
      </c>
      <c r="B25" s="4"/>
      <c r="C25" s="4"/>
      <c r="D25" s="31" t="s">
        <v>29</v>
      </c>
      <c r="E25" s="5">
        <v>1200</v>
      </c>
      <c r="F25" s="27">
        <v>42581</v>
      </c>
      <c r="G25" s="5"/>
      <c r="H25" s="5">
        <v>808.79</v>
      </c>
      <c r="I25" s="27"/>
      <c r="J25" s="5"/>
      <c r="K25" s="34">
        <f t="shared" si="1"/>
        <v>2008.79</v>
      </c>
      <c r="L25" s="5"/>
      <c r="M25" s="27"/>
      <c r="N25" s="5"/>
      <c r="O25" s="5">
        <f t="shared" si="0"/>
        <v>2008.79</v>
      </c>
      <c r="P25" s="34" t="s">
        <v>44</v>
      </c>
      <c r="Q25" s="4"/>
    </row>
    <row r="26" spans="1:17" ht="15">
      <c r="A26" s="6">
        <f>SUM(A25+1)</f>
        <v>23</v>
      </c>
      <c r="B26" s="4"/>
      <c r="C26" s="4"/>
      <c r="D26" s="31" t="s">
        <v>28</v>
      </c>
      <c r="E26" s="5">
        <v>1200</v>
      </c>
      <c r="F26" s="27">
        <v>42581</v>
      </c>
      <c r="G26" s="5"/>
      <c r="H26" s="5">
        <v>641.13</v>
      </c>
      <c r="I26" s="27"/>
      <c r="J26" s="5"/>
      <c r="K26" s="34">
        <f t="shared" si="1"/>
        <v>1841.13</v>
      </c>
      <c r="L26" s="5">
        <v>320.565</v>
      </c>
      <c r="M26" s="27"/>
      <c r="N26" s="5"/>
      <c r="O26" s="5">
        <f t="shared" si="0"/>
        <v>1520.565</v>
      </c>
      <c r="P26" s="34" t="s">
        <v>17</v>
      </c>
      <c r="Q26" s="4"/>
    </row>
    <row r="27" spans="1:17" ht="15">
      <c r="A27" s="6">
        <f t="shared" si="2"/>
        <v>24</v>
      </c>
      <c r="B27" s="4"/>
      <c r="C27" s="4"/>
      <c r="D27" s="31" t="s">
        <v>29</v>
      </c>
      <c r="E27" s="5">
        <v>900</v>
      </c>
      <c r="F27" s="27">
        <v>42581</v>
      </c>
      <c r="G27" s="5"/>
      <c r="H27" s="5">
        <v>627.17</v>
      </c>
      <c r="I27" s="27"/>
      <c r="J27" s="5"/>
      <c r="K27" s="34">
        <f t="shared" si="1"/>
        <v>1527.17</v>
      </c>
      <c r="L27" s="5">
        <v>313.6</v>
      </c>
      <c r="M27" s="27"/>
      <c r="N27" s="5"/>
      <c r="O27" s="5">
        <f t="shared" si="0"/>
        <v>1213.5700000000002</v>
      </c>
      <c r="P27" s="34" t="s">
        <v>46</v>
      </c>
      <c r="Q27" s="4"/>
    </row>
    <row r="28" spans="1:17" ht="15">
      <c r="A28" s="6">
        <f t="shared" si="2"/>
        <v>25</v>
      </c>
      <c r="B28" s="4"/>
      <c r="C28" s="4"/>
      <c r="D28" s="31" t="s">
        <v>28</v>
      </c>
      <c r="E28" s="5">
        <v>1200</v>
      </c>
      <c r="F28" s="27">
        <v>42581</v>
      </c>
      <c r="G28" s="5"/>
      <c r="H28" s="5">
        <v>582.54</v>
      </c>
      <c r="I28" s="27"/>
      <c r="J28" s="5"/>
      <c r="K28" s="34">
        <f t="shared" si="1"/>
        <v>1782.54</v>
      </c>
      <c r="L28" s="5">
        <v>291.27</v>
      </c>
      <c r="M28" s="27"/>
      <c r="N28" s="5"/>
      <c r="O28" s="5">
        <f t="shared" si="0"/>
        <v>1491.27</v>
      </c>
      <c r="P28" s="34" t="s">
        <v>17</v>
      </c>
      <c r="Q28" s="4"/>
    </row>
    <row r="29" spans="1:17" ht="15">
      <c r="A29" s="6">
        <f t="shared" si="2"/>
        <v>26</v>
      </c>
      <c r="B29" s="4"/>
      <c r="C29" s="4"/>
      <c r="D29" s="31" t="s">
        <v>29</v>
      </c>
      <c r="E29" s="5">
        <v>1500</v>
      </c>
      <c r="F29" s="27">
        <v>42577</v>
      </c>
      <c r="G29" s="5"/>
      <c r="H29" s="5">
        <v>2377.24</v>
      </c>
      <c r="I29" s="27"/>
      <c r="J29" s="5"/>
      <c r="K29" s="34">
        <f t="shared" si="1"/>
        <v>3877.24</v>
      </c>
      <c r="L29" s="5"/>
      <c r="M29" s="27"/>
      <c r="N29" s="5"/>
      <c r="O29" s="5">
        <f t="shared" si="0"/>
        <v>3877.24</v>
      </c>
      <c r="P29" s="34" t="s">
        <v>7</v>
      </c>
      <c r="Q29" s="4"/>
    </row>
    <row r="30" spans="1:17" ht="15">
      <c r="A30" s="6">
        <f t="shared" si="2"/>
        <v>27</v>
      </c>
      <c r="B30" s="4"/>
      <c r="C30" s="4"/>
      <c r="D30" s="31" t="s">
        <v>40</v>
      </c>
      <c r="E30" s="5">
        <v>1000</v>
      </c>
      <c r="F30" s="27">
        <v>42581</v>
      </c>
      <c r="G30" s="5"/>
      <c r="H30" s="5">
        <v>895.81</v>
      </c>
      <c r="I30" s="27"/>
      <c r="J30" s="5"/>
      <c r="K30" s="34">
        <f t="shared" si="1"/>
        <v>1895.81</v>
      </c>
      <c r="L30" s="5">
        <v>447.9</v>
      </c>
      <c r="M30" s="27"/>
      <c r="N30" s="5"/>
      <c r="O30" s="5">
        <f t="shared" si="0"/>
        <v>1447.9099999999999</v>
      </c>
      <c r="P30" s="34" t="s">
        <v>17</v>
      </c>
      <c r="Q30" s="4"/>
    </row>
    <row r="31" spans="1:17" ht="15">
      <c r="A31" s="6">
        <f t="shared" si="2"/>
        <v>28</v>
      </c>
      <c r="B31" s="4"/>
      <c r="C31" s="4"/>
      <c r="D31" s="31" t="s">
        <v>55</v>
      </c>
      <c r="E31" s="5">
        <v>1500</v>
      </c>
      <c r="F31" s="27">
        <v>42581</v>
      </c>
      <c r="G31" s="5"/>
      <c r="H31" s="5"/>
      <c r="I31" s="27"/>
      <c r="J31" s="5"/>
      <c r="K31" s="34">
        <f t="shared" si="1"/>
        <v>1500</v>
      </c>
      <c r="L31" s="5"/>
      <c r="M31" s="27"/>
      <c r="N31" s="5"/>
      <c r="O31" s="5">
        <f t="shared" si="0"/>
        <v>1500</v>
      </c>
      <c r="P31" s="34" t="s">
        <v>44</v>
      </c>
      <c r="Q31" s="4"/>
    </row>
    <row r="32" spans="1:17" ht="15">
      <c r="A32" s="6">
        <f t="shared" si="2"/>
        <v>29</v>
      </c>
      <c r="B32" s="4"/>
      <c r="C32" s="4"/>
      <c r="D32" s="31" t="s">
        <v>28</v>
      </c>
      <c r="E32" s="5">
        <v>1200</v>
      </c>
      <c r="F32" s="27">
        <v>42581</v>
      </c>
      <c r="G32" s="5"/>
      <c r="H32" s="5">
        <v>1736.96</v>
      </c>
      <c r="I32" s="27">
        <v>42584</v>
      </c>
      <c r="J32" s="5"/>
      <c r="K32" s="34">
        <f t="shared" si="1"/>
        <v>2936.96</v>
      </c>
      <c r="L32" s="5"/>
      <c r="M32" s="27"/>
      <c r="N32" s="5"/>
      <c r="O32" s="5">
        <f t="shared" si="0"/>
        <v>2936.96</v>
      </c>
      <c r="P32" s="34" t="s">
        <v>7</v>
      </c>
      <c r="Q32" s="4"/>
    </row>
    <row r="33" spans="1:17" ht="15">
      <c r="A33" s="6">
        <f t="shared" si="2"/>
        <v>30</v>
      </c>
      <c r="B33" s="4"/>
      <c r="C33" s="4"/>
      <c r="D33" s="31" t="s">
        <v>40</v>
      </c>
      <c r="E33" s="5">
        <v>1000</v>
      </c>
      <c r="F33" s="27">
        <v>42581</v>
      </c>
      <c r="G33" s="5"/>
      <c r="H33" s="5">
        <v>1246.26</v>
      </c>
      <c r="I33" s="27"/>
      <c r="J33" s="5"/>
      <c r="K33" s="34">
        <f t="shared" si="1"/>
        <v>2246.26</v>
      </c>
      <c r="L33" s="5">
        <v>623.13</v>
      </c>
      <c r="M33" s="27"/>
      <c r="N33" s="5"/>
      <c r="O33" s="5">
        <f t="shared" si="0"/>
        <v>1623.13</v>
      </c>
      <c r="P33" s="34" t="s">
        <v>44</v>
      </c>
      <c r="Q33" s="4"/>
    </row>
    <row r="34" spans="1:17" ht="15">
      <c r="A34" s="6">
        <f t="shared" si="2"/>
        <v>31</v>
      </c>
      <c r="B34" s="4"/>
      <c r="C34" s="1"/>
      <c r="D34" s="31" t="s">
        <v>40</v>
      </c>
      <c r="E34" s="5">
        <v>500</v>
      </c>
      <c r="F34" s="27">
        <v>42581</v>
      </c>
      <c r="G34" s="5"/>
      <c r="H34" s="5">
        <v>393.34</v>
      </c>
      <c r="I34" s="27"/>
      <c r="J34" s="5"/>
      <c r="K34" s="34">
        <f t="shared" si="1"/>
        <v>893.3399999999999</v>
      </c>
      <c r="L34" s="5">
        <v>196.67</v>
      </c>
      <c r="M34" s="27"/>
      <c r="N34" s="5"/>
      <c r="O34" s="5">
        <f t="shared" si="0"/>
        <v>696.67</v>
      </c>
      <c r="P34" s="34" t="s">
        <v>44</v>
      </c>
      <c r="Q34" s="4"/>
    </row>
    <row r="35" spans="1:17" ht="15">
      <c r="A35" s="6">
        <f t="shared" si="2"/>
        <v>32</v>
      </c>
      <c r="B35" s="4"/>
      <c r="C35" s="4"/>
      <c r="D35" s="31" t="s">
        <v>40</v>
      </c>
      <c r="E35" s="5">
        <v>1200</v>
      </c>
      <c r="F35" s="27">
        <v>42581</v>
      </c>
      <c r="G35" s="5"/>
      <c r="H35" s="5">
        <v>1283.37</v>
      </c>
      <c r="I35" s="27"/>
      <c r="J35" s="5"/>
      <c r="K35" s="34">
        <f t="shared" si="1"/>
        <v>2483.37</v>
      </c>
      <c r="L35" s="5">
        <v>250</v>
      </c>
      <c r="M35" s="27"/>
      <c r="N35" s="5"/>
      <c r="O35" s="5">
        <f t="shared" si="0"/>
        <v>2233.37</v>
      </c>
      <c r="P35" s="34" t="s">
        <v>6</v>
      </c>
      <c r="Q35" s="4"/>
    </row>
    <row r="36" spans="1:17" ht="15">
      <c r="A36" s="6">
        <f t="shared" si="2"/>
        <v>33</v>
      </c>
      <c r="B36" s="4"/>
      <c r="C36" s="4"/>
      <c r="D36" s="31" t="s">
        <v>29</v>
      </c>
      <c r="E36" s="5">
        <v>1200</v>
      </c>
      <c r="F36" s="27">
        <v>42581</v>
      </c>
      <c r="G36" s="5"/>
      <c r="H36" s="5">
        <v>1222.02</v>
      </c>
      <c r="I36" s="27"/>
      <c r="J36" s="5"/>
      <c r="K36" s="34">
        <f t="shared" si="1"/>
        <v>2422.02</v>
      </c>
      <c r="L36" s="5">
        <v>611.01</v>
      </c>
      <c r="M36" s="27"/>
      <c r="N36" s="5"/>
      <c r="O36" s="5">
        <f t="shared" si="0"/>
        <v>1811.01</v>
      </c>
      <c r="P36" s="34" t="s">
        <v>17</v>
      </c>
      <c r="Q36" s="4"/>
    </row>
    <row r="37" spans="1:17" ht="15">
      <c r="A37" s="6">
        <f t="shared" si="2"/>
        <v>34</v>
      </c>
      <c r="B37" s="39"/>
      <c r="C37" s="39"/>
      <c r="D37" s="31"/>
      <c r="E37" s="38"/>
      <c r="F37" s="27"/>
      <c r="G37" s="38"/>
      <c r="H37" s="38"/>
      <c r="I37" s="27"/>
      <c r="J37" s="38"/>
      <c r="K37" s="34"/>
      <c r="L37" s="38"/>
      <c r="M37" s="27"/>
      <c r="N37" s="38"/>
      <c r="O37" s="38"/>
      <c r="P37" s="34"/>
      <c r="Q37" s="39"/>
    </row>
    <row r="38" spans="1:17" ht="15">
      <c r="A38" s="6">
        <f t="shared" si="2"/>
        <v>35</v>
      </c>
      <c r="B38" s="39"/>
      <c r="C38" s="39"/>
      <c r="D38" s="31"/>
      <c r="E38" s="38"/>
      <c r="F38" s="27"/>
      <c r="G38" s="38"/>
      <c r="H38" s="38"/>
      <c r="I38" s="27"/>
      <c r="J38" s="38"/>
      <c r="K38" s="34"/>
      <c r="L38" s="38"/>
      <c r="M38" s="27"/>
      <c r="N38" s="38"/>
      <c r="O38" s="38"/>
      <c r="P38" s="34"/>
      <c r="Q38" s="39"/>
    </row>
    <row r="39" spans="1:17" ht="15">
      <c r="A39" s="6">
        <f t="shared" si="2"/>
        <v>36</v>
      </c>
      <c r="B39" s="39"/>
      <c r="C39" s="39"/>
      <c r="D39" s="31"/>
      <c r="E39" s="38"/>
      <c r="F39" s="27"/>
      <c r="G39" s="38"/>
      <c r="H39" s="38"/>
      <c r="I39" s="27"/>
      <c r="J39" s="38"/>
      <c r="K39" s="34"/>
      <c r="L39" s="38"/>
      <c r="M39" s="27"/>
      <c r="N39" s="38"/>
      <c r="O39" s="38"/>
      <c r="P39" s="34"/>
      <c r="Q39" s="39"/>
    </row>
    <row r="40" spans="1:17" ht="15">
      <c r="A40" s="6">
        <f t="shared" si="2"/>
        <v>37</v>
      </c>
      <c r="B40" s="4"/>
      <c r="C40" s="4"/>
      <c r="D40" s="31"/>
      <c r="E40" s="32"/>
      <c r="F40" s="33"/>
      <c r="G40" s="32"/>
      <c r="H40" s="32"/>
      <c r="I40" s="33"/>
      <c r="J40" s="32"/>
      <c r="K40" s="34">
        <f t="shared" si="1"/>
        <v>0</v>
      </c>
      <c r="L40" s="5"/>
      <c r="M40" s="27"/>
      <c r="N40" s="5"/>
      <c r="O40" s="5">
        <f t="shared" si="0"/>
        <v>0</v>
      </c>
      <c r="P40" s="34"/>
      <c r="Q40" s="4"/>
    </row>
    <row r="41" spans="1:17" ht="15">
      <c r="A41" s="6">
        <f t="shared" si="2"/>
        <v>38</v>
      </c>
      <c r="B41" s="4"/>
      <c r="C41" s="4"/>
      <c r="D41" s="31"/>
      <c r="E41" s="32"/>
      <c r="F41" s="33"/>
      <c r="G41" s="32"/>
      <c r="H41" s="32"/>
      <c r="I41" s="33"/>
      <c r="J41" s="32"/>
      <c r="K41" s="34">
        <f t="shared" si="1"/>
        <v>0</v>
      </c>
      <c r="L41" s="5"/>
      <c r="M41" s="27"/>
      <c r="N41" s="5"/>
      <c r="O41" s="5">
        <f t="shared" si="0"/>
        <v>0</v>
      </c>
      <c r="P41" s="34"/>
      <c r="Q41" s="4"/>
    </row>
    <row r="42" spans="2:17" s="71" customFormat="1" ht="18.75">
      <c r="B42" s="72"/>
      <c r="C42" s="72"/>
      <c r="D42" s="72" t="s">
        <v>61</v>
      </c>
      <c r="E42" s="73">
        <f>SUM(E4:E41)</f>
        <v>38900</v>
      </c>
      <c r="F42" s="74"/>
      <c r="G42" s="73"/>
      <c r="H42" s="73">
        <f>SUM(H4:H41)</f>
        <v>44486.54999999999</v>
      </c>
      <c r="I42" s="85"/>
      <c r="J42" s="73"/>
      <c r="K42" s="75">
        <f t="shared" si="1"/>
        <v>83386.54999999999</v>
      </c>
      <c r="L42" s="73">
        <f>SUM(L4:L41)</f>
        <v>11539.16</v>
      </c>
      <c r="M42" s="74"/>
      <c r="N42" s="73"/>
      <c r="O42" s="75">
        <f>SUM(O4:O41)</f>
        <v>71847.38999999998</v>
      </c>
      <c r="P42" s="73"/>
      <c r="Q42" s="72"/>
    </row>
    <row r="43" spans="2:17" s="68" customFormat="1" ht="12.75">
      <c r="B43" s="80"/>
      <c r="C43" s="80"/>
      <c r="D43" s="108" t="s">
        <v>60</v>
      </c>
      <c r="E43" s="81"/>
      <c r="F43" s="82"/>
      <c r="G43" s="81"/>
      <c r="H43" s="109" t="s">
        <v>62</v>
      </c>
      <c r="I43" s="86"/>
      <c r="J43" s="81"/>
      <c r="K43" s="70" t="s">
        <v>63</v>
      </c>
      <c r="L43" s="69" t="s">
        <v>64</v>
      </c>
      <c r="M43" s="82"/>
      <c r="N43" s="81"/>
      <c r="O43" s="110" t="s">
        <v>65</v>
      </c>
      <c r="P43" s="81"/>
      <c r="Q43" s="80"/>
    </row>
    <row r="44" spans="2:16" s="111" customFormat="1" ht="21">
      <c r="B44" s="111" t="s">
        <v>56</v>
      </c>
      <c r="C44" s="111">
        <f>COUNTA(B4:B41)</f>
        <v>0</v>
      </c>
      <c r="D44" s="113" t="s">
        <v>66</v>
      </c>
      <c r="E44" s="114">
        <f>SUMPRODUCT((G4:G41&lt;&gt;"")*E4:E41)</f>
        <v>10300</v>
      </c>
      <c r="F44" s="115"/>
      <c r="G44" s="116"/>
      <c r="H44" s="114" t="s">
        <v>67</v>
      </c>
      <c r="I44" s="120">
        <f>SUMPRODUCT((K4:K41&lt;&gt;"")*I4:I41)</f>
        <v>42584</v>
      </c>
      <c r="J44" s="120" t="e">
        <f>SUMPRODUCT((L4:L41&lt;&gt;"")*J4:J41)</f>
        <v>#VALUE!</v>
      </c>
      <c r="K44" s="114" t="s">
        <v>67</v>
      </c>
      <c r="L44" s="114">
        <f>SUMPRODUCT((N4:N41&lt;&gt;"")*L4:L41)</f>
        <v>1385.29</v>
      </c>
      <c r="M44" s="119" t="s">
        <v>68</v>
      </c>
      <c r="N44" s="119"/>
      <c r="O44" s="112">
        <f>SUMPRODUCT((Q4:Q41&lt;&gt;"")*O4:O41)</f>
        <v>6415.28</v>
      </c>
      <c r="P44" s="117"/>
    </row>
    <row r="45" spans="2:16" s="98" customFormat="1" ht="12.75">
      <c r="B45" s="98" t="s">
        <v>69</v>
      </c>
      <c r="C45" s="102">
        <f>COUNTA(G4:G41)</f>
        <v>9</v>
      </c>
      <c r="D45" s="118" t="e">
        <f>SUM(C45/C44)</f>
        <v>#DIV/0!</v>
      </c>
      <c r="E45" s="99"/>
      <c r="F45" s="100"/>
      <c r="G45" s="101"/>
      <c r="H45" s="101"/>
      <c r="I45" s="100"/>
      <c r="J45" s="101"/>
      <c r="K45" s="101"/>
      <c r="L45" s="101"/>
      <c r="M45" s="100"/>
      <c r="N45" s="100"/>
      <c r="O45" s="97"/>
      <c r="P45" s="102"/>
    </row>
    <row r="46" spans="2:16" s="98" customFormat="1" ht="12.75">
      <c r="B46" s="98" t="s">
        <v>70</v>
      </c>
      <c r="C46" s="102">
        <f>COUNTA(J4:J42)</f>
        <v>4</v>
      </c>
      <c r="D46" s="118" t="e">
        <f>SUM(C46/C44)</f>
        <v>#DIV/0!</v>
      </c>
      <c r="E46" s="99"/>
      <c r="F46" s="100"/>
      <c r="G46" s="101"/>
      <c r="H46" s="101"/>
      <c r="I46" s="100"/>
      <c r="J46" s="101"/>
      <c r="K46" s="101"/>
      <c r="L46" s="101"/>
      <c r="M46" s="100"/>
      <c r="N46" s="100"/>
      <c r="O46" s="97"/>
      <c r="P46" s="102"/>
    </row>
    <row r="47" spans="2:16" s="98" customFormat="1" ht="12.75">
      <c r="B47" s="98" t="s">
        <v>71</v>
      </c>
      <c r="C47" s="102">
        <f>COUNTA(N4:N42)</f>
        <v>3</v>
      </c>
      <c r="D47" s="118" t="e">
        <f>SUM(C47/C44)</f>
        <v>#DIV/0!</v>
      </c>
      <c r="E47" s="99"/>
      <c r="F47" s="100"/>
      <c r="G47" s="101"/>
      <c r="H47" s="101"/>
      <c r="I47" s="100"/>
      <c r="J47" s="101"/>
      <c r="K47" s="101"/>
      <c r="L47" s="101"/>
      <c r="M47" s="100"/>
      <c r="N47" s="100"/>
      <c r="O47" s="97"/>
      <c r="P47" s="102"/>
    </row>
    <row r="48" spans="2:16" s="103" customFormat="1" ht="12.75">
      <c r="B48" s="103" t="s">
        <v>72</v>
      </c>
      <c r="C48" s="107">
        <f>COUNTA(Q4:Q42)</f>
        <v>4</v>
      </c>
      <c r="D48" s="118" t="e">
        <f>SUM(C48/C44)</f>
        <v>#DIV/0!</v>
      </c>
      <c r="E48" s="104"/>
      <c r="F48" s="105"/>
      <c r="G48" s="106"/>
      <c r="H48" s="106"/>
      <c r="I48" s="105"/>
      <c r="J48" s="106"/>
      <c r="K48" s="106"/>
      <c r="L48" s="106"/>
      <c r="M48" s="105"/>
      <c r="N48" s="105"/>
      <c r="O48" s="84"/>
      <c r="P48" s="107"/>
    </row>
    <row r="49" spans="15:16" ht="15">
      <c r="O49" s="35"/>
      <c r="P49" s="40"/>
    </row>
    <row r="50" spans="2:16" s="77" customFormat="1" ht="15">
      <c r="B50" s="77" t="s">
        <v>40</v>
      </c>
      <c r="C50" s="77">
        <f>COUNTIF(D4:D41,B50)</f>
        <v>11</v>
      </c>
      <c r="D50" s="76" t="s">
        <v>7</v>
      </c>
      <c r="E50" s="125">
        <f>_xlfn.COUNTIFS(P4:P41,D50)</f>
        <v>7</v>
      </c>
      <c r="F50" s="125"/>
      <c r="G50" s="78"/>
      <c r="H50" s="78"/>
      <c r="I50" s="79"/>
      <c r="J50" s="78"/>
      <c r="K50" s="78"/>
      <c r="L50" s="78"/>
      <c r="M50" s="79"/>
      <c r="N50" s="78"/>
      <c r="O50" s="78"/>
      <c r="P50" s="78"/>
    </row>
    <row r="51" spans="1:17" ht="15">
      <c r="A51" s="42" t="s">
        <v>59</v>
      </c>
      <c r="B51" s="43" t="s">
        <v>40</v>
      </c>
      <c r="C51" s="43" t="s">
        <v>28</v>
      </c>
      <c r="D51" s="48" t="s">
        <v>29</v>
      </c>
      <c r="E51" s="123" t="s">
        <v>24</v>
      </c>
      <c r="F51" s="123"/>
      <c r="G51" s="44"/>
      <c r="H51" s="43" t="s">
        <v>11</v>
      </c>
      <c r="I51" s="87"/>
      <c r="J51" s="44"/>
      <c r="K51" s="43" t="s">
        <v>25</v>
      </c>
      <c r="L51" s="122" t="s">
        <v>26</v>
      </c>
      <c r="M51" s="122"/>
      <c r="N51" s="44"/>
      <c r="O51" s="43" t="s">
        <v>30</v>
      </c>
      <c r="P51" s="45" t="s">
        <v>30</v>
      </c>
      <c r="Q51" s="36"/>
    </row>
    <row r="52" spans="1:17" ht="15">
      <c r="A52" s="51" t="s">
        <v>58</v>
      </c>
      <c r="B52" s="52">
        <f>_xlfn.COUNTIFS($D4:$D41,B51)</f>
        <v>11</v>
      </c>
      <c r="C52" s="52">
        <f>_xlfn.COUNTIFS($D4:$D41,C51)</f>
        <v>12</v>
      </c>
      <c r="D52" s="52">
        <f>_xlfn.COUNTIFS($D4:$D41,D51)</f>
        <v>4</v>
      </c>
      <c r="E52" s="121">
        <f>_xlfn.COUNTIFS($D4:$D41,E51)</f>
        <v>0</v>
      </c>
      <c r="F52" s="121"/>
      <c r="G52" s="53"/>
      <c r="H52" s="52">
        <f>_xlfn.COUNTIFS($D4:$D41,H51)</f>
        <v>0</v>
      </c>
      <c r="I52" s="88"/>
      <c r="J52" s="53"/>
      <c r="K52" s="52">
        <f>_xlfn.COUNTIFS($D4:$D41,K51)</f>
        <v>2</v>
      </c>
      <c r="L52" s="121">
        <f>_xlfn.COUNTIFS($D4:$D41,L51)</f>
        <v>0</v>
      </c>
      <c r="M52" s="121"/>
      <c r="N52" s="53"/>
      <c r="O52" s="52">
        <f>_xlfn.COUNTIFS($D4:$D41,O51)</f>
        <v>0</v>
      </c>
      <c r="P52" s="121">
        <f>_xlfn.COUNTIFS($D4:$D41,P51)</f>
        <v>0</v>
      </c>
      <c r="Q52" s="121"/>
    </row>
    <row r="53" spans="1:17" s="57" customFormat="1" ht="15">
      <c r="A53" s="54" t="s">
        <v>57</v>
      </c>
      <c r="B53" s="55" t="e">
        <f>SUM(B52/C44)</f>
        <v>#DIV/0!</v>
      </c>
      <c r="C53" s="55" t="e">
        <f>SUM(C52/C44)</f>
        <v>#DIV/0!</v>
      </c>
      <c r="D53" s="55" t="e">
        <f>SUM(D52/C44)</f>
        <v>#DIV/0!</v>
      </c>
      <c r="E53" s="126" t="e">
        <f>SUM(E52/C44)</f>
        <v>#DIV/0!</v>
      </c>
      <c r="F53" s="127"/>
      <c r="G53" s="56"/>
      <c r="H53" s="55" t="e">
        <f>SUM(H52/C44)</f>
        <v>#DIV/0!</v>
      </c>
      <c r="I53" s="89"/>
      <c r="J53" s="56"/>
      <c r="K53" s="55" t="e">
        <f>SUM(K52/C44)</f>
        <v>#DIV/0!</v>
      </c>
      <c r="L53" s="126" t="e">
        <f>SUM(L52/C44)</f>
        <v>#DIV/0!</v>
      </c>
      <c r="M53" s="127"/>
      <c r="N53" s="56"/>
      <c r="O53" s="55" t="e">
        <f>SUM(O52/C44)</f>
        <v>#DIV/0!</v>
      </c>
      <c r="P53" s="124" t="e">
        <f>SUM(P52/C44)</f>
        <v>#DIV/0!</v>
      </c>
      <c r="Q53" s="124"/>
    </row>
    <row r="54" spans="1:17" ht="15">
      <c r="A54" s="42" t="s">
        <v>59</v>
      </c>
      <c r="B54" s="45" t="s">
        <v>30</v>
      </c>
      <c r="C54" s="43" t="s">
        <v>32</v>
      </c>
      <c r="D54" s="43" t="s">
        <v>33</v>
      </c>
      <c r="E54" s="122" t="s">
        <v>34</v>
      </c>
      <c r="F54" s="122"/>
      <c r="G54" s="46"/>
      <c r="H54" s="43" t="s">
        <v>35</v>
      </c>
      <c r="I54" s="85"/>
      <c r="J54" s="47"/>
      <c r="K54" s="43" t="s">
        <v>36</v>
      </c>
      <c r="L54" s="122" t="s">
        <v>37</v>
      </c>
      <c r="M54" s="122"/>
      <c r="N54" s="46"/>
      <c r="O54" s="43" t="s">
        <v>38</v>
      </c>
      <c r="P54" s="122" t="s">
        <v>39</v>
      </c>
      <c r="Q54" s="122"/>
    </row>
    <row r="55" spans="1:17" ht="15">
      <c r="A55" s="51" t="s">
        <v>58</v>
      </c>
      <c r="B55" s="52">
        <f>_xlfn.COUNTIFS($D4:$D41,B54)</f>
        <v>0</v>
      </c>
      <c r="C55" s="52">
        <f>_xlfn.COUNTIFS($D4:$D41,C54)</f>
        <v>0</v>
      </c>
      <c r="D55" s="52">
        <f>_xlfn.COUNTIFS($D4:$D44,D54)</f>
        <v>0</v>
      </c>
      <c r="E55" s="121">
        <f>_xlfn.COUNTIFS($D4:$D41,E54)</f>
        <v>0</v>
      </c>
      <c r="F55" s="121"/>
      <c r="G55" s="58"/>
      <c r="H55" s="52">
        <f>_xlfn.COUNTIFS($D4:$D41,H54)</f>
        <v>0</v>
      </c>
      <c r="I55" s="90"/>
      <c r="J55" s="58"/>
      <c r="K55" s="52">
        <f>_xlfn.COUNTIFS($D4:$D41,K54)</f>
        <v>0</v>
      </c>
      <c r="L55" s="121">
        <f>_xlfn.COUNTIFS($D4:$D41,L54)</f>
        <v>0</v>
      </c>
      <c r="M55" s="121"/>
      <c r="N55" s="58"/>
      <c r="O55" s="52">
        <f>_xlfn.COUNTIFS($D4:$D41,O54)</f>
        <v>0</v>
      </c>
      <c r="P55" s="121">
        <f>_xlfn.COUNTIFS($D2:$D41,P54)</f>
        <v>0</v>
      </c>
      <c r="Q55" s="121"/>
    </row>
    <row r="56" spans="1:17" s="40" customFormat="1" ht="15">
      <c r="A56" s="40" t="s">
        <v>57</v>
      </c>
      <c r="B56" s="37" t="e">
        <f>SUM(B55/C44)</f>
        <v>#DIV/0!</v>
      </c>
      <c r="C56" s="37" t="e">
        <f>SUM(C55/C44)</f>
        <v>#DIV/0!</v>
      </c>
      <c r="D56" s="37" t="e">
        <f>SUM(D55/C44)</f>
        <v>#DIV/0!</v>
      </c>
      <c r="E56" s="128" t="e">
        <f>SUM(E55/C44)</f>
        <v>#DIV/0!</v>
      </c>
      <c r="F56" s="128"/>
      <c r="G56" s="41"/>
      <c r="H56" s="37" t="e">
        <f>SUM(H55/C44)</f>
        <v>#DIV/0!</v>
      </c>
      <c r="I56" s="27"/>
      <c r="J56" s="41"/>
      <c r="K56" s="37" t="e">
        <f>SUM(K55/C44)</f>
        <v>#DIV/0!</v>
      </c>
      <c r="L56" s="128" t="e">
        <f>SUM(L55/C44)</f>
        <v>#DIV/0!</v>
      </c>
      <c r="M56" s="128"/>
      <c r="N56" s="41"/>
      <c r="O56" s="37" t="e">
        <f>SUM(O55/C44)</f>
        <v>#DIV/0!</v>
      </c>
      <c r="P56" s="128" t="e">
        <f>SUM(P55/C44)</f>
        <v>#DIV/0!</v>
      </c>
      <c r="Q56" s="128"/>
    </row>
    <row r="57" spans="1:17" ht="15">
      <c r="A57" s="42" t="s">
        <v>59</v>
      </c>
      <c r="B57" s="48" t="s">
        <v>41</v>
      </c>
      <c r="C57" s="48" t="s">
        <v>52</v>
      </c>
      <c r="D57" s="48" t="s">
        <v>53</v>
      </c>
      <c r="E57" s="123" t="s">
        <v>54</v>
      </c>
      <c r="F57" s="123"/>
      <c r="G57" s="49"/>
      <c r="H57" s="48" t="s">
        <v>55</v>
      </c>
      <c r="I57" s="91"/>
      <c r="J57" s="50"/>
      <c r="K57" s="48" t="s">
        <v>42</v>
      </c>
      <c r="L57" s="129"/>
      <c r="M57" s="129"/>
      <c r="P57" s="129"/>
      <c r="Q57" s="129"/>
    </row>
    <row r="58" spans="1:17" ht="15">
      <c r="A58" s="51" t="s">
        <v>58</v>
      </c>
      <c r="B58" s="52">
        <f>_xlfn.COUNTIFS($D4:$D41,B57)</f>
        <v>1</v>
      </c>
      <c r="C58" s="52">
        <f>_xlfn.COUNTIFS($D4:$D41,C57)</f>
        <v>0</v>
      </c>
      <c r="D58" s="52">
        <f>_xlfn.COUNTIFS($D4:$D41,D57)</f>
        <v>1</v>
      </c>
      <c r="E58" s="121">
        <f>_xlfn.COUNTIFS($D4:$D41,E57)</f>
        <v>1</v>
      </c>
      <c r="F58" s="121"/>
      <c r="G58" s="53"/>
      <c r="H58" s="52">
        <f>_xlfn.COUNTIFS($D4:$D41,H57)</f>
        <v>1</v>
      </c>
      <c r="I58" s="88"/>
      <c r="J58" s="53"/>
      <c r="K58" s="52">
        <f>_xlfn.COUNTIFS($D4:$D41,K57)</f>
        <v>0</v>
      </c>
      <c r="L58" s="129"/>
      <c r="M58" s="129"/>
      <c r="P58" s="129"/>
      <c r="Q58" s="129"/>
    </row>
    <row r="59" spans="1:17" s="40" customFormat="1" ht="15">
      <c r="A59" s="54" t="s">
        <v>57</v>
      </c>
      <c r="B59" s="55" t="e">
        <f>SUM(B58/C44)</f>
        <v>#DIV/0!</v>
      </c>
      <c r="C59" s="55" t="e">
        <f>SUM(C58/C44)</f>
        <v>#DIV/0!</v>
      </c>
      <c r="D59" s="55" t="e">
        <f>SUM(D58/C44)</f>
        <v>#DIV/0!</v>
      </c>
      <c r="E59" s="124" t="e">
        <f>SUM(E58/C44)</f>
        <v>#DIV/0!</v>
      </c>
      <c r="F59" s="124"/>
      <c r="G59" s="56"/>
      <c r="H59" s="55" t="e">
        <f>SUM(H58/C44)</f>
        <v>#DIV/0!</v>
      </c>
      <c r="I59" s="89"/>
      <c r="J59" s="56"/>
      <c r="K59" s="55" t="e">
        <f>SUM(K58/C44)</f>
        <v>#DIV/0!</v>
      </c>
      <c r="L59" s="136"/>
      <c r="M59" s="136"/>
      <c r="P59" s="136"/>
      <c r="Q59" s="136"/>
    </row>
    <row r="60" spans="5:17" ht="40.5" customHeight="1">
      <c r="E60" s="129"/>
      <c r="F60" s="129"/>
      <c r="L60" s="129"/>
      <c r="M60" s="129"/>
      <c r="P60" s="129"/>
      <c r="Q60" s="129"/>
    </row>
    <row r="61" spans="2:17" ht="15">
      <c r="B61" s="61" t="s">
        <v>7</v>
      </c>
      <c r="C61" s="61" t="s">
        <v>44</v>
      </c>
      <c r="D61" s="61" t="s">
        <v>12</v>
      </c>
      <c r="E61" s="130" t="s">
        <v>17</v>
      </c>
      <c r="F61" s="130"/>
      <c r="G61" s="47"/>
      <c r="H61" s="61" t="s">
        <v>6</v>
      </c>
      <c r="I61" s="85"/>
      <c r="J61" s="47"/>
      <c r="K61" s="61" t="s">
        <v>13</v>
      </c>
      <c r="L61" s="130" t="s">
        <v>45</v>
      </c>
      <c r="M61" s="130"/>
      <c r="N61" s="47"/>
      <c r="O61" s="61" t="s">
        <v>46</v>
      </c>
      <c r="P61" s="130" t="s">
        <v>47</v>
      </c>
      <c r="Q61" s="130"/>
    </row>
    <row r="62" spans="2:17" ht="15">
      <c r="B62" s="62">
        <f>_xlfn.COUNTIFS(P4:P41,B61)</f>
        <v>7</v>
      </c>
      <c r="C62" s="62">
        <f>_xlfn.COUNTIFS(P4:P41,C61)</f>
        <v>11</v>
      </c>
      <c r="D62" s="62">
        <f>_xlfn.COUNTIFS(P4:P41,D61)</f>
        <v>2</v>
      </c>
      <c r="E62" s="131">
        <f>_xlfn.COUNTIFS(P4:P41,E61)</f>
        <v>4</v>
      </c>
      <c r="F62" s="131"/>
      <c r="G62" s="63"/>
      <c r="H62" s="62">
        <f>_xlfn.COUNTIFS(P4:P41,H61)</f>
        <v>5</v>
      </c>
      <c r="I62" s="92"/>
      <c r="J62" s="65"/>
      <c r="K62" s="62">
        <f>_xlfn.COUNTIFS(P4:P41,K61)</f>
        <v>2</v>
      </c>
      <c r="L62" s="134">
        <f>_xlfn.COUNTIFS(P4:P41,L61)</f>
        <v>0</v>
      </c>
      <c r="M62" s="134"/>
      <c r="N62" s="63"/>
      <c r="O62" s="62">
        <f>_xlfn.COUNTIFS(P4:P41,O61)</f>
        <v>1</v>
      </c>
      <c r="P62" s="134">
        <f>_xlfn.COUNTIFS(P4:P41,P61)</f>
        <v>0</v>
      </c>
      <c r="Q62" s="134"/>
    </row>
    <row r="63" spans="2:17" s="54" customFormat="1" ht="15">
      <c r="B63" s="55" t="e">
        <f>SUM(B62/C44)</f>
        <v>#DIV/0!</v>
      </c>
      <c r="C63" s="55" t="e">
        <f>SUM(C62/C44)</f>
        <v>#DIV/0!</v>
      </c>
      <c r="D63" s="55" t="e">
        <f>SUM(D62/C44)</f>
        <v>#DIV/0!</v>
      </c>
      <c r="E63" s="124" t="e">
        <f>SUM(E62/C44)</f>
        <v>#DIV/0!</v>
      </c>
      <c r="F63" s="124"/>
      <c r="G63" s="64"/>
      <c r="H63" s="55" t="e">
        <f>SUM(H62/C44)</f>
        <v>#DIV/0!</v>
      </c>
      <c r="I63" s="93"/>
      <c r="J63" s="64"/>
      <c r="K63" s="55" t="e">
        <f>SUM(K62/C44)</f>
        <v>#DIV/0!</v>
      </c>
      <c r="L63" s="124" t="e">
        <f>SUM(L62/C44)</f>
        <v>#DIV/0!</v>
      </c>
      <c r="M63" s="124"/>
      <c r="N63" s="64"/>
      <c r="O63" s="55" t="e">
        <f>SUM(O62/C44)</f>
        <v>#DIV/0!</v>
      </c>
      <c r="P63" s="124" t="e">
        <f>SUM(P62/C44)</f>
        <v>#DIV/0!</v>
      </c>
      <c r="Q63" s="124"/>
    </row>
    <row r="64" spans="2:17" s="60" customFormat="1" ht="15">
      <c r="B64" s="61" t="s">
        <v>48</v>
      </c>
      <c r="C64" s="66"/>
      <c r="D64" s="67"/>
      <c r="E64" s="135"/>
      <c r="F64" s="135"/>
      <c r="G64" s="67"/>
      <c r="H64" s="67"/>
      <c r="I64" s="94"/>
      <c r="J64" s="67"/>
      <c r="K64" s="67"/>
      <c r="L64" s="135"/>
      <c r="M64" s="135"/>
      <c r="N64" s="67"/>
      <c r="O64" s="67"/>
      <c r="P64" s="135"/>
      <c r="Q64" s="135"/>
    </row>
    <row r="65" spans="2:17" s="51" customFormat="1" ht="15">
      <c r="B65" s="62">
        <f>_xlfn.COUNTIFS(P4:P41,B64)</f>
        <v>0</v>
      </c>
      <c r="E65" s="132"/>
      <c r="F65" s="132"/>
      <c r="G65" s="59"/>
      <c r="H65" s="59"/>
      <c r="I65" s="95"/>
      <c r="J65" s="59"/>
      <c r="K65" s="59"/>
      <c r="L65" s="132"/>
      <c r="M65" s="132"/>
      <c r="N65" s="59"/>
      <c r="O65" s="59"/>
      <c r="P65" s="132"/>
      <c r="Q65" s="132"/>
    </row>
    <row r="66" spans="2:17" s="54" customFormat="1" ht="15">
      <c r="B66" s="55" t="e">
        <f>SUM(B65/C44)</f>
        <v>#DIV/0!</v>
      </c>
      <c r="E66" s="133"/>
      <c r="F66" s="133"/>
      <c r="I66" s="96"/>
      <c r="L66" s="133"/>
      <c r="M66" s="133"/>
      <c r="P66" s="133"/>
      <c r="Q66" s="133"/>
    </row>
    <row r="67" spans="5:17" ht="15">
      <c r="E67" s="129"/>
      <c r="F67" s="129"/>
      <c r="L67" s="129"/>
      <c r="M67" s="129"/>
      <c r="P67" s="129"/>
      <c r="Q67" s="129"/>
    </row>
    <row r="68" spans="5:17" ht="15">
      <c r="E68" s="129"/>
      <c r="F68" s="129"/>
      <c r="L68" s="129"/>
      <c r="M68" s="129"/>
      <c r="P68" s="129"/>
      <c r="Q68" s="129"/>
    </row>
    <row r="69" spans="5:17" ht="15">
      <c r="E69" s="129"/>
      <c r="F69" s="129"/>
      <c r="L69" s="129"/>
      <c r="M69" s="129"/>
      <c r="P69" s="129"/>
      <c r="Q69" s="129"/>
    </row>
    <row r="70" spans="5:17" ht="15">
      <c r="E70" s="129"/>
      <c r="F70" s="129"/>
      <c r="L70" s="129"/>
      <c r="M70" s="129"/>
      <c r="P70" s="129"/>
      <c r="Q70" s="129"/>
    </row>
    <row r="71" spans="5:17" ht="15">
      <c r="E71" s="129"/>
      <c r="F71" s="129"/>
      <c r="L71" s="129"/>
      <c r="M71" s="129"/>
      <c r="P71" s="129"/>
      <c r="Q71" s="129"/>
    </row>
    <row r="72" spans="5:17" ht="15">
      <c r="E72" s="129"/>
      <c r="F72" s="129"/>
      <c r="L72" s="129"/>
      <c r="M72" s="129"/>
      <c r="P72" s="129"/>
      <c r="Q72" s="129"/>
    </row>
    <row r="73" spans="5:17" ht="15">
      <c r="E73" s="129"/>
      <c r="F73" s="129"/>
      <c r="L73" s="129"/>
      <c r="M73" s="129"/>
      <c r="P73" s="129"/>
      <c r="Q73" s="129"/>
    </row>
    <row r="74" spans="5:17" ht="15">
      <c r="E74" s="129"/>
      <c r="F74" s="129"/>
      <c r="L74" s="129"/>
      <c r="M74" s="129"/>
      <c r="P74" s="129"/>
      <c r="Q74" s="129"/>
    </row>
  </sheetData>
  <sheetProtection/>
  <mergeCells count="74">
    <mergeCell ref="P55:Q55"/>
    <mergeCell ref="P56:Q56"/>
    <mergeCell ref="P57:Q57"/>
    <mergeCell ref="P64:Q64"/>
    <mergeCell ref="P65:Q65"/>
    <mergeCell ref="P60:Q60"/>
    <mergeCell ref="P61:Q61"/>
    <mergeCell ref="P62:Q62"/>
    <mergeCell ref="P63:Q63"/>
    <mergeCell ref="P67:Q67"/>
    <mergeCell ref="P68:Q68"/>
    <mergeCell ref="P69:Q69"/>
    <mergeCell ref="P70:Q70"/>
    <mergeCell ref="P66:Q66"/>
    <mergeCell ref="P71:Q71"/>
    <mergeCell ref="L73:M73"/>
    <mergeCell ref="L74:M74"/>
    <mergeCell ref="L56:M56"/>
    <mergeCell ref="P58:Q58"/>
    <mergeCell ref="P59:Q59"/>
    <mergeCell ref="L67:M67"/>
    <mergeCell ref="L68:M68"/>
    <mergeCell ref="L69:M69"/>
    <mergeCell ref="L70:M70"/>
    <mergeCell ref="L71:M71"/>
    <mergeCell ref="L72:M72"/>
    <mergeCell ref="L57:M57"/>
    <mergeCell ref="P72:Q72"/>
    <mergeCell ref="P73:Q73"/>
    <mergeCell ref="P74:Q74"/>
    <mergeCell ref="E74:F74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E68:F68"/>
    <mergeCell ref="E64:F64"/>
    <mergeCell ref="E70:F70"/>
    <mergeCell ref="E71:F71"/>
    <mergeCell ref="E72:F72"/>
    <mergeCell ref="E73:F73"/>
    <mergeCell ref="E65:F65"/>
    <mergeCell ref="E66:F66"/>
    <mergeCell ref="E67:F67"/>
    <mergeCell ref="E59:F59"/>
    <mergeCell ref="E60:F60"/>
    <mergeCell ref="E61:F61"/>
    <mergeCell ref="E62:F62"/>
    <mergeCell ref="E63:F63"/>
    <mergeCell ref="E69:F69"/>
    <mergeCell ref="E55:F55"/>
    <mergeCell ref="L55:M55"/>
    <mergeCell ref="E58:F58"/>
    <mergeCell ref="E52:F52"/>
    <mergeCell ref="L52:M52"/>
    <mergeCell ref="E53:F53"/>
    <mergeCell ref="E56:F56"/>
    <mergeCell ref="L53:M53"/>
    <mergeCell ref="E57:F57"/>
    <mergeCell ref="M44:N44"/>
    <mergeCell ref="I44:J44"/>
    <mergeCell ref="P52:Q52"/>
    <mergeCell ref="E54:F54"/>
    <mergeCell ref="L54:M54"/>
    <mergeCell ref="E51:F51"/>
    <mergeCell ref="L51:M51"/>
    <mergeCell ref="P53:Q53"/>
    <mergeCell ref="P54:Q54"/>
    <mergeCell ref="E50:F50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7" sqref="A27"/>
    </sheetView>
  </sheetViews>
  <sheetFormatPr defaultColWidth="11.421875" defaultRowHeight="15"/>
  <cols>
    <col min="1" max="1" width="29.28125" style="0" customWidth="1"/>
    <col min="2" max="2" width="4.140625" style="0" customWidth="1"/>
    <col min="3" max="3" width="19.421875" style="0" customWidth="1"/>
  </cols>
  <sheetData>
    <row r="1" spans="1:3" ht="15">
      <c r="A1" t="s">
        <v>23</v>
      </c>
      <c r="C1" t="s">
        <v>43</v>
      </c>
    </row>
    <row r="3" spans="1:3" ht="15">
      <c r="A3" t="s">
        <v>40</v>
      </c>
      <c r="C3" t="s">
        <v>7</v>
      </c>
    </row>
    <row r="4" spans="1:3" ht="15">
      <c r="A4" t="s">
        <v>28</v>
      </c>
      <c r="C4" t="s">
        <v>44</v>
      </c>
    </row>
    <row r="5" spans="1:3" ht="15">
      <c r="A5" t="s">
        <v>29</v>
      </c>
      <c r="C5" t="s">
        <v>12</v>
      </c>
    </row>
    <row r="6" spans="1:3" ht="15">
      <c r="A6" t="s">
        <v>24</v>
      </c>
      <c r="C6" t="s">
        <v>17</v>
      </c>
    </row>
    <row r="7" spans="1:3" ht="15">
      <c r="A7" t="s">
        <v>11</v>
      </c>
      <c r="C7" t="s">
        <v>6</v>
      </c>
    </row>
    <row r="8" spans="1:3" ht="15">
      <c r="A8" t="s">
        <v>25</v>
      </c>
      <c r="C8" t="s">
        <v>13</v>
      </c>
    </row>
    <row r="9" spans="1:3" ht="15">
      <c r="A9" t="s">
        <v>26</v>
      </c>
      <c r="C9" t="s">
        <v>45</v>
      </c>
    </row>
    <row r="10" spans="1:3" ht="15">
      <c r="A10" t="s">
        <v>27</v>
      </c>
      <c r="C10" t="s">
        <v>46</v>
      </c>
    </row>
    <row r="11" spans="1:3" ht="15">
      <c r="A11" t="s">
        <v>30</v>
      </c>
      <c r="C11" t="s">
        <v>47</v>
      </c>
    </row>
    <row r="12" spans="1:3" ht="15">
      <c r="A12" t="s">
        <v>31</v>
      </c>
      <c r="C12" t="s">
        <v>48</v>
      </c>
    </row>
    <row r="13" spans="1:3" ht="15">
      <c r="A13" t="s">
        <v>32</v>
      </c>
      <c r="C13" t="s">
        <v>49</v>
      </c>
    </row>
    <row r="14" spans="1:3" ht="15">
      <c r="A14" t="s">
        <v>33</v>
      </c>
      <c r="C14" t="s">
        <v>50</v>
      </c>
    </row>
    <row r="15" spans="1:3" ht="15">
      <c r="A15" t="s">
        <v>34</v>
      </c>
      <c r="C15" t="s">
        <v>51</v>
      </c>
    </row>
    <row r="16" ht="15">
      <c r="A16" t="s">
        <v>35</v>
      </c>
    </row>
    <row r="17" ht="15">
      <c r="A17" t="s">
        <v>36</v>
      </c>
    </row>
    <row r="18" ht="15">
      <c r="A18" t="s">
        <v>37</v>
      </c>
    </row>
    <row r="19" ht="15">
      <c r="A19" t="s">
        <v>38</v>
      </c>
    </row>
    <row r="20" ht="15">
      <c r="A20" t="s">
        <v>39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  <row r="24" ht="15">
      <c r="A24" t="s">
        <v>55</v>
      </c>
    </row>
    <row r="25" ht="15">
      <c r="A25" t="s">
        <v>41</v>
      </c>
    </row>
    <row r="26" ht="15">
      <c r="A2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GB</cp:lastModifiedBy>
  <cp:lastPrinted>2016-07-31T08:56:53Z</cp:lastPrinted>
  <dcterms:created xsi:type="dcterms:W3CDTF">2016-04-01T06:12:51Z</dcterms:created>
  <dcterms:modified xsi:type="dcterms:W3CDTF">2016-08-02T16:24:19Z</dcterms:modified>
  <cp:category/>
  <cp:version/>
  <cp:contentType/>
  <cp:contentStatus/>
</cp:coreProperties>
</file>