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0490" windowHeight="7425" activeTab="2"/>
  </bookViews>
  <sheets>
    <sheet name="Sum1" sheetId="1" r:id="rId1"/>
    <sheet name="Feuil1" sheetId="3" r:id="rId2"/>
    <sheet name="SalesSheet" sheetId="2" r:id="rId3"/>
  </sheets>
  <definedNames>
    <definedName name="ChronologieNative_Dates">#N/A</definedName>
  </definedNames>
  <calcPr calcId="152511"/>
  <pivotCaches>
    <pivotCache cacheId="2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3" i="2" a="1"/>
  <c r="H3" i="2" s="1"/>
  <c r="F4" i="1" l="1" a="1"/>
  <c r="F4" i="1" s="1"/>
  <c r="J4" i="1" a="1"/>
  <c r="J4" i="1" s="1"/>
  <c r="M4" i="1" a="1"/>
  <c r="M4" i="1" s="1"/>
  <c r="N4" i="1" a="1"/>
  <c r="N4" i="1" s="1"/>
  <c r="D53" i="2"/>
  <c r="E53" i="2"/>
  <c r="E51" i="2"/>
  <c r="D51" i="2"/>
  <c r="E50" i="2"/>
  <c r="D50" i="2"/>
  <c r="E49" i="2"/>
  <c r="E48" i="2"/>
  <c r="E47" i="2"/>
  <c r="D47" i="2"/>
  <c r="D37" i="2"/>
  <c r="E37" i="2"/>
  <c r="E38" i="2"/>
  <c r="E39" i="2"/>
  <c r="D40" i="2"/>
  <c r="E40" i="2"/>
  <c r="D41" i="2"/>
  <c r="E41" i="2"/>
  <c r="D42" i="2"/>
  <c r="E42" i="2"/>
  <c r="D43" i="2"/>
  <c r="E43" i="2"/>
  <c r="D44" i="2"/>
  <c r="E44" i="2"/>
  <c r="D4" i="1" s="1" a="1"/>
  <c r="D4" i="1" s="1"/>
  <c r="D45" i="2"/>
  <c r="E45" i="2"/>
  <c r="D46" i="2"/>
  <c r="E46" i="2"/>
  <c r="E36" i="2"/>
  <c r="D36" i="2"/>
  <c r="C4" i="2"/>
  <c r="C7" i="2" s="1"/>
  <c r="C10" i="2" s="1"/>
  <c r="C13" i="2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L4" i="1" l="1" a="1"/>
  <c r="L4" i="1" s="1"/>
  <c r="I4" i="1" a="1"/>
  <c r="I4" i="1" s="1"/>
  <c r="C4" i="1" a="1"/>
  <c r="C4" i="1" s="1"/>
  <c r="H4" i="1" a="1"/>
  <c r="H4" i="1" s="1"/>
  <c r="E4" i="1" a="1"/>
  <c r="E4" i="1" s="1"/>
  <c r="K4" i="1" a="1"/>
  <c r="K4" i="1" s="1"/>
  <c r="G4" i="1" a="1"/>
  <c r="G4" i="1" s="1"/>
  <c r="C5" i="2"/>
  <c r="C8" i="2" l="1"/>
  <c r="C11" i="2" s="1"/>
  <c r="C14" i="2" s="1"/>
  <c r="C6" i="2"/>
  <c r="C9" i="2" l="1"/>
  <c r="C12" i="2" l="1"/>
  <c r="C15" i="2" l="1"/>
  <c r="C16" i="2" l="1"/>
  <c r="C17" i="2" l="1"/>
  <c r="C18" i="2" l="1"/>
  <c r="C19" i="2" l="1"/>
  <c r="C20" i="2" l="1"/>
  <c r="C21" i="2" l="1"/>
  <c r="C22" i="2" l="1"/>
  <c r="C23" i="2" l="1"/>
  <c r="C24" i="2" l="1"/>
  <c r="C25" i="2" l="1"/>
  <c r="C26" i="2" l="1"/>
  <c r="C27" i="2" l="1"/>
  <c r="C28" i="2" l="1"/>
  <c r="C29" i="2" l="1"/>
  <c r="C30" i="2" l="1"/>
  <c r="C31" i="2" l="1"/>
  <c r="C32" i="2" l="1"/>
  <c r="C33" i="2" l="1"/>
  <c r="C35" i="2"/>
  <c r="C34" i="2" l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36" i="2"/>
</calcChain>
</file>

<file path=xl/sharedStrings.xml><?xml version="1.0" encoding="utf-8"?>
<sst xmlns="http://schemas.openxmlformats.org/spreadsheetml/2006/main" count="10" uniqueCount="10">
  <si>
    <t>Qty Sold</t>
  </si>
  <si>
    <t>Total Amount</t>
  </si>
  <si>
    <t>Dates</t>
  </si>
  <si>
    <t>Best Sales</t>
  </si>
  <si>
    <t>Worst Sales</t>
  </si>
  <si>
    <t>Étiquettes de lignes</t>
  </si>
  <si>
    <t>Total général</t>
  </si>
  <si>
    <t>Min de Total Amount</t>
  </si>
  <si>
    <t>mois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</si>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</sst>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 _-;\-* #,##0\ _ _-;_-* &quot;-&quot;\ _ _-;_-@_-"/>
    <numFmt numFmtId="165" formatCode="mm/dd/yyyy;@"/>
    <numFmt numFmtId="166" formatCode="[$-409]mmmm&quot; &quot;yyyy"/>
    <numFmt numFmtId="168" formatCode="mmmm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color rgb="FF000000"/>
      <name val="Trebuchet MS"/>
      <family val="2"/>
    </font>
    <font>
      <sz val="8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B050"/>
      <name val="Trebuchet MS"/>
      <family val="2"/>
    </font>
    <font>
      <b/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3" fillId="2" borderId="1" xfId="1" applyNumberFormat="1" applyFont="1" applyFill="1" applyBorder="1" applyAlignment="1">
      <alignment horizontal="left" vertical="center"/>
    </xf>
    <xf numFmtId="164" fontId="0" fillId="0" borderId="0" xfId="1" applyFont="1"/>
    <xf numFmtId="0" fontId="4" fillId="0" borderId="0" xfId="0" applyFont="1" applyBorder="1"/>
    <xf numFmtId="0" fontId="4" fillId="0" borderId="0" xfId="0" applyFont="1"/>
    <xf numFmtId="166" fontId="4" fillId="0" borderId="2" xfId="0" applyNumberFormat="1" applyFont="1" applyBorder="1"/>
    <xf numFmtId="166" fontId="4" fillId="0" borderId="9" xfId="0" applyNumberFormat="1" applyFont="1" applyBorder="1"/>
    <xf numFmtId="0" fontId="5" fillId="0" borderId="2" xfId="0" applyFont="1" applyBorder="1"/>
    <xf numFmtId="0" fontId="6" fillId="0" borderId="2" xfId="0" applyFont="1" applyBorder="1"/>
    <xf numFmtId="165" fontId="3" fillId="2" borderId="8" xfId="1" applyNumberFormat="1" applyFont="1" applyFill="1" applyBorder="1" applyAlignment="1">
      <alignment horizontal="left" vertical="center"/>
    </xf>
    <xf numFmtId="164" fontId="3" fillId="4" borderId="2" xfId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center" vertical="center"/>
    </xf>
    <xf numFmtId="164" fontId="3" fillId="4" borderId="10" xfId="1" applyFont="1" applyFill="1" applyBorder="1" applyAlignment="1">
      <alignment horizontal="right" vertical="center"/>
    </xf>
    <xf numFmtId="164" fontId="3" fillId="4" borderId="1" xfId="1" applyFont="1" applyFill="1" applyBorder="1" applyAlignment="1">
      <alignment horizontal="right" vertical="center"/>
    </xf>
    <xf numFmtId="164" fontId="3" fillId="4" borderId="8" xfId="1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vertical="center"/>
    </xf>
    <xf numFmtId="164" fontId="3" fillId="5" borderId="6" xfId="1" applyFont="1" applyFill="1" applyBorder="1" applyAlignment="1">
      <alignment horizontal="center" vertical="center"/>
    </xf>
    <xf numFmtId="164" fontId="3" fillId="5" borderId="7" xfId="1" applyFont="1" applyFill="1" applyBorder="1" applyAlignment="1">
      <alignment horizontal="center" vertical="center"/>
    </xf>
    <xf numFmtId="0" fontId="0" fillId="0" borderId="0" xfId="0" pivotButton="1"/>
    <xf numFmtId="165" fontId="0" fillId="0" borderId="0" xfId="0" applyNumberFormat="1" applyAlignment="1">
      <alignment horizontal="left"/>
    </xf>
    <xf numFmtId="0" fontId="0" fillId="0" borderId="0" xfId="0" applyNumberFormat="1"/>
    <xf numFmtId="168" fontId="0" fillId="0" borderId="0" xfId="0" applyNumberFormat="1"/>
  </cellXfs>
  <cellStyles count="2">
    <cellStyle name="Milliers [0]" xfId="1" builtinId="6"/>
    <cellStyle name="Normal" xfId="0" builtinId="0"/>
  </cellStyles>
  <dxfs count="1">
    <dxf>
      <font>
        <b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180975</xdr:rowOff>
    </xdr:from>
    <xdr:to>
      <xdr:col>7</xdr:col>
      <xdr:colOff>800100</xdr:colOff>
      <xdr:row>7</xdr:row>
      <xdr:rowOff>152400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38675" y="1809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aul" refreshedDate="42583.981905092594" createdVersion="5" refreshedVersion="5" minRefreshableVersion="3" recordCount="51">
  <cacheSource type="worksheet">
    <worksheetSource ref="C2:E53" sheet="SalesSheet"/>
  </cacheSource>
  <cacheFields count="3">
    <cacheField name="Dates" numFmtId="165">
      <sharedItems containsSemiMixedTypes="0" containsNonDate="0" containsDate="1" containsString="0" minDate="2015-01-01T00:00:00" maxDate="2015-12-27T00:00:00" count="51">
        <d v="2015-01-01T00:00:00"/>
        <d v="2015-01-04T00:00:00"/>
        <d v="2015-01-06T00:00:00"/>
        <d v="2015-01-07T00:00:00"/>
        <d v="2015-01-09T00:00:00"/>
        <d v="2015-01-11T00:00:00"/>
        <d v="2015-01-12T00:00:00"/>
        <d v="2015-01-14T00:00:00"/>
        <d v="2015-01-16T00:00:00"/>
        <d v="2015-01-17T00:00:00"/>
        <d v="2015-01-19T00:00:00"/>
        <d v="2015-01-21T00:00:00"/>
        <d v="2015-01-22T00:00:00"/>
        <d v="2015-02-01T00:00:00"/>
        <d v="2015-02-11T00:00:00"/>
        <d v="2015-02-21T00:00:00"/>
        <d v="2015-03-03T00:00:00"/>
        <d v="2015-03-13T00:00:00"/>
        <d v="2015-03-23T00:00:00"/>
        <d v="2015-04-02T00:00:00"/>
        <d v="2015-04-12T00:00:00"/>
        <d v="2015-04-22T00:00:00"/>
        <d v="2015-05-02T00:00:00"/>
        <d v="2015-05-12T00:00:00"/>
        <d v="2015-05-22T00:00:00"/>
        <d v="2015-06-01T00:00:00"/>
        <d v="2015-06-11T00:00:00"/>
        <d v="2015-06-21T00:00:00"/>
        <d v="2015-07-01T00:00:00"/>
        <d v="2015-07-11T00:00:00"/>
        <d v="2015-07-13T00:00:00"/>
        <d v="2015-07-14T00:00:00"/>
        <d v="2015-07-16T00:00:00"/>
        <d v="2015-07-18T00:00:00"/>
        <d v="2015-07-19T00:00:00"/>
        <d v="2015-07-29T00:00:00"/>
        <d v="2015-08-08T00:00:00"/>
        <d v="2015-08-18T00:00:00"/>
        <d v="2015-08-28T00:00:00"/>
        <d v="2015-09-07T00:00:00"/>
        <d v="2015-09-17T00:00:00"/>
        <d v="2015-09-27T00:00:00"/>
        <d v="2015-10-07T00:00:00"/>
        <d v="2015-10-17T00:00:00"/>
        <d v="2015-10-27T00:00:00"/>
        <d v="2015-11-06T00:00:00"/>
        <d v="2015-11-16T00:00:00"/>
        <d v="2015-11-26T00:00:00"/>
        <d v="2015-12-06T00:00:00"/>
        <d v="2015-12-16T00:00:00"/>
        <d v="2015-12-26T00:00:00"/>
      </sharedItems>
    </cacheField>
    <cacheField name="Qty Sold" numFmtId="164">
      <sharedItems containsSemiMixedTypes="0" containsString="0" containsNumber="1" minValue="0" maxValue="82"/>
    </cacheField>
    <cacheField name="Total Amount" numFmtId="164">
      <sharedItems containsSemiMixedTypes="0" containsString="0" containsNumber="1" minValue="0" maxValue="831206.77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n v="0"/>
    <n v="0"/>
  </r>
  <r>
    <x v="1"/>
    <n v="0"/>
    <n v="0"/>
  </r>
  <r>
    <x v="2"/>
    <n v="41"/>
    <n v="250350"/>
  </r>
  <r>
    <x v="3"/>
    <n v="42"/>
    <n v="259880"/>
  </r>
  <r>
    <x v="4"/>
    <n v="39"/>
    <n v="249500"/>
  </r>
  <r>
    <x v="5"/>
    <n v="82"/>
    <n v="462980"/>
  </r>
  <r>
    <x v="6"/>
    <n v="13"/>
    <n v="366000"/>
  </r>
  <r>
    <x v="7"/>
    <n v="14"/>
    <n v="259500"/>
  </r>
  <r>
    <x v="8"/>
    <n v="41"/>
    <n v="706180"/>
  </r>
  <r>
    <x v="9"/>
    <n v="0"/>
    <n v="0"/>
  </r>
  <r>
    <x v="10"/>
    <n v="27"/>
    <n v="563376"/>
  </r>
  <r>
    <x v="11"/>
    <n v="42"/>
    <n v="572906"/>
  </r>
  <r>
    <x v="12"/>
    <n v="51"/>
    <n v="250350"/>
  </r>
  <r>
    <x v="13"/>
    <n v="13"/>
    <n v="310000"/>
  </r>
  <r>
    <x v="14"/>
    <n v="13"/>
    <n v="319530"/>
  </r>
  <r>
    <x v="15"/>
    <n v="18"/>
    <n v="531500"/>
  </r>
  <r>
    <x v="16"/>
    <n v="28"/>
    <n v="767500"/>
  </r>
  <r>
    <x v="17"/>
    <n v="13"/>
    <n v="307920"/>
  </r>
  <r>
    <x v="18"/>
    <n v="26"/>
    <n v="789400"/>
  </r>
  <r>
    <x v="19"/>
    <n v="72"/>
    <n v="798930"/>
  </r>
  <r>
    <x v="20"/>
    <n v="4"/>
    <n v="109000"/>
  </r>
  <r>
    <x v="21"/>
    <n v="22"/>
    <n v="730150"/>
  </r>
  <r>
    <x v="22"/>
    <n v="19"/>
    <n v="667800"/>
  </r>
  <r>
    <x v="23"/>
    <n v="40"/>
    <n v="677330"/>
  </r>
  <r>
    <x v="24"/>
    <n v="23"/>
    <n v="705500"/>
  </r>
  <r>
    <x v="25"/>
    <n v="26"/>
    <n v="702000"/>
  </r>
  <r>
    <x v="26"/>
    <n v="64"/>
    <n v="711530"/>
  </r>
  <r>
    <x v="27"/>
    <n v="0"/>
    <n v="0"/>
  </r>
  <r>
    <x v="28"/>
    <n v="5"/>
    <n v="128030"/>
  </r>
  <r>
    <x v="29"/>
    <n v="23"/>
    <n v="556000"/>
  </r>
  <r>
    <x v="30"/>
    <n v="29"/>
    <n v="567650"/>
  </r>
  <r>
    <x v="31"/>
    <n v="18"/>
    <n v="524100"/>
  </r>
  <r>
    <x v="32"/>
    <n v="41"/>
    <n v="533630"/>
  </r>
  <r>
    <x v="33"/>
    <n v="73.44"/>
    <n v="814908.6"/>
  </r>
  <r>
    <x v="34"/>
    <n v="4.08"/>
    <n v="111180"/>
  </r>
  <r>
    <x v="35"/>
    <n v="70"/>
    <n v="744753"/>
  </r>
  <r>
    <x v="36"/>
    <n v="60"/>
    <n v="681156"/>
  </r>
  <r>
    <x v="37"/>
    <n v="40.799999999999997"/>
    <n v="690876.6"/>
  </r>
  <r>
    <x v="38"/>
    <n v="23.46"/>
    <n v="719610"/>
  </r>
  <r>
    <x v="39"/>
    <n v="26.52"/>
    <n v="716040"/>
  </r>
  <r>
    <x v="40"/>
    <n v="65.28"/>
    <n v="725760.6"/>
  </r>
  <r>
    <x v="41"/>
    <n v="0"/>
    <n v="0"/>
  </r>
  <r>
    <x v="42"/>
    <n v="5.0999999999999996"/>
    <n v="130590.6"/>
  </r>
  <r>
    <x v="43"/>
    <n v="23.46"/>
    <n v="567120"/>
  </r>
  <r>
    <x v="44"/>
    <n v="29.580000000000002"/>
    <n v="579003"/>
  </r>
  <r>
    <x v="45"/>
    <n v="70"/>
    <n v="534582"/>
  </r>
  <r>
    <x v="46"/>
    <n v="60"/>
    <n v="544302.6"/>
  </r>
  <r>
    <x v="47"/>
    <n v="74.908799999999999"/>
    <n v="831206.772"/>
  </r>
  <r>
    <x v="48"/>
    <n v="4.1616"/>
    <n v="113403.6"/>
  </r>
  <r>
    <x v="49"/>
    <n v="0"/>
    <n v="0"/>
  </r>
  <r>
    <x v="50"/>
    <n v="61.2"/>
    <n v="694779.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5" useAutoFormatting="1" itemPrintTitles="1" createdVersion="5" indent="0" outline="1" outlineData="1" multipleFieldFilters="0">
  <location ref="A3:B17" firstHeaderRow="1" firstDataRow="1" firstDataCol="1"/>
  <pivotFields count="3">
    <pivotField axis="axisRow" numFmtId="165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Min de Total Amount" fld="2" subtotal="min" baseField="0" baseItem="0"/>
  </dataFields>
  <pivotTableStyleInfo name="PivotStyleLight16" showRowHeaders="1" showColHeaders="1" showRowStripes="0" showColStripes="0" showLastColumn="1"/>
  <filters count="1">
    <filter fld="0" type="dateBetween" evalOrder="-1" id="18" name="Dates">
      <autoFilter ref="A1">
        <filterColumn colId="0">
          <customFilters and="1">
            <customFilter operator="greaterThanOrEqual" val="42005"/>
            <customFilter operator="lessThanOrEqual" val="4203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Dates" sourceName="Dates">
  <pivotTables>
    <pivotTable tabId="3" name="Tableau croisé dynamique1"/>
  </pivotTables>
  <state minimalRefreshVersion="6" lastRefreshVersion="6" pivotCacheId="1" filterType="dateBetween">
    <selection startDate="2015-01-01T00:00:00" endDate="2015-01-31T00:00:00"/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s" cache="ChronologieNative_Dates" caption="Dates" level="2" selectionLevel="2" scrollPosition="2015-01-01T00:00:00"/>
</timelines>
</file>

<file path=xl/worksheets/_rels/sheet2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"/>
  <sheetViews>
    <sheetView showGridLines="0" topLeftCell="B1" workbookViewId="0">
      <selection activeCell="D11" sqref="D11"/>
    </sheetView>
  </sheetViews>
  <sheetFormatPr baseColWidth="10" defaultRowHeight="15.75" x14ac:dyDescent="0.25"/>
  <cols>
    <col min="1" max="1" width="2.5" customWidth="1"/>
    <col min="3" max="3" width="12" bestFit="1" customWidth="1"/>
    <col min="4" max="4" width="12.875" bestFit="1" customWidth="1"/>
    <col min="5" max="10" width="11.625" bestFit="1" customWidth="1"/>
    <col min="11" max="11" width="14.5" bestFit="1" customWidth="1"/>
    <col min="12" max="12" width="12.125" bestFit="1" customWidth="1"/>
    <col min="13" max="13" width="14" bestFit="1" customWidth="1"/>
    <col min="14" max="14" width="13.875" bestFit="1" customWidth="1"/>
  </cols>
  <sheetData>
    <row r="3" spans="2:14" s="4" customFormat="1" ht="16.5" x14ac:dyDescent="0.3">
      <c r="B3" s="3"/>
      <c r="C3" s="6">
        <v>42005</v>
      </c>
      <c r="D3" s="6">
        <f>+C3+31</f>
        <v>42036</v>
      </c>
      <c r="E3" s="6">
        <f t="shared" ref="E3:J3" si="0">+D3+31</f>
        <v>42067</v>
      </c>
      <c r="F3" s="6">
        <f t="shared" si="0"/>
        <v>42098</v>
      </c>
      <c r="G3" s="6">
        <f t="shared" si="0"/>
        <v>42129</v>
      </c>
      <c r="H3" s="6">
        <f t="shared" si="0"/>
        <v>42160</v>
      </c>
      <c r="I3" s="5">
        <f t="shared" si="0"/>
        <v>42191</v>
      </c>
      <c r="J3" s="5">
        <f t="shared" si="0"/>
        <v>42222</v>
      </c>
      <c r="K3" s="5">
        <f>+J3+31</f>
        <v>42253</v>
      </c>
      <c r="L3" s="5">
        <f t="shared" ref="L3:N3" si="1">+K3+31</f>
        <v>42284</v>
      </c>
      <c r="M3" s="5">
        <f t="shared" si="1"/>
        <v>42315</v>
      </c>
      <c r="N3" s="5">
        <f t="shared" si="1"/>
        <v>42346</v>
      </c>
    </row>
    <row r="4" spans="2:14" s="4" customFormat="1" ht="16.5" x14ac:dyDescent="0.3">
      <c r="B4" s="7" t="s">
        <v>3</v>
      </c>
      <c r="C4" s="10">
        <f t="array" ref="C4">+MAXA(IF(MONTH(C3)=MONTH(SalesSheet!$C$3:$C$300),SalesSheet!$E$3:$E$300,""))</f>
        <v>706180</v>
      </c>
      <c r="D4" s="10">
        <f t="array" ref="D4">+MAXA(IF(MONTH(D3)=MONTH(SalesSheet!$C$3:$C$300),SalesSheet!$E$3:$E$300,""))</f>
        <v>531500</v>
      </c>
      <c r="E4" s="10">
        <f t="array" ref="E4">+MAXA(IF(MONTH(E3)=MONTH(SalesSheet!$C$3:$C$300),SalesSheet!$E$3:$E$300,""))</f>
        <v>789400</v>
      </c>
      <c r="F4" s="10">
        <f t="array" ref="F4">+MAXA(IF(MONTH(F3)=MONTH(SalesSheet!$C$3:$C$300),SalesSheet!$E$3:$E$300,""))</f>
        <v>798930</v>
      </c>
      <c r="G4" s="10">
        <f t="array" ref="G4">+MAXA(IF(MONTH(G3)=MONTH(SalesSheet!$C$3:$C$300),SalesSheet!$E$3:$E$300,""))</f>
        <v>705500</v>
      </c>
      <c r="H4" s="10">
        <f t="array" ref="H4">+MAXA(IF(MONTH(H3)=MONTH(SalesSheet!$C$3:$C$300),SalesSheet!$E$3:$E$300,""))</f>
        <v>711530</v>
      </c>
      <c r="I4" s="10">
        <f t="array" ref="I4">+MAXA(IF(MONTH(I3)=MONTH(SalesSheet!$C$3:$C$300),SalesSheet!$E$3:$E$300,""))</f>
        <v>814908.6</v>
      </c>
      <c r="J4" s="10">
        <f t="array" ref="J4">+MAXA(IF(MONTH(J3)=MONTH(SalesSheet!$C$3:$C$300),SalesSheet!$E$3:$E$300,""))</f>
        <v>719610</v>
      </c>
      <c r="K4" s="10">
        <f t="array" ref="K4">+MAXA(IF(MONTH(K3)=MONTH(SalesSheet!$C$3:$C$300),SalesSheet!$E$3:$E$300,""))</f>
        <v>725760.6</v>
      </c>
      <c r="L4" s="10">
        <f t="array" ref="L4">+MAXA(IF(MONTH(L3)=MONTH(SalesSheet!$C$3:$C$300),SalesSheet!$E$3:$E$300,""))</f>
        <v>579003</v>
      </c>
      <c r="M4" s="10">
        <f t="array" ref="M4">+MAXA(IF(MONTH(M3)=MONTH(SalesSheet!$C$3:$C$300),SalesSheet!$E$3:$E$300,""))</f>
        <v>831206.772</v>
      </c>
      <c r="N4" s="10">
        <f t="array" ref="N4">+MAXA(IF(MONTH(N3)=MONTH(SalesSheet!$C$3:$C$300),SalesSheet!$E$3:$E$300,""))</f>
        <v>694779.12</v>
      </c>
    </row>
    <row r="5" spans="2:14" s="4" customFormat="1" ht="16.5" x14ac:dyDescent="0.3">
      <c r="B5" s="8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</sheetData>
  <conditionalFormatting sqref="C4:N4">
    <cfRule type="cellIs" dxfId="0" priority="2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3" sqref="A3"/>
    </sheetView>
  </sheetViews>
  <sheetFormatPr baseColWidth="10" defaultRowHeight="15.75" x14ac:dyDescent="0.25"/>
  <cols>
    <col min="1" max="1" width="19.75" bestFit="1" customWidth="1"/>
    <col min="2" max="2" width="19.375" bestFit="1" customWidth="1"/>
  </cols>
  <sheetData>
    <row r="3" spans="1:2" x14ac:dyDescent="0.25">
      <c r="A3" s="21" t="s">
        <v>5</v>
      </c>
      <c r="B3" t="s">
        <v>7</v>
      </c>
    </row>
    <row r="4" spans="1:2" x14ac:dyDescent="0.25">
      <c r="A4" s="22">
        <v>42005</v>
      </c>
      <c r="B4" s="23">
        <v>0</v>
      </c>
    </row>
    <row r="5" spans="1:2" x14ac:dyDescent="0.25">
      <c r="A5" s="22">
        <v>42008</v>
      </c>
      <c r="B5" s="23">
        <v>0</v>
      </c>
    </row>
    <row r="6" spans="1:2" x14ac:dyDescent="0.25">
      <c r="A6" s="22">
        <v>42010</v>
      </c>
      <c r="B6" s="23">
        <v>250350</v>
      </c>
    </row>
    <row r="7" spans="1:2" x14ac:dyDescent="0.25">
      <c r="A7" s="22">
        <v>42011</v>
      </c>
      <c r="B7" s="23">
        <v>259880</v>
      </c>
    </row>
    <row r="8" spans="1:2" x14ac:dyDescent="0.25">
      <c r="A8" s="22">
        <v>42013</v>
      </c>
      <c r="B8" s="23">
        <v>249500</v>
      </c>
    </row>
    <row r="9" spans="1:2" x14ac:dyDescent="0.25">
      <c r="A9" s="22">
        <v>42015</v>
      </c>
      <c r="B9" s="23">
        <v>462980</v>
      </c>
    </row>
    <row r="10" spans="1:2" x14ac:dyDescent="0.25">
      <c r="A10" s="22">
        <v>42016</v>
      </c>
      <c r="B10" s="23">
        <v>366000</v>
      </c>
    </row>
    <row r="11" spans="1:2" x14ac:dyDescent="0.25">
      <c r="A11" s="22">
        <v>42018</v>
      </c>
      <c r="B11" s="23">
        <v>259500</v>
      </c>
    </row>
    <row r="12" spans="1:2" x14ac:dyDescent="0.25">
      <c r="A12" s="22">
        <v>42020</v>
      </c>
      <c r="B12" s="23">
        <v>706180</v>
      </c>
    </row>
    <row r="13" spans="1:2" x14ac:dyDescent="0.25">
      <c r="A13" s="22">
        <v>42021</v>
      </c>
      <c r="B13" s="23">
        <v>0</v>
      </c>
    </row>
    <row r="14" spans="1:2" x14ac:dyDescent="0.25">
      <c r="A14" s="22">
        <v>42023</v>
      </c>
      <c r="B14" s="23">
        <v>563376</v>
      </c>
    </row>
    <row r="15" spans="1:2" x14ac:dyDescent="0.25">
      <c r="A15" s="22">
        <v>42025</v>
      </c>
      <c r="B15" s="23">
        <v>572906</v>
      </c>
    </row>
    <row r="16" spans="1:2" x14ac:dyDescent="0.25">
      <c r="A16" s="22">
        <v>42026</v>
      </c>
      <c r="B16" s="23">
        <v>250350</v>
      </c>
    </row>
    <row r="17" spans="1:2" x14ac:dyDescent="0.25">
      <c r="A17" s="22" t="s">
        <v>6</v>
      </c>
      <c r="B17" s="23">
        <v>0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H53"/>
  <sheetViews>
    <sheetView showGridLines="0" tabSelected="1" workbookViewId="0">
      <selection activeCell="L26" sqref="L26"/>
    </sheetView>
  </sheetViews>
  <sheetFormatPr baseColWidth="10" defaultRowHeight="15.75" x14ac:dyDescent="0.25"/>
  <cols>
    <col min="4" max="5" width="11" style="2"/>
  </cols>
  <sheetData>
    <row r="1" spans="3:8" ht="16.5" thickBot="1" x14ac:dyDescent="0.3"/>
    <row r="2" spans="3:8" ht="16.5" thickBot="1" x14ac:dyDescent="0.3">
      <c r="C2" s="12" t="s">
        <v>2</v>
      </c>
      <c r="D2" s="14" t="s">
        <v>0</v>
      </c>
      <c r="E2" s="13" t="s">
        <v>1</v>
      </c>
      <c r="G2" t="s">
        <v>8</v>
      </c>
      <c r="H2" t="s">
        <v>9</v>
      </c>
    </row>
    <row r="3" spans="3:8" x14ac:dyDescent="0.25">
      <c r="C3" s="11">
        <v>42005</v>
      </c>
      <c r="D3" s="15">
        <v>0</v>
      </c>
      <c r="E3" s="18">
        <v>0</v>
      </c>
      <c r="G3" s="24">
        <v>42005</v>
      </c>
      <c r="H3">
        <f t="array" ref="H3">MIN(IF(($E$3:$E$53&lt;&gt;0)*(MONTH($C$3:$C$53)=MONTH($G3)),$E$3:$E$53))</f>
        <v>249500</v>
      </c>
    </row>
    <row r="4" spans="3:8" x14ac:dyDescent="0.25">
      <c r="C4" s="1">
        <f>+C3+3</f>
        <v>42008</v>
      </c>
      <c r="D4" s="16">
        <v>0</v>
      </c>
      <c r="E4" s="19">
        <v>0</v>
      </c>
      <c r="G4" s="24">
        <v>42036</v>
      </c>
      <c r="H4">
        <f t="array" ref="H4">MIN(IF(($E$3:$E$53&lt;&gt;0)*(MONTH($C$3:$C$53)=MONTH($G4)),$E$3:$E$53))</f>
        <v>310000</v>
      </c>
    </row>
    <row r="5" spans="3:8" x14ac:dyDescent="0.25">
      <c r="C5" s="1">
        <f>+C4+2</f>
        <v>42010</v>
      </c>
      <c r="D5" s="16">
        <v>41</v>
      </c>
      <c r="E5" s="19">
        <v>250350</v>
      </c>
      <c r="G5" s="24">
        <v>42064</v>
      </c>
      <c r="H5">
        <f t="array" ref="H5">MIN(IF(($E$3:$E$53&lt;&gt;0)*(MONTH($C$3:$C$53)=MONTH($G5)),$E$3:$E$53))</f>
        <v>307920</v>
      </c>
    </row>
    <row r="6" spans="3:8" x14ac:dyDescent="0.25">
      <c r="C6" s="1">
        <f>+C5+1</f>
        <v>42011</v>
      </c>
      <c r="D6" s="16">
        <v>42</v>
      </c>
      <c r="E6" s="19">
        <v>259880</v>
      </c>
      <c r="G6" s="24">
        <v>42095</v>
      </c>
      <c r="H6">
        <f t="array" ref="H6">MIN(IF(($E$3:$E$53&lt;&gt;0)*(MONTH($C$3:$C$53)=MONTH($G6)),$E$3:$E$53))</f>
        <v>109000</v>
      </c>
    </row>
    <row r="7" spans="3:8" x14ac:dyDescent="0.25">
      <c r="C7" s="1">
        <f>+C4+5</f>
        <v>42013</v>
      </c>
      <c r="D7" s="16">
        <v>39</v>
      </c>
      <c r="E7" s="19">
        <v>249500</v>
      </c>
      <c r="G7" s="24">
        <v>42125</v>
      </c>
      <c r="H7">
        <f t="array" ref="H7">MIN(IF(($E$3:$E$53&lt;&gt;0)*(MONTH($C$3:$C$53)=MONTH($G7)),$E$3:$E$53))</f>
        <v>667800</v>
      </c>
    </row>
    <row r="8" spans="3:8" x14ac:dyDescent="0.25">
      <c r="C8" s="1">
        <f t="shared" ref="C8:C15" si="0">+C5+5</f>
        <v>42015</v>
      </c>
      <c r="D8" s="16">
        <v>82</v>
      </c>
      <c r="E8" s="19">
        <v>462980</v>
      </c>
      <c r="G8" s="24">
        <v>42156</v>
      </c>
      <c r="H8">
        <f t="array" ref="H8">MIN(IF(($E$3:$E$53&lt;&gt;0)*(MONTH($C$3:$C$53)=MONTH($G8)),$E$3:$E$53))</f>
        <v>702000</v>
      </c>
    </row>
    <row r="9" spans="3:8" x14ac:dyDescent="0.25">
      <c r="C9" s="1">
        <f t="shared" si="0"/>
        <v>42016</v>
      </c>
      <c r="D9" s="16">
        <v>13</v>
      </c>
      <c r="E9" s="19">
        <v>366000</v>
      </c>
      <c r="G9" s="24">
        <v>42186</v>
      </c>
      <c r="H9">
        <f t="array" ref="H9">MIN(IF(($E$3:$E$53&lt;&gt;0)*(MONTH($C$3:$C$53)=MONTH($G9)),$E$3:$E$53))</f>
        <v>111180</v>
      </c>
    </row>
    <row r="10" spans="3:8" x14ac:dyDescent="0.25">
      <c r="C10" s="1">
        <f t="shared" si="0"/>
        <v>42018</v>
      </c>
      <c r="D10" s="16">
        <v>14</v>
      </c>
      <c r="E10" s="19">
        <v>259500</v>
      </c>
      <c r="G10" s="24">
        <v>42217</v>
      </c>
      <c r="H10">
        <f t="array" ref="H10">MIN(IF(($E$3:$E$53&lt;&gt;0)*(MONTH($C$3:$C$53)=MONTH($G10)),$E$3:$E$53))</f>
        <v>681156</v>
      </c>
    </row>
    <row r="11" spans="3:8" x14ac:dyDescent="0.25">
      <c r="C11" s="1">
        <f t="shared" si="0"/>
        <v>42020</v>
      </c>
      <c r="D11" s="16">
        <v>41</v>
      </c>
      <c r="E11" s="19">
        <v>706180</v>
      </c>
      <c r="G11" s="24">
        <v>42248</v>
      </c>
      <c r="H11">
        <f t="array" ref="H11">MIN(IF(($E$3:$E$53&lt;&gt;0)*(MONTH($C$3:$C$53)=MONTH($G11)),$E$3:$E$53))</f>
        <v>716040</v>
      </c>
    </row>
    <row r="12" spans="3:8" x14ac:dyDescent="0.25">
      <c r="C12" s="1">
        <f t="shared" si="0"/>
        <v>42021</v>
      </c>
      <c r="D12" s="16">
        <v>0</v>
      </c>
      <c r="E12" s="19">
        <v>0</v>
      </c>
      <c r="G12" s="24">
        <v>42278</v>
      </c>
      <c r="H12">
        <f t="array" ref="H12">MIN(IF(($E$3:$E$53&lt;&gt;0)*(MONTH($C$3:$C$53)=MONTH($G12)),$E$3:$E$53))</f>
        <v>130590.6</v>
      </c>
    </row>
    <row r="13" spans="3:8" x14ac:dyDescent="0.25">
      <c r="C13" s="1">
        <f t="shared" si="0"/>
        <v>42023</v>
      </c>
      <c r="D13" s="16">
        <v>27</v>
      </c>
      <c r="E13" s="19">
        <v>563376</v>
      </c>
      <c r="G13" s="24">
        <v>42309</v>
      </c>
      <c r="H13">
        <f t="array" ref="H13">MIN(IF(($E$3:$E$53&lt;&gt;0)*(MONTH($C$3:$C$53)=MONTH($G13)),$E$3:$E$53))</f>
        <v>534582</v>
      </c>
    </row>
    <row r="14" spans="3:8" x14ac:dyDescent="0.25">
      <c r="C14" s="1">
        <f t="shared" si="0"/>
        <v>42025</v>
      </c>
      <c r="D14" s="16">
        <v>42</v>
      </c>
      <c r="E14" s="19">
        <v>572906</v>
      </c>
      <c r="G14" s="24">
        <v>42339</v>
      </c>
      <c r="H14">
        <f t="array" ref="H14">MIN(IF(($E$3:$E$53&lt;&gt;0)*(MONTH($C$3:$C$53)=MONTH($G14)),$E$3:$E$53))</f>
        <v>113403.6</v>
      </c>
    </row>
    <row r="15" spans="3:8" x14ac:dyDescent="0.25">
      <c r="C15" s="1">
        <f t="shared" si="0"/>
        <v>42026</v>
      </c>
      <c r="D15" s="16">
        <v>51</v>
      </c>
      <c r="E15" s="19">
        <v>250350</v>
      </c>
    </row>
    <row r="16" spans="3:8" x14ac:dyDescent="0.25">
      <c r="C16" s="1">
        <f t="shared" ref="C16:C32" si="1">+C15+10</f>
        <v>42036</v>
      </c>
      <c r="D16" s="16">
        <v>13</v>
      </c>
      <c r="E16" s="19">
        <v>310000</v>
      </c>
    </row>
    <row r="17" spans="3:5" x14ac:dyDescent="0.25">
      <c r="C17" s="1">
        <f t="shared" si="1"/>
        <v>42046</v>
      </c>
      <c r="D17" s="16">
        <v>13</v>
      </c>
      <c r="E17" s="19">
        <v>319530</v>
      </c>
    </row>
    <row r="18" spans="3:5" x14ac:dyDescent="0.25">
      <c r="C18" s="1">
        <f t="shared" si="1"/>
        <v>42056</v>
      </c>
      <c r="D18" s="16">
        <v>18</v>
      </c>
      <c r="E18" s="19">
        <v>531500</v>
      </c>
    </row>
    <row r="19" spans="3:5" x14ac:dyDescent="0.25">
      <c r="C19" s="1">
        <f t="shared" si="1"/>
        <v>42066</v>
      </c>
      <c r="D19" s="16">
        <v>28</v>
      </c>
      <c r="E19" s="19">
        <v>767500</v>
      </c>
    </row>
    <row r="20" spans="3:5" x14ac:dyDescent="0.25">
      <c r="C20" s="1">
        <f t="shared" si="1"/>
        <v>42076</v>
      </c>
      <c r="D20" s="16">
        <v>13</v>
      </c>
      <c r="E20" s="19">
        <v>307920</v>
      </c>
    </row>
    <row r="21" spans="3:5" x14ac:dyDescent="0.25">
      <c r="C21" s="1">
        <f t="shared" si="1"/>
        <v>42086</v>
      </c>
      <c r="D21" s="16">
        <v>26</v>
      </c>
      <c r="E21" s="19">
        <v>789400</v>
      </c>
    </row>
    <row r="22" spans="3:5" x14ac:dyDescent="0.25">
      <c r="C22" s="1">
        <f t="shared" si="1"/>
        <v>42096</v>
      </c>
      <c r="D22" s="16">
        <v>72</v>
      </c>
      <c r="E22" s="19">
        <v>798930</v>
      </c>
    </row>
    <row r="23" spans="3:5" x14ac:dyDescent="0.25">
      <c r="C23" s="1">
        <f t="shared" si="1"/>
        <v>42106</v>
      </c>
      <c r="D23" s="16">
        <v>4</v>
      </c>
      <c r="E23" s="19">
        <v>109000</v>
      </c>
    </row>
    <row r="24" spans="3:5" x14ac:dyDescent="0.25">
      <c r="C24" s="1">
        <f t="shared" si="1"/>
        <v>42116</v>
      </c>
      <c r="D24" s="16">
        <v>22</v>
      </c>
      <c r="E24" s="19">
        <v>730150</v>
      </c>
    </row>
    <row r="25" spans="3:5" x14ac:dyDescent="0.25">
      <c r="C25" s="1">
        <f t="shared" si="1"/>
        <v>42126</v>
      </c>
      <c r="D25" s="16">
        <v>19</v>
      </c>
      <c r="E25" s="19">
        <v>667800</v>
      </c>
    </row>
    <row r="26" spans="3:5" x14ac:dyDescent="0.25">
      <c r="C26" s="1">
        <f t="shared" si="1"/>
        <v>42136</v>
      </c>
      <c r="D26" s="16">
        <v>40</v>
      </c>
      <c r="E26" s="19">
        <v>677330</v>
      </c>
    </row>
    <row r="27" spans="3:5" x14ac:dyDescent="0.25">
      <c r="C27" s="1">
        <f t="shared" si="1"/>
        <v>42146</v>
      </c>
      <c r="D27" s="16">
        <v>23</v>
      </c>
      <c r="E27" s="19">
        <v>705500</v>
      </c>
    </row>
    <row r="28" spans="3:5" x14ac:dyDescent="0.25">
      <c r="C28" s="1">
        <f t="shared" si="1"/>
        <v>42156</v>
      </c>
      <c r="D28" s="16">
        <v>26</v>
      </c>
      <c r="E28" s="19">
        <v>702000</v>
      </c>
    </row>
    <row r="29" spans="3:5" x14ac:dyDescent="0.25">
      <c r="C29" s="1">
        <f t="shared" si="1"/>
        <v>42166</v>
      </c>
      <c r="D29" s="16">
        <v>64</v>
      </c>
      <c r="E29" s="19">
        <v>711530</v>
      </c>
    </row>
    <row r="30" spans="3:5" x14ac:dyDescent="0.25">
      <c r="C30" s="1">
        <f t="shared" si="1"/>
        <v>42176</v>
      </c>
      <c r="D30" s="16">
        <v>0</v>
      </c>
      <c r="E30" s="19">
        <v>0</v>
      </c>
    </row>
    <row r="31" spans="3:5" x14ac:dyDescent="0.25">
      <c r="C31" s="1">
        <f t="shared" si="1"/>
        <v>42186</v>
      </c>
      <c r="D31" s="16">
        <v>5</v>
      </c>
      <c r="E31" s="19">
        <v>128030</v>
      </c>
    </row>
    <row r="32" spans="3:5" x14ac:dyDescent="0.25">
      <c r="C32" s="1">
        <f t="shared" si="1"/>
        <v>42196</v>
      </c>
      <c r="D32" s="16">
        <v>23</v>
      </c>
      <c r="E32" s="19">
        <v>556000</v>
      </c>
    </row>
    <row r="33" spans="3:5" x14ac:dyDescent="0.25">
      <c r="C33" s="1">
        <f>+C32+2</f>
        <v>42198</v>
      </c>
      <c r="D33" s="16">
        <v>29</v>
      </c>
      <c r="E33" s="19">
        <v>567650</v>
      </c>
    </row>
    <row r="34" spans="3:5" x14ac:dyDescent="0.25">
      <c r="C34" s="1">
        <f>+C33+1</f>
        <v>42199</v>
      </c>
      <c r="D34" s="16">
        <v>18</v>
      </c>
      <c r="E34" s="19">
        <v>524100</v>
      </c>
    </row>
    <row r="35" spans="3:5" x14ac:dyDescent="0.25">
      <c r="C35" s="1">
        <f>+C32+5</f>
        <v>42201</v>
      </c>
      <c r="D35" s="16">
        <v>41</v>
      </c>
      <c r="E35" s="19">
        <v>533630</v>
      </c>
    </row>
    <row r="36" spans="3:5" x14ac:dyDescent="0.25">
      <c r="C36" s="1">
        <f t="shared" ref="C36:C37" si="2">+C33+5</f>
        <v>42203</v>
      </c>
      <c r="D36" s="16">
        <f>+D22*1.02</f>
        <v>73.44</v>
      </c>
      <c r="E36" s="19">
        <f>+E22*1.02</f>
        <v>814908.6</v>
      </c>
    </row>
    <row r="37" spans="3:5" x14ac:dyDescent="0.25">
      <c r="C37" s="1">
        <f t="shared" si="2"/>
        <v>42204</v>
      </c>
      <c r="D37" s="16">
        <f t="shared" ref="D37:E37" si="3">+D23*1.02</f>
        <v>4.08</v>
      </c>
      <c r="E37" s="19">
        <f t="shared" si="3"/>
        <v>111180</v>
      </c>
    </row>
    <row r="38" spans="3:5" x14ac:dyDescent="0.25">
      <c r="C38" s="1">
        <f t="shared" ref="C38:C53" si="4">+C37+10</f>
        <v>42214</v>
      </c>
      <c r="D38" s="16">
        <v>70</v>
      </c>
      <c r="E38" s="19">
        <f t="shared" ref="E38" si="5">+E24*1.02</f>
        <v>744753</v>
      </c>
    </row>
    <row r="39" spans="3:5" x14ac:dyDescent="0.25">
      <c r="C39" s="1">
        <f t="shared" si="4"/>
        <v>42224</v>
      </c>
      <c r="D39" s="16">
        <v>60</v>
      </c>
      <c r="E39" s="19">
        <f t="shared" ref="E39" si="6">+E25*1.02</f>
        <v>681156</v>
      </c>
    </row>
    <row r="40" spans="3:5" x14ac:dyDescent="0.25">
      <c r="C40" s="1">
        <f t="shared" si="4"/>
        <v>42234</v>
      </c>
      <c r="D40" s="16">
        <f t="shared" ref="D40:E40" si="7">+D26*1.02</f>
        <v>40.799999999999997</v>
      </c>
      <c r="E40" s="19">
        <f t="shared" si="7"/>
        <v>690876.6</v>
      </c>
    </row>
    <row r="41" spans="3:5" x14ac:dyDescent="0.25">
      <c r="C41" s="1">
        <f t="shared" si="4"/>
        <v>42244</v>
      </c>
      <c r="D41" s="16">
        <f t="shared" ref="D41:E41" si="8">+D27*1.02</f>
        <v>23.46</v>
      </c>
      <c r="E41" s="19">
        <f t="shared" si="8"/>
        <v>719610</v>
      </c>
    </row>
    <row r="42" spans="3:5" x14ac:dyDescent="0.25">
      <c r="C42" s="1">
        <f t="shared" si="4"/>
        <v>42254</v>
      </c>
      <c r="D42" s="16">
        <f t="shared" ref="D42:E42" si="9">+D28*1.02</f>
        <v>26.52</v>
      </c>
      <c r="E42" s="19">
        <f t="shared" si="9"/>
        <v>716040</v>
      </c>
    </row>
    <row r="43" spans="3:5" x14ac:dyDescent="0.25">
      <c r="C43" s="1">
        <f t="shared" si="4"/>
        <v>42264</v>
      </c>
      <c r="D43" s="16">
        <f t="shared" ref="D43:E43" si="10">+D29*1.02</f>
        <v>65.28</v>
      </c>
      <c r="E43" s="19">
        <f t="shared" si="10"/>
        <v>725760.6</v>
      </c>
    </row>
    <row r="44" spans="3:5" x14ac:dyDescent="0.25">
      <c r="C44" s="1">
        <f t="shared" si="4"/>
        <v>42274</v>
      </c>
      <c r="D44" s="16">
        <f t="shared" ref="D44:E44" si="11">+D30*1.02</f>
        <v>0</v>
      </c>
      <c r="E44" s="19">
        <f t="shared" si="11"/>
        <v>0</v>
      </c>
    </row>
    <row r="45" spans="3:5" x14ac:dyDescent="0.25">
      <c r="C45" s="1">
        <f t="shared" si="4"/>
        <v>42284</v>
      </c>
      <c r="D45" s="16">
        <f t="shared" ref="D45:E45" si="12">+D31*1.02</f>
        <v>5.0999999999999996</v>
      </c>
      <c r="E45" s="19">
        <f t="shared" si="12"/>
        <v>130590.6</v>
      </c>
    </row>
    <row r="46" spans="3:5" x14ac:dyDescent="0.25">
      <c r="C46" s="1">
        <f t="shared" si="4"/>
        <v>42294</v>
      </c>
      <c r="D46" s="16">
        <f t="shared" ref="D46:E46" si="13">+D32*1.02</f>
        <v>23.46</v>
      </c>
      <c r="E46" s="19">
        <f t="shared" si="13"/>
        <v>567120</v>
      </c>
    </row>
    <row r="47" spans="3:5" x14ac:dyDescent="0.25">
      <c r="C47" s="1">
        <f t="shared" si="4"/>
        <v>42304</v>
      </c>
      <c r="D47" s="16">
        <f t="shared" ref="D47:E49" si="14">+D33*1.02</f>
        <v>29.580000000000002</v>
      </c>
      <c r="E47" s="19">
        <f t="shared" si="14"/>
        <v>579003</v>
      </c>
    </row>
    <row r="48" spans="3:5" x14ac:dyDescent="0.25">
      <c r="C48" s="1">
        <f t="shared" si="4"/>
        <v>42314</v>
      </c>
      <c r="D48" s="16">
        <v>70</v>
      </c>
      <c r="E48" s="19">
        <f t="shared" si="14"/>
        <v>534582</v>
      </c>
    </row>
    <row r="49" spans="3:5" x14ac:dyDescent="0.25">
      <c r="C49" s="1">
        <f t="shared" si="4"/>
        <v>42324</v>
      </c>
      <c r="D49" s="16">
        <v>60</v>
      </c>
      <c r="E49" s="19">
        <f t="shared" si="14"/>
        <v>544302.6</v>
      </c>
    </row>
    <row r="50" spans="3:5" x14ac:dyDescent="0.25">
      <c r="C50" s="1">
        <f t="shared" si="4"/>
        <v>42334</v>
      </c>
      <c r="D50" s="16">
        <f t="shared" ref="D50:E50" si="15">+D36*1.02</f>
        <v>74.908799999999999</v>
      </c>
      <c r="E50" s="19">
        <f t="shared" si="15"/>
        <v>831206.772</v>
      </c>
    </row>
    <row r="51" spans="3:5" x14ac:dyDescent="0.25">
      <c r="C51" s="1">
        <f t="shared" si="4"/>
        <v>42344</v>
      </c>
      <c r="D51" s="16">
        <f t="shared" ref="D51:E51" si="16">+D37*1.02</f>
        <v>4.1616</v>
      </c>
      <c r="E51" s="19">
        <f t="shared" si="16"/>
        <v>113403.6</v>
      </c>
    </row>
    <row r="52" spans="3:5" x14ac:dyDescent="0.25">
      <c r="C52" s="1">
        <f t="shared" si="4"/>
        <v>42354</v>
      </c>
      <c r="D52" s="16">
        <v>0</v>
      </c>
      <c r="E52" s="19">
        <v>0</v>
      </c>
    </row>
    <row r="53" spans="3:5" ht="16.5" thickBot="1" x14ac:dyDescent="0.3">
      <c r="C53" s="9">
        <f t="shared" si="4"/>
        <v>42364</v>
      </c>
      <c r="D53" s="17">
        <f t="shared" ref="D53:E53" si="17">+D39*1.02</f>
        <v>61.2</v>
      </c>
      <c r="E53" s="20">
        <f t="shared" si="17"/>
        <v>694779.12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Sum1</vt:lpstr>
      <vt:lpstr>Feuil1</vt:lpstr>
      <vt:lpstr>SalesSheet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Boffoué Franck-martial</dc:creator>
  <cp:lastModifiedBy>J-Paul</cp:lastModifiedBy>
  <dcterms:created xsi:type="dcterms:W3CDTF">2016-08-01T16:32:29Z</dcterms:created>
  <dcterms:modified xsi:type="dcterms:W3CDTF">2016-08-01T21:43:13Z</dcterms:modified>
</cp:coreProperties>
</file>