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ément\Desktop\"/>
    </mc:Choice>
  </mc:AlternateContent>
  <bookViews>
    <workbookView xWindow="240" yWindow="45" windowWidth="15120" windowHeight="7545" activeTab="2"/>
  </bookViews>
  <sheets>
    <sheet name="Weekly budget" sheetId="1" r:id="rId1"/>
    <sheet name="Year Report" sheetId="2" r:id="rId2"/>
    <sheet name="Graph" sheetId="3" r:id="rId3"/>
  </sheets>
  <definedNames>
    <definedName name="Budget">'Year Report'!$C$7:$C$19</definedName>
    <definedName name="LY_Sales">'Year Report'!$F$7:$F$19</definedName>
    <definedName name="Months">'Year Report'!$A$7:$A$19</definedName>
    <definedName name="Sales">'Year Report'!$B$7:$B$19</definedName>
    <definedName name="Selected_Row">Graph!$M$35</definedName>
  </definedNames>
  <calcPr calcId="171027" concurrentCalc="0"/>
</workbook>
</file>

<file path=xl/calcChain.xml><?xml version="1.0" encoding="utf-8"?>
<calcChain xmlns="http://schemas.openxmlformats.org/spreadsheetml/2006/main">
  <c r="G50" i="1" l="1"/>
  <c r="G77" i="1"/>
  <c r="G68" i="1"/>
  <c r="G59" i="1"/>
  <c r="G78" i="1"/>
  <c r="F8" i="2"/>
  <c r="D37" i="3"/>
  <c r="G87" i="1"/>
  <c r="G124" i="1"/>
  <c r="F9" i="2"/>
  <c r="D38" i="3"/>
  <c r="G133" i="1"/>
  <c r="G161" i="1"/>
  <c r="F10" i="2"/>
  <c r="D39" i="3"/>
  <c r="G170" i="1"/>
  <c r="G207" i="1"/>
  <c r="F11" i="2"/>
  <c r="D40" i="3"/>
  <c r="G216" i="1"/>
  <c r="G244" i="1"/>
  <c r="F12" i="2"/>
  <c r="D41" i="3"/>
  <c r="G253" i="1"/>
  <c r="G281" i="1"/>
  <c r="F13" i="2"/>
  <c r="D42" i="3"/>
  <c r="G290" i="1"/>
  <c r="G318" i="1"/>
  <c r="F14" i="2"/>
  <c r="D43" i="3"/>
  <c r="G327" i="1"/>
  <c r="G364" i="1"/>
  <c r="F15" i="2"/>
  <c r="D44" i="3"/>
  <c r="G373" i="1"/>
  <c r="G401" i="1"/>
  <c r="F16" i="2"/>
  <c r="D45" i="3"/>
  <c r="G410" i="1"/>
  <c r="G438" i="1"/>
  <c r="F17" i="2"/>
  <c r="D46" i="3"/>
  <c r="G447" i="1"/>
  <c r="G484" i="1"/>
  <c r="F18" i="2"/>
  <c r="D47" i="3"/>
  <c r="G13" i="1"/>
  <c r="G40" i="1"/>
  <c r="G31" i="1"/>
  <c r="G22" i="1"/>
  <c r="G41" i="1"/>
  <c r="F7" i="2"/>
  <c r="D36" i="3"/>
  <c r="C43" i="1"/>
  <c r="C45" i="1"/>
  <c r="C46" i="1"/>
  <c r="C47" i="1"/>
  <c r="C48" i="1"/>
  <c r="C49" i="1"/>
  <c r="C44" i="1"/>
  <c r="C50" i="1"/>
  <c r="C52" i="1"/>
  <c r="C59" i="1"/>
  <c r="C61" i="1"/>
  <c r="C68" i="1"/>
  <c r="C70" i="1"/>
  <c r="C77" i="1"/>
  <c r="C78" i="1"/>
  <c r="C8" i="2"/>
  <c r="C37" i="3"/>
  <c r="C80" i="1"/>
  <c r="C87" i="1"/>
  <c r="C124" i="1"/>
  <c r="C9" i="2"/>
  <c r="C38" i="3"/>
  <c r="C126" i="1"/>
  <c r="C133" i="1"/>
  <c r="C161" i="1"/>
  <c r="C10" i="2"/>
  <c r="C39" i="3"/>
  <c r="C163" i="1"/>
  <c r="C170" i="1"/>
  <c r="C207" i="1"/>
  <c r="C11" i="2"/>
  <c r="C40" i="3"/>
  <c r="C209" i="1"/>
  <c r="C216" i="1"/>
  <c r="C244" i="1"/>
  <c r="C12" i="2"/>
  <c r="C41" i="3"/>
  <c r="C246" i="1"/>
  <c r="C253" i="1"/>
  <c r="C281" i="1"/>
  <c r="C13" i="2"/>
  <c r="C42" i="3"/>
  <c r="C283" i="1"/>
  <c r="C290" i="1"/>
  <c r="C318" i="1"/>
  <c r="C14" i="2"/>
  <c r="C43" i="3"/>
  <c r="C320" i="1"/>
  <c r="C327" i="1"/>
  <c r="C364" i="1"/>
  <c r="C15" i="2"/>
  <c r="C44" i="3"/>
  <c r="C366" i="1"/>
  <c r="C373" i="1"/>
  <c r="C401" i="1"/>
  <c r="C16" i="2"/>
  <c r="C45" i="3"/>
  <c r="C403" i="1"/>
  <c r="C410" i="1"/>
  <c r="C438" i="1"/>
  <c r="C17" i="2"/>
  <c r="C46" i="3"/>
  <c r="C440" i="1"/>
  <c r="C447" i="1"/>
  <c r="C484" i="1"/>
  <c r="C18" i="2"/>
  <c r="C47" i="3"/>
  <c r="C6" i="1"/>
  <c r="C7" i="1"/>
  <c r="C8" i="1"/>
  <c r="C9" i="1"/>
  <c r="C10" i="1"/>
  <c r="C11" i="1"/>
  <c r="C12" i="1"/>
  <c r="C13" i="1"/>
  <c r="C15" i="1"/>
  <c r="C22" i="1"/>
  <c r="C24" i="1"/>
  <c r="C31" i="1"/>
  <c r="C33" i="1"/>
  <c r="C40" i="1"/>
  <c r="C41" i="1"/>
  <c r="C7" i="2"/>
  <c r="C36" i="3"/>
  <c r="B50" i="1"/>
  <c r="B77" i="1"/>
  <c r="B68" i="1"/>
  <c r="B59" i="1"/>
  <c r="B78" i="1"/>
  <c r="B8" i="2"/>
  <c r="B37" i="3"/>
  <c r="B87" i="1"/>
  <c r="B124" i="1"/>
  <c r="B9" i="2"/>
  <c r="B38" i="3"/>
  <c r="B133" i="1"/>
  <c r="B161" i="1"/>
  <c r="B10" i="2"/>
  <c r="B39" i="3"/>
  <c r="B170" i="1"/>
  <c r="B207" i="1"/>
  <c r="B11" i="2"/>
  <c r="B40" i="3"/>
  <c r="B216" i="1"/>
  <c r="B244" i="1"/>
  <c r="B12" i="2"/>
  <c r="B41" i="3"/>
  <c r="B253" i="1"/>
  <c r="B281" i="1"/>
  <c r="B13" i="2"/>
  <c r="B42" i="3"/>
  <c r="B290" i="1"/>
  <c r="B318" i="1"/>
  <c r="B14" i="2"/>
  <c r="B43" i="3"/>
  <c r="B327" i="1"/>
  <c r="B364" i="1"/>
  <c r="B15" i="2"/>
  <c r="B44" i="3"/>
  <c r="B373" i="1"/>
  <c r="B401" i="1"/>
  <c r="B16" i="2"/>
  <c r="B45" i="3"/>
  <c r="B410" i="1"/>
  <c r="B438" i="1"/>
  <c r="B17" i="2"/>
  <c r="B46" i="3"/>
  <c r="B447" i="1"/>
  <c r="B484" i="1"/>
  <c r="B18" i="2"/>
  <c r="B47" i="3"/>
  <c r="B13" i="1"/>
  <c r="B40" i="1"/>
  <c r="B31" i="1"/>
  <c r="B22" i="1"/>
  <c r="B41" i="1"/>
  <c r="B7" i="2"/>
  <c r="B36" i="3"/>
  <c r="M35" i="3"/>
  <c r="O38" i="3"/>
  <c r="N38" i="3"/>
  <c r="B19" i="2"/>
  <c r="M38" i="3"/>
  <c r="L38" i="3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C472" i="1"/>
  <c r="D472" i="1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U19" i="2"/>
  <c r="V19" i="2"/>
  <c r="C19" i="2"/>
  <c r="W19" i="2"/>
  <c r="X19" i="2"/>
  <c r="D19" i="2"/>
  <c r="P483" i="1"/>
  <c r="J483" i="1"/>
  <c r="Q483" i="1"/>
  <c r="N483" i="1"/>
  <c r="O483" i="1"/>
  <c r="L483" i="1"/>
  <c r="M483" i="1"/>
  <c r="B483" i="1"/>
  <c r="K483" i="1"/>
  <c r="G483" i="1"/>
  <c r="I483" i="1"/>
  <c r="H483" i="1"/>
  <c r="C476" i="1"/>
  <c r="C483" i="1"/>
  <c r="F483" i="1"/>
  <c r="E483" i="1"/>
  <c r="U482" i="1"/>
  <c r="Q482" i="1"/>
  <c r="O482" i="1"/>
  <c r="M482" i="1"/>
  <c r="K482" i="1"/>
  <c r="I482" i="1"/>
  <c r="H482" i="1"/>
  <c r="C482" i="1"/>
  <c r="F482" i="1"/>
  <c r="E482" i="1"/>
  <c r="D482" i="1"/>
  <c r="U481" i="1"/>
  <c r="Q481" i="1"/>
  <c r="O481" i="1"/>
  <c r="M481" i="1"/>
  <c r="K481" i="1"/>
  <c r="I481" i="1"/>
  <c r="H481" i="1"/>
  <c r="C481" i="1"/>
  <c r="F481" i="1"/>
  <c r="E481" i="1"/>
  <c r="D481" i="1"/>
  <c r="U480" i="1"/>
  <c r="Q480" i="1"/>
  <c r="O480" i="1"/>
  <c r="M480" i="1"/>
  <c r="K480" i="1"/>
  <c r="I480" i="1"/>
  <c r="H480" i="1"/>
  <c r="C480" i="1"/>
  <c r="F480" i="1"/>
  <c r="E480" i="1"/>
  <c r="D480" i="1"/>
  <c r="Q479" i="1"/>
  <c r="O479" i="1"/>
  <c r="M479" i="1"/>
  <c r="K479" i="1"/>
  <c r="I479" i="1"/>
  <c r="H479" i="1"/>
  <c r="C479" i="1"/>
  <c r="F479" i="1"/>
  <c r="E479" i="1"/>
  <c r="D479" i="1"/>
  <c r="Q478" i="1"/>
  <c r="O478" i="1"/>
  <c r="M478" i="1"/>
  <c r="K478" i="1"/>
  <c r="I478" i="1"/>
  <c r="H478" i="1"/>
  <c r="C478" i="1"/>
  <c r="F478" i="1"/>
  <c r="E478" i="1"/>
  <c r="D478" i="1"/>
  <c r="Q477" i="1"/>
  <c r="O477" i="1"/>
  <c r="M477" i="1"/>
  <c r="K477" i="1"/>
  <c r="I477" i="1"/>
  <c r="H477" i="1"/>
  <c r="C477" i="1"/>
  <c r="F477" i="1"/>
  <c r="E477" i="1"/>
  <c r="D477" i="1"/>
  <c r="Q476" i="1"/>
  <c r="O476" i="1"/>
  <c r="M476" i="1"/>
  <c r="K476" i="1"/>
  <c r="I476" i="1"/>
  <c r="H476" i="1"/>
  <c r="F476" i="1"/>
  <c r="E476" i="1"/>
  <c r="P474" i="1"/>
  <c r="J474" i="1"/>
  <c r="Q474" i="1"/>
  <c r="N474" i="1"/>
  <c r="O474" i="1"/>
  <c r="L474" i="1"/>
  <c r="M474" i="1"/>
  <c r="B474" i="1"/>
  <c r="K474" i="1"/>
  <c r="G474" i="1"/>
  <c r="I474" i="1"/>
  <c r="H474" i="1"/>
  <c r="C467" i="1"/>
  <c r="C474" i="1"/>
  <c r="F474" i="1"/>
  <c r="E474" i="1"/>
  <c r="U473" i="1"/>
  <c r="Q473" i="1"/>
  <c r="O473" i="1"/>
  <c r="M473" i="1"/>
  <c r="K473" i="1"/>
  <c r="I473" i="1"/>
  <c r="H473" i="1"/>
  <c r="C473" i="1"/>
  <c r="F473" i="1"/>
  <c r="E473" i="1"/>
  <c r="D473" i="1"/>
  <c r="U472" i="1"/>
  <c r="Q472" i="1"/>
  <c r="O472" i="1"/>
  <c r="M472" i="1"/>
  <c r="K472" i="1"/>
  <c r="I472" i="1"/>
  <c r="H472" i="1"/>
  <c r="F472" i="1"/>
  <c r="E472" i="1"/>
  <c r="U471" i="1"/>
  <c r="Q471" i="1"/>
  <c r="O471" i="1"/>
  <c r="M471" i="1"/>
  <c r="K471" i="1"/>
  <c r="I471" i="1"/>
  <c r="H471" i="1"/>
  <c r="C471" i="1"/>
  <c r="F471" i="1"/>
  <c r="E471" i="1"/>
  <c r="D471" i="1"/>
  <c r="Q470" i="1"/>
  <c r="O470" i="1"/>
  <c r="M470" i="1"/>
  <c r="K470" i="1"/>
  <c r="I470" i="1"/>
  <c r="H470" i="1"/>
  <c r="C470" i="1"/>
  <c r="F470" i="1"/>
  <c r="E470" i="1"/>
  <c r="D470" i="1"/>
  <c r="Q469" i="1"/>
  <c r="O469" i="1"/>
  <c r="M469" i="1"/>
  <c r="K469" i="1"/>
  <c r="I469" i="1"/>
  <c r="H469" i="1"/>
  <c r="C469" i="1"/>
  <c r="F469" i="1"/>
  <c r="E469" i="1"/>
  <c r="D469" i="1"/>
  <c r="Q468" i="1"/>
  <c r="O468" i="1"/>
  <c r="M468" i="1"/>
  <c r="K468" i="1"/>
  <c r="I468" i="1"/>
  <c r="H468" i="1"/>
  <c r="C468" i="1"/>
  <c r="F468" i="1"/>
  <c r="E468" i="1"/>
  <c r="D468" i="1"/>
  <c r="Q467" i="1"/>
  <c r="O467" i="1"/>
  <c r="M467" i="1"/>
  <c r="K467" i="1"/>
  <c r="I467" i="1"/>
  <c r="H467" i="1"/>
  <c r="F467" i="1"/>
  <c r="E467" i="1"/>
  <c r="P465" i="1"/>
  <c r="J465" i="1"/>
  <c r="Q465" i="1"/>
  <c r="N465" i="1"/>
  <c r="O465" i="1"/>
  <c r="L465" i="1"/>
  <c r="M465" i="1"/>
  <c r="B465" i="1"/>
  <c r="K465" i="1"/>
  <c r="G465" i="1"/>
  <c r="I465" i="1"/>
  <c r="H465" i="1"/>
  <c r="C458" i="1"/>
  <c r="C465" i="1"/>
  <c r="F465" i="1"/>
  <c r="E465" i="1"/>
  <c r="U464" i="1"/>
  <c r="Q464" i="1"/>
  <c r="O464" i="1"/>
  <c r="M464" i="1"/>
  <c r="K464" i="1"/>
  <c r="I464" i="1"/>
  <c r="H464" i="1"/>
  <c r="C464" i="1"/>
  <c r="F464" i="1"/>
  <c r="E464" i="1"/>
  <c r="D464" i="1"/>
  <c r="U463" i="1"/>
  <c r="Q463" i="1"/>
  <c r="O463" i="1"/>
  <c r="M463" i="1"/>
  <c r="K463" i="1"/>
  <c r="I463" i="1"/>
  <c r="H463" i="1"/>
  <c r="C463" i="1"/>
  <c r="F463" i="1"/>
  <c r="E463" i="1"/>
  <c r="D463" i="1"/>
  <c r="U462" i="1"/>
  <c r="Q462" i="1"/>
  <c r="O462" i="1"/>
  <c r="M462" i="1"/>
  <c r="K462" i="1"/>
  <c r="I462" i="1"/>
  <c r="H462" i="1"/>
  <c r="C462" i="1"/>
  <c r="F462" i="1"/>
  <c r="E462" i="1"/>
  <c r="D462" i="1"/>
  <c r="Q461" i="1"/>
  <c r="O461" i="1"/>
  <c r="M461" i="1"/>
  <c r="K461" i="1"/>
  <c r="I461" i="1"/>
  <c r="H461" i="1"/>
  <c r="C461" i="1"/>
  <c r="F461" i="1"/>
  <c r="E461" i="1"/>
  <c r="D461" i="1"/>
  <c r="Q460" i="1"/>
  <c r="O460" i="1"/>
  <c r="M460" i="1"/>
  <c r="K460" i="1"/>
  <c r="I460" i="1"/>
  <c r="H460" i="1"/>
  <c r="C460" i="1"/>
  <c r="F460" i="1"/>
  <c r="E460" i="1"/>
  <c r="D460" i="1"/>
  <c r="Q459" i="1"/>
  <c r="O459" i="1"/>
  <c r="M459" i="1"/>
  <c r="K459" i="1"/>
  <c r="I459" i="1"/>
  <c r="H459" i="1"/>
  <c r="C459" i="1"/>
  <c r="F459" i="1"/>
  <c r="E459" i="1"/>
  <c r="D459" i="1"/>
  <c r="Q458" i="1"/>
  <c r="O458" i="1"/>
  <c r="M458" i="1"/>
  <c r="K458" i="1"/>
  <c r="I458" i="1"/>
  <c r="H458" i="1"/>
  <c r="F458" i="1"/>
  <c r="E458" i="1"/>
  <c r="P456" i="1"/>
  <c r="J456" i="1"/>
  <c r="Q456" i="1"/>
  <c r="N456" i="1"/>
  <c r="O456" i="1"/>
  <c r="L456" i="1"/>
  <c r="M456" i="1"/>
  <c r="B456" i="1"/>
  <c r="K456" i="1"/>
  <c r="G456" i="1"/>
  <c r="I456" i="1"/>
  <c r="H456" i="1"/>
  <c r="C449" i="1"/>
  <c r="C456" i="1"/>
  <c r="F456" i="1"/>
  <c r="E456" i="1"/>
  <c r="U455" i="1"/>
  <c r="Q455" i="1"/>
  <c r="O455" i="1"/>
  <c r="M455" i="1"/>
  <c r="K455" i="1"/>
  <c r="I455" i="1"/>
  <c r="H455" i="1"/>
  <c r="C455" i="1"/>
  <c r="F455" i="1"/>
  <c r="E455" i="1"/>
  <c r="D455" i="1"/>
  <c r="U454" i="1"/>
  <c r="Q454" i="1"/>
  <c r="O454" i="1"/>
  <c r="M454" i="1"/>
  <c r="K454" i="1"/>
  <c r="I454" i="1"/>
  <c r="H454" i="1"/>
  <c r="C454" i="1"/>
  <c r="F454" i="1"/>
  <c r="E454" i="1"/>
  <c r="D454" i="1"/>
  <c r="U453" i="1"/>
  <c r="Q453" i="1"/>
  <c r="O453" i="1"/>
  <c r="M453" i="1"/>
  <c r="K453" i="1"/>
  <c r="I453" i="1"/>
  <c r="H453" i="1"/>
  <c r="C453" i="1"/>
  <c r="F453" i="1"/>
  <c r="E453" i="1"/>
  <c r="D453" i="1"/>
  <c r="Q452" i="1"/>
  <c r="O452" i="1"/>
  <c r="M452" i="1"/>
  <c r="K452" i="1"/>
  <c r="I452" i="1"/>
  <c r="H452" i="1"/>
  <c r="C452" i="1"/>
  <c r="F452" i="1"/>
  <c r="E452" i="1"/>
  <c r="D452" i="1"/>
  <c r="Q451" i="1"/>
  <c r="O451" i="1"/>
  <c r="M451" i="1"/>
  <c r="K451" i="1"/>
  <c r="I451" i="1"/>
  <c r="H451" i="1"/>
  <c r="C451" i="1"/>
  <c r="F451" i="1"/>
  <c r="E451" i="1"/>
  <c r="D451" i="1"/>
  <c r="Q450" i="1"/>
  <c r="O450" i="1"/>
  <c r="M450" i="1"/>
  <c r="K450" i="1"/>
  <c r="I450" i="1"/>
  <c r="H450" i="1"/>
  <c r="C450" i="1"/>
  <c r="F450" i="1"/>
  <c r="E450" i="1"/>
  <c r="D450" i="1"/>
  <c r="Q449" i="1"/>
  <c r="O449" i="1"/>
  <c r="M449" i="1"/>
  <c r="K449" i="1"/>
  <c r="I449" i="1"/>
  <c r="H449" i="1"/>
  <c r="F449" i="1"/>
  <c r="E449" i="1"/>
  <c r="P447" i="1"/>
  <c r="J447" i="1"/>
  <c r="Q447" i="1"/>
  <c r="N447" i="1"/>
  <c r="O447" i="1"/>
  <c r="L447" i="1"/>
  <c r="M447" i="1"/>
  <c r="K447" i="1"/>
  <c r="I447" i="1"/>
  <c r="H447" i="1"/>
  <c r="F447" i="1"/>
  <c r="E447" i="1"/>
  <c r="U446" i="1"/>
  <c r="Q446" i="1"/>
  <c r="O446" i="1"/>
  <c r="M446" i="1"/>
  <c r="K446" i="1"/>
  <c r="I446" i="1"/>
  <c r="H446" i="1"/>
  <c r="C446" i="1"/>
  <c r="F446" i="1"/>
  <c r="E446" i="1"/>
  <c r="D446" i="1"/>
  <c r="U445" i="1"/>
  <c r="Q445" i="1"/>
  <c r="O445" i="1"/>
  <c r="M445" i="1"/>
  <c r="K445" i="1"/>
  <c r="I445" i="1"/>
  <c r="H445" i="1"/>
  <c r="C445" i="1"/>
  <c r="F445" i="1"/>
  <c r="E445" i="1"/>
  <c r="D445" i="1"/>
  <c r="U444" i="1"/>
  <c r="Q444" i="1"/>
  <c r="O444" i="1"/>
  <c r="M444" i="1"/>
  <c r="K444" i="1"/>
  <c r="I444" i="1"/>
  <c r="H444" i="1"/>
  <c r="C444" i="1"/>
  <c r="F444" i="1"/>
  <c r="E444" i="1"/>
  <c r="D444" i="1"/>
  <c r="Q443" i="1"/>
  <c r="O443" i="1"/>
  <c r="M443" i="1"/>
  <c r="K443" i="1"/>
  <c r="I443" i="1"/>
  <c r="H443" i="1"/>
  <c r="C443" i="1"/>
  <c r="F443" i="1"/>
  <c r="E443" i="1"/>
  <c r="D443" i="1"/>
  <c r="Q442" i="1"/>
  <c r="O442" i="1"/>
  <c r="M442" i="1"/>
  <c r="K442" i="1"/>
  <c r="I442" i="1"/>
  <c r="H442" i="1"/>
  <c r="C442" i="1"/>
  <c r="F442" i="1"/>
  <c r="E442" i="1"/>
  <c r="D442" i="1"/>
  <c r="Q441" i="1"/>
  <c r="O441" i="1"/>
  <c r="M441" i="1"/>
  <c r="K441" i="1"/>
  <c r="I441" i="1"/>
  <c r="H441" i="1"/>
  <c r="C441" i="1"/>
  <c r="F441" i="1"/>
  <c r="E441" i="1"/>
  <c r="D441" i="1"/>
  <c r="Q440" i="1"/>
  <c r="O440" i="1"/>
  <c r="M440" i="1"/>
  <c r="K440" i="1"/>
  <c r="I440" i="1"/>
  <c r="H440" i="1"/>
  <c r="F440" i="1"/>
  <c r="E440" i="1"/>
  <c r="P437" i="1"/>
  <c r="J437" i="1"/>
  <c r="Q437" i="1"/>
  <c r="N437" i="1"/>
  <c r="O437" i="1"/>
  <c r="L437" i="1"/>
  <c r="M437" i="1"/>
  <c r="B437" i="1"/>
  <c r="K437" i="1"/>
  <c r="G437" i="1"/>
  <c r="I437" i="1"/>
  <c r="H437" i="1"/>
  <c r="C430" i="1"/>
  <c r="C437" i="1"/>
  <c r="F437" i="1"/>
  <c r="E437" i="1"/>
  <c r="U436" i="1"/>
  <c r="Q436" i="1"/>
  <c r="O436" i="1"/>
  <c r="M436" i="1"/>
  <c r="K436" i="1"/>
  <c r="I436" i="1"/>
  <c r="H436" i="1"/>
  <c r="C436" i="1"/>
  <c r="F436" i="1"/>
  <c r="E436" i="1"/>
  <c r="D436" i="1"/>
  <c r="U435" i="1"/>
  <c r="Q435" i="1"/>
  <c r="O435" i="1"/>
  <c r="M435" i="1"/>
  <c r="K435" i="1"/>
  <c r="I435" i="1"/>
  <c r="H435" i="1"/>
  <c r="C435" i="1"/>
  <c r="F435" i="1"/>
  <c r="E435" i="1"/>
  <c r="D435" i="1"/>
  <c r="U434" i="1"/>
  <c r="Q434" i="1"/>
  <c r="O434" i="1"/>
  <c r="M434" i="1"/>
  <c r="K434" i="1"/>
  <c r="I434" i="1"/>
  <c r="H434" i="1"/>
  <c r="C434" i="1"/>
  <c r="F434" i="1"/>
  <c r="E434" i="1"/>
  <c r="D434" i="1"/>
  <c r="Q433" i="1"/>
  <c r="O433" i="1"/>
  <c r="M433" i="1"/>
  <c r="K433" i="1"/>
  <c r="I433" i="1"/>
  <c r="H433" i="1"/>
  <c r="C433" i="1"/>
  <c r="F433" i="1"/>
  <c r="E433" i="1"/>
  <c r="D433" i="1"/>
  <c r="Q432" i="1"/>
  <c r="O432" i="1"/>
  <c r="M432" i="1"/>
  <c r="K432" i="1"/>
  <c r="I432" i="1"/>
  <c r="H432" i="1"/>
  <c r="C432" i="1"/>
  <c r="F432" i="1"/>
  <c r="E432" i="1"/>
  <c r="D432" i="1"/>
  <c r="Q431" i="1"/>
  <c r="O431" i="1"/>
  <c r="M431" i="1"/>
  <c r="K431" i="1"/>
  <c r="I431" i="1"/>
  <c r="H431" i="1"/>
  <c r="C431" i="1"/>
  <c r="F431" i="1"/>
  <c r="E431" i="1"/>
  <c r="D431" i="1"/>
  <c r="Q430" i="1"/>
  <c r="O430" i="1"/>
  <c r="M430" i="1"/>
  <c r="K430" i="1"/>
  <c r="I430" i="1"/>
  <c r="H430" i="1"/>
  <c r="F430" i="1"/>
  <c r="E430" i="1"/>
  <c r="P428" i="1"/>
  <c r="J428" i="1"/>
  <c r="Q428" i="1"/>
  <c r="N428" i="1"/>
  <c r="O428" i="1"/>
  <c r="L428" i="1"/>
  <c r="M428" i="1"/>
  <c r="B428" i="1"/>
  <c r="K428" i="1"/>
  <c r="G428" i="1"/>
  <c r="I428" i="1"/>
  <c r="H428" i="1"/>
  <c r="C421" i="1"/>
  <c r="C428" i="1"/>
  <c r="F428" i="1"/>
  <c r="E428" i="1"/>
  <c r="U427" i="1"/>
  <c r="Q427" i="1"/>
  <c r="O427" i="1"/>
  <c r="M427" i="1"/>
  <c r="K427" i="1"/>
  <c r="I427" i="1"/>
  <c r="H427" i="1"/>
  <c r="C427" i="1"/>
  <c r="F427" i="1"/>
  <c r="E427" i="1"/>
  <c r="D427" i="1"/>
  <c r="U426" i="1"/>
  <c r="Q426" i="1"/>
  <c r="O426" i="1"/>
  <c r="M426" i="1"/>
  <c r="K426" i="1"/>
  <c r="I426" i="1"/>
  <c r="H426" i="1"/>
  <c r="C426" i="1"/>
  <c r="F426" i="1"/>
  <c r="E426" i="1"/>
  <c r="D426" i="1"/>
  <c r="U425" i="1"/>
  <c r="Q425" i="1"/>
  <c r="O425" i="1"/>
  <c r="M425" i="1"/>
  <c r="K425" i="1"/>
  <c r="I425" i="1"/>
  <c r="H425" i="1"/>
  <c r="C425" i="1"/>
  <c r="F425" i="1"/>
  <c r="E425" i="1"/>
  <c r="D425" i="1"/>
  <c r="Q424" i="1"/>
  <c r="O424" i="1"/>
  <c r="M424" i="1"/>
  <c r="K424" i="1"/>
  <c r="I424" i="1"/>
  <c r="H424" i="1"/>
  <c r="C424" i="1"/>
  <c r="F424" i="1"/>
  <c r="E424" i="1"/>
  <c r="D424" i="1"/>
  <c r="Q423" i="1"/>
  <c r="O423" i="1"/>
  <c r="M423" i="1"/>
  <c r="K423" i="1"/>
  <c r="I423" i="1"/>
  <c r="H423" i="1"/>
  <c r="C423" i="1"/>
  <c r="F423" i="1"/>
  <c r="E423" i="1"/>
  <c r="D423" i="1"/>
  <c r="Q422" i="1"/>
  <c r="O422" i="1"/>
  <c r="M422" i="1"/>
  <c r="K422" i="1"/>
  <c r="I422" i="1"/>
  <c r="H422" i="1"/>
  <c r="C422" i="1"/>
  <c r="F422" i="1"/>
  <c r="E422" i="1"/>
  <c r="D422" i="1"/>
  <c r="Q421" i="1"/>
  <c r="O421" i="1"/>
  <c r="M421" i="1"/>
  <c r="K421" i="1"/>
  <c r="I421" i="1"/>
  <c r="H421" i="1"/>
  <c r="F421" i="1"/>
  <c r="E421" i="1"/>
  <c r="P419" i="1"/>
  <c r="J419" i="1"/>
  <c r="Q419" i="1"/>
  <c r="N419" i="1"/>
  <c r="O419" i="1"/>
  <c r="L419" i="1"/>
  <c r="M419" i="1"/>
  <c r="B419" i="1"/>
  <c r="K419" i="1"/>
  <c r="G419" i="1"/>
  <c r="I419" i="1"/>
  <c r="H419" i="1"/>
  <c r="C412" i="1"/>
  <c r="C419" i="1"/>
  <c r="F419" i="1"/>
  <c r="E419" i="1"/>
  <c r="U418" i="1"/>
  <c r="Q418" i="1"/>
  <c r="O418" i="1"/>
  <c r="M418" i="1"/>
  <c r="K418" i="1"/>
  <c r="I418" i="1"/>
  <c r="H418" i="1"/>
  <c r="C418" i="1"/>
  <c r="F418" i="1"/>
  <c r="E418" i="1"/>
  <c r="D418" i="1"/>
  <c r="U417" i="1"/>
  <c r="Q417" i="1"/>
  <c r="O417" i="1"/>
  <c r="M417" i="1"/>
  <c r="K417" i="1"/>
  <c r="I417" i="1"/>
  <c r="H417" i="1"/>
  <c r="C417" i="1"/>
  <c r="F417" i="1"/>
  <c r="E417" i="1"/>
  <c r="D417" i="1"/>
  <c r="U416" i="1"/>
  <c r="Q416" i="1"/>
  <c r="O416" i="1"/>
  <c r="M416" i="1"/>
  <c r="K416" i="1"/>
  <c r="I416" i="1"/>
  <c r="H416" i="1"/>
  <c r="C416" i="1"/>
  <c r="F416" i="1"/>
  <c r="E416" i="1"/>
  <c r="D416" i="1"/>
  <c r="Q415" i="1"/>
  <c r="O415" i="1"/>
  <c r="M415" i="1"/>
  <c r="K415" i="1"/>
  <c r="I415" i="1"/>
  <c r="H415" i="1"/>
  <c r="C415" i="1"/>
  <c r="F415" i="1"/>
  <c r="E415" i="1"/>
  <c r="D415" i="1"/>
  <c r="Q414" i="1"/>
  <c r="O414" i="1"/>
  <c r="M414" i="1"/>
  <c r="K414" i="1"/>
  <c r="I414" i="1"/>
  <c r="H414" i="1"/>
  <c r="C414" i="1"/>
  <c r="F414" i="1"/>
  <c r="E414" i="1"/>
  <c r="D414" i="1"/>
  <c r="Q413" i="1"/>
  <c r="O413" i="1"/>
  <c r="M413" i="1"/>
  <c r="K413" i="1"/>
  <c r="I413" i="1"/>
  <c r="H413" i="1"/>
  <c r="C413" i="1"/>
  <c r="F413" i="1"/>
  <c r="E413" i="1"/>
  <c r="D413" i="1"/>
  <c r="Q412" i="1"/>
  <c r="O412" i="1"/>
  <c r="M412" i="1"/>
  <c r="K412" i="1"/>
  <c r="I412" i="1"/>
  <c r="H412" i="1"/>
  <c r="F412" i="1"/>
  <c r="E412" i="1"/>
  <c r="P410" i="1"/>
  <c r="J410" i="1"/>
  <c r="Q410" i="1"/>
  <c r="N410" i="1"/>
  <c r="O410" i="1"/>
  <c r="L410" i="1"/>
  <c r="M410" i="1"/>
  <c r="K410" i="1"/>
  <c r="I410" i="1"/>
  <c r="H410" i="1"/>
  <c r="F410" i="1"/>
  <c r="E410" i="1"/>
  <c r="U409" i="1"/>
  <c r="Q409" i="1"/>
  <c r="O409" i="1"/>
  <c r="M409" i="1"/>
  <c r="K409" i="1"/>
  <c r="I409" i="1"/>
  <c r="H409" i="1"/>
  <c r="C409" i="1"/>
  <c r="F409" i="1"/>
  <c r="E409" i="1"/>
  <c r="D409" i="1"/>
  <c r="U408" i="1"/>
  <c r="Q408" i="1"/>
  <c r="O408" i="1"/>
  <c r="M408" i="1"/>
  <c r="K408" i="1"/>
  <c r="I408" i="1"/>
  <c r="H408" i="1"/>
  <c r="C408" i="1"/>
  <c r="F408" i="1"/>
  <c r="E408" i="1"/>
  <c r="D408" i="1"/>
  <c r="U407" i="1"/>
  <c r="Q407" i="1"/>
  <c r="O407" i="1"/>
  <c r="M407" i="1"/>
  <c r="K407" i="1"/>
  <c r="I407" i="1"/>
  <c r="H407" i="1"/>
  <c r="C407" i="1"/>
  <c r="F407" i="1"/>
  <c r="E407" i="1"/>
  <c r="D407" i="1"/>
  <c r="Q406" i="1"/>
  <c r="O406" i="1"/>
  <c r="M406" i="1"/>
  <c r="K406" i="1"/>
  <c r="I406" i="1"/>
  <c r="H406" i="1"/>
  <c r="C406" i="1"/>
  <c r="F406" i="1"/>
  <c r="E406" i="1"/>
  <c r="D406" i="1"/>
  <c r="Q405" i="1"/>
  <c r="O405" i="1"/>
  <c r="M405" i="1"/>
  <c r="K405" i="1"/>
  <c r="I405" i="1"/>
  <c r="H405" i="1"/>
  <c r="C405" i="1"/>
  <c r="F405" i="1"/>
  <c r="E405" i="1"/>
  <c r="D405" i="1"/>
  <c r="Q404" i="1"/>
  <c r="O404" i="1"/>
  <c r="M404" i="1"/>
  <c r="K404" i="1"/>
  <c r="I404" i="1"/>
  <c r="H404" i="1"/>
  <c r="C404" i="1"/>
  <c r="F404" i="1"/>
  <c r="E404" i="1"/>
  <c r="D404" i="1"/>
  <c r="Q403" i="1"/>
  <c r="O403" i="1"/>
  <c r="M403" i="1"/>
  <c r="K403" i="1"/>
  <c r="I403" i="1"/>
  <c r="H403" i="1"/>
  <c r="F403" i="1"/>
  <c r="E403" i="1"/>
  <c r="P400" i="1"/>
  <c r="J400" i="1"/>
  <c r="Q400" i="1"/>
  <c r="N400" i="1"/>
  <c r="O400" i="1"/>
  <c r="L400" i="1"/>
  <c r="M400" i="1"/>
  <c r="B400" i="1"/>
  <c r="K400" i="1"/>
  <c r="G400" i="1"/>
  <c r="I400" i="1"/>
  <c r="H400" i="1"/>
  <c r="C393" i="1"/>
  <c r="C400" i="1"/>
  <c r="F400" i="1"/>
  <c r="E400" i="1"/>
  <c r="U399" i="1"/>
  <c r="Q399" i="1"/>
  <c r="O399" i="1"/>
  <c r="M399" i="1"/>
  <c r="K399" i="1"/>
  <c r="I399" i="1"/>
  <c r="H399" i="1"/>
  <c r="C399" i="1"/>
  <c r="F399" i="1"/>
  <c r="E399" i="1"/>
  <c r="D399" i="1"/>
  <c r="U398" i="1"/>
  <c r="Q398" i="1"/>
  <c r="O398" i="1"/>
  <c r="M398" i="1"/>
  <c r="K398" i="1"/>
  <c r="I398" i="1"/>
  <c r="H398" i="1"/>
  <c r="C398" i="1"/>
  <c r="F398" i="1"/>
  <c r="E398" i="1"/>
  <c r="D398" i="1"/>
  <c r="U397" i="1"/>
  <c r="Q397" i="1"/>
  <c r="O397" i="1"/>
  <c r="M397" i="1"/>
  <c r="K397" i="1"/>
  <c r="I397" i="1"/>
  <c r="H397" i="1"/>
  <c r="C397" i="1"/>
  <c r="F397" i="1"/>
  <c r="E397" i="1"/>
  <c r="D397" i="1"/>
  <c r="Q396" i="1"/>
  <c r="O396" i="1"/>
  <c r="M396" i="1"/>
  <c r="K396" i="1"/>
  <c r="I396" i="1"/>
  <c r="H396" i="1"/>
  <c r="C396" i="1"/>
  <c r="F396" i="1"/>
  <c r="E396" i="1"/>
  <c r="D396" i="1"/>
  <c r="Q395" i="1"/>
  <c r="O395" i="1"/>
  <c r="M395" i="1"/>
  <c r="K395" i="1"/>
  <c r="I395" i="1"/>
  <c r="H395" i="1"/>
  <c r="C395" i="1"/>
  <c r="F395" i="1"/>
  <c r="E395" i="1"/>
  <c r="D395" i="1"/>
  <c r="Q394" i="1"/>
  <c r="O394" i="1"/>
  <c r="M394" i="1"/>
  <c r="K394" i="1"/>
  <c r="I394" i="1"/>
  <c r="H394" i="1"/>
  <c r="C394" i="1"/>
  <c r="F394" i="1"/>
  <c r="E394" i="1"/>
  <c r="D394" i="1"/>
  <c r="Q393" i="1"/>
  <c r="O393" i="1"/>
  <c r="M393" i="1"/>
  <c r="K393" i="1"/>
  <c r="I393" i="1"/>
  <c r="H393" i="1"/>
  <c r="F393" i="1"/>
  <c r="E393" i="1"/>
  <c r="P391" i="1"/>
  <c r="J391" i="1"/>
  <c r="Q391" i="1"/>
  <c r="N391" i="1"/>
  <c r="O391" i="1"/>
  <c r="L391" i="1"/>
  <c r="M391" i="1"/>
  <c r="B391" i="1"/>
  <c r="K391" i="1"/>
  <c r="G391" i="1"/>
  <c r="I391" i="1"/>
  <c r="H391" i="1"/>
  <c r="C384" i="1"/>
  <c r="C391" i="1"/>
  <c r="F391" i="1"/>
  <c r="E391" i="1"/>
  <c r="U390" i="1"/>
  <c r="Q390" i="1"/>
  <c r="O390" i="1"/>
  <c r="M390" i="1"/>
  <c r="K390" i="1"/>
  <c r="I390" i="1"/>
  <c r="H390" i="1"/>
  <c r="C390" i="1"/>
  <c r="F390" i="1"/>
  <c r="E390" i="1"/>
  <c r="D390" i="1"/>
  <c r="U389" i="1"/>
  <c r="Q389" i="1"/>
  <c r="O389" i="1"/>
  <c r="M389" i="1"/>
  <c r="K389" i="1"/>
  <c r="I389" i="1"/>
  <c r="H389" i="1"/>
  <c r="C389" i="1"/>
  <c r="F389" i="1"/>
  <c r="E389" i="1"/>
  <c r="D389" i="1"/>
  <c r="U388" i="1"/>
  <c r="Q388" i="1"/>
  <c r="O388" i="1"/>
  <c r="M388" i="1"/>
  <c r="K388" i="1"/>
  <c r="I388" i="1"/>
  <c r="H388" i="1"/>
  <c r="C388" i="1"/>
  <c r="F388" i="1"/>
  <c r="E388" i="1"/>
  <c r="D388" i="1"/>
  <c r="Q387" i="1"/>
  <c r="O387" i="1"/>
  <c r="M387" i="1"/>
  <c r="K387" i="1"/>
  <c r="I387" i="1"/>
  <c r="H387" i="1"/>
  <c r="C387" i="1"/>
  <c r="F387" i="1"/>
  <c r="E387" i="1"/>
  <c r="D387" i="1"/>
  <c r="Q386" i="1"/>
  <c r="O386" i="1"/>
  <c r="M386" i="1"/>
  <c r="K386" i="1"/>
  <c r="I386" i="1"/>
  <c r="H386" i="1"/>
  <c r="C386" i="1"/>
  <c r="F386" i="1"/>
  <c r="E386" i="1"/>
  <c r="D386" i="1"/>
  <c r="Q385" i="1"/>
  <c r="O385" i="1"/>
  <c r="M385" i="1"/>
  <c r="K385" i="1"/>
  <c r="I385" i="1"/>
  <c r="H385" i="1"/>
  <c r="C385" i="1"/>
  <c r="F385" i="1"/>
  <c r="E385" i="1"/>
  <c r="D385" i="1"/>
  <c r="Q384" i="1"/>
  <c r="O384" i="1"/>
  <c r="M384" i="1"/>
  <c r="K384" i="1"/>
  <c r="I384" i="1"/>
  <c r="H384" i="1"/>
  <c r="F384" i="1"/>
  <c r="E384" i="1"/>
  <c r="P382" i="1"/>
  <c r="J382" i="1"/>
  <c r="Q382" i="1"/>
  <c r="N382" i="1"/>
  <c r="O382" i="1"/>
  <c r="L382" i="1"/>
  <c r="M382" i="1"/>
  <c r="B382" i="1"/>
  <c r="K382" i="1"/>
  <c r="G382" i="1"/>
  <c r="I382" i="1"/>
  <c r="H382" i="1"/>
  <c r="C375" i="1"/>
  <c r="C382" i="1"/>
  <c r="F382" i="1"/>
  <c r="E382" i="1"/>
  <c r="U381" i="1"/>
  <c r="Q381" i="1"/>
  <c r="O381" i="1"/>
  <c r="M381" i="1"/>
  <c r="K381" i="1"/>
  <c r="I381" i="1"/>
  <c r="H381" i="1"/>
  <c r="C381" i="1"/>
  <c r="F381" i="1"/>
  <c r="E381" i="1"/>
  <c r="D381" i="1"/>
  <c r="U380" i="1"/>
  <c r="Q380" i="1"/>
  <c r="O380" i="1"/>
  <c r="M380" i="1"/>
  <c r="K380" i="1"/>
  <c r="I380" i="1"/>
  <c r="H380" i="1"/>
  <c r="C380" i="1"/>
  <c r="F380" i="1"/>
  <c r="E380" i="1"/>
  <c r="D380" i="1"/>
  <c r="U379" i="1"/>
  <c r="Q379" i="1"/>
  <c r="O379" i="1"/>
  <c r="M379" i="1"/>
  <c r="K379" i="1"/>
  <c r="I379" i="1"/>
  <c r="H379" i="1"/>
  <c r="C379" i="1"/>
  <c r="F379" i="1"/>
  <c r="E379" i="1"/>
  <c r="D379" i="1"/>
  <c r="Q378" i="1"/>
  <c r="O378" i="1"/>
  <c r="M378" i="1"/>
  <c r="K378" i="1"/>
  <c r="I378" i="1"/>
  <c r="H378" i="1"/>
  <c r="C378" i="1"/>
  <c r="F378" i="1"/>
  <c r="E378" i="1"/>
  <c r="D378" i="1"/>
  <c r="Q377" i="1"/>
  <c r="O377" i="1"/>
  <c r="M377" i="1"/>
  <c r="K377" i="1"/>
  <c r="I377" i="1"/>
  <c r="H377" i="1"/>
  <c r="C377" i="1"/>
  <c r="F377" i="1"/>
  <c r="E377" i="1"/>
  <c r="D377" i="1"/>
  <c r="Q376" i="1"/>
  <c r="O376" i="1"/>
  <c r="M376" i="1"/>
  <c r="K376" i="1"/>
  <c r="I376" i="1"/>
  <c r="H376" i="1"/>
  <c r="C376" i="1"/>
  <c r="F376" i="1"/>
  <c r="E376" i="1"/>
  <c r="D376" i="1"/>
  <c r="Q375" i="1"/>
  <c r="O375" i="1"/>
  <c r="M375" i="1"/>
  <c r="K375" i="1"/>
  <c r="I375" i="1"/>
  <c r="H375" i="1"/>
  <c r="F375" i="1"/>
  <c r="E375" i="1"/>
  <c r="P373" i="1"/>
  <c r="J373" i="1"/>
  <c r="Q373" i="1"/>
  <c r="N373" i="1"/>
  <c r="O373" i="1"/>
  <c r="L373" i="1"/>
  <c r="M373" i="1"/>
  <c r="K373" i="1"/>
  <c r="I373" i="1"/>
  <c r="H373" i="1"/>
  <c r="F373" i="1"/>
  <c r="E373" i="1"/>
  <c r="U372" i="1"/>
  <c r="Q372" i="1"/>
  <c r="O372" i="1"/>
  <c r="M372" i="1"/>
  <c r="K372" i="1"/>
  <c r="I372" i="1"/>
  <c r="H372" i="1"/>
  <c r="C372" i="1"/>
  <c r="F372" i="1"/>
  <c r="E372" i="1"/>
  <c r="D372" i="1"/>
  <c r="U371" i="1"/>
  <c r="Q371" i="1"/>
  <c r="O371" i="1"/>
  <c r="M371" i="1"/>
  <c r="K371" i="1"/>
  <c r="I371" i="1"/>
  <c r="H371" i="1"/>
  <c r="C371" i="1"/>
  <c r="F371" i="1"/>
  <c r="E371" i="1"/>
  <c r="D371" i="1"/>
  <c r="U370" i="1"/>
  <c r="Q370" i="1"/>
  <c r="O370" i="1"/>
  <c r="M370" i="1"/>
  <c r="K370" i="1"/>
  <c r="I370" i="1"/>
  <c r="H370" i="1"/>
  <c r="C370" i="1"/>
  <c r="F370" i="1"/>
  <c r="E370" i="1"/>
  <c r="D370" i="1"/>
  <c r="Q369" i="1"/>
  <c r="O369" i="1"/>
  <c r="M369" i="1"/>
  <c r="K369" i="1"/>
  <c r="I369" i="1"/>
  <c r="H369" i="1"/>
  <c r="C369" i="1"/>
  <c r="F369" i="1"/>
  <c r="E369" i="1"/>
  <c r="D369" i="1"/>
  <c r="Q368" i="1"/>
  <c r="O368" i="1"/>
  <c r="M368" i="1"/>
  <c r="K368" i="1"/>
  <c r="I368" i="1"/>
  <c r="H368" i="1"/>
  <c r="C368" i="1"/>
  <c r="F368" i="1"/>
  <c r="E368" i="1"/>
  <c r="D368" i="1"/>
  <c r="Q367" i="1"/>
  <c r="O367" i="1"/>
  <c r="M367" i="1"/>
  <c r="K367" i="1"/>
  <c r="I367" i="1"/>
  <c r="H367" i="1"/>
  <c r="C367" i="1"/>
  <c r="F367" i="1"/>
  <c r="E367" i="1"/>
  <c r="D367" i="1"/>
  <c r="Q366" i="1"/>
  <c r="O366" i="1"/>
  <c r="M366" i="1"/>
  <c r="K366" i="1"/>
  <c r="I366" i="1"/>
  <c r="H366" i="1"/>
  <c r="F366" i="1"/>
  <c r="E366" i="1"/>
  <c r="P363" i="1"/>
  <c r="J363" i="1"/>
  <c r="Q363" i="1"/>
  <c r="N363" i="1"/>
  <c r="O363" i="1"/>
  <c r="L363" i="1"/>
  <c r="M363" i="1"/>
  <c r="B363" i="1"/>
  <c r="K363" i="1"/>
  <c r="G363" i="1"/>
  <c r="I363" i="1"/>
  <c r="H363" i="1"/>
  <c r="C356" i="1"/>
  <c r="C363" i="1"/>
  <c r="F363" i="1"/>
  <c r="E363" i="1"/>
  <c r="U362" i="1"/>
  <c r="Q362" i="1"/>
  <c r="O362" i="1"/>
  <c r="M362" i="1"/>
  <c r="K362" i="1"/>
  <c r="I362" i="1"/>
  <c r="H362" i="1"/>
  <c r="C362" i="1"/>
  <c r="F362" i="1"/>
  <c r="E362" i="1"/>
  <c r="D362" i="1"/>
  <c r="U361" i="1"/>
  <c r="Q361" i="1"/>
  <c r="O361" i="1"/>
  <c r="M361" i="1"/>
  <c r="K361" i="1"/>
  <c r="I361" i="1"/>
  <c r="H361" i="1"/>
  <c r="C361" i="1"/>
  <c r="F361" i="1"/>
  <c r="E361" i="1"/>
  <c r="D361" i="1"/>
  <c r="U360" i="1"/>
  <c r="Q360" i="1"/>
  <c r="O360" i="1"/>
  <c r="M360" i="1"/>
  <c r="K360" i="1"/>
  <c r="I360" i="1"/>
  <c r="H360" i="1"/>
  <c r="C360" i="1"/>
  <c r="F360" i="1"/>
  <c r="E360" i="1"/>
  <c r="D360" i="1"/>
  <c r="Q359" i="1"/>
  <c r="O359" i="1"/>
  <c r="M359" i="1"/>
  <c r="K359" i="1"/>
  <c r="I359" i="1"/>
  <c r="H359" i="1"/>
  <c r="C359" i="1"/>
  <c r="F359" i="1"/>
  <c r="E359" i="1"/>
  <c r="D359" i="1"/>
  <c r="Q358" i="1"/>
  <c r="O358" i="1"/>
  <c r="M358" i="1"/>
  <c r="K358" i="1"/>
  <c r="I358" i="1"/>
  <c r="H358" i="1"/>
  <c r="C358" i="1"/>
  <c r="F358" i="1"/>
  <c r="E358" i="1"/>
  <c r="D358" i="1"/>
  <c r="Q357" i="1"/>
  <c r="O357" i="1"/>
  <c r="M357" i="1"/>
  <c r="K357" i="1"/>
  <c r="I357" i="1"/>
  <c r="H357" i="1"/>
  <c r="C357" i="1"/>
  <c r="F357" i="1"/>
  <c r="E357" i="1"/>
  <c r="D357" i="1"/>
  <c r="Q356" i="1"/>
  <c r="O356" i="1"/>
  <c r="M356" i="1"/>
  <c r="K356" i="1"/>
  <c r="I356" i="1"/>
  <c r="H356" i="1"/>
  <c r="F356" i="1"/>
  <c r="E356" i="1"/>
  <c r="P354" i="1"/>
  <c r="J354" i="1"/>
  <c r="Q354" i="1"/>
  <c r="N354" i="1"/>
  <c r="O354" i="1"/>
  <c r="L354" i="1"/>
  <c r="M354" i="1"/>
  <c r="B354" i="1"/>
  <c r="K354" i="1"/>
  <c r="G354" i="1"/>
  <c r="I354" i="1"/>
  <c r="H354" i="1"/>
  <c r="C347" i="1"/>
  <c r="C354" i="1"/>
  <c r="F354" i="1"/>
  <c r="E354" i="1"/>
  <c r="U353" i="1"/>
  <c r="Q353" i="1"/>
  <c r="O353" i="1"/>
  <c r="M353" i="1"/>
  <c r="K353" i="1"/>
  <c r="I353" i="1"/>
  <c r="H353" i="1"/>
  <c r="C353" i="1"/>
  <c r="F353" i="1"/>
  <c r="E353" i="1"/>
  <c r="D353" i="1"/>
  <c r="U352" i="1"/>
  <c r="Q352" i="1"/>
  <c r="O352" i="1"/>
  <c r="M352" i="1"/>
  <c r="K352" i="1"/>
  <c r="I352" i="1"/>
  <c r="H352" i="1"/>
  <c r="C352" i="1"/>
  <c r="F352" i="1"/>
  <c r="E352" i="1"/>
  <c r="D352" i="1"/>
  <c r="U351" i="1"/>
  <c r="Q351" i="1"/>
  <c r="O351" i="1"/>
  <c r="M351" i="1"/>
  <c r="K351" i="1"/>
  <c r="I351" i="1"/>
  <c r="H351" i="1"/>
  <c r="C351" i="1"/>
  <c r="F351" i="1"/>
  <c r="E351" i="1"/>
  <c r="D351" i="1"/>
  <c r="Q350" i="1"/>
  <c r="O350" i="1"/>
  <c r="M350" i="1"/>
  <c r="K350" i="1"/>
  <c r="I350" i="1"/>
  <c r="H350" i="1"/>
  <c r="C350" i="1"/>
  <c r="F350" i="1"/>
  <c r="E350" i="1"/>
  <c r="D350" i="1"/>
  <c r="Q349" i="1"/>
  <c r="O349" i="1"/>
  <c r="M349" i="1"/>
  <c r="K349" i="1"/>
  <c r="I349" i="1"/>
  <c r="H349" i="1"/>
  <c r="C349" i="1"/>
  <c r="F349" i="1"/>
  <c r="E349" i="1"/>
  <c r="D349" i="1"/>
  <c r="Q348" i="1"/>
  <c r="O348" i="1"/>
  <c r="M348" i="1"/>
  <c r="K348" i="1"/>
  <c r="I348" i="1"/>
  <c r="H348" i="1"/>
  <c r="C348" i="1"/>
  <c r="F348" i="1"/>
  <c r="E348" i="1"/>
  <c r="D348" i="1"/>
  <c r="Q347" i="1"/>
  <c r="O347" i="1"/>
  <c r="M347" i="1"/>
  <c r="K347" i="1"/>
  <c r="I347" i="1"/>
  <c r="H347" i="1"/>
  <c r="F347" i="1"/>
  <c r="E347" i="1"/>
  <c r="P345" i="1"/>
  <c r="J345" i="1"/>
  <c r="Q345" i="1"/>
  <c r="N345" i="1"/>
  <c r="O345" i="1"/>
  <c r="L345" i="1"/>
  <c r="M345" i="1"/>
  <c r="B345" i="1"/>
  <c r="K345" i="1"/>
  <c r="G345" i="1"/>
  <c r="I345" i="1"/>
  <c r="H345" i="1"/>
  <c r="C338" i="1"/>
  <c r="C345" i="1"/>
  <c r="F345" i="1"/>
  <c r="E345" i="1"/>
  <c r="U344" i="1"/>
  <c r="Q344" i="1"/>
  <c r="O344" i="1"/>
  <c r="M344" i="1"/>
  <c r="K344" i="1"/>
  <c r="I344" i="1"/>
  <c r="H344" i="1"/>
  <c r="C344" i="1"/>
  <c r="F344" i="1"/>
  <c r="E344" i="1"/>
  <c r="D344" i="1"/>
  <c r="U343" i="1"/>
  <c r="Q343" i="1"/>
  <c r="O343" i="1"/>
  <c r="M343" i="1"/>
  <c r="K343" i="1"/>
  <c r="I343" i="1"/>
  <c r="H343" i="1"/>
  <c r="C343" i="1"/>
  <c r="F343" i="1"/>
  <c r="E343" i="1"/>
  <c r="D343" i="1"/>
  <c r="U342" i="1"/>
  <c r="Q342" i="1"/>
  <c r="O342" i="1"/>
  <c r="M342" i="1"/>
  <c r="K342" i="1"/>
  <c r="I342" i="1"/>
  <c r="H342" i="1"/>
  <c r="C342" i="1"/>
  <c r="F342" i="1"/>
  <c r="E342" i="1"/>
  <c r="D342" i="1"/>
  <c r="Q341" i="1"/>
  <c r="O341" i="1"/>
  <c r="M341" i="1"/>
  <c r="K341" i="1"/>
  <c r="I341" i="1"/>
  <c r="H341" i="1"/>
  <c r="C341" i="1"/>
  <c r="F341" i="1"/>
  <c r="E341" i="1"/>
  <c r="D341" i="1"/>
  <c r="Q340" i="1"/>
  <c r="O340" i="1"/>
  <c r="M340" i="1"/>
  <c r="K340" i="1"/>
  <c r="I340" i="1"/>
  <c r="H340" i="1"/>
  <c r="C340" i="1"/>
  <c r="F340" i="1"/>
  <c r="E340" i="1"/>
  <c r="D340" i="1"/>
  <c r="Q339" i="1"/>
  <c r="O339" i="1"/>
  <c r="M339" i="1"/>
  <c r="K339" i="1"/>
  <c r="I339" i="1"/>
  <c r="H339" i="1"/>
  <c r="C339" i="1"/>
  <c r="F339" i="1"/>
  <c r="E339" i="1"/>
  <c r="D339" i="1"/>
  <c r="Q338" i="1"/>
  <c r="O338" i="1"/>
  <c r="M338" i="1"/>
  <c r="K338" i="1"/>
  <c r="I338" i="1"/>
  <c r="H338" i="1"/>
  <c r="F338" i="1"/>
  <c r="E338" i="1"/>
  <c r="P336" i="1"/>
  <c r="J336" i="1"/>
  <c r="Q336" i="1"/>
  <c r="N336" i="1"/>
  <c r="O336" i="1"/>
  <c r="L336" i="1"/>
  <c r="M336" i="1"/>
  <c r="B336" i="1"/>
  <c r="K336" i="1"/>
  <c r="G336" i="1"/>
  <c r="I336" i="1"/>
  <c r="H336" i="1"/>
  <c r="C329" i="1"/>
  <c r="C336" i="1"/>
  <c r="F336" i="1"/>
  <c r="E336" i="1"/>
  <c r="U335" i="1"/>
  <c r="Q335" i="1"/>
  <c r="O335" i="1"/>
  <c r="M335" i="1"/>
  <c r="K335" i="1"/>
  <c r="I335" i="1"/>
  <c r="H335" i="1"/>
  <c r="C335" i="1"/>
  <c r="F335" i="1"/>
  <c r="E335" i="1"/>
  <c r="D335" i="1"/>
  <c r="U334" i="1"/>
  <c r="Q334" i="1"/>
  <c r="O334" i="1"/>
  <c r="M334" i="1"/>
  <c r="K334" i="1"/>
  <c r="I334" i="1"/>
  <c r="H334" i="1"/>
  <c r="C334" i="1"/>
  <c r="F334" i="1"/>
  <c r="E334" i="1"/>
  <c r="D334" i="1"/>
  <c r="U333" i="1"/>
  <c r="Q333" i="1"/>
  <c r="O333" i="1"/>
  <c r="M333" i="1"/>
  <c r="K333" i="1"/>
  <c r="I333" i="1"/>
  <c r="H333" i="1"/>
  <c r="C333" i="1"/>
  <c r="F333" i="1"/>
  <c r="E333" i="1"/>
  <c r="D333" i="1"/>
  <c r="Q332" i="1"/>
  <c r="O332" i="1"/>
  <c r="M332" i="1"/>
  <c r="K332" i="1"/>
  <c r="I332" i="1"/>
  <c r="H332" i="1"/>
  <c r="C332" i="1"/>
  <c r="F332" i="1"/>
  <c r="E332" i="1"/>
  <c r="D332" i="1"/>
  <c r="Q331" i="1"/>
  <c r="O331" i="1"/>
  <c r="M331" i="1"/>
  <c r="K331" i="1"/>
  <c r="I331" i="1"/>
  <c r="H331" i="1"/>
  <c r="C331" i="1"/>
  <c r="F331" i="1"/>
  <c r="E331" i="1"/>
  <c r="D331" i="1"/>
  <c r="Q330" i="1"/>
  <c r="O330" i="1"/>
  <c r="M330" i="1"/>
  <c r="K330" i="1"/>
  <c r="I330" i="1"/>
  <c r="H330" i="1"/>
  <c r="C330" i="1"/>
  <c r="F330" i="1"/>
  <c r="E330" i="1"/>
  <c r="D330" i="1"/>
  <c r="Q329" i="1"/>
  <c r="O329" i="1"/>
  <c r="M329" i="1"/>
  <c r="K329" i="1"/>
  <c r="I329" i="1"/>
  <c r="H329" i="1"/>
  <c r="F329" i="1"/>
  <c r="E329" i="1"/>
  <c r="P327" i="1"/>
  <c r="J327" i="1"/>
  <c r="Q327" i="1"/>
  <c r="N327" i="1"/>
  <c r="O327" i="1"/>
  <c r="L327" i="1"/>
  <c r="M327" i="1"/>
  <c r="K327" i="1"/>
  <c r="I327" i="1"/>
  <c r="H327" i="1"/>
  <c r="F327" i="1"/>
  <c r="E327" i="1"/>
  <c r="U326" i="1"/>
  <c r="Q326" i="1"/>
  <c r="O326" i="1"/>
  <c r="M326" i="1"/>
  <c r="K326" i="1"/>
  <c r="I326" i="1"/>
  <c r="H326" i="1"/>
  <c r="C326" i="1"/>
  <c r="F326" i="1"/>
  <c r="E326" i="1"/>
  <c r="D326" i="1"/>
  <c r="U325" i="1"/>
  <c r="Q325" i="1"/>
  <c r="O325" i="1"/>
  <c r="M325" i="1"/>
  <c r="K325" i="1"/>
  <c r="I325" i="1"/>
  <c r="H325" i="1"/>
  <c r="C325" i="1"/>
  <c r="F325" i="1"/>
  <c r="E325" i="1"/>
  <c r="D325" i="1"/>
  <c r="U324" i="1"/>
  <c r="Q324" i="1"/>
  <c r="O324" i="1"/>
  <c r="M324" i="1"/>
  <c r="K324" i="1"/>
  <c r="I324" i="1"/>
  <c r="H324" i="1"/>
  <c r="C324" i="1"/>
  <c r="F324" i="1"/>
  <c r="E324" i="1"/>
  <c r="D324" i="1"/>
  <c r="Q323" i="1"/>
  <c r="O323" i="1"/>
  <c r="M323" i="1"/>
  <c r="K323" i="1"/>
  <c r="I323" i="1"/>
  <c r="H323" i="1"/>
  <c r="C323" i="1"/>
  <c r="F323" i="1"/>
  <c r="E323" i="1"/>
  <c r="D323" i="1"/>
  <c r="Q322" i="1"/>
  <c r="O322" i="1"/>
  <c r="M322" i="1"/>
  <c r="K322" i="1"/>
  <c r="I322" i="1"/>
  <c r="H322" i="1"/>
  <c r="C322" i="1"/>
  <c r="F322" i="1"/>
  <c r="E322" i="1"/>
  <c r="D322" i="1"/>
  <c r="Q321" i="1"/>
  <c r="O321" i="1"/>
  <c r="M321" i="1"/>
  <c r="K321" i="1"/>
  <c r="I321" i="1"/>
  <c r="H321" i="1"/>
  <c r="C321" i="1"/>
  <c r="F321" i="1"/>
  <c r="E321" i="1"/>
  <c r="D321" i="1"/>
  <c r="Q320" i="1"/>
  <c r="O320" i="1"/>
  <c r="M320" i="1"/>
  <c r="K320" i="1"/>
  <c r="I320" i="1"/>
  <c r="H320" i="1"/>
  <c r="F320" i="1"/>
  <c r="E320" i="1"/>
  <c r="P317" i="1"/>
  <c r="J317" i="1"/>
  <c r="Q317" i="1"/>
  <c r="N317" i="1"/>
  <c r="O317" i="1"/>
  <c r="L317" i="1"/>
  <c r="M317" i="1"/>
  <c r="B317" i="1"/>
  <c r="K317" i="1"/>
  <c r="G317" i="1"/>
  <c r="I317" i="1"/>
  <c r="H317" i="1"/>
  <c r="C310" i="1"/>
  <c r="C317" i="1"/>
  <c r="F317" i="1"/>
  <c r="E317" i="1"/>
  <c r="U316" i="1"/>
  <c r="Q316" i="1"/>
  <c r="O316" i="1"/>
  <c r="M316" i="1"/>
  <c r="K316" i="1"/>
  <c r="I316" i="1"/>
  <c r="H316" i="1"/>
  <c r="C316" i="1"/>
  <c r="F316" i="1"/>
  <c r="E316" i="1"/>
  <c r="D316" i="1"/>
  <c r="U315" i="1"/>
  <c r="Q315" i="1"/>
  <c r="O315" i="1"/>
  <c r="M315" i="1"/>
  <c r="K315" i="1"/>
  <c r="I315" i="1"/>
  <c r="H315" i="1"/>
  <c r="C315" i="1"/>
  <c r="F315" i="1"/>
  <c r="E315" i="1"/>
  <c r="D315" i="1"/>
  <c r="U314" i="1"/>
  <c r="Q314" i="1"/>
  <c r="O314" i="1"/>
  <c r="M314" i="1"/>
  <c r="K314" i="1"/>
  <c r="I314" i="1"/>
  <c r="H314" i="1"/>
  <c r="C314" i="1"/>
  <c r="F314" i="1"/>
  <c r="E314" i="1"/>
  <c r="D314" i="1"/>
  <c r="Q313" i="1"/>
  <c r="O313" i="1"/>
  <c r="M313" i="1"/>
  <c r="K313" i="1"/>
  <c r="I313" i="1"/>
  <c r="H313" i="1"/>
  <c r="C313" i="1"/>
  <c r="F313" i="1"/>
  <c r="E313" i="1"/>
  <c r="D313" i="1"/>
  <c r="Q312" i="1"/>
  <c r="O312" i="1"/>
  <c r="M312" i="1"/>
  <c r="K312" i="1"/>
  <c r="I312" i="1"/>
  <c r="H312" i="1"/>
  <c r="C312" i="1"/>
  <c r="F312" i="1"/>
  <c r="E312" i="1"/>
  <c r="D312" i="1"/>
  <c r="Q311" i="1"/>
  <c r="O311" i="1"/>
  <c r="M311" i="1"/>
  <c r="K311" i="1"/>
  <c r="I311" i="1"/>
  <c r="H311" i="1"/>
  <c r="C311" i="1"/>
  <c r="F311" i="1"/>
  <c r="E311" i="1"/>
  <c r="D311" i="1"/>
  <c r="Q310" i="1"/>
  <c r="O310" i="1"/>
  <c r="M310" i="1"/>
  <c r="K310" i="1"/>
  <c r="I310" i="1"/>
  <c r="H310" i="1"/>
  <c r="F310" i="1"/>
  <c r="E310" i="1"/>
  <c r="P308" i="1"/>
  <c r="J308" i="1"/>
  <c r="Q308" i="1"/>
  <c r="N308" i="1"/>
  <c r="O308" i="1"/>
  <c r="L308" i="1"/>
  <c r="M308" i="1"/>
  <c r="B308" i="1"/>
  <c r="K308" i="1"/>
  <c r="G308" i="1"/>
  <c r="I308" i="1"/>
  <c r="H308" i="1"/>
  <c r="C301" i="1"/>
  <c r="C308" i="1"/>
  <c r="F308" i="1"/>
  <c r="E308" i="1"/>
  <c r="U307" i="1"/>
  <c r="Q307" i="1"/>
  <c r="O307" i="1"/>
  <c r="M307" i="1"/>
  <c r="K307" i="1"/>
  <c r="I307" i="1"/>
  <c r="H307" i="1"/>
  <c r="C307" i="1"/>
  <c r="F307" i="1"/>
  <c r="E307" i="1"/>
  <c r="D307" i="1"/>
  <c r="U306" i="1"/>
  <c r="Q306" i="1"/>
  <c r="O306" i="1"/>
  <c r="M306" i="1"/>
  <c r="K306" i="1"/>
  <c r="I306" i="1"/>
  <c r="H306" i="1"/>
  <c r="C306" i="1"/>
  <c r="F306" i="1"/>
  <c r="E306" i="1"/>
  <c r="D306" i="1"/>
  <c r="U305" i="1"/>
  <c r="Q305" i="1"/>
  <c r="O305" i="1"/>
  <c r="M305" i="1"/>
  <c r="K305" i="1"/>
  <c r="I305" i="1"/>
  <c r="H305" i="1"/>
  <c r="C305" i="1"/>
  <c r="F305" i="1"/>
  <c r="E305" i="1"/>
  <c r="D305" i="1"/>
  <c r="Q304" i="1"/>
  <c r="O304" i="1"/>
  <c r="M304" i="1"/>
  <c r="K304" i="1"/>
  <c r="I304" i="1"/>
  <c r="H304" i="1"/>
  <c r="C304" i="1"/>
  <c r="F304" i="1"/>
  <c r="E304" i="1"/>
  <c r="D304" i="1"/>
  <c r="Q303" i="1"/>
  <c r="O303" i="1"/>
  <c r="M303" i="1"/>
  <c r="K303" i="1"/>
  <c r="I303" i="1"/>
  <c r="H303" i="1"/>
  <c r="C303" i="1"/>
  <c r="F303" i="1"/>
  <c r="E303" i="1"/>
  <c r="D303" i="1"/>
  <c r="Q302" i="1"/>
  <c r="O302" i="1"/>
  <c r="M302" i="1"/>
  <c r="K302" i="1"/>
  <c r="I302" i="1"/>
  <c r="H302" i="1"/>
  <c r="C302" i="1"/>
  <c r="F302" i="1"/>
  <c r="E302" i="1"/>
  <c r="D302" i="1"/>
  <c r="Q301" i="1"/>
  <c r="O301" i="1"/>
  <c r="M301" i="1"/>
  <c r="K301" i="1"/>
  <c r="I301" i="1"/>
  <c r="H301" i="1"/>
  <c r="F301" i="1"/>
  <c r="E301" i="1"/>
  <c r="P299" i="1"/>
  <c r="J299" i="1"/>
  <c r="Q299" i="1"/>
  <c r="N299" i="1"/>
  <c r="O299" i="1"/>
  <c r="L299" i="1"/>
  <c r="M299" i="1"/>
  <c r="B299" i="1"/>
  <c r="K299" i="1"/>
  <c r="G299" i="1"/>
  <c r="I299" i="1"/>
  <c r="H299" i="1"/>
  <c r="C292" i="1"/>
  <c r="C299" i="1"/>
  <c r="F299" i="1"/>
  <c r="E299" i="1"/>
  <c r="U298" i="1"/>
  <c r="Q298" i="1"/>
  <c r="O298" i="1"/>
  <c r="M298" i="1"/>
  <c r="K298" i="1"/>
  <c r="I298" i="1"/>
  <c r="H298" i="1"/>
  <c r="C298" i="1"/>
  <c r="F298" i="1"/>
  <c r="E298" i="1"/>
  <c r="D298" i="1"/>
  <c r="U297" i="1"/>
  <c r="Q297" i="1"/>
  <c r="O297" i="1"/>
  <c r="M297" i="1"/>
  <c r="K297" i="1"/>
  <c r="I297" i="1"/>
  <c r="H297" i="1"/>
  <c r="C297" i="1"/>
  <c r="F297" i="1"/>
  <c r="E297" i="1"/>
  <c r="D297" i="1"/>
  <c r="U296" i="1"/>
  <c r="Q296" i="1"/>
  <c r="O296" i="1"/>
  <c r="M296" i="1"/>
  <c r="K296" i="1"/>
  <c r="I296" i="1"/>
  <c r="H296" i="1"/>
  <c r="C296" i="1"/>
  <c r="F296" i="1"/>
  <c r="E296" i="1"/>
  <c r="D296" i="1"/>
  <c r="Q295" i="1"/>
  <c r="O295" i="1"/>
  <c r="M295" i="1"/>
  <c r="K295" i="1"/>
  <c r="I295" i="1"/>
  <c r="H295" i="1"/>
  <c r="C295" i="1"/>
  <c r="F295" i="1"/>
  <c r="E295" i="1"/>
  <c r="D295" i="1"/>
  <c r="Q294" i="1"/>
  <c r="O294" i="1"/>
  <c r="M294" i="1"/>
  <c r="K294" i="1"/>
  <c r="I294" i="1"/>
  <c r="H294" i="1"/>
  <c r="C294" i="1"/>
  <c r="F294" i="1"/>
  <c r="E294" i="1"/>
  <c r="D294" i="1"/>
  <c r="Q293" i="1"/>
  <c r="O293" i="1"/>
  <c r="M293" i="1"/>
  <c r="K293" i="1"/>
  <c r="I293" i="1"/>
  <c r="H293" i="1"/>
  <c r="C293" i="1"/>
  <c r="F293" i="1"/>
  <c r="E293" i="1"/>
  <c r="D293" i="1"/>
  <c r="Q292" i="1"/>
  <c r="O292" i="1"/>
  <c r="M292" i="1"/>
  <c r="K292" i="1"/>
  <c r="I292" i="1"/>
  <c r="H292" i="1"/>
  <c r="F292" i="1"/>
  <c r="E292" i="1"/>
  <c r="P290" i="1"/>
  <c r="J290" i="1"/>
  <c r="Q290" i="1"/>
  <c r="N290" i="1"/>
  <c r="O290" i="1"/>
  <c r="L290" i="1"/>
  <c r="M290" i="1"/>
  <c r="K290" i="1"/>
  <c r="I290" i="1"/>
  <c r="H290" i="1"/>
  <c r="F290" i="1"/>
  <c r="E290" i="1"/>
  <c r="U289" i="1"/>
  <c r="Q289" i="1"/>
  <c r="O289" i="1"/>
  <c r="M289" i="1"/>
  <c r="K289" i="1"/>
  <c r="I289" i="1"/>
  <c r="H289" i="1"/>
  <c r="C289" i="1"/>
  <c r="F289" i="1"/>
  <c r="E289" i="1"/>
  <c r="D289" i="1"/>
  <c r="U288" i="1"/>
  <c r="Q288" i="1"/>
  <c r="O288" i="1"/>
  <c r="M288" i="1"/>
  <c r="K288" i="1"/>
  <c r="I288" i="1"/>
  <c r="H288" i="1"/>
  <c r="C288" i="1"/>
  <c r="F288" i="1"/>
  <c r="E288" i="1"/>
  <c r="D288" i="1"/>
  <c r="U287" i="1"/>
  <c r="Q287" i="1"/>
  <c r="O287" i="1"/>
  <c r="M287" i="1"/>
  <c r="K287" i="1"/>
  <c r="I287" i="1"/>
  <c r="H287" i="1"/>
  <c r="C287" i="1"/>
  <c r="F287" i="1"/>
  <c r="E287" i="1"/>
  <c r="D287" i="1"/>
  <c r="Q286" i="1"/>
  <c r="O286" i="1"/>
  <c r="M286" i="1"/>
  <c r="K286" i="1"/>
  <c r="I286" i="1"/>
  <c r="H286" i="1"/>
  <c r="C286" i="1"/>
  <c r="F286" i="1"/>
  <c r="E286" i="1"/>
  <c r="D286" i="1"/>
  <c r="Q285" i="1"/>
  <c r="O285" i="1"/>
  <c r="M285" i="1"/>
  <c r="K285" i="1"/>
  <c r="I285" i="1"/>
  <c r="H285" i="1"/>
  <c r="C285" i="1"/>
  <c r="F285" i="1"/>
  <c r="E285" i="1"/>
  <c r="D285" i="1"/>
  <c r="Q284" i="1"/>
  <c r="O284" i="1"/>
  <c r="M284" i="1"/>
  <c r="K284" i="1"/>
  <c r="I284" i="1"/>
  <c r="H284" i="1"/>
  <c r="C284" i="1"/>
  <c r="F284" i="1"/>
  <c r="E284" i="1"/>
  <c r="D284" i="1"/>
  <c r="Q283" i="1"/>
  <c r="O283" i="1"/>
  <c r="M283" i="1"/>
  <c r="K283" i="1"/>
  <c r="I283" i="1"/>
  <c r="H283" i="1"/>
  <c r="F283" i="1"/>
  <c r="E283" i="1"/>
  <c r="P280" i="1"/>
  <c r="J280" i="1"/>
  <c r="Q280" i="1"/>
  <c r="N280" i="1"/>
  <c r="O280" i="1"/>
  <c r="L280" i="1"/>
  <c r="M280" i="1"/>
  <c r="B280" i="1"/>
  <c r="K280" i="1"/>
  <c r="G280" i="1"/>
  <c r="I280" i="1"/>
  <c r="H280" i="1"/>
  <c r="C273" i="1"/>
  <c r="C280" i="1"/>
  <c r="F280" i="1"/>
  <c r="E280" i="1"/>
  <c r="U279" i="1"/>
  <c r="Q279" i="1"/>
  <c r="O279" i="1"/>
  <c r="M279" i="1"/>
  <c r="K279" i="1"/>
  <c r="I279" i="1"/>
  <c r="H279" i="1"/>
  <c r="C279" i="1"/>
  <c r="F279" i="1"/>
  <c r="E279" i="1"/>
  <c r="D279" i="1"/>
  <c r="U278" i="1"/>
  <c r="Q278" i="1"/>
  <c r="O278" i="1"/>
  <c r="M278" i="1"/>
  <c r="K278" i="1"/>
  <c r="I278" i="1"/>
  <c r="H278" i="1"/>
  <c r="C278" i="1"/>
  <c r="F278" i="1"/>
  <c r="E278" i="1"/>
  <c r="D278" i="1"/>
  <c r="U277" i="1"/>
  <c r="Q277" i="1"/>
  <c r="O277" i="1"/>
  <c r="M277" i="1"/>
  <c r="K277" i="1"/>
  <c r="I277" i="1"/>
  <c r="H277" i="1"/>
  <c r="C277" i="1"/>
  <c r="F277" i="1"/>
  <c r="E277" i="1"/>
  <c r="D277" i="1"/>
  <c r="Q276" i="1"/>
  <c r="O276" i="1"/>
  <c r="M276" i="1"/>
  <c r="K276" i="1"/>
  <c r="I276" i="1"/>
  <c r="H276" i="1"/>
  <c r="C276" i="1"/>
  <c r="F276" i="1"/>
  <c r="E276" i="1"/>
  <c r="D276" i="1"/>
  <c r="Q275" i="1"/>
  <c r="O275" i="1"/>
  <c r="M275" i="1"/>
  <c r="K275" i="1"/>
  <c r="I275" i="1"/>
  <c r="H275" i="1"/>
  <c r="C275" i="1"/>
  <c r="F275" i="1"/>
  <c r="E275" i="1"/>
  <c r="D275" i="1"/>
  <c r="Q274" i="1"/>
  <c r="O274" i="1"/>
  <c r="M274" i="1"/>
  <c r="K274" i="1"/>
  <c r="I274" i="1"/>
  <c r="H274" i="1"/>
  <c r="C274" i="1"/>
  <c r="F274" i="1"/>
  <c r="E274" i="1"/>
  <c r="D274" i="1"/>
  <c r="Q273" i="1"/>
  <c r="O273" i="1"/>
  <c r="M273" i="1"/>
  <c r="K273" i="1"/>
  <c r="I273" i="1"/>
  <c r="H273" i="1"/>
  <c r="F273" i="1"/>
  <c r="E273" i="1"/>
  <c r="P271" i="1"/>
  <c r="J271" i="1"/>
  <c r="Q271" i="1"/>
  <c r="N271" i="1"/>
  <c r="O271" i="1"/>
  <c r="L271" i="1"/>
  <c r="M271" i="1"/>
  <c r="B271" i="1"/>
  <c r="K271" i="1"/>
  <c r="G271" i="1"/>
  <c r="I271" i="1"/>
  <c r="H271" i="1"/>
  <c r="C264" i="1"/>
  <c r="C271" i="1"/>
  <c r="F271" i="1"/>
  <c r="E271" i="1"/>
  <c r="U270" i="1"/>
  <c r="Q270" i="1"/>
  <c r="O270" i="1"/>
  <c r="M270" i="1"/>
  <c r="K270" i="1"/>
  <c r="I270" i="1"/>
  <c r="H270" i="1"/>
  <c r="C270" i="1"/>
  <c r="F270" i="1"/>
  <c r="E270" i="1"/>
  <c r="D270" i="1"/>
  <c r="U269" i="1"/>
  <c r="Q269" i="1"/>
  <c r="O269" i="1"/>
  <c r="M269" i="1"/>
  <c r="K269" i="1"/>
  <c r="I269" i="1"/>
  <c r="H269" i="1"/>
  <c r="C269" i="1"/>
  <c r="F269" i="1"/>
  <c r="E269" i="1"/>
  <c r="D269" i="1"/>
  <c r="U268" i="1"/>
  <c r="Q268" i="1"/>
  <c r="O268" i="1"/>
  <c r="M268" i="1"/>
  <c r="K268" i="1"/>
  <c r="I268" i="1"/>
  <c r="H268" i="1"/>
  <c r="C268" i="1"/>
  <c r="F268" i="1"/>
  <c r="E268" i="1"/>
  <c r="D268" i="1"/>
  <c r="Q267" i="1"/>
  <c r="O267" i="1"/>
  <c r="M267" i="1"/>
  <c r="K267" i="1"/>
  <c r="I267" i="1"/>
  <c r="H267" i="1"/>
  <c r="C267" i="1"/>
  <c r="F267" i="1"/>
  <c r="E267" i="1"/>
  <c r="D267" i="1"/>
  <c r="Q266" i="1"/>
  <c r="O266" i="1"/>
  <c r="M266" i="1"/>
  <c r="K266" i="1"/>
  <c r="I266" i="1"/>
  <c r="H266" i="1"/>
  <c r="C266" i="1"/>
  <c r="F266" i="1"/>
  <c r="E266" i="1"/>
  <c r="D266" i="1"/>
  <c r="Q265" i="1"/>
  <c r="O265" i="1"/>
  <c r="M265" i="1"/>
  <c r="K265" i="1"/>
  <c r="I265" i="1"/>
  <c r="H265" i="1"/>
  <c r="C265" i="1"/>
  <c r="F265" i="1"/>
  <c r="E265" i="1"/>
  <c r="D265" i="1"/>
  <c r="Q264" i="1"/>
  <c r="O264" i="1"/>
  <c r="M264" i="1"/>
  <c r="K264" i="1"/>
  <c r="I264" i="1"/>
  <c r="H264" i="1"/>
  <c r="F264" i="1"/>
  <c r="E264" i="1"/>
  <c r="P262" i="1"/>
  <c r="J262" i="1"/>
  <c r="Q262" i="1"/>
  <c r="N262" i="1"/>
  <c r="O262" i="1"/>
  <c r="L262" i="1"/>
  <c r="M262" i="1"/>
  <c r="B262" i="1"/>
  <c r="K262" i="1"/>
  <c r="G262" i="1"/>
  <c r="I262" i="1"/>
  <c r="H262" i="1"/>
  <c r="C255" i="1"/>
  <c r="C262" i="1"/>
  <c r="F262" i="1"/>
  <c r="E262" i="1"/>
  <c r="U261" i="1"/>
  <c r="Q261" i="1"/>
  <c r="O261" i="1"/>
  <c r="M261" i="1"/>
  <c r="K261" i="1"/>
  <c r="I261" i="1"/>
  <c r="H261" i="1"/>
  <c r="C261" i="1"/>
  <c r="F261" i="1"/>
  <c r="E261" i="1"/>
  <c r="D261" i="1"/>
  <c r="U260" i="1"/>
  <c r="Q260" i="1"/>
  <c r="O260" i="1"/>
  <c r="M260" i="1"/>
  <c r="K260" i="1"/>
  <c r="I260" i="1"/>
  <c r="H260" i="1"/>
  <c r="C260" i="1"/>
  <c r="F260" i="1"/>
  <c r="E260" i="1"/>
  <c r="D260" i="1"/>
  <c r="U259" i="1"/>
  <c r="Q259" i="1"/>
  <c r="O259" i="1"/>
  <c r="M259" i="1"/>
  <c r="K259" i="1"/>
  <c r="I259" i="1"/>
  <c r="H259" i="1"/>
  <c r="C259" i="1"/>
  <c r="F259" i="1"/>
  <c r="E259" i="1"/>
  <c r="D259" i="1"/>
  <c r="Q258" i="1"/>
  <c r="O258" i="1"/>
  <c r="M258" i="1"/>
  <c r="K258" i="1"/>
  <c r="I258" i="1"/>
  <c r="H258" i="1"/>
  <c r="C258" i="1"/>
  <c r="F258" i="1"/>
  <c r="E258" i="1"/>
  <c r="D258" i="1"/>
  <c r="Q257" i="1"/>
  <c r="O257" i="1"/>
  <c r="M257" i="1"/>
  <c r="K257" i="1"/>
  <c r="I257" i="1"/>
  <c r="H257" i="1"/>
  <c r="C257" i="1"/>
  <c r="F257" i="1"/>
  <c r="E257" i="1"/>
  <c r="D257" i="1"/>
  <c r="Q256" i="1"/>
  <c r="O256" i="1"/>
  <c r="M256" i="1"/>
  <c r="K256" i="1"/>
  <c r="I256" i="1"/>
  <c r="H256" i="1"/>
  <c r="C256" i="1"/>
  <c r="F256" i="1"/>
  <c r="E256" i="1"/>
  <c r="D256" i="1"/>
  <c r="Q255" i="1"/>
  <c r="O255" i="1"/>
  <c r="M255" i="1"/>
  <c r="K255" i="1"/>
  <c r="I255" i="1"/>
  <c r="H255" i="1"/>
  <c r="F255" i="1"/>
  <c r="E255" i="1"/>
  <c r="P253" i="1"/>
  <c r="J253" i="1"/>
  <c r="Q253" i="1"/>
  <c r="N253" i="1"/>
  <c r="O253" i="1"/>
  <c r="L253" i="1"/>
  <c r="M253" i="1"/>
  <c r="K253" i="1"/>
  <c r="I253" i="1"/>
  <c r="H253" i="1"/>
  <c r="F253" i="1"/>
  <c r="E253" i="1"/>
  <c r="U252" i="1"/>
  <c r="Q252" i="1"/>
  <c r="O252" i="1"/>
  <c r="M252" i="1"/>
  <c r="K252" i="1"/>
  <c r="I252" i="1"/>
  <c r="H252" i="1"/>
  <c r="C252" i="1"/>
  <c r="F252" i="1"/>
  <c r="E252" i="1"/>
  <c r="D252" i="1"/>
  <c r="U251" i="1"/>
  <c r="Q251" i="1"/>
  <c r="O251" i="1"/>
  <c r="M251" i="1"/>
  <c r="K251" i="1"/>
  <c r="I251" i="1"/>
  <c r="H251" i="1"/>
  <c r="C251" i="1"/>
  <c r="F251" i="1"/>
  <c r="E251" i="1"/>
  <c r="D251" i="1"/>
  <c r="U250" i="1"/>
  <c r="Q250" i="1"/>
  <c r="O250" i="1"/>
  <c r="M250" i="1"/>
  <c r="K250" i="1"/>
  <c r="I250" i="1"/>
  <c r="H250" i="1"/>
  <c r="C250" i="1"/>
  <c r="F250" i="1"/>
  <c r="E250" i="1"/>
  <c r="D250" i="1"/>
  <c r="Q249" i="1"/>
  <c r="O249" i="1"/>
  <c r="M249" i="1"/>
  <c r="K249" i="1"/>
  <c r="I249" i="1"/>
  <c r="H249" i="1"/>
  <c r="C249" i="1"/>
  <c r="F249" i="1"/>
  <c r="E249" i="1"/>
  <c r="D249" i="1"/>
  <c r="Q248" i="1"/>
  <c r="O248" i="1"/>
  <c r="M248" i="1"/>
  <c r="K248" i="1"/>
  <c r="I248" i="1"/>
  <c r="H248" i="1"/>
  <c r="C248" i="1"/>
  <c r="F248" i="1"/>
  <c r="E248" i="1"/>
  <c r="D248" i="1"/>
  <c r="Q247" i="1"/>
  <c r="O247" i="1"/>
  <c r="M247" i="1"/>
  <c r="K247" i="1"/>
  <c r="I247" i="1"/>
  <c r="H247" i="1"/>
  <c r="C247" i="1"/>
  <c r="F247" i="1"/>
  <c r="E247" i="1"/>
  <c r="D247" i="1"/>
  <c r="Q246" i="1"/>
  <c r="O246" i="1"/>
  <c r="M246" i="1"/>
  <c r="K246" i="1"/>
  <c r="I246" i="1"/>
  <c r="H246" i="1"/>
  <c r="F246" i="1"/>
  <c r="E246" i="1"/>
  <c r="P243" i="1"/>
  <c r="J243" i="1"/>
  <c r="Q243" i="1"/>
  <c r="N243" i="1"/>
  <c r="O243" i="1"/>
  <c r="L243" i="1"/>
  <c r="M243" i="1"/>
  <c r="B243" i="1"/>
  <c r="K243" i="1"/>
  <c r="G243" i="1"/>
  <c r="I243" i="1"/>
  <c r="H243" i="1"/>
  <c r="C236" i="1"/>
  <c r="C243" i="1"/>
  <c r="F243" i="1"/>
  <c r="E243" i="1"/>
  <c r="U242" i="1"/>
  <c r="Q242" i="1"/>
  <c r="O242" i="1"/>
  <c r="M242" i="1"/>
  <c r="K242" i="1"/>
  <c r="I242" i="1"/>
  <c r="H242" i="1"/>
  <c r="C242" i="1"/>
  <c r="F242" i="1"/>
  <c r="E242" i="1"/>
  <c r="D242" i="1"/>
  <c r="U241" i="1"/>
  <c r="Q241" i="1"/>
  <c r="O241" i="1"/>
  <c r="M241" i="1"/>
  <c r="K241" i="1"/>
  <c r="I241" i="1"/>
  <c r="H241" i="1"/>
  <c r="C241" i="1"/>
  <c r="F241" i="1"/>
  <c r="E241" i="1"/>
  <c r="D241" i="1"/>
  <c r="U240" i="1"/>
  <c r="Q240" i="1"/>
  <c r="O240" i="1"/>
  <c r="M240" i="1"/>
  <c r="K240" i="1"/>
  <c r="I240" i="1"/>
  <c r="H240" i="1"/>
  <c r="C240" i="1"/>
  <c r="F240" i="1"/>
  <c r="E240" i="1"/>
  <c r="D240" i="1"/>
  <c r="Q239" i="1"/>
  <c r="O239" i="1"/>
  <c r="M239" i="1"/>
  <c r="K239" i="1"/>
  <c r="I239" i="1"/>
  <c r="H239" i="1"/>
  <c r="C239" i="1"/>
  <c r="F239" i="1"/>
  <c r="E239" i="1"/>
  <c r="D239" i="1"/>
  <c r="Q238" i="1"/>
  <c r="O238" i="1"/>
  <c r="M238" i="1"/>
  <c r="K238" i="1"/>
  <c r="I238" i="1"/>
  <c r="H238" i="1"/>
  <c r="C238" i="1"/>
  <c r="F238" i="1"/>
  <c r="E238" i="1"/>
  <c r="D238" i="1"/>
  <c r="Q237" i="1"/>
  <c r="O237" i="1"/>
  <c r="M237" i="1"/>
  <c r="K237" i="1"/>
  <c r="I237" i="1"/>
  <c r="H237" i="1"/>
  <c r="C237" i="1"/>
  <c r="F237" i="1"/>
  <c r="E237" i="1"/>
  <c r="D237" i="1"/>
  <c r="Q236" i="1"/>
  <c r="O236" i="1"/>
  <c r="M236" i="1"/>
  <c r="K236" i="1"/>
  <c r="I236" i="1"/>
  <c r="H236" i="1"/>
  <c r="F236" i="1"/>
  <c r="E236" i="1"/>
  <c r="P234" i="1"/>
  <c r="J234" i="1"/>
  <c r="Q234" i="1"/>
  <c r="N234" i="1"/>
  <c r="O234" i="1"/>
  <c r="L234" i="1"/>
  <c r="M234" i="1"/>
  <c r="B234" i="1"/>
  <c r="K234" i="1"/>
  <c r="G234" i="1"/>
  <c r="I234" i="1"/>
  <c r="H234" i="1"/>
  <c r="C227" i="1"/>
  <c r="C234" i="1"/>
  <c r="F234" i="1"/>
  <c r="E234" i="1"/>
  <c r="U233" i="1"/>
  <c r="Q233" i="1"/>
  <c r="O233" i="1"/>
  <c r="M233" i="1"/>
  <c r="K233" i="1"/>
  <c r="I233" i="1"/>
  <c r="H233" i="1"/>
  <c r="C233" i="1"/>
  <c r="F233" i="1"/>
  <c r="E233" i="1"/>
  <c r="D233" i="1"/>
  <c r="U232" i="1"/>
  <c r="Q232" i="1"/>
  <c r="O232" i="1"/>
  <c r="M232" i="1"/>
  <c r="K232" i="1"/>
  <c r="I232" i="1"/>
  <c r="H232" i="1"/>
  <c r="C232" i="1"/>
  <c r="F232" i="1"/>
  <c r="E232" i="1"/>
  <c r="D232" i="1"/>
  <c r="U231" i="1"/>
  <c r="Q231" i="1"/>
  <c r="O231" i="1"/>
  <c r="M231" i="1"/>
  <c r="K231" i="1"/>
  <c r="I231" i="1"/>
  <c r="H231" i="1"/>
  <c r="C231" i="1"/>
  <c r="F231" i="1"/>
  <c r="E231" i="1"/>
  <c r="D231" i="1"/>
  <c r="Q230" i="1"/>
  <c r="O230" i="1"/>
  <c r="M230" i="1"/>
  <c r="K230" i="1"/>
  <c r="I230" i="1"/>
  <c r="H230" i="1"/>
  <c r="C230" i="1"/>
  <c r="F230" i="1"/>
  <c r="E230" i="1"/>
  <c r="D230" i="1"/>
  <c r="Q229" i="1"/>
  <c r="O229" i="1"/>
  <c r="M229" i="1"/>
  <c r="K229" i="1"/>
  <c r="I229" i="1"/>
  <c r="H229" i="1"/>
  <c r="C229" i="1"/>
  <c r="F229" i="1"/>
  <c r="E229" i="1"/>
  <c r="D229" i="1"/>
  <c r="Q228" i="1"/>
  <c r="O228" i="1"/>
  <c r="M228" i="1"/>
  <c r="K228" i="1"/>
  <c r="I228" i="1"/>
  <c r="H228" i="1"/>
  <c r="C228" i="1"/>
  <c r="F228" i="1"/>
  <c r="E228" i="1"/>
  <c r="D228" i="1"/>
  <c r="Q227" i="1"/>
  <c r="O227" i="1"/>
  <c r="M227" i="1"/>
  <c r="K227" i="1"/>
  <c r="I227" i="1"/>
  <c r="H227" i="1"/>
  <c r="F227" i="1"/>
  <c r="E227" i="1"/>
  <c r="P225" i="1"/>
  <c r="J225" i="1"/>
  <c r="Q225" i="1"/>
  <c r="N225" i="1"/>
  <c r="O225" i="1"/>
  <c r="L225" i="1"/>
  <c r="M225" i="1"/>
  <c r="B225" i="1"/>
  <c r="K225" i="1"/>
  <c r="G225" i="1"/>
  <c r="I225" i="1"/>
  <c r="H225" i="1"/>
  <c r="C218" i="1"/>
  <c r="C225" i="1"/>
  <c r="F225" i="1"/>
  <c r="E225" i="1"/>
  <c r="U224" i="1"/>
  <c r="Q224" i="1"/>
  <c r="O224" i="1"/>
  <c r="M224" i="1"/>
  <c r="K224" i="1"/>
  <c r="I224" i="1"/>
  <c r="H224" i="1"/>
  <c r="C224" i="1"/>
  <c r="F224" i="1"/>
  <c r="E224" i="1"/>
  <c r="D224" i="1"/>
  <c r="U223" i="1"/>
  <c r="Q223" i="1"/>
  <c r="O223" i="1"/>
  <c r="M223" i="1"/>
  <c r="K223" i="1"/>
  <c r="I223" i="1"/>
  <c r="H223" i="1"/>
  <c r="C223" i="1"/>
  <c r="F223" i="1"/>
  <c r="E223" i="1"/>
  <c r="D223" i="1"/>
  <c r="U222" i="1"/>
  <c r="Q222" i="1"/>
  <c r="O222" i="1"/>
  <c r="M222" i="1"/>
  <c r="K222" i="1"/>
  <c r="I222" i="1"/>
  <c r="H222" i="1"/>
  <c r="C222" i="1"/>
  <c r="F222" i="1"/>
  <c r="E222" i="1"/>
  <c r="D222" i="1"/>
  <c r="Q221" i="1"/>
  <c r="O221" i="1"/>
  <c r="M221" i="1"/>
  <c r="K221" i="1"/>
  <c r="I221" i="1"/>
  <c r="H221" i="1"/>
  <c r="C221" i="1"/>
  <c r="F221" i="1"/>
  <c r="E221" i="1"/>
  <c r="D221" i="1"/>
  <c r="Q220" i="1"/>
  <c r="O220" i="1"/>
  <c r="M220" i="1"/>
  <c r="K220" i="1"/>
  <c r="I220" i="1"/>
  <c r="H220" i="1"/>
  <c r="C220" i="1"/>
  <c r="F220" i="1"/>
  <c r="E220" i="1"/>
  <c r="D220" i="1"/>
  <c r="Q219" i="1"/>
  <c r="O219" i="1"/>
  <c r="M219" i="1"/>
  <c r="K219" i="1"/>
  <c r="I219" i="1"/>
  <c r="H219" i="1"/>
  <c r="C219" i="1"/>
  <c r="F219" i="1"/>
  <c r="E219" i="1"/>
  <c r="D219" i="1"/>
  <c r="Q218" i="1"/>
  <c r="O218" i="1"/>
  <c r="M218" i="1"/>
  <c r="K218" i="1"/>
  <c r="I218" i="1"/>
  <c r="H218" i="1"/>
  <c r="F218" i="1"/>
  <c r="E218" i="1"/>
  <c r="P216" i="1"/>
  <c r="J216" i="1"/>
  <c r="Q216" i="1"/>
  <c r="N216" i="1"/>
  <c r="O216" i="1"/>
  <c r="L216" i="1"/>
  <c r="M216" i="1"/>
  <c r="K216" i="1"/>
  <c r="I216" i="1"/>
  <c r="H216" i="1"/>
  <c r="F216" i="1"/>
  <c r="E216" i="1"/>
  <c r="U215" i="1"/>
  <c r="Q215" i="1"/>
  <c r="O215" i="1"/>
  <c r="M215" i="1"/>
  <c r="K215" i="1"/>
  <c r="I215" i="1"/>
  <c r="H215" i="1"/>
  <c r="C215" i="1"/>
  <c r="F215" i="1"/>
  <c r="E215" i="1"/>
  <c r="D215" i="1"/>
  <c r="U214" i="1"/>
  <c r="Q214" i="1"/>
  <c r="O214" i="1"/>
  <c r="M214" i="1"/>
  <c r="K214" i="1"/>
  <c r="I214" i="1"/>
  <c r="H214" i="1"/>
  <c r="C214" i="1"/>
  <c r="F214" i="1"/>
  <c r="E214" i="1"/>
  <c r="D214" i="1"/>
  <c r="U213" i="1"/>
  <c r="Q213" i="1"/>
  <c r="O213" i="1"/>
  <c r="M213" i="1"/>
  <c r="K213" i="1"/>
  <c r="I213" i="1"/>
  <c r="H213" i="1"/>
  <c r="C213" i="1"/>
  <c r="F213" i="1"/>
  <c r="E213" i="1"/>
  <c r="D213" i="1"/>
  <c r="Q212" i="1"/>
  <c r="O212" i="1"/>
  <c r="M212" i="1"/>
  <c r="K212" i="1"/>
  <c r="I212" i="1"/>
  <c r="H212" i="1"/>
  <c r="C212" i="1"/>
  <c r="F212" i="1"/>
  <c r="E212" i="1"/>
  <c r="D212" i="1"/>
  <c r="Q211" i="1"/>
  <c r="O211" i="1"/>
  <c r="M211" i="1"/>
  <c r="K211" i="1"/>
  <c r="I211" i="1"/>
  <c r="H211" i="1"/>
  <c r="C211" i="1"/>
  <c r="F211" i="1"/>
  <c r="E211" i="1"/>
  <c r="D211" i="1"/>
  <c r="Q210" i="1"/>
  <c r="O210" i="1"/>
  <c r="M210" i="1"/>
  <c r="K210" i="1"/>
  <c r="I210" i="1"/>
  <c r="H210" i="1"/>
  <c r="C210" i="1"/>
  <c r="F210" i="1"/>
  <c r="E210" i="1"/>
  <c r="D210" i="1"/>
  <c r="Q209" i="1"/>
  <c r="O209" i="1"/>
  <c r="M209" i="1"/>
  <c r="K209" i="1"/>
  <c r="I209" i="1"/>
  <c r="H209" i="1"/>
  <c r="F209" i="1"/>
  <c r="E209" i="1"/>
  <c r="P206" i="1"/>
  <c r="J206" i="1"/>
  <c r="Q206" i="1"/>
  <c r="N206" i="1"/>
  <c r="O206" i="1"/>
  <c r="L206" i="1"/>
  <c r="M206" i="1"/>
  <c r="B206" i="1"/>
  <c r="K206" i="1"/>
  <c r="G206" i="1"/>
  <c r="I206" i="1"/>
  <c r="H206" i="1"/>
  <c r="C199" i="1"/>
  <c r="C206" i="1"/>
  <c r="F206" i="1"/>
  <c r="E206" i="1"/>
  <c r="U205" i="1"/>
  <c r="Q205" i="1"/>
  <c r="O205" i="1"/>
  <c r="M205" i="1"/>
  <c r="K205" i="1"/>
  <c r="I205" i="1"/>
  <c r="H205" i="1"/>
  <c r="C205" i="1"/>
  <c r="F205" i="1"/>
  <c r="E205" i="1"/>
  <c r="D205" i="1"/>
  <c r="U204" i="1"/>
  <c r="Q204" i="1"/>
  <c r="O204" i="1"/>
  <c r="M204" i="1"/>
  <c r="K204" i="1"/>
  <c r="I204" i="1"/>
  <c r="H204" i="1"/>
  <c r="C204" i="1"/>
  <c r="F204" i="1"/>
  <c r="E204" i="1"/>
  <c r="D204" i="1"/>
  <c r="U203" i="1"/>
  <c r="Q203" i="1"/>
  <c r="O203" i="1"/>
  <c r="M203" i="1"/>
  <c r="K203" i="1"/>
  <c r="I203" i="1"/>
  <c r="H203" i="1"/>
  <c r="C203" i="1"/>
  <c r="F203" i="1"/>
  <c r="E203" i="1"/>
  <c r="D203" i="1"/>
  <c r="Q202" i="1"/>
  <c r="O202" i="1"/>
  <c r="M202" i="1"/>
  <c r="K202" i="1"/>
  <c r="I202" i="1"/>
  <c r="H202" i="1"/>
  <c r="C202" i="1"/>
  <c r="F202" i="1"/>
  <c r="E202" i="1"/>
  <c r="D202" i="1"/>
  <c r="Q201" i="1"/>
  <c r="O201" i="1"/>
  <c r="M201" i="1"/>
  <c r="K201" i="1"/>
  <c r="I201" i="1"/>
  <c r="H201" i="1"/>
  <c r="C201" i="1"/>
  <c r="F201" i="1"/>
  <c r="E201" i="1"/>
  <c r="D201" i="1"/>
  <c r="Q200" i="1"/>
  <c r="O200" i="1"/>
  <c r="M200" i="1"/>
  <c r="K200" i="1"/>
  <c r="I200" i="1"/>
  <c r="H200" i="1"/>
  <c r="C200" i="1"/>
  <c r="F200" i="1"/>
  <c r="E200" i="1"/>
  <c r="D200" i="1"/>
  <c r="Q199" i="1"/>
  <c r="O199" i="1"/>
  <c r="M199" i="1"/>
  <c r="K199" i="1"/>
  <c r="I199" i="1"/>
  <c r="H199" i="1"/>
  <c r="F199" i="1"/>
  <c r="E199" i="1"/>
  <c r="P197" i="1"/>
  <c r="J197" i="1"/>
  <c r="Q197" i="1"/>
  <c r="N197" i="1"/>
  <c r="O197" i="1"/>
  <c r="L197" i="1"/>
  <c r="M197" i="1"/>
  <c r="B197" i="1"/>
  <c r="K197" i="1"/>
  <c r="G197" i="1"/>
  <c r="I197" i="1"/>
  <c r="H197" i="1"/>
  <c r="C190" i="1"/>
  <c r="C197" i="1"/>
  <c r="F197" i="1"/>
  <c r="E197" i="1"/>
  <c r="U196" i="1"/>
  <c r="Q196" i="1"/>
  <c r="O196" i="1"/>
  <c r="M196" i="1"/>
  <c r="K196" i="1"/>
  <c r="I196" i="1"/>
  <c r="H196" i="1"/>
  <c r="C196" i="1"/>
  <c r="F196" i="1"/>
  <c r="E196" i="1"/>
  <c r="D196" i="1"/>
  <c r="U195" i="1"/>
  <c r="Q195" i="1"/>
  <c r="O195" i="1"/>
  <c r="M195" i="1"/>
  <c r="K195" i="1"/>
  <c r="I195" i="1"/>
  <c r="H195" i="1"/>
  <c r="C195" i="1"/>
  <c r="F195" i="1"/>
  <c r="E195" i="1"/>
  <c r="D195" i="1"/>
  <c r="U194" i="1"/>
  <c r="Q194" i="1"/>
  <c r="O194" i="1"/>
  <c r="M194" i="1"/>
  <c r="K194" i="1"/>
  <c r="I194" i="1"/>
  <c r="H194" i="1"/>
  <c r="C194" i="1"/>
  <c r="F194" i="1"/>
  <c r="E194" i="1"/>
  <c r="D194" i="1"/>
  <c r="Q193" i="1"/>
  <c r="O193" i="1"/>
  <c r="M193" i="1"/>
  <c r="K193" i="1"/>
  <c r="I193" i="1"/>
  <c r="H193" i="1"/>
  <c r="C193" i="1"/>
  <c r="F193" i="1"/>
  <c r="E193" i="1"/>
  <c r="D193" i="1"/>
  <c r="Q192" i="1"/>
  <c r="O192" i="1"/>
  <c r="M192" i="1"/>
  <c r="K192" i="1"/>
  <c r="I192" i="1"/>
  <c r="H192" i="1"/>
  <c r="C192" i="1"/>
  <c r="F192" i="1"/>
  <c r="E192" i="1"/>
  <c r="D192" i="1"/>
  <c r="Q191" i="1"/>
  <c r="O191" i="1"/>
  <c r="M191" i="1"/>
  <c r="K191" i="1"/>
  <c r="I191" i="1"/>
  <c r="H191" i="1"/>
  <c r="C191" i="1"/>
  <c r="F191" i="1"/>
  <c r="E191" i="1"/>
  <c r="D191" i="1"/>
  <c r="Q190" i="1"/>
  <c r="O190" i="1"/>
  <c r="M190" i="1"/>
  <c r="K190" i="1"/>
  <c r="I190" i="1"/>
  <c r="H190" i="1"/>
  <c r="F190" i="1"/>
  <c r="E190" i="1"/>
  <c r="P188" i="1"/>
  <c r="J188" i="1"/>
  <c r="Q188" i="1"/>
  <c r="N188" i="1"/>
  <c r="O188" i="1"/>
  <c r="L188" i="1"/>
  <c r="M188" i="1"/>
  <c r="B188" i="1"/>
  <c r="K188" i="1"/>
  <c r="G188" i="1"/>
  <c r="I188" i="1"/>
  <c r="H188" i="1"/>
  <c r="C181" i="1"/>
  <c r="C188" i="1"/>
  <c r="F188" i="1"/>
  <c r="E188" i="1"/>
  <c r="U187" i="1"/>
  <c r="Q187" i="1"/>
  <c r="O187" i="1"/>
  <c r="M187" i="1"/>
  <c r="K187" i="1"/>
  <c r="I187" i="1"/>
  <c r="H187" i="1"/>
  <c r="C187" i="1"/>
  <c r="F187" i="1"/>
  <c r="E187" i="1"/>
  <c r="D187" i="1"/>
  <c r="U186" i="1"/>
  <c r="Q186" i="1"/>
  <c r="O186" i="1"/>
  <c r="M186" i="1"/>
  <c r="K186" i="1"/>
  <c r="I186" i="1"/>
  <c r="H186" i="1"/>
  <c r="C186" i="1"/>
  <c r="F186" i="1"/>
  <c r="E186" i="1"/>
  <c r="D186" i="1"/>
  <c r="U185" i="1"/>
  <c r="Q185" i="1"/>
  <c r="O185" i="1"/>
  <c r="M185" i="1"/>
  <c r="K185" i="1"/>
  <c r="I185" i="1"/>
  <c r="H185" i="1"/>
  <c r="C185" i="1"/>
  <c r="F185" i="1"/>
  <c r="E185" i="1"/>
  <c r="D185" i="1"/>
  <c r="Q184" i="1"/>
  <c r="O184" i="1"/>
  <c r="M184" i="1"/>
  <c r="K184" i="1"/>
  <c r="I184" i="1"/>
  <c r="H184" i="1"/>
  <c r="C184" i="1"/>
  <c r="F184" i="1"/>
  <c r="E184" i="1"/>
  <c r="D184" i="1"/>
  <c r="Q183" i="1"/>
  <c r="O183" i="1"/>
  <c r="M183" i="1"/>
  <c r="K183" i="1"/>
  <c r="I183" i="1"/>
  <c r="H183" i="1"/>
  <c r="C183" i="1"/>
  <c r="F183" i="1"/>
  <c r="E183" i="1"/>
  <c r="D183" i="1"/>
  <c r="Q182" i="1"/>
  <c r="O182" i="1"/>
  <c r="M182" i="1"/>
  <c r="K182" i="1"/>
  <c r="I182" i="1"/>
  <c r="H182" i="1"/>
  <c r="C182" i="1"/>
  <c r="F182" i="1"/>
  <c r="E182" i="1"/>
  <c r="D182" i="1"/>
  <c r="Q181" i="1"/>
  <c r="O181" i="1"/>
  <c r="M181" i="1"/>
  <c r="K181" i="1"/>
  <c r="I181" i="1"/>
  <c r="H181" i="1"/>
  <c r="F181" i="1"/>
  <c r="E181" i="1"/>
  <c r="P179" i="1"/>
  <c r="J179" i="1"/>
  <c r="Q179" i="1"/>
  <c r="N179" i="1"/>
  <c r="O179" i="1"/>
  <c r="L179" i="1"/>
  <c r="M179" i="1"/>
  <c r="B179" i="1"/>
  <c r="K179" i="1"/>
  <c r="G179" i="1"/>
  <c r="I179" i="1"/>
  <c r="H179" i="1"/>
  <c r="C172" i="1"/>
  <c r="C179" i="1"/>
  <c r="F179" i="1"/>
  <c r="E179" i="1"/>
  <c r="U178" i="1"/>
  <c r="Q178" i="1"/>
  <c r="O178" i="1"/>
  <c r="M178" i="1"/>
  <c r="K178" i="1"/>
  <c r="I178" i="1"/>
  <c r="H178" i="1"/>
  <c r="C178" i="1"/>
  <c r="F178" i="1"/>
  <c r="E178" i="1"/>
  <c r="D178" i="1"/>
  <c r="U177" i="1"/>
  <c r="Q177" i="1"/>
  <c r="O177" i="1"/>
  <c r="M177" i="1"/>
  <c r="K177" i="1"/>
  <c r="I177" i="1"/>
  <c r="H177" i="1"/>
  <c r="C177" i="1"/>
  <c r="F177" i="1"/>
  <c r="E177" i="1"/>
  <c r="D177" i="1"/>
  <c r="U176" i="1"/>
  <c r="Q176" i="1"/>
  <c r="O176" i="1"/>
  <c r="M176" i="1"/>
  <c r="K176" i="1"/>
  <c r="I176" i="1"/>
  <c r="H176" i="1"/>
  <c r="C176" i="1"/>
  <c r="F176" i="1"/>
  <c r="E176" i="1"/>
  <c r="D176" i="1"/>
  <c r="Q175" i="1"/>
  <c r="O175" i="1"/>
  <c r="M175" i="1"/>
  <c r="K175" i="1"/>
  <c r="I175" i="1"/>
  <c r="H175" i="1"/>
  <c r="C175" i="1"/>
  <c r="F175" i="1"/>
  <c r="E175" i="1"/>
  <c r="D175" i="1"/>
  <c r="Q174" i="1"/>
  <c r="O174" i="1"/>
  <c r="M174" i="1"/>
  <c r="K174" i="1"/>
  <c r="I174" i="1"/>
  <c r="H174" i="1"/>
  <c r="C174" i="1"/>
  <c r="F174" i="1"/>
  <c r="E174" i="1"/>
  <c r="D174" i="1"/>
  <c r="Q173" i="1"/>
  <c r="O173" i="1"/>
  <c r="M173" i="1"/>
  <c r="K173" i="1"/>
  <c r="I173" i="1"/>
  <c r="H173" i="1"/>
  <c r="C173" i="1"/>
  <c r="F173" i="1"/>
  <c r="E173" i="1"/>
  <c r="D173" i="1"/>
  <c r="Q172" i="1"/>
  <c r="O172" i="1"/>
  <c r="M172" i="1"/>
  <c r="K172" i="1"/>
  <c r="I172" i="1"/>
  <c r="H172" i="1"/>
  <c r="F172" i="1"/>
  <c r="E172" i="1"/>
  <c r="P170" i="1"/>
  <c r="J170" i="1"/>
  <c r="Q170" i="1"/>
  <c r="N170" i="1"/>
  <c r="O170" i="1"/>
  <c r="L170" i="1"/>
  <c r="M170" i="1"/>
  <c r="K170" i="1"/>
  <c r="I170" i="1"/>
  <c r="H170" i="1"/>
  <c r="F170" i="1"/>
  <c r="E170" i="1"/>
  <c r="U169" i="1"/>
  <c r="Q169" i="1"/>
  <c r="O169" i="1"/>
  <c r="M169" i="1"/>
  <c r="K169" i="1"/>
  <c r="I169" i="1"/>
  <c r="H169" i="1"/>
  <c r="C169" i="1"/>
  <c r="F169" i="1"/>
  <c r="E169" i="1"/>
  <c r="D169" i="1"/>
  <c r="U168" i="1"/>
  <c r="Q168" i="1"/>
  <c r="O168" i="1"/>
  <c r="M168" i="1"/>
  <c r="K168" i="1"/>
  <c r="I168" i="1"/>
  <c r="H168" i="1"/>
  <c r="C168" i="1"/>
  <c r="F168" i="1"/>
  <c r="E168" i="1"/>
  <c r="D168" i="1"/>
  <c r="U167" i="1"/>
  <c r="Q167" i="1"/>
  <c r="O167" i="1"/>
  <c r="M167" i="1"/>
  <c r="K167" i="1"/>
  <c r="I167" i="1"/>
  <c r="H167" i="1"/>
  <c r="C167" i="1"/>
  <c r="F167" i="1"/>
  <c r="E167" i="1"/>
  <c r="D167" i="1"/>
  <c r="Q166" i="1"/>
  <c r="O166" i="1"/>
  <c r="M166" i="1"/>
  <c r="K166" i="1"/>
  <c r="I166" i="1"/>
  <c r="H166" i="1"/>
  <c r="C166" i="1"/>
  <c r="F166" i="1"/>
  <c r="E166" i="1"/>
  <c r="D166" i="1"/>
  <c r="Q165" i="1"/>
  <c r="O165" i="1"/>
  <c r="M165" i="1"/>
  <c r="K165" i="1"/>
  <c r="I165" i="1"/>
  <c r="H165" i="1"/>
  <c r="C165" i="1"/>
  <c r="F165" i="1"/>
  <c r="E165" i="1"/>
  <c r="D165" i="1"/>
  <c r="Q164" i="1"/>
  <c r="O164" i="1"/>
  <c r="M164" i="1"/>
  <c r="K164" i="1"/>
  <c r="I164" i="1"/>
  <c r="H164" i="1"/>
  <c r="C164" i="1"/>
  <c r="F164" i="1"/>
  <c r="E164" i="1"/>
  <c r="D164" i="1"/>
  <c r="Q163" i="1"/>
  <c r="O163" i="1"/>
  <c r="M163" i="1"/>
  <c r="K163" i="1"/>
  <c r="I163" i="1"/>
  <c r="H163" i="1"/>
  <c r="F163" i="1"/>
  <c r="E163" i="1"/>
  <c r="P160" i="1"/>
  <c r="J160" i="1"/>
  <c r="Q160" i="1"/>
  <c r="N160" i="1"/>
  <c r="O160" i="1"/>
  <c r="L160" i="1"/>
  <c r="M160" i="1"/>
  <c r="B160" i="1"/>
  <c r="K160" i="1"/>
  <c r="G160" i="1"/>
  <c r="I160" i="1"/>
  <c r="H160" i="1"/>
  <c r="C153" i="1"/>
  <c r="C160" i="1"/>
  <c r="F160" i="1"/>
  <c r="E160" i="1"/>
  <c r="U159" i="1"/>
  <c r="Q159" i="1"/>
  <c r="O159" i="1"/>
  <c r="M159" i="1"/>
  <c r="K159" i="1"/>
  <c r="I159" i="1"/>
  <c r="H159" i="1"/>
  <c r="C159" i="1"/>
  <c r="F159" i="1"/>
  <c r="E159" i="1"/>
  <c r="D159" i="1"/>
  <c r="U158" i="1"/>
  <c r="Q158" i="1"/>
  <c r="O158" i="1"/>
  <c r="M158" i="1"/>
  <c r="K158" i="1"/>
  <c r="I158" i="1"/>
  <c r="H158" i="1"/>
  <c r="C158" i="1"/>
  <c r="F158" i="1"/>
  <c r="E158" i="1"/>
  <c r="D158" i="1"/>
  <c r="U157" i="1"/>
  <c r="Q157" i="1"/>
  <c r="O157" i="1"/>
  <c r="M157" i="1"/>
  <c r="K157" i="1"/>
  <c r="I157" i="1"/>
  <c r="H157" i="1"/>
  <c r="C157" i="1"/>
  <c r="F157" i="1"/>
  <c r="E157" i="1"/>
  <c r="D157" i="1"/>
  <c r="Q156" i="1"/>
  <c r="O156" i="1"/>
  <c r="M156" i="1"/>
  <c r="K156" i="1"/>
  <c r="I156" i="1"/>
  <c r="H156" i="1"/>
  <c r="C156" i="1"/>
  <c r="F156" i="1"/>
  <c r="E156" i="1"/>
  <c r="D156" i="1"/>
  <c r="Q155" i="1"/>
  <c r="O155" i="1"/>
  <c r="M155" i="1"/>
  <c r="K155" i="1"/>
  <c r="I155" i="1"/>
  <c r="H155" i="1"/>
  <c r="C155" i="1"/>
  <c r="F155" i="1"/>
  <c r="E155" i="1"/>
  <c r="D155" i="1"/>
  <c r="Q154" i="1"/>
  <c r="O154" i="1"/>
  <c r="M154" i="1"/>
  <c r="K154" i="1"/>
  <c r="I154" i="1"/>
  <c r="H154" i="1"/>
  <c r="C154" i="1"/>
  <c r="F154" i="1"/>
  <c r="E154" i="1"/>
  <c r="D154" i="1"/>
  <c r="Q153" i="1"/>
  <c r="O153" i="1"/>
  <c r="M153" i="1"/>
  <c r="K153" i="1"/>
  <c r="I153" i="1"/>
  <c r="H153" i="1"/>
  <c r="F153" i="1"/>
  <c r="E153" i="1"/>
  <c r="P151" i="1"/>
  <c r="J151" i="1"/>
  <c r="Q151" i="1"/>
  <c r="N151" i="1"/>
  <c r="O151" i="1"/>
  <c r="L151" i="1"/>
  <c r="M151" i="1"/>
  <c r="B151" i="1"/>
  <c r="K151" i="1"/>
  <c r="G151" i="1"/>
  <c r="I151" i="1"/>
  <c r="H151" i="1"/>
  <c r="C144" i="1"/>
  <c r="C151" i="1"/>
  <c r="F151" i="1"/>
  <c r="E151" i="1"/>
  <c r="U150" i="1"/>
  <c r="Q150" i="1"/>
  <c r="O150" i="1"/>
  <c r="M150" i="1"/>
  <c r="K150" i="1"/>
  <c r="I150" i="1"/>
  <c r="H150" i="1"/>
  <c r="C150" i="1"/>
  <c r="F150" i="1"/>
  <c r="E150" i="1"/>
  <c r="D150" i="1"/>
  <c r="U149" i="1"/>
  <c r="Q149" i="1"/>
  <c r="O149" i="1"/>
  <c r="M149" i="1"/>
  <c r="K149" i="1"/>
  <c r="I149" i="1"/>
  <c r="H149" i="1"/>
  <c r="C149" i="1"/>
  <c r="F149" i="1"/>
  <c r="E149" i="1"/>
  <c r="D149" i="1"/>
  <c r="U148" i="1"/>
  <c r="Q148" i="1"/>
  <c r="O148" i="1"/>
  <c r="M148" i="1"/>
  <c r="K148" i="1"/>
  <c r="I148" i="1"/>
  <c r="H148" i="1"/>
  <c r="C148" i="1"/>
  <c r="F148" i="1"/>
  <c r="E148" i="1"/>
  <c r="D148" i="1"/>
  <c r="Q147" i="1"/>
  <c r="O147" i="1"/>
  <c r="M147" i="1"/>
  <c r="K147" i="1"/>
  <c r="I147" i="1"/>
  <c r="H147" i="1"/>
  <c r="C147" i="1"/>
  <c r="F147" i="1"/>
  <c r="E147" i="1"/>
  <c r="D147" i="1"/>
  <c r="Q146" i="1"/>
  <c r="O146" i="1"/>
  <c r="M146" i="1"/>
  <c r="K146" i="1"/>
  <c r="I146" i="1"/>
  <c r="H146" i="1"/>
  <c r="C146" i="1"/>
  <c r="F146" i="1"/>
  <c r="E146" i="1"/>
  <c r="D146" i="1"/>
  <c r="Q145" i="1"/>
  <c r="O145" i="1"/>
  <c r="M145" i="1"/>
  <c r="K145" i="1"/>
  <c r="I145" i="1"/>
  <c r="H145" i="1"/>
  <c r="C145" i="1"/>
  <c r="F145" i="1"/>
  <c r="E145" i="1"/>
  <c r="D145" i="1"/>
  <c r="Q144" i="1"/>
  <c r="O144" i="1"/>
  <c r="M144" i="1"/>
  <c r="K144" i="1"/>
  <c r="I144" i="1"/>
  <c r="H144" i="1"/>
  <c r="F144" i="1"/>
  <c r="E144" i="1"/>
  <c r="P142" i="1"/>
  <c r="J142" i="1"/>
  <c r="Q142" i="1"/>
  <c r="N142" i="1"/>
  <c r="O142" i="1"/>
  <c r="L142" i="1"/>
  <c r="M142" i="1"/>
  <c r="B142" i="1"/>
  <c r="K142" i="1"/>
  <c r="G142" i="1"/>
  <c r="I142" i="1"/>
  <c r="H142" i="1"/>
  <c r="C135" i="1"/>
  <c r="C142" i="1"/>
  <c r="F142" i="1"/>
  <c r="E142" i="1"/>
  <c r="U141" i="1"/>
  <c r="Q141" i="1"/>
  <c r="O141" i="1"/>
  <c r="M141" i="1"/>
  <c r="K141" i="1"/>
  <c r="I141" i="1"/>
  <c r="H141" i="1"/>
  <c r="C141" i="1"/>
  <c r="F141" i="1"/>
  <c r="E141" i="1"/>
  <c r="D141" i="1"/>
  <c r="U140" i="1"/>
  <c r="Q140" i="1"/>
  <c r="O140" i="1"/>
  <c r="M140" i="1"/>
  <c r="K140" i="1"/>
  <c r="I140" i="1"/>
  <c r="H140" i="1"/>
  <c r="C140" i="1"/>
  <c r="F140" i="1"/>
  <c r="E140" i="1"/>
  <c r="D140" i="1"/>
  <c r="U139" i="1"/>
  <c r="Q139" i="1"/>
  <c r="O139" i="1"/>
  <c r="M139" i="1"/>
  <c r="K139" i="1"/>
  <c r="I139" i="1"/>
  <c r="H139" i="1"/>
  <c r="C139" i="1"/>
  <c r="F139" i="1"/>
  <c r="E139" i="1"/>
  <c r="D139" i="1"/>
  <c r="Q138" i="1"/>
  <c r="O138" i="1"/>
  <c r="M138" i="1"/>
  <c r="K138" i="1"/>
  <c r="I138" i="1"/>
  <c r="H138" i="1"/>
  <c r="C138" i="1"/>
  <c r="F138" i="1"/>
  <c r="E138" i="1"/>
  <c r="D138" i="1"/>
  <c r="Q137" i="1"/>
  <c r="O137" i="1"/>
  <c r="M137" i="1"/>
  <c r="K137" i="1"/>
  <c r="I137" i="1"/>
  <c r="H137" i="1"/>
  <c r="C137" i="1"/>
  <c r="F137" i="1"/>
  <c r="E137" i="1"/>
  <c r="D137" i="1"/>
  <c r="Q136" i="1"/>
  <c r="O136" i="1"/>
  <c r="M136" i="1"/>
  <c r="K136" i="1"/>
  <c r="I136" i="1"/>
  <c r="H136" i="1"/>
  <c r="C136" i="1"/>
  <c r="F136" i="1"/>
  <c r="E136" i="1"/>
  <c r="D136" i="1"/>
  <c r="Q135" i="1"/>
  <c r="O135" i="1"/>
  <c r="M135" i="1"/>
  <c r="K135" i="1"/>
  <c r="I135" i="1"/>
  <c r="H135" i="1"/>
  <c r="F135" i="1"/>
  <c r="E135" i="1"/>
  <c r="P133" i="1"/>
  <c r="J133" i="1"/>
  <c r="Q133" i="1"/>
  <c r="N133" i="1"/>
  <c r="O133" i="1"/>
  <c r="L133" i="1"/>
  <c r="M133" i="1"/>
  <c r="K133" i="1"/>
  <c r="I133" i="1"/>
  <c r="H133" i="1"/>
  <c r="F133" i="1"/>
  <c r="E133" i="1"/>
  <c r="U132" i="1"/>
  <c r="Q132" i="1"/>
  <c r="O132" i="1"/>
  <c r="M132" i="1"/>
  <c r="K132" i="1"/>
  <c r="I132" i="1"/>
  <c r="H132" i="1"/>
  <c r="C132" i="1"/>
  <c r="F132" i="1"/>
  <c r="E132" i="1"/>
  <c r="D132" i="1"/>
  <c r="U131" i="1"/>
  <c r="Q131" i="1"/>
  <c r="O131" i="1"/>
  <c r="M131" i="1"/>
  <c r="K131" i="1"/>
  <c r="I131" i="1"/>
  <c r="H131" i="1"/>
  <c r="C131" i="1"/>
  <c r="F131" i="1"/>
  <c r="E131" i="1"/>
  <c r="D131" i="1"/>
  <c r="U130" i="1"/>
  <c r="Q130" i="1"/>
  <c r="O130" i="1"/>
  <c r="M130" i="1"/>
  <c r="K130" i="1"/>
  <c r="I130" i="1"/>
  <c r="H130" i="1"/>
  <c r="C130" i="1"/>
  <c r="F130" i="1"/>
  <c r="E130" i="1"/>
  <c r="D130" i="1"/>
  <c r="Q129" i="1"/>
  <c r="O129" i="1"/>
  <c r="M129" i="1"/>
  <c r="K129" i="1"/>
  <c r="I129" i="1"/>
  <c r="H129" i="1"/>
  <c r="C129" i="1"/>
  <c r="F129" i="1"/>
  <c r="E129" i="1"/>
  <c r="D129" i="1"/>
  <c r="Q128" i="1"/>
  <c r="O128" i="1"/>
  <c r="M128" i="1"/>
  <c r="K128" i="1"/>
  <c r="I128" i="1"/>
  <c r="H128" i="1"/>
  <c r="C128" i="1"/>
  <c r="F128" i="1"/>
  <c r="E128" i="1"/>
  <c r="D128" i="1"/>
  <c r="Q127" i="1"/>
  <c r="O127" i="1"/>
  <c r="M127" i="1"/>
  <c r="K127" i="1"/>
  <c r="I127" i="1"/>
  <c r="H127" i="1"/>
  <c r="C127" i="1"/>
  <c r="F127" i="1"/>
  <c r="E127" i="1"/>
  <c r="D127" i="1"/>
  <c r="Q126" i="1"/>
  <c r="O126" i="1"/>
  <c r="M126" i="1"/>
  <c r="K126" i="1"/>
  <c r="I126" i="1"/>
  <c r="H126" i="1"/>
  <c r="F126" i="1"/>
  <c r="E126" i="1"/>
  <c r="P123" i="1"/>
  <c r="J123" i="1"/>
  <c r="Q123" i="1"/>
  <c r="N123" i="1"/>
  <c r="O123" i="1"/>
  <c r="L123" i="1"/>
  <c r="M123" i="1"/>
  <c r="B123" i="1"/>
  <c r="K123" i="1"/>
  <c r="G123" i="1"/>
  <c r="I123" i="1"/>
  <c r="H123" i="1"/>
  <c r="C116" i="1"/>
  <c r="C123" i="1"/>
  <c r="F123" i="1"/>
  <c r="E123" i="1"/>
  <c r="U122" i="1"/>
  <c r="Q122" i="1"/>
  <c r="O122" i="1"/>
  <c r="M122" i="1"/>
  <c r="K122" i="1"/>
  <c r="I122" i="1"/>
  <c r="H122" i="1"/>
  <c r="C122" i="1"/>
  <c r="F122" i="1"/>
  <c r="E122" i="1"/>
  <c r="D122" i="1"/>
  <c r="U121" i="1"/>
  <c r="Q121" i="1"/>
  <c r="O121" i="1"/>
  <c r="M121" i="1"/>
  <c r="K121" i="1"/>
  <c r="I121" i="1"/>
  <c r="H121" i="1"/>
  <c r="C121" i="1"/>
  <c r="F121" i="1"/>
  <c r="E121" i="1"/>
  <c r="D121" i="1"/>
  <c r="U120" i="1"/>
  <c r="Q120" i="1"/>
  <c r="O120" i="1"/>
  <c r="M120" i="1"/>
  <c r="K120" i="1"/>
  <c r="I120" i="1"/>
  <c r="H120" i="1"/>
  <c r="C120" i="1"/>
  <c r="F120" i="1"/>
  <c r="E120" i="1"/>
  <c r="D120" i="1"/>
  <c r="Q119" i="1"/>
  <c r="O119" i="1"/>
  <c r="M119" i="1"/>
  <c r="K119" i="1"/>
  <c r="I119" i="1"/>
  <c r="H119" i="1"/>
  <c r="C119" i="1"/>
  <c r="F119" i="1"/>
  <c r="E119" i="1"/>
  <c r="D119" i="1"/>
  <c r="Q118" i="1"/>
  <c r="O118" i="1"/>
  <c r="M118" i="1"/>
  <c r="K118" i="1"/>
  <c r="I118" i="1"/>
  <c r="H118" i="1"/>
  <c r="C118" i="1"/>
  <c r="F118" i="1"/>
  <c r="E118" i="1"/>
  <c r="D118" i="1"/>
  <c r="Q117" i="1"/>
  <c r="O117" i="1"/>
  <c r="M117" i="1"/>
  <c r="K117" i="1"/>
  <c r="I117" i="1"/>
  <c r="H117" i="1"/>
  <c r="C117" i="1"/>
  <c r="F117" i="1"/>
  <c r="E117" i="1"/>
  <c r="D117" i="1"/>
  <c r="Q116" i="1"/>
  <c r="O116" i="1"/>
  <c r="M116" i="1"/>
  <c r="K116" i="1"/>
  <c r="I116" i="1"/>
  <c r="H116" i="1"/>
  <c r="F116" i="1"/>
  <c r="E116" i="1"/>
  <c r="P114" i="1"/>
  <c r="J114" i="1"/>
  <c r="Q114" i="1"/>
  <c r="N114" i="1"/>
  <c r="O114" i="1"/>
  <c r="L114" i="1"/>
  <c r="M114" i="1"/>
  <c r="B114" i="1"/>
  <c r="K114" i="1"/>
  <c r="G114" i="1"/>
  <c r="I114" i="1"/>
  <c r="H114" i="1"/>
  <c r="C107" i="1"/>
  <c r="C114" i="1"/>
  <c r="F114" i="1"/>
  <c r="E114" i="1"/>
  <c r="U113" i="1"/>
  <c r="Q113" i="1"/>
  <c r="O113" i="1"/>
  <c r="M113" i="1"/>
  <c r="K113" i="1"/>
  <c r="I113" i="1"/>
  <c r="H113" i="1"/>
  <c r="C113" i="1"/>
  <c r="F113" i="1"/>
  <c r="E113" i="1"/>
  <c r="D113" i="1"/>
  <c r="U112" i="1"/>
  <c r="Q112" i="1"/>
  <c r="O112" i="1"/>
  <c r="M112" i="1"/>
  <c r="K112" i="1"/>
  <c r="I112" i="1"/>
  <c r="H112" i="1"/>
  <c r="C112" i="1"/>
  <c r="F112" i="1"/>
  <c r="E112" i="1"/>
  <c r="D112" i="1"/>
  <c r="U111" i="1"/>
  <c r="Q111" i="1"/>
  <c r="O111" i="1"/>
  <c r="M111" i="1"/>
  <c r="K111" i="1"/>
  <c r="I111" i="1"/>
  <c r="H111" i="1"/>
  <c r="C111" i="1"/>
  <c r="F111" i="1"/>
  <c r="E111" i="1"/>
  <c r="D111" i="1"/>
  <c r="Q110" i="1"/>
  <c r="O110" i="1"/>
  <c r="M110" i="1"/>
  <c r="K110" i="1"/>
  <c r="I110" i="1"/>
  <c r="H110" i="1"/>
  <c r="C110" i="1"/>
  <c r="F110" i="1"/>
  <c r="E110" i="1"/>
  <c r="D110" i="1"/>
  <c r="Q109" i="1"/>
  <c r="O109" i="1"/>
  <c r="M109" i="1"/>
  <c r="K109" i="1"/>
  <c r="I109" i="1"/>
  <c r="H109" i="1"/>
  <c r="C109" i="1"/>
  <c r="F109" i="1"/>
  <c r="E109" i="1"/>
  <c r="D109" i="1"/>
  <c r="Q108" i="1"/>
  <c r="O108" i="1"/>
  <c r="M108" i="1"/>
  <c r="K108" i="1"/>
  <c r="I108" i="1"/>
  <c r="H108" i="1"/>
  <c r="C108" i="1"/>
  <c r="F108" i="1"/>
  <c r="E108" i="1"/>
  <c r="D108" i="1"/>
  <c r="Q107" i="1"/>
  <c r="O107" i="1"/>
  <c r="M107" i="1"/>
  <c r="K107" i="1"/>
  <c r="I107" i="1"/>
  <c r="H107" i="1"/>
  <c r="F107" i="1"/>
  <c r="E107" i="1"/>
  <c r="P105" i="1"/>
  <c r="J105" i="1"/>
  <c r="Q105" i="1"/>
  <c r="N105" i="1"/>
  <c r="O105" i="1"/>
  <c r="L105" i="1"/>
  <c r="M105" i="1"/>
  <c r="B105" i="1"/>
  <c r="K105" i="1"/>
  <c r="G105" i="1"/>
  <c r="I105" i="1"/>
  <c r="H105" i="1"/>
  <c r="C98" i="1"/>
  <c r="C105" i="1"/>
  <c r="F105" i="1"/>
  <c r="E105" i="1"/>
  <c r="U104" i="1"/>
  <c r="Q104" i="1"/>
  <c r="O104" i="1"/>
  <c r="M104" i="1"/>
  <c r="K104" i="1"/>
  <c r="I104" i="1"/>
  <c r="H104" i="1"/>
  <c r="C104" i="1"/>
  <c r="F104" i="1"/>
  <c r="E104" i="1"/>
  <c r="D104" i="1"/>
  <c r="U103" i="1"/>
  <c r="Q103" i="1"/>
  <c r="O103" i="1"/>
  <c r="M103" i="1"/>
  <c r="K103" i="1"/>
  <c r="I103" i="1"/>
  <c r="H103" i="1"/>
  <c r="C103" i="1"/>
  <c r="F103" i="1"/>
  <c r="E103" i="1"/>
  <c r="D103" i="1"/>
  <c r="U102" i="1"/>
  <c r="Q102" i="1"/>
  <c r="O102" i="1"/>
  <c r="M102" i="1"/>
  <c r="K102" i="1"/>
  <c r="I102" i="1"/>
  <c r="H102" i="1"/>
  <c r="C102" i="1"/>
  <c r="F102" i="1"/>
  <c r="E102" i="1"/>
  <c r="D102" i="1"/>
  <c r="Q101" i="1"/>
  <c r="O101" i="1"/>
  <c r="M101" i="1"/>
  <c r="K101" i="1"/>
  <c r="I101" i="1"/>
  <c r="H101" i="1"/>
  <c r="C101" i="1"/>
  <c r="F101" i="1"/>
  <c r="E101" i="1"/>
  <c r="D101" i="1"/>
  <c r="Q100" i="1"/>
  <c r="O100" i="1"/>
  <c r="M100" i="1"/>
  <c r="K100" i="1"/>
  <c r="I100" i="1"/>
  <c r="H100" i="1"/>
  <c r="C100" i="1"/>
  <c r="F100" i="1"/>
  <c r="E100" i="1"/>
  <c r="D100" i="1"/>
  <c r="Q99" i="1"/>
  <c r="O99" i="1"/>
  <c r="M99" i="1"/>
  <c r="K99" i="1"/>
  <c r="I99" i="1"/>
  <c r="H99" i="1"/>
  <c r="C99" i="1"/>
  <c r="F99" i="1"/>
  <c r="E99" i="1"/>
  <c r="D99" i="1"/>
  <c r="Q98" i="1"/>
  <c r="O98" i="1"/>
  <c r="M98" i="1"/>
  <c r="K98" i="1"/>
  <c r="I98" i="1"/>
  <c r="H98" i="1"/>
  <c r="F98" i="1"/>
  <c r="E98" i="1"/>
  <c r="P96" i="1"/>
  <c r="J96" i="1"/>
  <c r="Q96" i="1"/>
  <c r="N96" i="1"/>
  <c r="O96" i="1"/>
  <c r="L96" i="1"/>
  <c r="M96" i="1"/>
  <c r="B96" i="1"/>
  <c r="K96" i="1"/>
  <c r="G96" i="1"/>
  <c r="I96" i="1"/>
  <c r="H96" i="1"/>
  <c r="C89" i="1"/>
  <c r="C96" i="1"/>
  <c r="F96" i="1"/>
  <c r="E96" i="1"/>
  <c r="U95" i="1"/>
  <c r="Q95" i="1"/>
  <c r="O95" i="1"/>
  <c r="M95" i="1"/>
  <c r="K95" i="1"/>
  <c r="I95" i="1"/>
  <c r="H95" i="1"/>
  <c r="C95" i="1"/>
  <c r="F95" i="1"/>
  <c r="E95" i="1"/>
  <c r="D95" i="1"/>
  <c r="U94" i="1"/>
  <c r="Q94" i="1"/>
  <c r="O94" i="1"/>
  <c r="M94" i="1"/>
  <c r="K94" i="1"/>
  <c r="I94" i="1"/>
  <c r="H94" i="1"/>
  <c r="C94" i="1"/>
  <c r="F94" i="1"/>
  <c r="E94" i="1"/>
  <c r="D94" i="1"/>
  <c r="U93" i="1"/>
  <c r="Q93" i="1"/>
  <c r="O93" i="1"/>
  <c r="M93" i="1"/>
  <c r="K93" i="1"/>
  <c r="I93" i="1"/>
  <c r="H93" i="1"/>
  <c r="C93" i="1"/>
  <c r="F93" i="1"/>
  <c r="E93" i="1"/>
  <c r="D93" i="1"/>
  <c r="Q92" i="1"/>
  <c r="O92" i="1"/>
  <c r="M92" i="1"/>
  <c r="K92" i="1"/>
  <c r="I92" i="1"/>
  <c r="H92" i="1"/>
  <c r="C92" i="1"/>
  <c r="F92" i="1"/>
  <c r="E92" i="1"/>
  <c r="D92" i="1"/>
  <c r="Q91" i="1"/>
  <c r="O91" i="1"/>
  <c r="M91" i="1"/>
  <c r="K91" i="1"/>
  <c r="I91" i="1"/>
  <c r="H91" i="1"/>
  <c r="C91" i="1"/>
  <c r="F91" i="1"/>
  <c r="E91" i="1"/>
  <c r="D91" i="1"/>
  <c r="Q90" i="1"/>
  <c r="O90" i="1"/>
  <c r="M90" i="1"/>
  <c r="K90" i="1"/>
  <c r="I90" i="1"/>
  <c r="H90" i="1"/>
  <c r="C90" i="1"/>
  <c r="F90" i="1"/>
  <c r="E90" i="1"/>
  <c r="D90" i="1"/>
  <c r="Q89" i="1"/>
  <c r="O89" i="1"/>
  <c r="M89" i="1"/>
  <c r="K89" i="1"/>
  <c r="I89" i="1"/>
  <c r="H89" i="1"/>
  <c r="F89" i="1"/>
  <c r="E89" i="1"/>
  <c r="P87" i="1"/>
  <c r="J87" i="1"/>
  <c r="Q87" i="1"/>
  <c r="N87" i="1"/>
  <c r="O87" i="1"/>
  <c r="L87" i="1"/>
  <c r="M87" i="1"/>
  <c r="K87" i="1"/>
  <c r="I87" i="1"/>
  <c r="H87" i="1"/>
  <c r="F87" i="1"/>
  <c r="E87" i="1"/>
  <c r="U86" i="1"/>
  <c r="Q86" i="1"/>
  <c r="O86" i="1"/>
  <c r="M86" i="1"/>
  <c r="K86" i="1"/>
  <c r="I86" i="1"/>
  <c r="H86" i="1"/>
  <c r="C86" i="1"/>
  <c r="F86" i="1"/>
  <c r="E86" i="1"/>
  <c r="D86" i="1"/>
  <c r="U85" i="1"/>
  <c r="Q85" i="1"/>
  <c r="O85" i="1"/>
  <c r="M85" i="1"/>
  <c r="K85" i="1"/>
  <c r="I85" i="1"/>
  <c r="H85" i="1"/>
  <c r="C85" i="1"/>
  <c r="F85" i="1"/>
  <c r="E85" i="1"/>
  <c r="D85" i="1"/>
  <c r="U84" i="1"/>
  <c r="Q84" i="1"/>
  <c r="O84" i="1"/>
  <c r="M84" i="1"/>
  <c r="K84" i="1"/>
  <c r="I84" i="1"/>
  <c r="H84" i="1"/>
  <c r="C84" i="1"/>
  <c r="F84" i="1"/>
  <c r="E84" i="1"/>
  <c r="D84" i="1"/>
  <c r="Q83" i="1"/>
  <c r="O83" i="1"/>
  <c r="M83" i="1"/>
  <c r="K83" i="1"/>
  <c r="I83" i="1"/>
  <c r="H83" i="1"/>
  <c r="C83" i="1"/>
  <c r="F83" i="1"/>
  <c r="E83" i="1"/>
  <c r="D83" i="1"/>
  <c r="Q82" i="1"/>
  <c r="O82" i="1"/>
  <c r="M82" i="1"/>
  <c r="K82" i="1"/>
  <c r="I82" i="1"/>
  <c r="H82" i="1"/>
  <c r="C82" i="1"/>
  <c r="F82" i="1"/>
  <c r="E82" i="1"/>
  <c r="D82" i="1"/>
  <c r="Q81" i="1"/>
  <c r="O81" i="1"/>
  <c r="M81" i="1"/>
  <c r="K81" i="1"/>
  <c r="I81" i="1"/>
  <c r="H81" i="1"/>
  <c r="C81" i="1"/>
  <c r="F81" i="1"/>
  <c r="E81" i="1"/>
  <c r="D81" i="1"/>
  <c r="Q80" i="1"/>
  <c r="O80" i="1"/>
  <c r="M80" i="1"/>
  <c r="K80" i="1"/>
  <c r="I80" i="1"/>
  <c r="H80" i="1"/>
  <c r="F80" i="1"/>
  <c r="E80" i="1"/>
  <c r="P77" i="1"/>
  <c r="J77" i="1"/>
  <c r="Q77" i="1"/>
  <c r="N77" i="1"/>
  <c r="O77" i="1"/>
  <c r="L77" i="1"/>
  <c r="M77" i="1"/>
  <c r="K77" i="1"/>
  <c r="I77" i="1"/>
  <c r="H77" i="1"/>
  <c r="F77" i="1"/>
  <c r="E77" i="1"/>
  <c r="U76" i="1"/>
  <c r="Q76" i="1"/>
  <c r="O76" i="1"/>
  <c r="M76" i="1"/>
  <c r="K76" i="1"/>
  <c r="I76" i="1"/>
  <c r="H76" i="1"/>
  <c r="C76" i="1"/>
  <c r="F76" i="1"/>
  <c r="E76" i="1"/>
  <c r="D76" i="1"/>
  <c r="U75" i="1"/>
  <c r="Q75" i="1"/>
  <c r="O75" i="1"/>
  <c r="M75" i="1"/>
  <c r="K75" i="1"/>
  <c r="I75" i="1"/>
  <c r="H75" i="1"/>
  <c r="C75" i="1"/>
  <c r="F75" i="1"/>
  <c r="E75" i="1"/>
  <c r="D75" i="1"/>
  <c r="U74" i="1"/>
  <c r="Q74" i="1"/>
  <c r="O74" i="1"/>
  <c r="M74" i="1"/>
  <c r="K74" i="1"/>
  <c r="I74" i="1"/>
  <c r="H74" i="1"/>
  <c r="C74" i="1"/>
  <c r="F74" i="1"/>
  <c r="E74" i="1"/>
  <c r="D74" i="1"/>
  <c r="Q73" i="1"/>
  <c r="O73" i="1"/>
  <c r="M73" i="1"/>
  <c r="K73" i="1"/>
  <c r="I73" i="1"/>
  <c r="H73" i="1"/>
  <c r="C73" i="1"/>
  <c r="F73" i="1"/>
  <c r="E73" i="1"/>
  <c r="D73" i="1"/>
  <c r="Q72" i="1"/>
  <c r="O72" i="1"/>
  <c r="M72" i="1"/>
  <c r="K72" i="1"/>
  <c r="I72" i="1"/>
  <c r="H72" i="1"/>
  <c r="C72" i="1"/>
  <c r="F72" i="1"/>
  <c r="E72" i="1"/>
  <c r="D72" i="1"/>
  <c r="Q71" i="1"/>
  <c r="O71" i="1"/>
  <c r="M71" i="1"/>
  <c r="K71" i="1"/>
  <c r="I71" i="1"/>
  <c r="H71" i="1"/>
  <c r="C71" i="1"/>
  <c r="F71" i="1"/>
  <c r="E71" i="1"/>
  <c r="D71" i="1"/>
  <c r="Q70" i="1"/>
  <c r="O70" i="1"/>
  <c r="M70" i="1"/>
  <c r="K70" i="1"/>
  <c r="I70" i="1"/>
  <c r="H70" i="1"/>
  <c r="F70" i="1"/>
  <c r="E70" i="1"/>
  <c r="P68" i="1"/>
  <c r="J68" i="1"/>
  <c r="Q68" i="1"/>
  <c r="N68" i="1"/>
  <c r="O68" i="1"/>
  <c r="L68" i="1"/>
  <c r="M68" i="1"/>
  <c r="K68" i="1"/>
  <c r="I68" i="1"/>
  <c r="H68" i="1"/>
  <c r="F68" i="1"/>
  <c r="E68" i="1"/>
  <c r="U67" i="1"/>
  <c r="Q67" i="1"/>
  <c r="O67" i="1"/>
  <c r="M67" i="1"/>
  <c r="K67" i="1"/>
  <c r="I67" i="1"/>
  <c r="H67" i="1"/>
  <c r="C67" i="1"/>
  <c r="F67" i="1"/>
  <c r="E67" i="1"/>
  <c r="D67" i="1"/>
  <c r="U66" i="1"/>
  <c r="Q66" i="1"/>
  <c r="O66" i="1"/>
  <c r="M66" i="1"/>
  <c r="K66" i="1"/>
  <c r="I66" i="1"/>
  <c r="H66" i="1"/>
  <c r="C66" i="1"/>
  <c r="F66" i="1"/>
  <c r="E66" i="1"/>
  <c r="D66" i="1"/>
  <c r="U65" i="1"/>
  <c r="Q65" i="1"/>
  <c r="O65" i="1"/>
  <c r="M65" i="1"/>
  <c r="K65" i="1"/>
  <c r="I65" i="1"/>
  <c r="H65" i="1"/>
  <c r="C65" i="1"/>
  <c r="F65" i="1"/>
  <c r="E65" i="1"/>
  <c r="D65" i="1"/>
  <c r="Q64" i="1"/>
  <c r="O64" i="1"/>
  <c r="M64" i="1"/>
  <c r="K64" i="1"/>
  <c r="I64" i="1"/>
  <c r="H64" i="1"/>
  <c r="C64" i="1"/>
  <c r="F64" i="1"/>
  <c r="E64" i="1"/>
  <c r="D64" i="1"/>
  <c r="Q63" i="1"/>
  <c r="O63" i="1"/>
  <c r="M63" i="1"/>
  <c r="K63" i="1"/>
  <c r="I63" i="1"/>
  <c r="H63" i="1"/>
  <c r="C63" i="1"/>
  <c r="F63" i="1"/>
  <c r="E63" i="1"/>
  <c r="D63" i="1"/>
  <c r="Q62" i="1"/>
  <c r="O62" i="1"/>
  <c r="M62" i="1"/>
  <c r="K62" i="1"/>
  <c r="I62" i="1"/>
  <c r="H62" i="1"/>
  <c r="C62" i="1"/>
  <c r="F62" i="1"/>
  <c r="E62" i="1"/>
  <c r="D62" i="1"/>
  <c r="Q61" i="1"/>
  <c r="O61" i="1"/>
  <c r="M61" i="1"/>
  <c r="K61" i="1"/>
  <c r="I61" i="1"/>
  <c r="H61" i="1"/>
  <c r="F61" i="1"/>
  <c r="E61" i="1"/>
  <c r="P59" i="1"/>
  <c r="J59" i="1"/>
  <c r="Q59" i="1"/>
  <c r="N59" i="1"/>
  <c r="O59" i="1"/>
  <c r="L59" i="1"/>
  <c r="M59" i="1"/>
  <c r="K59" i="1"/>
  <c r="I59" i="1"/>
  <c r="H59" i="1"/>
  <c r="F59" i="1"/>
  <c r="E59" i="1"/>
  <c r="U58" i="1"/>
  <c r="Q58" i="1"/>
  <c r="O58" i="1"/>
  <c r="M58" i="1"/>
  <c r="K58" i="1"/>
  <c r="I58" i="1"/>
  <c r="H58" i="1"/>
  <c r="C58" i="1"/>
  <c r="F58" i="1"/>
  <c r="E58" i="1"/>
  <c r="D58" i="1"/>
  <c r="U57" i="1"/>
  <c r="Q57" i="1"/>
  <c r="O57" i="1"/>
  <c r="M57" i="1"/>
  <c r="K57" i="1"/>
  <c r="I57" i="1"/>
  <c r="H57" i="1"/>
  <c r="C57" i="1"/>
  <c r="F57" i="1"/>
  <c r="E57" i="1"/>
  <c r="D57" i="1"/>
  <c r="U56" i="1"/>
  <c r="Q56" i="1"/>
  <c r="O56" i="1"/>
  <c r="M56" i="1"/>
  <c r="K56" i="1"/>
  <c r="I56" i="1"/>
  <c r="H56" i="1"/>
  <c r="C56" i="1"/>
  <c r="F56" i="1"/>
  <c r="E56" i="1"/>
  <c r="D56" i="1"/>
  <c r="Q55" i="1"/>
  <c r="O55" i="1"/>
  <c r="M55" i="1"/>
  <c r="K55" i="1"/>
  <c r="I55" i="1"/>
  <c r="H55" i="1"/>
  <c r="C55" i="1"/>
  <c r="F55" i="1"/>
  <c r="E55" i="1"/>
  <c r="D55" i="1"/>
  <c r="Q54" i="1"/>
  <c r="O54" i="1"/>
  <c r="M54" i="1"/>
  <c r="K54" i="1"/>
  <c r="I54" i="1"/>
  <c r="H54" i="1"/>
  <c r="C54" i="1"/>
  <c r="F54" i="1"/>
  <c r="E54" i="1"/>
  <c r="D54" i="1"/>
  <c r="Q53" i="1"/>
  <c r="O53" i="1"/>
  <c r="M53" i="1"/>
  <c r="K53" i="1"/>
  <c r="I53" i="1"/>
  <c r="H53" i="1"/>
  <c r="C53" i="1"/>
  <c r="F53" i="1"/>
  <c r="E53" i="1"/>
  <c r="D53" i="1"/>
  <c r="Q52" i="1"/>
  <c r="O52" i="1"/>
  <c r="M52" i="1"/>
  <c r="K52" i="1"/>
  <c r="I52" i="1"/>
  <c r="H52" i="1"/>
  <c r="F52" i="1"/>
  <c r="E52" i="1"/>
  <c r="P50" i="1"/>
  <c r="J50" i="1"/>
  <c r="Q50" i="1"/>
  <c r="N50" i="1"/>
  <c r="O50" i="1"/>
  <c r="L50" i="1"/>
  <c r="M50" i="1"/>
  <c r="K50" i="1"/>
  <c r="I50" i="1"/>
  <c r="H50" i="1"/>
  <c r="F50" i="1"/>
  <c r="E50" i="1"/>
  <c r="U49" i="1"/>
  <c r="Q49" i="1"/>
  <c r="O49" i="1"/>
  <c r="M49" i="1"/>
  <c r="K49" i="1"/>
  <c r="I49" i="1"/>
  <c r="H49" i="1"/>
  <c r="F49" i="1"/>
  <c r="E49" i="1"/>
  <c r="D49" i="1"/>
  <c r="U48" i="1"/>
  <c r="Q48" i="1"/>
  <c r="O48" i="1"/>
  <c r="M48" i="1"/>
  <c r="K48" i="1"/>
  <c r="I48" i="1"/>
  <c r="H48" i="1"/>
  <c r="F48" i="1"/>
  <c r="E48" i="1"/>
  <c r="D48" i="1"/>
  <c r="U47" i="1"/>
  <c r="Q47" i="1"/>
  <c r="O47" i="1"/>
  <c r="M47" i="1"/>
  <c r="K47" i="1"/>
  <c r="I47" i="1"/>
  <c r="H47" i="1"/>
  <c r="F47" i="1"/>
  <c r="E47" i="1"/>
  <c r="D47" i="1"/>
  <c r="Q46" i="1"/>
  <c r="O46" i="1"/>
  <c r="M46" i="1"/>
  <c r="K46" i="1"/>
  <c r="I46" i="1"/>
  <c r="H46" i="1"/>
  <c r="F46" i="1"/>
  <c r="E46" i="1"/>
  <c r="D46" i="1"/>
  <c r="Q45" i="1"/>
  <c r="O45" i="1"/>
  <c r="M45" i="1"/>
  <c r="K45" i="1"/>
  <c r="I45" i="1"/>
  <c r="H45" i="1"/>
  <c r="F45" i="1"/>
  <c r="E45" i="1"/>
  <c r="D45" i="1"/>
  <c r="Q44" i="1"/>
  <c r="O44" i="1"/>
  <c r="M44" i="1"/>
  <c r="K44" i="1"/>
  <c r="I44" i="1"/>
  <c r="H44" i="1"/>
  <c r="F44" i="1"/>
  <c r="E44" i="1"/>
  <c r="D44" i="1"/>
  <c r="Q43" i="1"/>
  <c r="O43" i="1"/>
  <c r="M43" i="1"/>
  <c r="K43" i="1"/>
  <c r="I43" i="1"/>
  <c r="H43" i="1"/>
  <c r="F43" i="1"/>
  <c r="E43" i="1"/>
  <c r="P40" i="1"/>
  <c r="J40" i="1"/>
  <c r="Q40" i="1"/>
  <c r="N40" i="1"/>
  <c r="O40" i="1"/>
  <c r="L40" i="1"/>
  <c r="M40" i="1"/>
  <c r="K40" i="1"/>
  <c r="I40" i="1"/>
  <c r="H40" i="1"/>
  <c r="F40" i="1"/>
  <c r="E40" i="1"/>
  <c r="U39" i="1"/>
  <c r="Q39" i="1"/>
  <c r="O39" i="1"/>
  <c r="M39" i="1"/>
  <c r="K39" i="1"/>
  <c r="I39" i="1"/>
  <c r="H39" i="1"/>
  <c r="C39" i="1"/>
  <c r="F39" i="1"/>
  <c r="E39" i="1"/>
  <c r="D39" i="1"/>
  <c r="U38" i="1"/>
  <c r="Q38" i="1"/>
  <c r="O38" i="1"/>
  <c r="M38" i="1"/>
  <c r="K38" i="1"/>
  <c r="I38" i="1"/>
  <c r="H38" i="1"/>
  <c r="C38" i="1"/>
  <c r="F38" i="1"/>
  <c r="E38" i="1"/>
  <c r="D38" i="1"/>
  <c r="U37" i="1"/>
  <c r="Q37" i="1"/>
  <c r="O37" i="1"/>
  <c r="M37" i="1"/>
  <c r="K37" i="1"/>
  <c r="I37" i="1"/>
  <c r="H37" i="1"/>
  <c r="C37" i="1"/>
  <c r="F37" i="1"/>
  <c r="E37" i="1"/>
  <c r="D37" i="1"/>
  <c r="Q36" i="1"/>
  <c r="O36" i="1"/>
  <c r="M36" i="1"/>
  <c r="K36" i="1"/>
  <c r="I36" i="1"/>
  <c r="H36" i="1"/>
  <c r="C36" i="1"/>
  <c r="F36" i="1"/>
  <c r="E36" i="1"/>
  <c r="D36" i="1"/>
  <c r="Q35" i="1"/>
  <c r="O35" i="1"/>
  <c r="M35" i="1"/>
  <c r="K35" i="1"/>
  <c r="I35" i="1"/>
  <c r="H35" i="1"/>
  <c r="C35" i="1"/>
  <c r="F35" i="1"/>
  <c r="E35" i="1"/>
  <c r="D35" i="1"/>
  <c r="Q34" i="1"/>
  <c r="O34" i="1"/>
  <c r="M34" i="1"/>
  <c r="K34" i="1"/>
  <c r="I34" i="1"/>
  <c r="H34" i="1"/>
  <c r="C34" i="1"/>
  <c r="F34" i="1"/>
  <c r="E34" i="1"/>
  <c r="D34" i="1"/>
  <c r="Q33" i="1"/>
  <c r="O33" i="1"/>
  <c r="M33" i="1"/>
  <c r="K33" i="1"/>
  <c r="I33" i="1"/>
  <c r="H33" i="1"/>
  <c r="F33" i="1"/>
  <c r="E33" i="1"/>
  <c r="P31" i="1"/>
  <c r="J31" i="1"/>
  <c r="Q31" i="1"/>
  <c r="N31" i="1"/>
  <c r="O31" i="1"/>
  <c r="L31" i="1"/>
  <c r="M31" i="1"/>
  <c r="K31" i="1"/>
  <c r="I31" i="1"/>
  <c r="H31" i="1"/>
  <c r="F31" i="1"/>
  <c r="E31" i="1"/>
  <c r="U30" i="1"/>
  <c r="Q30" i="1"/>
  <c r="O30" i="1"/>
  <c r="M30" i="1"/>
  <c r="K30" i="1"/>
  <c r="I30" i="1"/>
  <c r="H30" i="1"/>
  <c r="C30" i="1"/>
  <c r="F30" i="1"/>
  <c r="E30" i="1"/>
  <c r="D30" i="1"/>
  <c r="U29" i="1"/>
  <c r="Q29" i="1"/>
  <c r="O29" i="1"/>
  <c r="M29" i="1"/>
  <c r="K29" i="1"/>
  <c r="I29" i="1"/>
  <c r="H29" i="1"/>
  <c r="C29" i="1"/>
  <c r="F29" i="1"/>
  <c r="E29" i="1"/>
  <c r="D29" i="1"/>
  <c r="U28" i="1"/>
  <c r="Q28" i="1"/>
  <c r="O28" i="1"/>
  <c r="M28" i="1"/>
  <c r="K28" i="1"/>
  <c r="I28" i="1"/>
  <c r="H28" i="1"/>
  <c r="C28" i="1"/>
  <c r="F28" i="1"/>
  <c r="E28" i="1"/>
  <c r="D28" i="1"/>
  <c r="Q27" i="1"/>
  <c r="O27" i="1"/>
  <c r="M27" i="1"/>
  <c r="K27" i="1"/>
  <c r="I27" i="1"/>
  <c r="H27" i="1"/>
  <c r="C27" i="1"/>
  <c r="F27" i="1"/>
  <c r="E27" i="1"/>
  <c r="D27" i="1"/>
  <c r="Q26" i="1"/>
  <c r="O26" i="1"/>
  <c r="M26" i="1"/>
  <c r="K26" i="1"/>
  <c r="I26" i="1"/>
  <c r="H26" i="1"/>
  <c r="C26" i="1"/>
  <c r="F26" i="1"/>
  <c r="E26" i="1"/>
  <c r="D26" i="1"/>
  <c r="Q25" i="1"/>
  <c r="O25" i="1"/>
  <c r="M25" i="1"/>
  <c r="K25" i="1"/>
  <c r="I25" i="1"/>
  <c r="H25" i="1"/>
  <c r="C25" i="1"/>
  <c r="F25" i="1"/>
  <c r="E25" i="1"/>
  <c r="D25" i="1"/>
  <c r="Q24" i="1"/>
  <c r="O24" i="1"/>
  <c r="M24" i="1"/>
  <c r="K24" i="1"/>
  <c r="I24" i="1"/>
  <c r="H24" i="1"/>
  <c r="F24" i="1"/>
  <c r="E24" i="1"/>
  <c r="P22" i="1"/>
  <c r="J22" i="1"/>
  <c r="Q22" i="1"/>
  <c r="N22" i="1"/>
  <c r="O22" i="1"/>
  <c r="L22" i="1"/>
  <c r="M22" i="1"/>
  <c r="K22" i="1"/>
  <c r="I22" i="1"/>
  <c r="H22" i="1"/>
  <c r="F22" i="1"/>
  <c r="E22" i="1"/>
  <c r="U21" i="1"/>
  <c r="Q21" i="1"/>
  <c r="O21" i="1"/>
  <c r="M21" i="1"/>
  <c r="K21" i="1"/>
  <c r="I21" i="1"/>
  <c r="H21" i="1"/>
  <c r="C21" i="1"/>
  <c r="F21" i="1"/>
  <c r="E21" i="1"/>
  <c r="D21" i="1"/>
  <c r="U20" i="1"/>
  <c r="Q20" i="1"/>
  <c r="O20" i="1"/>
  <c r="M20" i="1"/>
  <c r="K20" i="1"/>
  <c r="I20" i="1"/>
  <c r="H20" i="1"/>
  <c r="C20" i="1"/>
  <c r="F20" i="1"/>
  <c r="E20" i="1"/>
  <c r="D20" i="1"/>
  <c r="U19" i="1"/>
  <c r="Q19" i="1"/>
  <c r="O19" i="1"/>
  <c r="M19" i="1"/>
  <c r="K19" i="1"/>
  <c r="I19" i="1"/>
  <c r="H19" i="1"/>
  <c r="C19" i="1"/>
  <c r="F19" i="1"/>
  <c r="E19" i="1"/>
  <c r="D19" i="1"/>
  <c r="Q18" i="1"/>
  <c r="O18" i="1"/>
  <c r="M18" i="1"/>
  <c r="K18" i="1"/>
  <c r="I18" i="1"/>
  <c r="H18" i="1"/>
  <c r="C18" i="1"/>
  <c r="F18" i="1"/>
  <c r="E18" i="1"/>
  <c r="D18" i="1"/>
  <c r="Q17" i="1"/>
  <c r="O17" i="1"/>
  <c r="M17" i="1"/>
  <c r="K17" i="1"/>
  <c r="I17" i="1"/>
  <c r="H17" i="1"/>
  <c r="C17" i="1"/>
  <c r="F17" i="1"/>
  <c r="E17" i="1"/>
  <c r="D17" i="1"/>
  <c r="Q16" i="1"/>
  <c r="O16" i="1"/>
  <c r="M16" i="1"/>
  <c r="K16" i="1"/>
  <c r="I16" i="1"/>
  <c r="H16" i="1"/>
  <c r="C16" i="1"/>
  <c r="F16" i="1"/>
  <c r="E16" i="1"/>
  <c r="D16" i="1"/>
  <c r="Q15" i="1"/>
  <c r="O15" i="1"/>
  <c r="M15" i="1"/>
  <c r="K15" i="1"/>
  <c r="I15" i="1"/>
  <c r="H15" i="1"/>
  <c r="F15" i="1"/>
  <c r="E15" i="1"/>
  <c r="H13" i="1"/>
  <c r="E13" i="1"/>
  <c r="F13" i="1"/>
  <c r="I13" i="1"/>
  <c r="P438" i="1"/>
  <c r="J438" i="1"/>
  <c r="Q438" i="1"/>
  <c r="N438" i="1"/>
  <c r="O438" i="1"/>
  <c r="L438" i="1"/>
  <c r="M438" i="1"/>
  <c r="K438" i="1"/>
  <c r="I438" i="1"/>
  <c r="H438" i="1"/>
  <c r="F438" i="1"/>
  <c r="E438" i="1"/>
  <c r="P401" i="1"/>
  <c r="J401" i="1"/>
  <c r="Q401" i="1"/>
  <c r="N401" i="1"/>
  <c r="O401" i="1"/>
  <c r="L401" i="1"/>
  <c r="M401" i="1"/>
  <c r="K401" i="1"/>
  <c r="I401" i="1"/>
  <c r="H401" i="1"/>
  <c r="F401" i="1"/>
  <c r="E401" i="1"/>
  <c r="P318" i="1"/>
  <c r="J318" i="1"/>
  <c r="Q318" i="1"/>
  <c r="N318" i="1"/>
  <c r="O318" i="1"/>
  <c r="L318" i="1"/>
  <c r="M318" i="1"/>
  <c r="K318" i="1"/>
  <c r="I318" i="1"/>
  <c r="H318" i="1"/>
  <c r="F318" i="1"/>
  <c r="E318" i="1"/>
  <c r="P281" i="1"/>
  <c r="J281" i="1"/>
  <c r="Q281" i="1"/>
  <c r="N281" i="1"/>
  <c r="O281" i="1"/>
  <c r="L281" i="1"/>
  <c r="M281" i="1"/>
  <c r="K281" i="1"/>
  <c r="I281" i="1"/>
  <c r="H281" i="1"/>
  <c r="F281" i="1"/>
  <c r="E281" i="1"/>
  <c r="P244" i="1"/>
  <c r="J244" i="1"/>
  <c r="Q244" i="1"/>
  <c r="N244" i="1"/>
  <c r="O244" i="1"/>
  <c r="L244" i="1"/>
  <c r="M244" i="1"/>
  <c r="K244" i="1"/>
  <c r="I244" i="1"/>
  <c r="H244" i="1"/>
  <c r="F244" i="1"/>
  <c r="E244" i="1"/>
  <c r="P161" i="1"/>
  <c r="J161" i="1"/>
  <c r="Q161" i="1"/>
  <c r="N161" i="1"/>
  <c r="O161" i="1"/>
  <c r="L161" i="1"/>
  <c r="M161" i="1"/>
  <c r="K161" i="1"/>
  <c r="I161" i="1"/>
  <c r="H161" i="1"/>
  <c r="F161" i="1"/>
  <c r="E161" i="1"/>
  <c r="P78" i="1"/>
  <c r="J78" i="1"/>
  <c r="Q78" i="1"/>
  <c r="N78" i="1"/>
  <c r="O78" i="1"/>
  <c r="L78" i="1"/>
  <c r="M78" i="1"/>
  <c r="K78" i="1"/>
  <c r="I78" i="1"/>
  <c r="H78" i="1"/>
  <c r="F78" i="1"/>
  <c r="E78" i="1"/>
  <c r="P124" i="1"/>
  <c r="J124" i="1"/>
  <c r="Q124" i="1"/>
  <c r="N124" i="1"/>
  <c r="O124" i="1"/>
  <c r="L124" i="1"/>
  <c r="M124" i="1"/>
  <c r="K124" i="1"/>
  <c r="I124" i="1"/>
  <c r="H124" i="1"/>
  <c r="F124" i="1"/>
  <c r="E124" i="1"/>
  <c r="P207" i="1"/>
  <c r="J207" i="1"/>
  <c r="Q207" i="1"/>
  <c r="N207" i="1"/>
  <c r="O207" i="1"/>
  <c r="L207" i="1"/>
  <c r="M207" i="1"/>
  <c r="K207" i="1"/>
  <c r="I207" i="1"/>
  <c r="H207" i="1"/>
  <c r="F207" i="1"/>
  <c r="E207" i="1"/>
  <c r="P364" i="1"/>
  <c r="J364" i="1"/>
  <c r="Q364" i="1"/>
  <c r="N364" i="1"/>
  <c r="O364" i="1"/>
  <c r="L364" i="1"/>
  <c r="M364" i="1"/>
  <c r="K364" i="1"/>
  <c r="I364" i="1"/>
  <c r="H364" i="1"/>
  <c r="F364" i="1"/>
  <c r="E364" i="1"/>
  <c r="U9" i="2"/>
  <c r="U11" i="1"/>
  <c r="U12" i="1"/>
  <c r="I12" i="1"/>
  <c r="D11" i="1"/>
  <c r="D12" i="1"/>
  <c r="D10" i="1"/>
  <c r="D9" i="1"/>
  <c r="D8" i="1"/>
  <c r="D7" i="1"/>
  <c r="P13" i="1"/>
  <c r="J13" i="1"/>
  <c r="Q13" i="1"/>
  <c r="N13" i="1"/>
  <c r="L13" i="1"/>
  <c r="Q12" i="1"/>
  <c r="O12" i="1"/>
  <c r="M12" i="1"/>
  <c r="K12" i="1"/>
  <c r="H12" i="1"/>
  <c r="F12" i="1"/>
  <c r="E12" i="1"/>
  <c r="Q11" i="1"/>
  <c r="O11" i="1"/>
  <c r="M11" i="1"/>
  <c r="K11" i="1"/>
  <c r="I11" i="1"/>
  <c r="H11" i="1"/>
  <c r="E11" i="1"/>
  <c r="F11" i="1"/>
  <c r="U10" i="1"/>
  <c r="Q10" i="1"/>
  <c r="O10" i="1"/>
  <c r="M10" i="1"/>
  <c r="K10" i="1"/>
  <c r="I10" i="1"/>
  <c r="H10" i="1"/>
  <c r="F10" i="1"/>
  <c r="Q9" i="1"/>
  <c r="O9" i="1"/>
  <c r="M9" i="1"/>
  <c r="K9" i="1"/>
  <c r="I9" i="1"/>
  <c r="H9" i="1"/>
  <c r="E9" i="1"/>
  <c r="F9" i="1"/>
  <c r="Q8" i="1"/>
  <c r="O8" i="1"/>
  <c r="M8" i="1"/>
  <c r="K8" i="1"/>
  <c r="I8" i="1"/>
  <c r="H8" i="1"/>
  <c r="F8" i="1"/>
  <c r="Q7" i="1"/>
  <c r="O7" i="1"/>
  <c r="M7" i="1"/>
  <c r="K7" i="1"/>
  <c r="I7" i="1"/>
  <c r="H7" i="1"/>
  <c r="F7" i="1"/>
  <c r="E7" i="1"/>
  <c r="Q6" i="1"/>
  <c r="O6" i="1"/>
  <c r="M6" i="1"/>
  <c r="K6" i="1"/>
  <c r="I6" i="1"/>
  <c r="H6" i="1"/>
  <c r="F6" i="1"/>
  <c r="M13" i="1"/>
  <c r="O13" i="1"/>
  <c r="E6" i="1"/>
  <c r="E8" i="1"/>
  <c r="E10" i="1"/>
  <c r="K13" i="1"/>
  <c r="V7" i="2"/>
  <c r="N41" i="1"/>
  <c r="L41" i="1"/>
  <c r="J41" i="1"/>
  <c r="P41" i="1"/>
  <c r="F41" i="1"/>
  <c r="E41" i="1"/>
  <c r="O41" i="1"/>
  <c r="U18" i="2"/>
  <c r="V18" i="2"/>
  <c r="V17" i="2"/>
  <c r="U17" i="2"/>
  <c r="U16" i="2"/>
  <c r="V16" i="2"/>
  <c r="U15" i="2"/>
  <c r="V15" i="2"/>
  <c r="U14" i="2"/>
  <c r="V14" i="2"/>
  <c r="U13" i="2"/>
  <c r="V13" i="2"/>
  <c r="U12" i="2"/>
  <c r="V12" i="2"/>
  <c r="U11" i="2"/>
  <c r="V11" i="2"/>
  <c r="U10" i="2"/>
  <c r="V10" i="2"/>
  <c r="V9" i="2"/>
  <c r="U8" i="2"/>
  <c r="V8" i="2"/>
  <c r="U7" i="2"/>
  <c r="M41" i="1"/>
  <c r="Q41" i="1"/>
  <c r="AA13" i="1"/>
  <c r="Z13" i="1"/>
  <c r="AA22" i="1"/>
  <c r="Z22" i="1"/>
  <c r="I41" i="1"/>
  <c r="H41" i="1"/>
  <c r="K41" i="1"/>
  <c r="P484" i="1"/>
  <c r="O18" i="2"/>
  <c r="N484" i="1"/>
  <c r="O10" i="2"/>
  <c r="O9" i="2"/>
  <c r="AA483" i="1"/>
  <c r="Z483" i="1"/>
  <c r="AA474" i="1"/>
  <c r="Z474" i="1"/>
  <c r="AA465" i="1"/>
  <c r="Z465" i="1"/>
  <c r="AA456" i="1"/>
  <c r="Z456" i="1"/>
  <c r="AA447" i="1"/>
  <c r="Z447" i="1"/>
  <c r="AA437" i="1"/>
  <c r="Z437" i="1"/>
  <c r="AA428" i="1"/>
  <c r="Z428" i="1"/>
  <c r="AA419" i="1"/>
  <c r="Z419" i="1"/>
  <c r="AA410" i="1"/>
  <c r="Z410" i="1"/>
  <c r="AA400" i="1"/>
  <c r="Z400" i="1"/>
  <c r="AA391" i="1"/>
  <c r="Z391" i="1"/>
  <c r="AA382" i="1"/>
  <c r="Z382" i="1"/>
  <c r="AA373" i="1"/>
  <c r="Z373" i="1"/>
  <c r="AA363" i="1"/>
  <c r="Z363" i="1"/>
  <c r="AA354" i="1"/>
  <c r="Z354" i="1"/>
  <c r="AA345" i="1"/>
  <c r="Z345" i="1"/>
  <c r="AA336" i="1"/>
  <c r="Z336" i="1"/>
  <c r="AA327" i="1"/>
  <c r="Z327" i="1"/>
  <c r="AA317" i="1"/>
  <c r="Z317" i="1"/>
  <c r="AA308" i="1"/>
  <c r="Z308" i="1"/>
  <c r="AA299" i="1"/>
  <c r="Z299" i="1"/>
  <c r="AA290" i="1"/>
  <c r="Z290" i="1"/>
  <c r="AA280" i="1"/>
  <c r="Z280" i="1"/>
  <c r="AA271" i="1"/>
  <c r="Z271" i="1"/>
  <c r="AA262" i="1"/>
  <c r="Z262" i="1"/>
  <c r="AA253" i="1"/>
  <c r="Z253" i="1"/>
  <c r="AA243" i="1"/>
  <c r="Z243" i="1"/>
  <c r="AA234" i="1"/>
  <c r="Z234" i="1"/>
  <c r="AA225" i="1"/>
  <c r="Z225" i="1"/>
  <c r="AA216" i="1"/>
  <c r="Z216" i="1"/>
  <c r="AA206" i="1"/>
  <c r="Z206" i="1"/>
  <c r="AA197" i="1"/>
  <c r="Z197" i="1"/>
  <c r="AA188" i="1"/>
  <c r="Z188" i="1"/>
  <c r="AA179" i="1"/>
  <c r="Z179" i="1"/>
  <c r="AA170" i="1"/>
  <c r="Z170" i="1"/>
  <c r="AA160" i="1"/>
  <c r="Z160" i="1"/>
  <c r="AA151" i="1"/>
  <c r="Z151" i="1"/>
  <c r="AA142" i="1"/>
  <c r="Z142" i="1"/>
  <c r="AA133" i="1"/>
  <c r="Z133" i="1"/>
  <c r="AA123" i="1"/>
  <c r="Z123" i="1"/>
  <c r="AA114" i="1"/>
  <c r="Z114" i="1"/>
  <c r="AA105" i="1"/>
  <c r="Z105" i="1"/>
  <c r="AA96" i="1"/>
  <c r="Z96" i="1"/>
  <c r="AA87" i="1"/>
  <c r="Z87" i="1"/>
  <c r="AA77" i="1"/>
  <c r="Z77" i="1"/>
  <c r="AA68" i="1"/>
  <c r="Z68" i="1"/>
  <c r="AA59" i="1"/>
  <c r="Z59" i="1"/>
  <c r="AA50" i="1"/>
  <c r="Z50" i="1"/>
  <c r="AA40" i="1"/>
  <c r="Z40" i="1"/>
  <c r="AA31" i="1"/>
  <c r="Z31" i="1"/>
  <c r="O17" i="2"/>
  <c r="O8" i="2"/>
  <c r="O16" i="2"/>
  <c r="O11" i="2"/>
  <c r="E484" i="1"/>
  <c r="J484" i="1"/>
  <c r="O484" i="1"/>
  <c r="L484" i="1"/>
  <c r="O15" i="2"/>
  <c r="O14" i="2"/>
  <c r="O13" i="2"/>
  <c r="O12" i="2"/>
  <c r="AA11" i="1"/>
  <c r="AA10" i="1"/>
  <c r="AA18" i="1"/>
  <c r="AA8" i="1"/>
  <c r="AA21" i="1"/>
  <c r="AA17" i="1"/>
  <c r="AA16" i="1"/>
  <c r="AA19" i="1"/>
  <c r="AA12" i="1"/>
  <c r="AA9" i="1"/>
  <c r="AA7" i="1"/>
  <c r="AA20" i="1"/>
  <c r="AA29" i="1"/>
  <c r="AA25" i="1"/>
  <c r="AA28" i="1"/>
  <c r="AA30" i="1"/>
  <c r="AA26" i="1"/>
  <c r="AA27" i="1"/>
  <c r="P13" i="2"/>
  <c r="K484" i="1"/>
  <c r="M484" i="1"/>
  <c r="Q484" i="1"/>
  <c r="P18" i="2"/>
  <c r="I484" i="1"/>
  <c r="H484" i="1"/>
  <c r="F484" i="1"/>
  <c r="P8" i="2"/>
  <c r="AB31" i="1"/>
  <c r="AB19" i="1"/>
  <c r="AB13" i="1"/>
  <c r="AB8" i="1"/>
  <c r="AB9" i="1"/>
  <c r="AB22" i="1"/>
  <c r="AB17" i="1"/>
  <c r="AB12" i="1"/>
  <c r="AB21" i="1"/>
  <c r="AB11" i="1"/>
  <c r="AB28" i="1"/>
  <c r="AB10" i="1"/>
  <c r="AB18" i="1"/>
  <c r="AB20" i="1"/>
  <c r="AB30" i="1"/>
  <c r="AB26" i="1"/>
  <c r="AB29" i="1"/>
  <c r="AB27" i="1"/>
  <c r="O7" i="2"/>
  <c r="O19" i="2"/>
  <c r="AC22" i="1"/>
  <c r="AC13" i="1"/>
  <c r="AC31" i="1"/>
  <c r="E7" i="2"/>
  <c r="N7" i="2"/>
  <c r="D7" i="2"/>
  <c r="AC27" i="1"/>
  <c r="AC11" i="1"/>
  <c r="AC21" i="1"/>
  <c r="AC9" i="1"/>
  <c r="AC19" i="1"/>
  <c r="AC12" i="1"/>
  <c r="AC20" i="1"/>
  <c r="AC10" i="1"/>
  <c r="AC18" i="1"/>
  <c r="AC28" i="1"/>
  <c r="AC30" i="1"/>
  <c r="AC29" i="1"/>
  <c r="X12" i="2"/>
  <c r="M8" i="2"/>
  <c r="AD13" i="1"/>
  <c r="AD22" i="1"/>
  <c r="AD31" i="1"/>
  <c r="AD28" i="1"/>
  <c r="AA478" i="1"/>
  <c r="AA473" i="1"/>
  <c r="AA471" i="1"/>
  <c r="AA462" i="1"/>
  <c r="AA460" i="1"/>
  <c r="AA455" i="1"/>
  <c r="AA453" i="1"/>
  <c r="AA445" i="1"/>
  <c r="AA433" i="1"/>
  <c r="AA426" i="1"/>
  <c r="AA415" i="1"/>
  <c r="AA407" i="1"/>
  <c r="AA404" i="1"/>
  <c r="AA398" i="1"/>
  <c r="AA395" i="1"/>
  <c r="AA390" i="1"/>
  <c r="AA378" i="1"/>
  <c r="AA370" i="1"/>
  <c r="AA367" i="1"/>
  <c r="AA362" i="1"/>
  <c r="AA359" i="1"/>
  <c r="AA352" i="1"/>
  <c r="AA349" i="1"/>
  <c r="AA344" i="1"/>
  <c r="AA340" i="1"/>
  <c r="AA334" i="1"/>
  <c r="AA325" i="1"/>
  <c r="AA322" i="1"/>
  <c r="AA316" i="1"/>
  <c r="AA304" i="1"/>
  <c r="AA296" i="1"/>
  <c r="AA293" i="1"/>
  <c r="AA288" i="1"/>
  <c r="AA285" i="1"/>
  <c r="AA279" i="1"/>
  <c r="AA267" i="1"/>
  <c r="AA260" i="1"/>
  <c r="AA257" i="1"/>
  <c r="AA247" i="1"/>
  <c r="AA241" i="1"/>
  <c r="AA238" i="1"/>
  <c r="AA233" i="1"/>
  <c r="AA231" i="1"/>
  <c r="AA222" i="1"/>
  <c r="AA219" i="1"/>
  <c r="AA214" i="1"/>
  <c r="AA211" i="1"/>
  <c r="AA205" i="1"/>
  <c r="AA193" i="1"/>
  <c r="AA185" i="1"/>
  <c r="AA182" i="1"/>
  <c r="AA178" i="1"/>
  <c r="AA175" i="1"/>
  <c r="AA167" i="1"/>
  <c r="AA164" i="1"/>
  <c r="AA159" i="1"/>
  <c r="AA156" i="1"/>
  <c r="AA149" i="1"/>
  <c r="AA146" i="1"/>
  <c r="AA141" i="1"/>
  <c r="AA130" i="1"/>
  <c r="AA128" i="1"/>
  <c r="AA122" i="1"/>
  <c r="AA108" i="1"/>
  <c r="AA103" i="1"/>
  <c r="AA100" i="1"/>
  <c r="AA95" i="1"/>
  <c r="AA93" i="1"/>
  <c r="AA84" i="1"/>
  <c r="AA81" i="1"/>
  <c r="AA75" i="1"/>
  <c r="AA72" i="1"/>
  <c r="AA67" i="1"/>
  <c r="AA55" i="1"/>
  <c r="AA47" i="1"/>
  <c r="AA44" i="1"/>
  <c r="AA38" i="1"/>
  <c r="AA35" i="1"/>
  <c r="AA480" i="1"/>
  <c r="AA470" i="1"/>
  <c r="AA459" i="1"/>
  <c r="AA436" i="1"/>
  <c r="AA425" i="1"/>
  <c r="AA418" i="1"/>
  <c r="AA389" i="1"/>
  <c r="AA369" i="1"/>
  <c r="AA343" i="1"/>
  <c r="AA315" i="1"/>
  <c r="AA295" i="1"/>
  <c r="AA284" i="1"/>
  <c r="AA275" i="1"/>
  <c r="AA249" i="1"/>
  <c r="AA240" i="1"/>
  <c r="AA221" i="1"/>
  <c r="AA213" i="1"/>
  <c r="AA204" i="1"/>
  <c r="AA145" i="1"/>
  <c r="AA127" i="1"/>
  <c r="AA113" i="1"/>
  <c r="AA92" i="1"/>
  <c r="AA63" i="1"/>
  <c r="AA482" i="1"/>
  <c r="AA479" i="1"/>
  <c r="AA468" i="1"/>
  <c r="AA463" i="1"/>
  <c r="AA450" i="1"/>
  <c r="AA446" i="1"/>
  <c r="AA443" i="1"/>
  <c r="AA434" i="1"/>
  <c r="AA431" i="1"/>
  <c r="AA427" i="1"/>
  <c r="AA424" i="1"/>
  <c r="AA416" i="1"/>
  <c r="AA413" i="1"/>
  <c r="AA408" i="1"/>
  <c r="AA405" i="1"/>
  <c r="AA399" i="1"/>
  <c r="AA387" i="1"/>
  <c r="AA379" i="1"/>
  <c r="AA376" i="1"/>
  <c r="AA371" i="1"/>
  <c r="AA368" i="1"/>
  <c r="AA357" i="1"/>
  <c r="AA350" i="1"/>
  <c r="AA341" i="1"/>
  <c r="AA333" i="1"/>
  <c r="AA330" i="1"/>
  <c r="AA323" i="1"/>
  <c r="AA313" i="1"/>
  <c r="AA305" i="1"/>
  <c r="AA302" i="1"/>
  <c r="AA297" i="1"/>
  <c r="AA294" i="1"/>
  <c r="AA289" i="1"/>
  <c r="AA276" i="1"/>
  <c r="AA268" i="1"/>
  <c r="AA265" i="1"/>
  <c r="AA258" i="1"/>
  <c r="AA250" i="1"/>
  <c r="AA248" i="1"/>
  <c r="AA242" i="1"/>
  <c r="AA228" i="1"/>
  <c r="AA223" i="1"/>
  <c r="AA220" i="1"/>
  <c r="AA215" i="1"/>
  <c r="AA202" i="1"/>
  <c r="AA194" i="1"/>
  <c r="AA191" i="1"/>
  <c r="AA186" i="1"/>
  <c r="AA183" i="1"/>
  <c r="AA173" i="1"/>
  <c r="AA168" i="1"/>
  <c r="AA165" i="1"/>
  <c r="AA154" i="1"/>
  <c r="AA147" i="1"/>
  <c r="AA138" i="1"/>
  <c r="AA131" i="1"/>
  <c r="AA119" i="1"/>
  <c r="AA111" i="1"/>
  <c r="AA109" i="1"/>
  <c r="AA104" i="1"/>
  <c r="AA90" i="1"/>
  <c r="AA85" i="1"/>
  <c r="AA82" i="1"/>
  <c r="AA76" i="1"/>
  <c r="AA64" i="1"/>
  <c r="AA56" i="1"/>
  <c r="AA53" i="1"/>
  <c r="AA48" i="1"/>
  <c r="AA45" i="1"/>
  <c r="AA39" i="1"/>
  <c r="AA452" i="1"/>
  <c r="AA442" i="1"/>
  <c r="AA394" i="1"/>
  <c r="AA381" i="1"/>
  <c r="AA339" i="1"/>
  <c r="AA332" i="1"/>
  <c r="AA321" i="1"/>
  <c r="AA312" i="1"/>
  <c r="AA287" i="1"/>
  <c r="AA278" i="1"/>
  <c r="AA252" i="1"/>
  <c r="AA230" i="1"/>
  <c r="AA201" i="1"/>
  <c r="AA177" i="1"/>
  <c r="AA166" i="1"/>
  <c r="AA158" i="1"/>
  <c r="AA140" i="1"/>
  <c r="AA121" i="1"/>
  <c r="AA110" i="1"/>
  <c r="AA102" i="1"/>
  <c r="AA83" i="1"/>
  <c r="AA74" i="1"/>
  <c r="AA66" i="1"/>
  <c r="AA58" i="1"/>
  <c r="AA46" i="1"/>
  <c r="AA481" i="1"/>
  <c r="AA472" i="1"/>
  <c r="AA469" i="1"/>
  <c r="AA464" i="1"/>
  <c r="AA461" i="1"/>
  <c r="AA454" i="1"/>
  <c r="AA451" i="1"/>
  <c r="AA441" i="1"/>
  <c r="AA435" i="1"/>
  <c r="AA432" i="1"/>
  <c r="AA422" i="1"/>
  <c r="AA417" i="1"/>
  <c r="AA414" i="1"/>
  <c r="AA409" i="1"/>
  <c r="AA396" i="1"/>
  <c r="AA388" i="1"/>
  <c r="AA385" i="1"/>
  <c r="AA380" i="1"/>
  <c r="AA377" i="1"/>
  <c r="AA372" i="1"/>
  <c r="AA360" i="1"/>
  <c r="AA358" i="1"/>
  <c r="AA353" i="1"/>
  <c r="AA351" i="1"/>
  <c r="AA342" i="1"/>
  <c r="AA331" i="1"/>
  <c r="AA326" i="1"/>
  <c r="AA324" i="1"/>
  <c r="AA314" i="1"/>
  <c r="AA311" i="1"/>
  <c r="AA306" i="1"/>
  <c r="AA303" i="1"/>
  <c r="AA298" i="1"/>
  <c r="AA286" i="1"/>
  <c r="AA277" i="1"/>
  <c r="AA274" i="1"/>
  <c r="AA269" i="1"/>
  <c r="AA266" i="1"/>
  <c r="AA261" i="1"/>
  <c r="AA259" i="1"/>
  <c r="AA251" i="1"/>
  <c r="AA239" i="1"/>
  <c r="AA232" i="1"/>
  <c r="AA229" i="1"/>
  <c r="AA224" i="1"/>
  <c r="AA212" i="1"/>
  <c r="AA203" i="1"/>
  <c r="AA200" i="1"/>
  <c r="AA195" i="1"/>
  <c r="AA192" i="1"/>
  <c r="AA187" i="1"/>
  <c r="AA176" i="1"/>
  <c r="AA174" i="1"/>
  <c r="AA169" i="1"/>
  <c r="AA157" i="1"/>
  <c r="AA155" i="1"/>
  <c r="AA150" i="1"/>
  <c r="AA148" i="1"/>
  <c r="AA139" i="1"/>
  <c r="AA136" i="1"/>
  <c r="AA132" i="1"/>
  <c r="AA129" i="1"/>
  <c r="AA120" i="1"/>
  <c r="AA117" i="1"/>
  <c r="AA112" i="1"/>
  <c r="AA101" i="1"/>
  <c r="AA94" i="1"/>
  <c r="AA91" i="1"/>
  <c r="AA86" i="1"/>
  <c r="AA73" i="1"/>
  <c r="AA65" i="1"/>
  <c r="AA62" i="1"/>
  <c r="AA57" i="1"/>
  <c r="AA54" i="1"/>
  <c r="AA49" i="1"/>
  <c r="AA36" i="1"/>
  <c r="AA477" i="1"/>
  <c r="AA444" i="1"/>
  <c r="AA423" i="1"/>
  <c r="AA406" i="1"/>
  <c r="AA397" i="1"/>
  <c r="AA386" i="1"/>
  <c r="AA361" i="1"/>
  <c r="AA348" i="1"/>
  <c r="AA335" i="1"/>
  <c r="AA307" i="1"/>
  <c r="AA270" i="1"/>
  <c r="AA256" i="1"/>
  <c r="AA237" i="1"/>
  <c r="AA210" i="1"/>
  <c r="AA196" i="1"/>
  <c r="AA184" i="1"/>
  <c r="AA137" i="1"/>
  <c r="AA118" i="1"/>
  <c r="AA99" i="1"/>
  <c r="AA71" i="1"/>
  <c r="AA34" i="1"/>
  <c r="AA37" i="1"/>
  <c r="E8" i="2"/>
  <c r="D8" i="2"/>
  <c r="E16" i="2"/>
  <c r="E14" i="2"/>
  <c r="E9" i="2"/>
  <c r="E13" i="2"/>
  <c r="E17" i="2"/>
  <c r="E12" i="2"/>
  <c r="E10" i="2"/>
  <c r="E11" i="2"/>
  <c r="E15" i="2"/>
  <c r="E18" i="2"/>
  <c r="AD21" i="1"/>
  <c r="AD19" i="1"/>
  <c r="AD20" i="1"/>
  <c r="AD11" i="1"/>
  <c r="AD29" i="1"/>
  <c r="AD12" i="1"/>
  <c r="AD10" i="1"/>
  <c r="AD30" i="1"/>
  <c r="AB179" i="1"/>
  <c r="AB299" i="1"/>
  <c r="AB40" i="1"/>
  <c r="AB96" i="1"/>
  <c r="AB160" i="1"/>
  <c r="AB234" i="1"/>
  <c r="AB308" i="1"/>
  <c r="AB391" i="1"/>
  <c r="AB206" i="1"/>
  <c r="AB114" i="1"/>
  <c r="AB225" i="1"/>
  <c r="AB253" i="1"/>
  <c r="AB271" i="1"/>
  <c r="AB410" i="1"/>
  <c r="AB77" i="1"/>
  <c r="AB327" i="1"/>
  <c r="AB68" i="1"/>
  <c r="AB243" i="1"/>
  <c r="AB345" i="1"/>
  <c r="AB465" i="1"/>
  <c r="AB483" i="1"/>
  <c r="AB123" i="1"/>
  <c r="AB197" i="1"/>
  <c r="AB336" i="1"/>
  <c r="AB363" i="1"/>
  <c r="AB437" i="1"/>
  <c r="AB50" i="1"/>
  <c r="AB188" i="1"/>
  <c r="AB105" i="1"/>
  <c r="AB133" i="1"/>
  <c r="AB170" i="1"/>
  <c r="AB262" i="1"/>
  <c r="AB290" i="1"/>
  <c r="AB373" i="1"/>
  <c r="AB142" i="1"/>
  <c r="AB419" i="1"/>
  <c r="AB447" i="1"/>
  <c r="AB87" i="1"/>
  <c r="AB428" i="1"/>
  <c r="AB280" i="1"/>
  <c r="AB382" i="1"/>
  <c r="AB456" i="1"/>
  <c r="AB474" i="1"/>
  <c r="AB317" i="1"/>
  <c r="AB59" i="1"/>
  <c r="AB151" i="1"/>
  <c r="AB216" i="1"/>
  <c r="AB354" i="1"/>
  <c r="AB400" i="1"/>
  <c r="L8" i="2"/>
  <c r="X8" i="2"/>
  <c r="M18" i="2"/>
  <c r="N18" i="2"/>
  <c r="M17" i="2"/>
  <c r="L17" i="2"/>
  <c r="M16" i="2"/>
  <c r="L16" i="2"/>
  <c r="W16" i="2"/>
  <c r="M15" i="2"/>
  <c r="L15" i="2"/>
  <c r="N15" i="2"/>
  <c r="W15" i="2"/>
  <c r="J15" i="2"/>
  <c r="M14" i="2"/>
  <c r="N14" i="2"/>
  <c r="W14" i="2"/>
  <c r="M13" i="2"/>
  <c r="N13" i="2"/>
  <c r="W13" i="2"/>
  <c r="M12" i="2"/>
  <c r="N12" i="2"/>
  <c r="W12" i="2"/>
  <c r="M11" i="2"/>
  <c r="L11" i="2"/>
  <c r="W11" i="2"/>
  <c r="M10" i="2"/>
  <c r="M9" i="2"/>
  <c r="L9" i="2"/>
  <c r="AE13" i="1"/>
  <c r="AE22" i="1"/>
  <c r="AE31" i="1"/>
  <c r="AE29" i="1"/>
  <c r="N8" i="2"/>
  <c r="J8" i="2"/>
  <c r="X15" i="2"/>
  <c r="W17" i="2"/>
  <c r="W9" i="2"/>
  <c r="G9" i="2"/>
  <c r="W18" i="2"/>
  <c r="W8" i="2"/>
  <c r="K15" i="2"/>
  <c r="I14" i="2"/>
  <c r="I12" i="2"/>
  <c r="I18" i="2"/>
  <c r="K17" i="2"/>
  <c r="K9" i="2"/>
  <c r="I15" i="2"/>
  <c r="X9" i="2"/>
  <c r="I8" i="2"/>
  <c r="K11" i="2"/>
  <c r="I13" i="2"/>
  <c r="K16" i="2"/>
  <c r="K8" i="2"/>
  <c r="M7" i="2"/>
  <c r="M19" i="2"/>
  <c r="J10" i="2"/>
  <c r="P12" i="2"/>
  <c r="H9" i="2"/>
  <c r="H17" i="2"/>
  <c r="W10" i="2"/>
  <c r="G15" i="2"/>
  <c r="P15" i="2"/>
  <c r="P17" i="2"/>
  <c r="F19" i="2"/>
  <c r="P16" i="2"/>
  <c r="D15" i="2"/>
  <c r="X16" i="2"/>
  <c r="P14" i="2"/>
  <c r="P7" i="2"/>
  <c r="D9" i="2"/>
  <c r="H15" i="2"/>
  <c r="J9" i="2"/>
  <c r="P11" i="2"/>
  <c r="P9" i="2"/>
  <c r="P10" i="2"/>
  <c r="H8" i="2"/>
  <c r="G8" i="2"/>
  <c r="AE20" i="1"/>
  <c r="AE21" i="1"/>
  <c r="AE12" i="1"/>
  <c r="AE11" i="1"/>
  <c r="AE30" i="1"/>
  <c r="H7" i="2"/>
  <c r="W7" i="2"/>
  <c r="J7" i="2"/>
  <c r="X7" i="2"/>
  <c r="I7" i="2"/>
  <c r="N17" i="2"/>
  <c r="I17" i="2"/>
  <c r="X13" i="2"/>
  <c r="N9" i="2"/>
  <c r="I9" i="2"/>
  <c r="L7" i="2"/>
  <c r="K7" i="2"/>
  <c r="G18" i="2"/>
  <c r="X18" i="2"/>
  <c r="L12" i="2"/>
  <c r="K12" i="2"/>
  <c r="N16" i="2"/>
  <c r="I16" i="2"/>
  <c r="N11" i="2"/>
  <c r="I11" i="2"/>
  <c r="X11" i="2"/>
  <c r="L13" i="2"/>
  <c r="K13" i="2"/>
  <c r="L18" i="2"/>
  <c r="K18" i="2"/>
  <c r="J17" i="2"/>
  <c r="X17" i="2"/>
  <c r="N10" i="2"/>
  <c r="I10" i="2"/>
  <c r="G14" i="2"/>
  <c r="X14" i="2"/>
  <c r="L14" i="2"/>
  <c r="K14" i="2"/>
  <c r="L10" i="2"/>
  <c r="K10" i="2"/>
  <c r="H10" i="2"/>
  <c r="X10" i="2"/>
  <c r="J18" i="2"/>
  <c r="J13" i="2"/>
  <c r="D13" i="2"/>
  <c r="G10" i="2"/>
  <c r="J14" i="2"/>
  <c r="D10" i="2"/>
  <c r="G13" i="2"/>
  <c r="H11" i="2"/>
  <c r="H13" i="2"/>
  <c r="D17" i="2"/>
  <c r="D12" i="2"/>
  <c r="D11" i="2"/>
  <c r="G17" i="2"/>
  <c r="G11" i="2"/>
  <c r="G12" i="2"/>
  <c r="J16" i="2"/>
  <c r="H16" i="2"/>
  <c r="D16" i="2"/>
  <c r="G16" i="2"/>
  <c r="H14" i="2"/>
  <c r="D14" i="2"/>
  <c r="D18" i="2"/>
  <c r="H18" i="2"/>
  <c r="H12" i="2"/>
  <c r="J11" i="2"/>
  <c r="J12" i="2"/>
  <c r="G7" i="2"/>
  <c r="G19" i="2"/>
  <c r="H19" i="2"/>
  <c r="E19" i="2"/>
  <c r="I19" i="2"/>
  <c r="K19" i="2"/>
  <c r="N19" i="2"/>
  <c r="P19" i="2"/>
  <c r="J19" i="2"/>
  <c r="L19" i="2"/>
  <c r="AB294" i="1"/>
  <c r="AB91" i="1"/>
  <c r="AB229" i="1"/>
  <c r="AB388" i="1"/>
  <c r="AB322" i="1"/>
  <c r="AB342" i="1"/>
  <c r="AB104" i="1"/>
  <c r="AB240" i="1"/>
  <c r="AB361" i="1"/>
  <c r="AB187" i="1"/>
  <c r="AB406" i="1"/>
  <c r="AB351" i="1"/>
  <c r="AB46" i="1"/>
  <c r="AB452" i="1"/>
  <c r="AB297" i="1"/>
  <c r="AB443" i="1"/>
  <c r="AB315" i="1"/>
  <c r="AB141" i="1"/>
  <c r="AB222" i="1"/>
  <c r="AB362" i="1"/>
  <c r="AB462" i="1"/>
  <c r="AB331" i="1"/>
  <c r="AB257" i="1"/>
  <c r="AB370" i="1"/>
  <c r="AB298" i="1"/>
  <c r="AB48" i="1"/>
  <c r="AB416" i="1"/>
  <c r="AB175" i="1"/>
  <c r="AB378" i="1"/>
  <c r="AB386" i="1"/>
  <c r="AB101" i="1"/>
  <c r="AB212" i="1"/>
  <c r="AB380" i="1"/>
  <c r="AB66" i="1"/>
  <c r="AB64" i="1"/>
  <c r="AB289" i="1"/>
  <c r="AB387" i="1"/>
  <c r="AB436" i="1"/>
  <c r="AB185" i="1"/>
  <c r="AB334" i="1"/>
  <c r="AB455" i="1"/>
  <c r="AB414" i="1"/>
  <c r="AB312" i="1"/>
  <c r="AB397" i="1"/>
  <c r="AB251" i="1"/>
  <c r="AB278" i="1"/>
  <c r="AB313" i="1"/>
  <c r="AB38" i="1"/>
  <c r="AB65" i="1"/>
  <c r="AB261" i="1"/>
  <c r="AB58" i="1"/>
  <c r="AB381" i="1"/>
  <c r="AB147" i="1"/>
  <c r="AB276" i="1"/>
  <c r="AB446" i="1"/>
  <c r="AB275" i="1"/>
  <c r="AB47" i="1"/>
  <c r="AB231" i="1"/>
  <c r="AB415" i="1"/>
  <c r="AB35" i="1"/>
  <c r="AB451" i="1"/>
  <c r="AB314" i="1"/>
  <c r="AB120" i="1"/>
  <c r="AB39" i="1"/>
  <c r="AB479" i="1"/>
  <c r="AB279" i="1"/>
  <c r="AB109" i="1"/>
  <c r="AB248" i="1"/>
  <c r="AB405" i="1"/>
  <c r="AB269" i="1"/>
  <c r="AB332" i="1"/>
  <c r="AB463" i="1"/>
  <c r="AB196" i="1"/>
  <c r="AB139" i="1"/>
  <c r="AB184" i="1"/>
  <c r="AB324" i="1"/>
  <c r="AB464" i="1"/>
  <c r="AB287" i="1"/>
  <c r="AB168" i="1"/>
  <c r="AB424" i="1"/>
  <c r="AB249" i="1"/>
  <c r="AB93" i="1"/>
  <c r="AB205" i="1"/>
  <c r="AB344" i="1"/>
  <c r="AB445" i="1"/>
  <c r="AB238" i="1"/>
  <c r="AB460" i="1"/>
  <c r="AB118" i="1"/>
  <c r="AB432" i="1"/>
  <c r="AB183" i="1"/>
  <c r="AB128" i="1"/>
  <c r="AB195" i="1"/>
  <c r="AB177" i="1"/>
  <c r="AB341" i="1"/>
  <c r="AB130" i="1"/>
  <c r="AB359" i="1"/>
  <c r="AB307" i="1"/>
  <c r="AB73" i="1"/>
  <c r="AB169" i="1"/>
  <c r="AB286" i="1"/>
  <c r="AB472" i="1"/>
  <c r="AB252" i="1"/>
  <c r="AB258" i="1"/>
  <c r="AB368" i="1"/>
  <c r="AB369" i="1"/>
  <c r="AB149" i="1"/>
  <c r="AB304" i="1"/>
  <c r="AB426" i="1"/>
  <c r="AB423" i="1"/>
  <c r="AB469" i="1"/>
  <c r="AB56" i="1"/>
  <c r="AB224" i="1"/>
  <c r="AB121" i="1"/>
  <c r="AB186" i="1"/>
  <c r="AB389" i="1"/>
  <c r="AB270" i="1"/>
  <c r="AB203" i="1"/>
  <c r="AB396" i="1"/>
  <c r="AB230" i="1"/>
  <c r="AB111" i="1"/>
  <c r="AB250" i="1"/>
  <c r="AB427" i="1"/>
  <c r="AB213" i="1"/>
  <c r="AB480" i="1"/>
  <c r="AB122" i="1"/>
  <c r="AB325" i="1"/>
  <c r="AB473" i="1"/>
  <c r="AB146" i="1"/>
  <c r="AB86" i="1"/>
  <c r="AB399" i="1"/>
  <c r="AB102" i="1"/>
  <c r="AB379" i="1"/>
  <c r="AB453" i="1"/>
  <c r="AB36" i="1"/>
  <c r="AB268" i="1"/>
  <c r="AB132" i="1"/>
  <c r="AB74" i="1"/>
  <c r="AB371" i="1"/>
  <c r="AB288" i="1"/>
  <c r="AB94" i="1"/>
  <c r="AB306" i="1"/>
  <c r="AB259" i="1"/>
  <c r="AB417" i="1"/>
  <c r="AB140" i="1"/>
  <c r="AB138" i="1"/>
  <c r="AB350" i="1"/>
  <c r="AB204" i="1"/>
  <c r="AB470" i="1"/>
  <c r="AB178" i="1"/>
  <c r="AB267" i="1"/>
  <c r="AB407" i="1"/>
  <c r="AB63" i="1"/>
  <c r="AB340" i="1"/>
  <c r="AB478" i="1"/>
  <c r="AB167" i="1"/>
  <c r="AB112" i="1"/>
  <c r="AB461" i="1"/>
  <c r="AB242" i="1"/>
  <c r="AB67" i="1"/>
  <c r="AB316" i="1"/>
  <c r="AB37" i="1"/>
  <c r="AB54" i="1"/>
  <c r="AB148" i="1"/>
  <c r="AB266" i="1"/>
  <c r="AB454" i="1"/>
  <c r="AB166" i="1"/>
  <c r="AB202" i="1"/>
  <c r="AB333" i="1"/>
  <c r="AB221" i="1"/>
  <c r="AB55" i="1"/>
  <c r="AB233" i="1"/>
  <c r="AB398" i="1"/>
  <c r="AB137" i="1"/>
  <c r="AB442" i="1"/>
  <c r="AB377" i="1"/>
  <c r="AB211" i="1"/>
  <c r="AB395" i="1"/>
  <c r="AB150" i="1"/>
  <c r="AB481" i="1"/>
  <c r="AB165" i="1"/>
  <c r="AB434" i="1"/>
  <c r="AB260" i="1"/>
  <c r="AB157" i="1"/>
  <c r="AB353" i="1"/>
  <c r="AB158" i="1"/>
  <c r="AB85" i="1"/>
  <c r="AB223" i="1"/>
  <c r="AB408" i="1"/>
  <c r="AB113" i="1"/>
  <c r="AB425" i="1"/>
  <c r="AB95" i="1"/>
  <c r="AB296" i="1"/>
  <c r="AB471" i="1"/>
  <c r="AB174" i="1"/>
  <c r="AB155" i="1"/>
  <c r="AB303" i="1"/>
  <c r="AB201" i="1"/>
  <c r="AB220" i="1"/>
  <c r="AB72" i="1"/>
  <c r="AB57" i="1"/>
  <c r="AB435" i="1"/>
  <c r="AB215" i="1"/>
  <c r="AB103" i="1"/>
  <c r="AB49" i="1"/>
  <c r="AB232" i="1"/>
  <c r="AB176" i="1"/>
  <c r="AB372" i="1"/>
  <c r="AB83" i="1"/>
  <c r="AB82" i="1"/>
  <c r="AB323" i="1"/>
  <c r="AB92" i="1"/>
  <c r="AB418" i="1"/>
  <c r="AB159" i="1"/>
  <c r="AB241" i="1"/>
  <c r="AB390" i="1"/>
  <c r="AB192" i="1"/>
  <c r="AB358" i="1"/>
  <c r="AB45" i="1"/>
  <c r="AB100" i="1"/>
  <c r="AB285" i="1"/>
  <c r="AB335" i="1"/>
  <c r="AB360" i="1"/>
  <c r="AB131" i="1"/>
  <c r="AB295" i="1"/>
  <c r="AB193" i="1"/>
  <c r="AB433" i="1"/>
  <c r="AB444" i="1"/>
  <c r="AB129" i="1"/>
  <c r="AB239" i="1"/>
  <c r="AB409" i="1"/>
  <c r="AB110" i="1"/>
  <c r="AB119" i="1"/>
  <c r="AB305" i="1"/>
  <c r="AB482" i="1"/>
  <c r="AB214" i="1"/>
  <c r="AB352" i="1"/>
  <c r="AB84" i="1"/>
  <c r="AB277" i="1"/>
  <c r="AB349" i="1"/>
  <c r="AB76" i="1"/>
  <c r="AB156" i="1"/>
  <c r="AB326" i="1"/>
  <c r="AB194" i="1"/>
  <c r="AB343" i="1"/>
  <c r="AB75" i="1"/>
  <c r="AC243" i="1"/>
  <c r="AC373" i="1"/>
  <c r="AC253" i="1"/>
  <c r="AC483" i="1"/>
  <c r="AC151" i="1"/>
  <c r="AC391" i="1"/>
  <c r="AC382" i="1"/>
  <c r="AC50" i="1"/>
  <c r="AC437" i="1"/>
  <c r="AC327" i="1"/>
  <c r="AC59" i="1"/>
  <c r="AC170" i="1"/>
  <c r="AC271" i="1"/>
  <c r="AC354" i="1"/>
  <c r="AC40" i="1"/>
  <c r="AC400" i="1"/>
  <c r="AC77" i="1"/>
  <c r="AC345" i="1"/>
  <c r="AC280" i="1"/>
  <c r="AC456" i="1"/>
  <c r="AC197" i="1"/>
  <c r="AC114" i="1"/>
  <c r="AC96" i="1"/>
  <c r="AC206" i="1"/>
  <c r="AC234" i="1"/>
  <c r="AC308" i="1"/>
  <c r="AC262" i="1"/>
  <c r="AC188" i="1"/>
  <c r="AC336" i="1"/>
  <c r="AC419" i="1"/>
  <c r="AC317" i="1"/>
  <c r="AC68" i="1"/>
  <c r="AC105" i="1"/>
  <c r="AC410" i="1"/>
  <c r="AC160" i="1"/>
  <c r="AC225" i="1"/>
  <c r="AC465" i="1"/>
  <c r="AC142" i="1"/>
  <c r="AC123" i="1"/>
  <c r="AC133" i="1"/>
  <c r="AC299" i="1"/>
  <c r="AC87" i="1"/>
  <c r="AC474" i="1"/>
  <c r="AC290" i="1"/>
  <c r="AC363" i="1"/>
  <c r="AC428" i="1"/>
  <c r="AC216" i="1"/>
  <c r="AC179" i="1"/>
  <c r="AC447" i="1"/>
  <c r="AC270" i="1"/>
  <c r="AC240" i="1"/>
  <c r="AC289" i="1"/>
  <c r="AC381" i="1"/>
  <c r="AC344" i="1"/>
  <c r="AC132" i="1"/>
  <c r="AC316" i="1"/>
  <c r="AC408" i="1"/>
  <c r="AC418" i="1"/>
  <c r="AC122" i="1"/>
  <c r="AC305" i="1"/>
  <c r="AC175" i="1"/>
  <c r="AC424" i="1"/>
  <c r="AC286" i="1"/>
  <c r="AC129" i="1"/>
  <c r="AC221" i="1"/>
  <c r="AC297" i="1"/>
  <c r="AC58" i="1"/>
  <c r="AC205" i="1"/>
  <c r="AC389" i="1"/>
  <c r="AC268" i="1"/>
  <c r="AC407" i="1"/>
  <c r="AC233" i="1"/>
  <c r="AC95" i="1"/>
  <c r="AC131" i="1"/>
  <c r="AC471" i="1"/>
  <c r="AC304" i="1"/>
  <c r="AC342" i="1"/>
  <c r="AC66" i="1"/>
  <c r="AC231" i="1"/>
  <c r="AC139" i="1"/>
  <c r="AC149" i="1"/>
  <c r="AC399" i="1"/>
  <c r="AC150" i="1"/>
  <c r="AC215" i="1"/>
  <c r="AC361" i="1"/>
  <c r="AC380" i="1"/>
  <c r="AC47" i="1"/>
  <c r="AC177" i="1"/>
  <c r="AC203" i="1"/>
  <c r="AC306" i="1"/>
  <c r="AC452" i="1"/>
  <c r="AC341" i="1"/>
  <c r="AC166" i="1"/>
  <c r="AC323" i="1"/>
  <c r="AC46" i="1"/>
  <c r="AC387" i="1"/>
  <c r="AC479" i="1"/>
  <c r="AC369" i="1"/>
  <c r="AC388" i="1"/>
  <c r="AC370" i="1"/>
  <c r="AC38" i="1"/>
  <c r="AC324" i="1"/>
  <c r="AC224" i="1"/>
  <c r="AC379" i="1"/>
  <c r="AC112" i="1"/>
  <c r="AC353" i="1"/>
  <c r="AC49" i="1"/>
  <c r="AC343" i="1"/>
  <c r="AC335" i="1"/>
  <c r="AC138" i="1"/>
  <c r="AC104" i="1"/>
  <c r="AC185" i="1"/>
  <c r="AC168" i="1"/>
  <c r="AC56" i="1"/>
  <c r="AC102" i="1"/>
  <c r="AC204" i="1"/>
  <c r="AC148" i="1"/>
  <c r="AC223" i="1"/>
  <c r="AC390" i="1"/>
  <c r="AC194" i="1"/>
  <c r="AC434" i="1"/>
  <c r="AC75" i="1"/>
  <c r="AC313" i="1"/>
  <c r="AC332" i="1"/>
  <c r="AC230" i="1"/>
  <c r="AC92" i="1"/>
  <c r="AC193" i="1"/>
  <c r="AC48" i="1"/>
  <c r="AC261" i="1"/>
  <c r="AC269" i="1"/>
  <c r="AC252" i="1"/>
  <c r="AC325" i="1"/>
  <c r="AC242" i="1"/>
  <c r="AC425" i="1"/>
  <c r="AC360" i="1"/>
  <c r="AC326" i="1"/>
  <c r="AC298" i="1"/>
  <c r="AC65" i="1"/>
  <c r="AC445" i="1"/>
  <c r="AC121" i="1"/>
  <c r="AC74" i="1"/>
  <c r="AC232" i="1"/>
  <c r="AC276" i="1"/>
  <c r="AC55" i="1"/>
  <c r="AC147" i="1"/>
  <c r="AC249" i="1"/>
  <c r="AC239" i="1"/>
  <c r="AC362" i="1"/>
  <c r="AC397" i="1"/>
  <c r="AC463" i="1"/>
  <c r="AC426" i="1"/>
  <c r="AC480" i="1"/>
  <c r="AC140" i="1"/>
  <c r="AC398" i="1"/>
  <c r="AC57" i="1"/>
  <c r="AC76" i="1"/>
  <c r="AC435" i="1"/>
  <c r="AC443" i="1"/>
  <c r="AC212" i="1"/>
  <c r="AC359" i="1"/>
  <c r="AC119" i="1"/>
  <c r="AC461" i="1"/>
  <c r="AC156" i="1"/>
  <c r="AC416" i="1"/>
  <c r="AC120" i="1"/>
  <c r="AC169" i="1"/>
  <c r="AC473" i="1"/>
  <c r="AC417" i="1"/>
  <c r="AC67" i="1"/>
  <c r="AC157" i="1"/>
  <c r="AC372" i="1"/>
  <c r="AC214" i="1"/>
  <c r="AC454" i="1"/>
  <c r="AC84" i="1"/>
  <c r="AC101" i="1"/>
  <c r="AC258" i="1"/>
  <c r="AC141" i="1"/>
  <c r="AC278" i="1"/>
  <c r="AC279" i="1"/>
  <c r="AC93" i="1"/>
  <c r="AC427" i="1"/>
  <c r="AC259" i="1"/>
  <c r="AC85" i="1"/>
  <c r="AC241" i="1"/>
  <c r="AC277" i="1"/>
  <c r="AC462" i="1"/>
  <c r="AC251" i="1"/>
  <c r="AC464" i="1"/>
  <c r="AC472" i="1"/>
  <c r="AC453" i="1"/>
  <c r="AC113" i="1"/>
  <c r="AC73" i="1"/>
  <c r="AC36" i="1"/>
  <c r="AC267" i="1"/>
  <c r="AC433" i="1"/>
  <c r="AC378" i="1"/>
  <c r="AC351" i="1"/>
  <c r="AC334" i="1"/>
  <c r="AC39" i="1"/>
  <c r="AC195" i="1"/>
  <c r="AC111" i="1"/>
  <c r="AC94" i="1"/>
  <c r="AC333" i="1"/>
  <c r="AC296" i="1"/>
  <c r="AC352" i="1"/>
  <c r="AC158" i="1"/>
  <c r="AC470" i="1"/>
  <c r="AC295" i="1"/>
  <c r="AC222" i="1"/>
  <c r="AC446" i="1"/>
  <c r="AC130" i="1"/>
  <c r="AC213" i="1"/>
  <c r="AC288" i="1"/>
  <c r="AC167" i="1"/>
  <c r="AC481" i="1"/>
  <c r="AC103" i="1"/>
  <c r="AC444" i="1"/>
  <c r="AC178" i="1"/>
  <c r="AC159" i="1"/>
  <c r="AC406" i="1"/>
  <c r="AC64" i="1"/>
  <c r="AC415" i="1"/>
  <c r="AC184" i="1"/>
  <c r="AC202" i="1"/>
  <c r="AC110" i="1"/>
  <c r="AC187" i="1"/>
  <c r="AC436" i="1"/>
  <c r="AC314" i="1"/>
  <c r="AC287" i="1"/>
  <c r="AC186" i="1"/>
  <c r="AC371" i="1"/>
  <c r="AC260" i="1"/>
  <c r="AC176" i="1"/>
  <c r="AC482" i="1"/>
  <c r="AC315" i="1"/>
  <c r="AC455" i="1"/>
  <c r="AC196" i="1"/>
  <c r="AC307" i="1"/>
  <c r="AC86" i="1"/>
  <c r="AC37" i="1"/>
  <c r="AC396" i="1"/>
  <c r="AC350" i="1"/>
  <c r="AC83" i="1"/>
  <c r="AC250" i="1"/>
  <c r="AC409" i="1"/>
  <c r="AD105" i="1"/>
  <c r="AD391" i="1"/>
  <c r="AD50" i="1"/>
  <c r="AD234" i="1"/>
  <c r="AD474" i="1"/>
  <c r="AD410" i="1"/>
  <c r="AD243" i="1"/>
  <c r="AD40" i="1"/>
  <c r="AD317" i="1"/>
  <c r="AD216" i="1"/>
  <c r="AD299" i="1"/>
  <c r="AD96" i="1"/>
  <c r="AD419" i="1"/>
  <c r="AD483" i="1"/>
  <c r="AD197" i="1"/>
  <c r="AD188" i="1"/>
  <c r="AD382" i="1"/>
  <c r="AD373" i="1"/>
  <c r="AD142" i="1"/>
  <c r="AD308" i="1"/>
  <c r="AD363" i="1"/>
  <c r="AD253" i="1"/>
  <c r="AD179" i="1"/>
  <c r="AD290" i="1"/>
  <c r="AD447" i="1"/>
  <c r="AD225" i="1"/>
  <c r="AD114" i="1"/>
  <c r="AD354" i="1"/>
  <c r="AD280" i="1"/>
  <c r="AD123" i="1"/>
  <c r="AD400" i="1"/>
  <c r="AD77" i="1"/>
  <c r="AD437" i="1"/>
  <c r="AD151" i="1"/>
  <c r="AD206" i="1"/>
  <c r="AD345" i="1"/>
  <c r="AD133" i="1"/>
  <c r="AD336" i="1"/>
  <c r="AD170" i="1"/>
  <c r="AD456" i="1"/>
  <c r="AD465" i="1"/>
  <c r="AD262" i="1"/>
  <c r="AD87" i="1"/>
  <c r="AD160" i="1"/>
  <c r="AD68" i="1"/>
  <c r="AD428" i="1"/>
  <c r="AD59" i="1"/>
  <c r="AD327" i="1"/>
  <c r="AD271" i="1"/>
  <c r="AD56" i="1"/>
  <c r="AD178" i="1"/>
  <c r="AD84" i="1"/>
  <c r="AD95" i="1"/>
  <c r="AD334" i="1"/>
  <c r="AD399" i="1"/>
  <c r="AD418" i="1"/>
  <c r="AD167" i="1"/>
  <c r="AD463" i="1"/>
  <c r="AD159" i="1"/>
  <c r="AD388" i="1"/>
  <c r="AD223" i="1"/>
  <c r="AD307" i="1"/>
  <c r="AD242" i="1"/>
  <c r="AD131" i="1"/>
  <c r="AD306" i="1"/>
  <c r="AD269" i="1"/>
  <c r="AD158" i="1"/>
  <c r="AD186" i="1"/>
  <c r="AD252" i="1"/>
  <c r="AD333" i="1"/>
  <c r="AD361" i="1"/>
  <c r="AD168" i="1"/>
  <c r="AD140" i="1"/>
  <c r="AD288" i="1"/>
  <c r="AD251" i="1"/>
  <c r="AD351" i="1"/>
  <c r="AD287" i="1"/>
  <c r="AD250" i="1"/>
  <c r="AD215" i="1"/>
  <c r="AD48" i="1"/>
  <c r="AD241" i="1"/>
  <c r="AD260" i="1"/>
  <c r="AD104" i="1"/>
  <c r="AD297" i="1"/>
  <c r="AD380" i="1"/>
  <c r="AD75" i="1"/>
  <c r="AD398" i="1"/>
  <c r="AD94" i="1"/>
  <c r="AD187" i="1"/>
  <c r="AD409" i="1"/>
  <c r="AD371" i="1"/>
  <c r="AD324" i="1"/>
  <c r="AD425" i="1"/>
  <c r="AD157" i="1"/>
  <c r="AD259" i="1"/>
  <c r="AD453" i="1"/>
  <c r="AD381" i="1"/>
  <c r="AD149" i="1"/>
  <c r="AD335" i="1"/>
  <c r="AD298" i="1"/>
  <c r="AD454" i="1"/>
  <c r="AD352" i="1"/>
  <c r="AD372" i="1"/>
  <c r="AD315" i="1"/>
  <c r="AD434" i="1"/>
  <c r="AD176" i="1"/>
  <c r="AD233" i="1"/>
  <c r="AD204" i="1"/>
  <c r="AD121" i="1"/>
  <c r="AD214" i="1"/>
  <c r="AD103" i="1"/>
  <c r="AD122" i="1"/>
  <c r="AD49" i="1"/>
  <c r="AD426" i="1"/>
  <c r="AD436" i="1"/>
  <c r="AD139" i="1"/>
  <c r="AD416" i="1"/>
  <c r="AD296" i="1"/>
  <c r="AD47" i="1"/>
  <c r="AD112" i="1"/>
  <c r="AD67" i="1"/>
  <c r="AD472" i="1"/>
  <c r="AD57" i="1"/>
  <c r="AD481" i="1"/>
  <c r="AD203" i="1"/>
  <c r="AD397" i="1"/>
  <c r="AD277" i="1"/>
  <c r="AD111" i="1"/>
  <c r="AD444" i="1"/>
  <c r="AD360" i="1"/>
  <c r="AD205" i="1"/>
  <c r="AD343" i="1"/>
  <c r="AD326" i="1"/>
  <c r="AD417" i="1"/>
  <c r="AD195" i="1"/>
  <c r="AD132" i="1"/>
  <c r="AD224" i="1"/>
  <c r="AE225" i="1"/>
  <c r="AD445" i="1"/>
  <c r="AD113" i="1"/>
  <c r="AD379" i="1"/>
  <c r="AD194" i="1"/>
  <c r="AD314" i="1"/>
  <c r="AD240" i="1"/>
  <c r="AD471" i="1"/>
  <c r="AD102" i="1"/>
  <c r="AD344" i="1"/>
  <c r="AD66" i="1"/>
  <c r="AD353" i="1"/>
  <c r="AD232" i="1"/>
  <c r="AD278" i="1"/>
  <c r="AD446" i="1"/>
  <c r="AD482" i="1"/>
  <c r="AD85" i="1"/>
  <c r="AD268" i="1"/>
  <c r="AD65" i="1"/>
  <c r="AD462" i="1"/>
  <c r="AD130" i="1"/>
  <c r="AD389" i="1"/>
  <c r="AD38" i="1"/>
  <c r="AD261" i="1"/>
  <c r="AD435" i="1"/>
  <c r="AD427" i="1"/>
  <c r="AD196" i="1"/>
  <c r="AD39" i="1"/>
  <c r="AD342" i="1"/>
  <c r="AD148" i="1"/>
  <c r="AD74" i="1"/>
  <c r="AD120" i="1"/>
  <c r="AD222" i="1"/>
  <c r="AD316" i="1"/>
  <c r="AD177" i="1"/>
  <c r="AD325" i="1"/>
  <c r="AD76" i="1"/>
  <c r="AD464" i="1"/>
  <c r="AD455" i="1"/>
  <c r="AD150" i="1"/>
  <c r="AD390" i="1"/>
  <c r="AD279" i="1"/>
  <c r="AD305" i="1"/>
  <c r="AD185" i="1"/>
  <c r="AD93" i="1"/>
  <c r="AD213" i="1"/>
  <c r="AD231" i="1"/>
  <c r="AD270" i="1"/>
  <c r="AD169" i="1"/>
  <c r="AD86" i="1"/>
  <c r="AD408" i="1"/>
  <c r="AD141" i="1"/>
  <c r="AD289" i="1"/>
  <c r="AD362" i="1"/>
  <c r="AD58" i="1"/>
  <c r="AD473" i="1"/>
  <c r="AD370" i="1"/>
  <c r="AD480" i="1"/>
  <c r="AD37" i="1"/>
  <c r="AD407" i="1"/>
  <c r="AE336" i="1"/>
  <c r="AE391" i="1"/>
  <c r="AE280" i="1"/>
  <c r="AE419" i="1"/>
  <c r="AE474" i="1"/>
  <c r="AE373" i="1"/>
  <c r="AE253" i="1"/>
  <c r="AE179" i="1"/>
  <c r="AE40" i="1"/>
  <c r="AE68" i="1"/>
  <c r="AE197" i="1"/>
  <c r="AE59" i="1"/>
  <c r="AE206" i="1"/>
  <c r="AE317" i="1"/>
  <c r="AE96" i="1"/>
  <c r="AE299" i="1"/>
  <c r="AE50" i="1"/>
  <c r="AE170" i="1"/>
  <c r="AE188" i="1"/>
  <c r="AE133" i="1"/>
  <c r="AE465" i="1"/>
  <c r="AE410" i="1"/>
  <c r="AE327" i="1"/>
  <c r="AE345" i="1"/>
  <c r="AE483" i="1"/>
  <c r="AE114" i="1"/>
  <c r="AE123" i="1"/>
  <c r="AE456" i="1"/>
  <c r="AE382" i="1"/>
  <c r="AE243" i="1"/>
  <c r="AE142" i="1"/>
  <c r="AE308" i="1"/>
  <c r="AE437" i="1"/>
  <c r="AE87" i="1"/>
  <c r="AE234" i="1"/>
  <c r="AE428" i="1"/>
  <c r="AE216" i="1"/>
  <c r="AE354" i="1"/>
  <c r="AE151" i="1"/>
  <c r="AE77" i="1"/>
  <c r="AE262" i="1"/>
  <c r="AE290" i="1"/>
  <c r="AE271" i="1"/>
  <c r="AE447" i="1"/>
  <c r="AE105" i="1"/>
  <c r="AE400" i="1"/>
  <c r="AE363" i="1"/>
  <c r="AE160" i="1"/>
  <c r="AE158" i="1"/>
  <c r="AE141" i="1"/>
  <c r="AE482" i="1"/>
  <c r="AE260" i="1"/>
  <c r="AE435" i="1"/>
  <c r="AE140" i="1"/>
  <c r="AE270" i="1"/>
  <c r="AE427" i="1"/>
  <c r="AE131" i="1"/>
  <c r="AE335" i="1"/>
  <c r="AE445" i="1"/>
  <c r="AE76" i="1"/>
  <c r="AE132" i="1"/>
  <c r="AE380" i="1"/>
  <c r="AE112" i="1"/>
  <c r="AE343" i="1"/>
  <c r="AE196" i="1"/>
  <c r="AE436" i="1"/>
  <c r="AE150" i="1"/>
  <c r="AE168" i="1"/>
  <c r="AE297" i="1"/>
  <c r="AE38" i="1"/>
  <c r="AE371" i="1"/>
  <c r="AE242" i="1"/>
  <c r="AE361" i="1"/>
  <c r="AE326" i="1"/>
  <c r="AE381" i="1"/>
  <c r="AE75" i="1"/>
  <c r="AE85" i="1"/>
  <c r="AE306" i="1"/>
  <c r="AE113" i="1"/>
  <c r="AE372" i="1"/>
  <c r="AE289" i="1"/>
  <c r="AE103" i="1"/>
  <c r="AE409" i="1"/>
  <c r="AE252" i="1"/>
  <c r="AE269" i="1"/>
  <c r="AE352" i="1"/>
  <c r="AE481" i="1"/>
  <c r="AE325" i="1"/>
  <c r="AE122" i="1"/>
  <c r="AE362" i="1"/>
  <c r="AE279" i="1"/>
  <c r="AE48" i="1"/>
  <c r="AE472" i="1"/>
  <c r="AE389" i="1"/>
  <c r="AE178" i="1"/>
  <c r="AE399" i="1"/>
  <c r="AE307" i="1"/>
  <c r="AE418" i="1"/>
  <c r="AE159" i="1"/>
  <c r="AE463" i="1"/>
  <c r="AE334" i="1"/>
  <c r="AE223" i="1"/>
  <c r="AE95" i="1"/>
  <c r="AE316" i="1"/>
  <c r="AE67" i="1"/>
  <c r="AE390" i="1"/>
  <c r="AE187" i="1"/>
  <c r="AE353" i="1"/>
  <c r="AE149" i="1"/>
  <c r="AE214" i="1"/>
  <c r="AE232" i="1"/>
  <c r="AE121" i="1"/>
  <c r="AE298" i="1"/>
  <c r="AE446" i="1"/>
  <c r="AE86" i="1"/>
  <c r="AE233" i="1"/>
  <c r="AE464" i="1"/>
  <c r="AE39" i="1"/>
  <c r="AE315" i="1"/>
  <c r="AE57" i="1"/>
  <c r="AE66" i="1"/>
  <c r="AE177" i="1"/>
  <c r="AE417" i="1"/>
  <c r="AE215" i="1"/>
  <c r="AE398" i="1"/>
  <c r="AE224" i="1"/>
  <c r="AE473" i="1"/>
  <c r="AE49" i="1"/>
  <c r="AE261" i="1"/>
  <c r="AE288" i="1"/>
  <c r="AE426" i="1"/>
  <c r="AE241" i="1"/>
  <c r="AE454" i="1"/>
  <c r="AE408" i="1"/>
  <c r="AE205" i="1"/>
  <c r="AE455" i="1"/>
  <c r="AE104" i="1"/>
  <c r="AE344" i="1"/>
  <c r="AE169" i="1"/>
  <c r="AE58" i="1"/>
  <c r="AE186" i="1"/>
  <c r="AE94" i="1"/>
  <c r="AE204" i="1"/>
  <c r="AE195" i="1"/>
  <c r="AE251" i="1"/>
  <c r="AE278" i="1"/>
</calcChain>
</file>

<file path=xl/sharedStrings.xml><?xml version="1.0" encoding="utf-8"?>
<sst xmlns="http://schemas.openxmlformats.org/spreadsheetml/2006/main" count="2177" uniqueCount="144">
  <si>
    <t xml:space="preserve">Sales </t>
  </si>
  <si>
    <t>Budget</t>
  </si>
  <si>
    <t>% to LY</t>
  </si>
  <si>
    <t>$ per Trans</t>
  </si>
  <si>
    <t>UPT</t>
  </si>
  <si>
    <t>Units Sold</t>
  </si>
  <si>
    <t>Traffic</t>
  </si>
  <si>
    <t>Conversion</t>
  </si>
  <si>
    <t>CRM %</t>
  </si>
  <si>
    <t>Wages</t>
  </si>
  <si>
    <t>Actual</t>
  </si>
  <si>
    <t xml:space="preserve">+/- </t>
  </si>
  <si>
    <t>WTS Budget %</t>
  </si>
  <si>
    <t>WTS Actual %</t>
  </si>
  <si>
    <t>Hours</t>
  </si>
  <si>
    <t>$ vs LY</t>
  </si>
  <si>
    <t>LY Sales</t>
  </si>
  <si>
    <t>Customer Attached Sales</t>
  </si>
  <si>
    <t>$ vs.    Budget</t>
  </si>
  <si>
    <t># Trans</t>
  </si>
  <si>
    <t>Total</t>
  </si>
  <si>
    <t>SEP TOTAL</t>
  </si>
  <si>
    <t>AUG TOTAL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</si>
  <si>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</si>
  <si>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</si>
  <si>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</si>
  <si>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</si>
  <si>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</si>
  <si>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</si>
  <si>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</si>
  <si>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</si>
  <si>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</si>
  <si>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</si>
  <si>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</si>
  <si>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</si>
  <si>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YTD</t>
  </si>
  <si>
    <t>WTS Budget</t>
  </si>
  <si>
    <t>WTS Actual</t>
  </si>
  <si>
    <t>+/- %</t>
  </si>
  <si>
    <t>JUL TOTAL</t>
  </si>
  <si>
    <t>JUN TOTAL</t>
  </si>
  <si>
    <t>MAY TOTAL</t>
  </si>
  <si>
    <t>APR TOTAL</t>
  </si>
  <si>
    <t>FEB TOTAL</t>
  </si>
  <si>
    <t>JAN TOTAL</t>
  </si>
  <si>
    <t>DEC TOTAL</t>
  </si>
  <si>
    <t>NOV TOTAL</t>
  </si>
  <si>
    <t>OCT TOTAL</t>
  </si>
  <si>
    <t>MAR TOTAL</t>
  </si>
  <si>
    <t xml:space="preserve"> Total</t>
  </si>
  <si>
    <t>2016 / 2017 Budget Sheet</t>
  </si>
  <si>
    <t>Sun</t>
  </si>
  <si>
    <t>Mon</t>
  </si>
  <si>
    <t>Tue</t>
  </si>
  <si>
    <t>Wed</t>
  </si>
  <si>
    <t>Thu</t>
  </si>
  <si>
    <t>Fri</t>
  </si>
  <si>
    <t>Sat</t>
  </si>
  <si>
    <t>Daily Ratios</t>
  </si>
  <si>
    <t>2016 / 2017</t>
  </si>
  <si>
    <t>YEAR REPORT</t>
  </si>
  <si>
    <t>AUGUST 2016 - JUNE 2017</t>
  </si>
  <si>
    <t>% to    Budget</t>
  </si>
  <si>
    <t>$ +/-</t>
  </si>
  <si>
    <t>August        WEEK #3</t>
  </si>
  <si>
    <t>August        WEEK #1</t>
  </si>
  <si>
    <t>August        WEEK #2</t>
  </si>
  <si>
    <t>August        WEEK #4</t>
  </si>
  <si>
    <t xml:space="preserve">September         WEEK #5    </t>
  </si>
  <si>
    <t xml:space="preserve">September          WEEK #6    </t>
  </si>
  <si>
    <t xml:space="preserve">September          WEEK #7    </t>
  </si>
  <si>
    <t xml:space="preserve">September         WEEK #8    </t>
  </si>
  <si>
    <t xml:space="preserve">October        WEEK #9   </t>
  </si>
  <si>
    <t xml:space="preserve">October          WEEK #10    </t>
  </si>
  <si>
    <t xml:space="preserve">October          WEEK #11    </t>
  </si>
  <si>
    <t xml:space="preserve">October         WEEK #12   </t>
  </si>
  <si>
    <t xml:space="preserve">October          WEEK #13    </t>
  </si>
  <si>
    <t xml:space="preserve">November         WEEK #14    </t>
  </si>
  <si>
    <t xml:space="preserve">November         WEEK #15    </t>
  </si>
  <si>
    <t xml:space="preserve">November          WEEK #16    </t>
  </si>
  <si>
    <t xml:space="preserve">November          WEEK #17    </t>
  </si>
  <si>
    <t xml:space="preserve">December          WEEK #18    </t>
  </si>
  <si>
    <t xml:space="preserve">December          WEEK #19   </t>
  </si>
  <si>
    <t xml:space="preserve">December          WEEK #20    </t>
  </si>
  <si>
    <t xml:space="preserve">December          WEEK #21    </t>
  </si>
  <si>
    <t xml:space="preserve">December          WEEK #22    </t>
  </si>
  <si>
    <t xml:space="preserve">January          WEEK #23    </t>
  </si>
  <si>
    <t xml:space="preserve">January          WEEK #24    </t>
  </si>
  <si>
    <t xml:space="preserve">January          WEEK #25    </t>
  </si>
  <si>
    <t xml:space="preserve">January          WEEK #26    </t>
  </si>
  <si>
    <t xml:space="preserve">February          WEEK #27    </t>
  </si>
  <si>
    <t xml:space="preserve">February          WEEK #28    </t>
  </si>
  <si>
    <t xml:space="preserve">February          WEEK #29   </t>
  </si>
  <si>
    <t xml:space="preserve">February          WEEK #30    </t>
  </si>
  <si>
    <t xml:space="preserve">March         WEEK #31    </t>
  </si>
  <si>
    <t xml:space="preserve">March          WEEK #32    </t>
  </si>
  <si>
    <t xml:space="preserve">March          WEEK #33    </t>
  </si>
  <si>
    <t xml:space="preserve">March          WEEK #34    </t>
  </si>
  <si>
    <t xml:space="preserve">April          WEEK #35    </t>
  </si>
  <si>
    <t xml:space="preserve">April          WEEK #36    </t>
  </si>
  <si>
    <t xml:space="preserve">April          WEEK #37    </t>
  </si>
  <si>
    <t xml:space="preserve">April          WEEK #38    </t>
  </si>
  <si>
    <t xml:space="preserve">April          WEEK #39    </t>
  </si>
  <si>
    <t xml:space="preserve">May          WEEK #40    </t>
  </si>
  <si>
    <t xml:space="preserve">May          WEEK #41    </t>
  </si>
  <si>
    <t xml:space="preserve">May          WEEK #42   </t>
  </si>
  <si>
    <t xml:space="preserve">May          WEEK #43    </t>
  </si>
  <si>
    <t xml:space="preserve">June          WEEK #44    </t>
  </si>
  <si>
    <t xml:space="preserve">June          WEEK #45    </t>
  </si>
  <si>
    <t xml:space="preserve">June          WEEK #46    </t>
  </si>
  <si>
    <t xml:space="preserve">June          WEEK #47    </t>
  </si>
  <si>
    <t xml:space="preserve">July          WEEK #48    </t>
  </si>
  <si>
    <t xml:space="preserve">July          WEEK #49  </t>
  </si>
  <si>
    <t xml:space="preserve">July          WEEK #50    </t>
  </si>
  <si>
    <t xml:space="preserve">July          WEEK #51    </t>
  </si>
  <si>
    <t xml:space="preserve">July          WEEK #52    </t>
  </si>
  <si>
    <t>WEEKLY BUDGET</t>
  </si>
  <si>
    <t>Baseline</t>
  </si>
  <si>
    <t>Sales</t>
  </si>
  <si>
    <t>Data</t>
  </si>
  <si>
    <t>Selected Row</t>
  </si>
  <si>
    <t>Column Number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</si>
  <si>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</si>
  <si>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</si>
  <si>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</si>
  <si>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</si>
  <si>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</si>
  <si>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</si>
  <si>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</si>
  <si>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</si>
  <si>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</si>
  <si>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</si>
  <si>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</si>
  <si>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Select a Month</t>
  </si>
  <si>
    <t>Week 1</t>
  </si>
  <si>
    <t>Week 2</t>
  </si>
  <si>
    <t>Week 3</t>
  </si>
  <si>
    <t>Week 4</t>
  </si>
  <si>
    <t>Week 5</t>
  </si>
  <si>
    <t>Objectif : Un graph avec 3 courbes (sales, budget, LY sales)</t>
  </si>
  <si>
    <t>Avec un axe d'abscisse avec les semaines ( 4 ou 5 en fonction du mois)</t>
  </si>
  <si>
    <t>Ou l'on peut choisir avec la liste déroulante le mois souhaité</t>
  </si>
  <si>
    <t>Actuellement j'ai pris les données depuis la feuille "year report"</t>
  </si>
  <si>
    <t>Mais je pense qu'il faudrait mieux les prendre depuis la première feuille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</si>
</sst>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#,##0;[Red]\-&quot;$&quot;#,##0"/>
    <numFmt numFmtId="165" formatCode="_-&quot;$&quot;* #,##0.00_-;\-&quot;$&quot;* #,##0.00_-;_-&quot;$&quot;* &quot;-&quot;??_-;_-@_-"/>
    <numFmt numFmtId="166" formatCode="0.0"/>
    <numFmt numFmtId="167" formatCode="&quot;$&quot;#,##0.00"/>
    <numFmt numFmtId="168" formatCode="_-[$$-409]* #,##0.00_ ;_-[$$-409]* \-#,##0.00\ ;_-[$$-409]* &quot;-&quot;??_ ;_-@_ "/>
    <numFmt numFmtId="169" formatCode="[$$-409]#,##0"/>
    <numFmt numFmtId="170" formatCode="&quot;$&quot;#,##0"/>
    <numFmt numFmtId="171" formatCode="[$$-409]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color theme="1"/>
      <name val="Book Antiqua"/>
      <family val="1"/>
    </font>
    <font>
      <b/>
      <sz val="12"/>
      <color theme="3" tint="-0.249977111117893"/>
      <name val="Book Antiqua"/>
      <family val="1"/>
    </font>
    <font>
      <b/>
      <sz val="12"/>
      <color rgb="FFFF0000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sz val="12"/>
      <color theme="0"/>
      <name val="Book Antiqua"/>
      <family val="1"/>
    </font>
    <font>
      <b/>
      <sz val="18"/>
      <color theme="0"/>
      <name val="Book Antiqua"/>
      <family val="1"/>
    </font>
    <font>
      <sz val="11"/>
      <color theme="1"/>
      <name val="Book Antiqua"/>
      <family val="1"/>
    </font>
    <font>
      <sz val="11"/>
      <name val="Book Antiqua"/>
      <family val="1"/>
    </font>
    <font>
      <b/>
      <sz val="18"/>
      <color rgb="FFFFFF00"/>
      <name val="Book Antiqua"/>
      <family val="1"/>
    </font>
    <font>
      <b/>
      <sz val="16"/>
      <color theme="1"/>
      <name val="Book Antiqua"/>
      <family val="1"/>
    </font>
    <font>
      <sz val="12"/>
      <color rgb="FFFFFF00"/>
      <name val="Book Antiqua"/>
      <family val="1"/>
    </font>
    <font>
      <sz val="11"/>
      <color theme="0"/>
      <name val="Book Antiqua"/>
      <family val="1"/>
    </font>
    <font>
      <sz val="12"/>
      <color rgb="FFFF0000"/>
      <name val="Book Antiqua"/>
      <family val="1"/>
    </font>
    <font>
      <sz val="12"/>
      <color theme="3" tint="-0.249977111117893"/>
      <name val="Book Antiqua"/>
      <family val="1"/>
    </font>
    <font>
      <b/>
      <sz val="18"/>
      <color rgb="FFFF0000"/>
      <name val="Book Antiqua"/>
      <family val="1"/>
    </font>
    <font>
      <b/>
      <sz val="12"/>
      <color theme="0"/>
      <name val="Book Antiqua"/>
      <family val="1"/>
    </font>
    <font>
      <sz val="12"/>
      <color theme="3" tint="-0.499984740745262"/>
      <name val="Book Antiqua"/>
      <family val="1"/>
    </font>
    <font>
      <sz val="10"/>
      <color theme="0"/>
      <name val="Book Antiqua"/>
      <family val="1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b/>
      <sz val="10"/>
      <color theme="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3"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6" fillId="0" borderId="0" xfId="0" applyFont="1"/>
    <xf numFmtId="0" fontId="6" fillId="0" borderId="8" xfId="0" applyFont="1" applyBorder="1"/>
    <xf numFmtId="0" fontId="6" fillId="0" borderId="0" xfId="0" applyFont="1" applyBorder="1" applyAlignment="1">
      <alignment horizontal="center" vertical="center" wrapText="1"/>
    </xf>
    <xf numFmtId="167" fontId="6" fillId="0" borderId="14" xfId="0" applyNumberFormat="1" applyFont="1" applyBorder="1"/>
    <xf numFmtId="9" fontId="6" fillId="0" borderId="14" xfId="2" applyFont="1" applyBorder="1"/>
    <xf numFmtId="0" fontId="6" fillId="0" borderId="14" xfId="0" applyFont="1" applyBorder="1"/>
    <xf numFmtId="9" fontId="6" fillId="0" borderId="16" xfId="2" applyFont="1" applyBorder="1"/>
    <xf numFmtId="167" fontId="6" fillId="0" borderId="26" xfId="0" applyNumberFormat="1" applyFont="1" applyBorder="1"/>
    <xf numFmtId="9" fontId="6" fillId="0" borderId="26" xfId="2" applyFont="1" applyBorder="1"/>
    <xf numFmtId="0" fontId="6" fillId="0" borderId="26" xfId="0" applyFont="1" applyBorder="1"/>
    <xf numFmtId="9" fontId="6" fillId="0" borderId="27" xfId="2" applyFont="1" applyBorder="1"/>
    <xf numFmtId="0" fontId="0" fillId="0" borderId="0" xfId="0" applyFill="1"/>
    <xf numFmtId="0" fontId="6" fillId="0" borderId="0" xfId="0" applyFont="1" applyFill="1"/>
    <xf numFmtId="169" fontId="6" fillId="0" borderId="0" xfId="0" applyNumberFormat="1" applyFont="1"/>
    <xf numFmtId="169" fontId="6" fillId="0" borderId="12" xfId="0" applyNumberFormat="1" applyFont="1" applyBorder="1"/>
    <xf numFmtId="169" fontId="0" fillId="0" borderId="0" xfId="0" applyNumberFormat="1"/>
    <xf numFmtId="169" fontId="0" fillId="0" borderId="0" xfId="0" applyNumberFormat="1" applyBorder="1"/>
    <xf numFmtId="169" fontId="6" fillId="0" borderId="14" xfId="0" applyNumberFormat="1" applyFont="1" applyBorder="1"/>
    <xf numFmtId="169" fontId="6" fillId="0" borderId="7" xfId="0" applyNumberFormat="1" applyFont="1" applyBorder="1"/>
    <xf numFmtId="169" fontId="6" fillId="0" borderId="25" xfId="0" applyNumberFormat="1" applyFont="1" applyBorder="1"/>
    <xf numFmtId="169" fontId="6" fillId="0" borderId="22" xfId="0" applyNumberFormat="1" applyFont="1" applyBorder="1"/>
    <xf numFmtId="169" fontId="6" fillId="0" borderId="8" xfId="0" applyNumberFormat="1" applyFont="1" applyBorder="1"/>
    <xf numFmtId="169" fontId="6" fillId="0" borderId="14" xfId="2" applyNumberFormat="1" applyFont="1" applyBorder="1"/>
    <xf numFmtId="9" fontId="6" fillId="0" borderId="0" xfId="2" applyFont="1"/>
    <xf numFmtId="9" fontId="0" fillId="0" borderId="0" xfId="2" applyFont="1"/>
    <xf numFmtId="9" fontId="3" fillId="0" borderId="0" xfId="2" applyFont="1" applyBorder="1" applyAlignment="1">
      <alignment horizontal="center" vertical="center" wrapText="1"/>
    </xf>
    <xf numFmtId="9" fontId="0" fillId="0" borderId="0" xfId="2" applyFont="1" applyBorder="1"/>
    <xf numFmtId="169" fontId="6" fillId="0" borderId="26" xfId="0" applyNumberFormat="1" applyFont="1" applyBorder="1"/>
    <xf numFmtId="169" fontId="3" fillId="0" borderId="0" xfId="0" applyNumberFormat="1" applyFont="1" applyBorder="1" applyAlignment="1">
      <alignment horizontal="center" vertical="center" wrapText="1"/>
    </xf>
    <xf numFmtId="169" fontId="6" fillId="0" borderId="26" xfId="2" applyNumberFormat="1" applyFont="1" applyBorder="1"/>
    <xf numFmtId="9" fontId="6" fillId="0" borderId="9" xfId="2" applyFont="1" applyBorder="1"/>
    <xf numFmtId="170" fontId="6" fillId="0" borderId="7" xfId="0" applyNumberFormat="1" applyFont="1" applyBorder="1"/>
    <xf numFmtId="170" fontId="6" fillId="0" borderId="22" xfId="0" applyNumberFormat="1" applyFont="1" applyBorder="1"/>
    <xf numFmtId="10" fontId="6" fillId="0" borderId="8" xfId="2" applyNumberFormat="1" applyFont="1" applyBorder="1"/>
    <xf numFmtId="10" fontId="6" fillId="0" borderId="14" xfId="2" applyNumberFormat="1" applyFont="1" applyBorder="1"/>
    <xf numFmtId="169" fontId="6" fillId="0" borderId="8" xfId="2" applyNumberFormat="1" applyFont="1" applyBorder="1"/>
    <xf numFmtId="10" fontId="6" fillId="0" borderId="26" xfId="2" applyNumberFormat="1" applyFont="1" applyBorder="1"/>
    <xf numFmtId="169" fontId="6" fillId="0" borderId="34" xfId="0" applyNumberFormat="1" applyFont="1" applyBorder="1"/>
    <xf numFmtId="169" fontId="6" fillId="0" borderId="48" xfId="0" applyNumberFormat="1" applyFont="1" applyBorder="1"/>
    <xf numFmtId="10" fontId="6" fillId="0" borderId="34" xfId="2" applyNumberFormat="1" applyFont="1" applyBorder="1"/>
    <xf numFmtId="169" fontId="6" fillId="0" borderId="34" xfId="2" applyNumberFormat="1" applyFont="1" applyBorder="1"/>
    <xf numFmtId="167" fontId="6" fillId="0" borderId="34" xfId="0" applyNumberFormat="1" applyFont="1" applyBorder="1"/>
    <xf numFmtId="169" fontId="6" fillId="0" borderId="51" xfId="0" applyNumberFormat="1" applyFont="1" applyBorder="1"/>
    <xf numFmtId="169" fontId="6" fillId="0" borderId="52" xfId="0" applyNumberFormat="1" applyFont="1" applyBorder="1"/>
    <xf numFmtId="0" fontId="0" fillId="0" borderId="49" xfId="0" applyFill="1" applyBorder="1"/>
    <xf numFmtId="0" fontId="6" fillId="0" borderId="49" xfId="0" applyFont="1" applyBorder="1"/>
    <xf numFmtId="0" fontId="6" fillId="0" borderId="53" xfId="0" applyFont="1" applyBorder="1"/>
    <xf numFmtId="9" fontId="6" fillId="0" borderId="54" xfId="2" applyFont="1" applyBorder="1"/>
    <xf numFmtId="9" fontId="0" fillId="0" borderId="0" xfId="2" applyNumberFormat="1" applyFont="1"/>
    <xf numFmtId="9" fontId="6" fillId="0" borderId="0" xfId="0" applyNumberFormat="1" applyFont="1"/>
    <xf numFmtId="9" fontId="6" fillId="0" borderId="34" xfId="2" applyNumberFormat="1" applyFont="1" applyBorder="1"/>
    <xf numFmtId="9" fontId="6" fillId="0" borderId="7" xfId="2" applyNumberFormat="1" applyFont="1" applyBorder="1"/>
    <xf numFmtId="9" fontId="6" fillId="0" borderId="10" xfId="2" applyNumberFormat="1" applyFont="1" applyBorder="1"/>
    <xf numFmtId="9" fontId="6" fillId="0" borderId="14" xfId="2" applyNumberFormat="1" applyFont="1" applyBorder="1"/>
    <xf numFmtId="9" fontId="6" fillId="0" borderId="22" xfId="2" applyNumberFormat="1" applyFont="1" applyBorder="1"/>
    <xf numFmtId="9" fontId="6" fillId="0" borderId="8" xfId="0" applyNumberFormat="1" applyFont="1" applyBorder="1"/>
    <xf numFmtId="9" fontId="3" fillId="0" borderId="0" xfId="0" applyNumberFormat="1" applyFont="1" applyBorder="1" applyAlignment="1">
      <alignment horizontal="center"/>
    </xf>
    <xf numFmtId="9" fontId="2" fillId="0" borderId="0" xfId="0" applyNumberFormat="1" applyFont="1" applyBorder="1" applyAlignment="1" applyProtection="1">
      <alignment horizontal="center" vertical="center"/>
    </xf>
    <xf numFmtId="9" fontId="2" fillId="0" borderId="0" xfId="0" applyNumberFormat="1" applyFont="1" applyFill="1" applyBorder="1" applyAlignment="1" applyProtection="1">
      <alignment horizontal="center" vertical="center"/>
    </xf>
    <xf numFmtId="9" fontId="0" fillId="0" borderId="0" xfId="0" applyNumberFormat="1"/>
    <xf numFmtId="9" fontId="0" fillId="0" borderId="0" xfId="2" applyNumberFormat="1" applyFont="1" applyProtection="1">
      <protection locked="0"/>
    </xf>
    <xf numFmtId="169" fontId="0" fillId="0" borderId="0" xfId="0" applyNumberFormat="1" applyProtection="1">
      <protection locked="0"/>
    </xf>
    <xf numFmtId="0" fontId="0" fillId="0" borderId="0" xfId="0" applyProtection="1">
      <protection locked="0"/>
    </xf>
    <xf numFmtId="169" fontId="6" fillId="0" borderId="13" xfId="0" applyNumberFormat="1" applyFont="1" applyFill="1" applyBorder="1" applyProtection="1">
      <protection locked="0"/>
    </xf>
    <xf numFmtId="0" fontId="6" fillId="0" borderId="14" xfId="0" applyFont="1" applyFill="1" applyBorder="1" applyProtection="1">
      <protection locked="0"/>
    </xf>
    <xf numFmtId="169" fontId="7" fillId="0" borderId="5" xfId="0" applyNumberFormat="1" applyFont="1" applyBorder="1" applyProtection="1">
      <protection locked="0"/>
    </xf>
    <xf numFmtId="0" fontId="7" fillId="0" borderId="5" xfId="0" applyFont="1" applyBorder="1" applyProtection="1">
      <protection locked="0"/>
    </xf>
    <xf numFmtId="14" fontId="0" fillId="0" borderId="0" xfId="0" applyNumberFormat="1" applyProtection="1">
      <protection locked="0"/>
    </xf>
    <xf numFmtId="9" fontId="0" fillId="0" borderId="0" xfId="2" applyFont="1" applyProtection="1">
      <protection locked="0"/>
    </xf>
    <xf numFmtId="14" fontId="5" fillId="3" borderId="33" xfId="0" applyNumberFormat="1" applyFont="1" applyFill="1" applyBorder="1" applyProtection="1"/>
    <xf numFmtId="169" fontId="6" fillId="2" borderId="14" xfId="0" applyNumberFormat="1" applyFont="1" applyFill="1" applyBorder="1" applyProtection="1"/>
    <xf numFmtId="9" fontId="6" fillId="2" borderId="14" xfId="2" applyNumberFormat="1" applyFont="1" applyFill="1" applyBorder="1" applyProtection="1"/>
    <xf numFmtId="169" fontId="6" fillId="2" borderId="7" xfId="0" applyNumberFormat="1" applyFont="1" applyFill="1" applyBorder="1" applyProtection="1"/>
    <xf numFmtId="9" fontId="6" fillId="2" borderId="7" xfId="2" applyNumberFormat="1" applyFont="1" applyFill="1" applyBorder="1" applyProtection="1"/>
    <xf numFmtId="169" fontId="6" fillId="2" borderId="10" xfId="0" applyNumberFormat="1" applyFont="1" applyFill="1" applyBorder="1" applyProtection="1"/>
    <xf numFmtId="9" fontId="6" fillId="2" borderId="10" xfId="2" applyNumberFormat="1" applyFont="1" applyFill="1" applyBorder="1" applyProtection="1"/>
    <xf numFmtId="9" fontId="6" fillId="2" borderId="28" xfId="2" applyNumberFormat="1" applyFont="1" applyFill="1" applyBorder="1" applyProtection="1"/>
    <xf numFmtId="169" fontId="6" fillId="2" borderId="46" xfId="0" applyNumberFormat="1" applyFont="1" applyFill="1" applyBorder="1" applyProtection="1"/>
    <xf numFmtId="169" fontId="6" fillId="2" borderId="12" xfId="0" applyNumberFormat="1" applyFont="1" applyFill="1" applyBorder="1" applyProtection="1"/>
    <xf numFmtId="169" fontId="6" fillId="2" borderId="28" xfId="0" applyNumberFormat="1" applyFont="1" applyFill="1" applyBorder="1" applyProtection="1"/>
    <xf numFmtId="166" fontId="6" fillId="2" borderId="14" xfId="0" applyNumberFormat="1" applyFont="1" applyFill="1" applyBorder="1" applyProtection="1"/>
    <xf numFmtId="166" fontId="6" fillId="2" borderId="7" xfId="0" applyNumberFormat="1" applyFont="1" applyFill="1" applyBorder="1" applyProtection="1"/>
    <xf numFmtId="166" fontId="6" fillId="2" borderId="10" xfId="0" applyNumberFormat="1" applyFont="1" applyFill="1" applyBorder="1" applyProtection="1"/>
    <xf numFmtId="166" fontId="6" fillId="2" borderId="28" xfId="0" applyNumberFormat="1" applyFont="1" applyFill="1" applyBorder="1" applyProtection="1"/>
    <xf numFmtId="9" fontId="6" fillId="2" borderId="14" xfId="2" applyFont="1" applyFill="1" applyBorder="1" applyProtection="1"/>
    <xf numFmtId="9" fontId="6" fillId="2" borderId="7" xfId="2" applyFont="1" applyFill="1" applyBorder="1" applyProtection="1"/>
    <xf numFmtId="9" fontId="6" fillId="2" borderId="10" xfId="2" applyFont="1" applyFill="1" applyBorder="1" applyProtection="1"/>
    <xf numFmtId="9" fontId="6" fillId="2" borderId="28" xfId="2" applyFont="1" applyFill="1" applyBorder="1" applyProtection="1"/>
    <xf numFmtId="9" fontId="6" fillId="2" borderId="55" xfId="2" applyFont="1" applyFill="1" applyBorder="1" applyProtection="1"/>
    <xf numFmtId="9" fontId="6" fillId="2" borderId="25" xfId="2" applyFont="1" applyFill="1" applyBorder="1" applyProtection="1"/>
    <xf numFmtId="9" fontId="6" fillId="2" borderId="15" xfId="2" applyFont="1" applyFill="1" applyBorder="1" applyProtection="1"/>
    <xf numFmtId="9" fontId="6" fillId="2" borderId="8" xfId="2" applyNumberFormat="1" applyFont="1" applyFill="1" applyBorder="1" applyProtection="1"/>
    <xf numFmtId="169" fontId="6" fillId="2" borderId="8" xfId="0" applyNumberFormat="1" applyFont="1" applyFill="1" applyBorder="1" applyProtection="1"/>
    <xf numFmtId="0" fontId="6" fillId="2" borderId="8" xfId="0" applyFont="1" applyFill="1" applyBorder="1" applyProtection="1"/>
    <xf numFmtId="9" fontId="6" fillId="2" borderId="8" xfId="2" applyFont="1" applyFill="1" applyBorder="1" applyProtection="1"/>
    <xf numFmtId="9" fontId="6" fillId="2" borderId="9" xfId="2" applyFont="1" applyFill="1" applyBorder="1" applyProtection="1"/>
    <xf numFmtId="0" fontId="6" fillId="0" borderId="0" xfId="0" applyFont="1" applyProtection="1"/>
    <xf numFmtId="169" fontId="6" fillId="0" borderId="0" xfId="0" applyNumberFormat="1" applyFont="1" applyProtection="1"/>
    <xf numFmtId="9" fontId="6" fillId="0" borderId="0" xfId="2" applyNumberFormat="1" applyFont="1" applyProtection="1"/>
    <xf numFmtId="9" fontId="0" fillId="0" borderId="0" xfId="2" applyNumberFormat="1" applyFont="1" applyProtection="1"/>
    <xf numFmtId="169" fontId="0" fillId="0" borderId="0" xfId="0" applyNumberFormat="1" applyProtection="1"/>
    <xf numFmtId="0" fontId="0" fillId="0" borderId="0" xfId="0" applyProtection="1"/>
    <xf numFmtId="9" fontId="6" fillId="0" borderId="0" xfId="2" applyFont="1" applyProtection="1"/>
    <xf numFmtId="0" fontId="6" fillId="2" borderId="1" xfId="0" applyFont="1" applyFill="1" applyBorder="1" applyProtection="1"/>
    <xf numFmtId="0" fontId="10" fillId="0" borderId="13" xfId="0" applyFont="1" applyBorder="1" applyProtection="1"/>
    <xf numFmtId="0" fontId="10" fillId="2" borderId="14" xfId="0" applyFont="1" applyFill="1" applyBorder="1" applyProtection="1"/>
    <xf numFmtId="0" fontId="10" fillId="2" borderId="16" xfId="0" applyFont="1" applyFill="1" applyBorder="1" applyProtection="1"/>
    <xf numFmtId="0" fontId="6" fillId="2" borderId="3" xfId="0" applyFont="1" applyFill="1" applyBorder="1" applyProtection="1"/>
    <xf numFmtId="0" fontId="10" fillId="0" borderId="11" xfId="0" applyFont="1" applyBorder="1" applyProtection="1"/>
    <xf numFmtId="0" fontId="10" fillId="0" borderId="7" xfId="0" applyFont="1" applyBorder="1" applyProtection="1"/>
    <xf numFmtId="0" fontId="10" fillId="2" borderId="7" xfId="0" applyFont="1" applyFill="1" applyBorder="1" applyProtection="1"/>
    <xf numFmtId="0" fontId="10" fillId="2" borderId="20" xfId="0" applyFont="1" applyFill="1" applyBorder="1" applyProtection="1"/>
    <xf numFmtId="169" fontId="7" fillId="2" borderId="5" xfId="0" applyNumberFormat="1" applyFont="1" applyFill="1" applyBorder="1" applyProtection="1"/>
    <xf numFmtId="9" fontId="7" fillId="2" borderId="5" xfId="0" applyNumberFormat="1" applyFont="1" applyFill="1" applyBorder="1" applyProtection="1"/>
    <xf numFmtId="0" fontId="10" fillId="0" borderId="20" xfId="0" applyFont="1" applyBorder="1" applyProtection="1"/>
    <xf numFmtId="0" fontId="6" fillId="2" borderId="4" xfId="0" applyFont="1" applyFill="1" applyBorder="1" applyProtection="1"/>
    <xf numFmtId="169" fontId="6" fillId="2" borderId="57" xfId="0" applyNumberFormat="1" applyFont="1" applyFill="1" applyBorder="1" applyProtection="1"/>
    <xf numFmtId="0" fontId="6" fillId="2" borderId="28" xfId="0" applyFont="1" applyFill="1" applyBorder="1" applyProtection="1"/>
    <xf numFmtId="0" fontId="11" fillId="3" borderId="32" xfId="0" applyFont="1" applyFill="1" applyBorder="1" applyAlignment="1" applyProtection="1">
      <alignment horizontal="center"/>
    </xf>
    <xf numFmtId="0" fontId="10" fillId="0" borderId="24" xfId="0" applyFont="1" applyBorder="1" applyProtection="1"/>
    <xf numFmtId="0" fontId="10" fillId="0" borderId="22" xfId="0" applyFont="1" applyBorder="1" applyProtection="1"/>
    <xf numFmtId="0" fontId="10" fillId="0" borderId="23" xfId="0" applyFont="1" applyBorder="1" applyProtection="1"/>
    <xf numFmtId="168" fontId="4" fillId="0" borderId="0" xfId="1" applyNumberFormat="1" applyFont="1" applyFill="1" applyBorder="1" applyProtection="1"/>
    <xf numFmtId="0" fontId="3" fillId="0" borderId="0" xfId="0" applyFont="1" applyFill="1" applyBorder="1" applyProtection="1"/>
    <xf numFmtId="165" fontId="5" fillId="0" borderId="0" xfId="1" applyFont="1" applyFill="1" applyBorder="1" applyProtection="1"/>
    <xf numFmtId="0" fontId="6" fillId="0" borderId="0" xfId="0" applyFont="1" applyFill="1" applyBorder="1" applyProtection="1"/>
    <xf numFmtId="9" fontId="8" fillId="3" borderId="47" xfId="2" applyNumberFormat="1" applyFont="1" applyFill="1" applyBorder="1" applyAlignment="1" applyProtection="1">
      <alignment horizontal="center" vertical="center" wrapText="1"/>
    </xf>
    <xf numFmtId="0" fontId="8" fillId="3" borderId="37" xfId="0" applyNumberFormat="1" applyFont="1" applyFill="1" applyBorder="1" applyAlignment="1" applyProtection="1">
      <alignment horizontal="center" vertical="center" wrapText="1"/>
    </xf>
    <xf numFmtId="169" fontId="8" fillId="3" borderId="43" xfId="0" applyNumberFormat="1" applyFont="1" applyFill="1" applyBorder="1" applyAlignment="1" applyProtection="1">
      <alignment horizontal="center" vertical="center" wrapText="1"/>
    </xf>
    <xf numFmtId="169" fontId="8" fillId="3" borderId="2" xfId="0" applyNumberFormat="1" applyFont="1" applyFill="1" applyBorder="1" applyAlignment="1" applyProtection="1">
      <alignment horizontal="center" vertical="center" wrapText="1"/>
    </xf>
    <xf numFmtId="169" fontId="8" fillId="3" borderId="47" xfId="0" applyNumberFormat="1" applyFont="1" applyFill="1" applyBorder="1" applyAlignment="1" applyProtection="1">
      <alignment horizontal="center" vertical="center" wrapText="1"/>
    </xf>
    <xf numFmtId="0" fontId="8" fillId="3" borderId="43" xfId="0" applyFont="1" applyFill="1" applyBorder="1" applyAlignment="1" applyProtection="1">
      <alignment horizontal="center" vertical="center" wrapText="1"/>
    </xf>
    <xf numFmtId="0" fontId="8" fillId="3" borderId="47" xfId="0" applyFont="1" applyFill="1" applyBorder="1" applyAlignment="1" applyProtection="1">
      <alignment horizontal="center" vertical="center" wrapText="1"/>
    </xf>
    <xf numFmtId="9" fontId="8" fillId="3" borderId="43" xfId="2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14" fontId="8" fillId="3" borderId="31" xfId="0" applyNumberFormat="1" applyFont="1" applyFill="1" applyBorder="1" applyProtection="1"/>
    <xf numFmtId="14" fontId="8" fillId="3" borderId="3" xfId="0" applyNumberFormat="1" applyFont="1" applyFill="1" applyBorder="1" applyProtection="1"/>
    <xf numFmtId="14" fontId="8" fillId="3" borderId="30" xfId="0" applyNumberFormat="1" applyFont="1" applyFill="1" applyBorder="1" applyProtection="1"/>
    <xf numFmtId="14" fontId="14" fillId="3" borderId="3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8" fillId="3" borderId="41" xfId="0" applyNumberFormat="1" applyFont="1" applyFill="1" applyBorder="1" applyAlignment="1" applyProtection="1">
      <alignment horizontal="center" vertical="center" wrapText="1"/>
    </xf>
    <xf numFmtId="169" fontId="8" fillId="3" borderId="5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/>
    <xf numFmtId="0" fontId="15" fillId="3" borderId="45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43" xfId="0" applyFont="1" applyFill="1" applyBorder="1" applyAlignment="1" applyProtection="1">
      <alignment horizontal="center" vertical="center"/>
    </xf>
    <xf numFmtId="0" fontId="15" fillId="3" borderId="44" xfId="0" applyFont="1" applyFill="1" applyBorder="1" applyAlignment="1" applyProtection="1">
      <alignment horizontal="center" vertical="center"/>
    </xf>
    <xf numFmtId="0" fontId="15" fillId="3" borderId="31" xfId="0" applyFont="1" applyFill="1" applyBorder="1" applyAlignment="1" applyProtection="1">
      <alignment horizontal="center"/>
    </xf>
    <xf numFmtId="0" fontId="15" fillId="3" borderId="3" xfId="0" applyFont="1" applyFill="1" applyBorder="1" applyAlignment="1" applyProtection="1">
      <alignment horizontal="center"/>
    </xf>
    <xf numFmtId="0" fontId="15" fillId="3" borderId="30" xfId="0" applyFont="1" applyFill="1" applyBorder="1" applyAlignment="1" applyProtection="1">
      <alignment horizontal="center"/>
    </xf>
    <xf numFmtId="14" fontId="16" fillId="3" borderId="30" xfId="0" applyNumberFormat="1" applyFont="1" applyFill="1" applyBorder="1" applyProtection="1"/>
    <xf numFmtId="168" fontId="17" fillId="0" borderId="0" xfId="1" applyNumberFormat="1" applyFont="1" applyFill="1" applyBorder="1" applyProtection="1"/>
    <xf numFmtId="165" fontId="16" fillId="0" borderId="0" xfId="1" applyFont="1" applyFill="1" applyBorder="1" applyProtection="1"/>
    <xf numFmtId="14" fontId="16" fillId="3" borderId="58" xfId="0" applyNumberFormat="1" applyFont="1" applyFill="1" applyBorder="1" applyProtection="1"/>
    <xf numFmtId="0" fontId="0" fillId="0" borderId="0" xfId="0" applyFont="1" applyFill="1" applyBorder="1" applyProtection="1"/>
    <xf numFmtId="0" fontId="8" fillId="3" borderId="39" xfId="0" applyNumberFormat="1" applyFont="1" applyFill="1" applyBorder="1" applyAlignment="1" applyProtection="1">
      <alignment horizontal="center" vertical="center" wrapText="1"/>
    </xf>
    <xf numFmtId="0" fontId="6" fillId="2" borderId="53" xfId="0" applyFont="1" applyFill="1" applyBorder="1"/>
    <xf numFmtId="0" fontId="6" fillId="2" borderId="0" xfId="0" applyFont="1" applyFill="1"/>
    <xf numFmtId="9" fontId="6" fillId="0" borderId="8" xfId="2" applyFont="1" applyBorder="1"/>
    <xf numFmtId="0" fontId="6" fillId="0" borderId="14" xfId="0" applyNumberFormat="1" applyFont="1" applyBorder="1"/>
    <xf numFmtId="0" fontId="6" fillId="0" borderId="26" xfId="0" applyNumberFormat="1" applyFont="1" applyBorder="1"/>
    <xf numFmtId="0" fontId="6" fillId="0" borderId="8" xfId="0" applyNumberFormat="1" applyFont="1" applyBorder="1"/>
    <xf numFmtId="0" fontId="13" fillId="0" borderId="0" xfId="0" applyFont="1" applyBorder="1" applyAlignment="1">
      <alignment horizontal="center"/>
    </xf>
    <xf numFmtId="0" fontId="6" fillId="0" borderId="55" xfId="2" applyNumberFormat="1" applyFont="1" applyBorder="1"/>
    <xf numFmtId="0" fontId="6" fillId="0" borderId="62" xfId="2" applyNumberFormat="1" applyFont="1" applyBorder="1"/>
    <xf numFmtId="0" fontId="6" fillId="0" borderId="63" xfId="2" applyNumberFormat="1" applyFont="1" applyBorder="1"/>
    <xf numFmtId="0" fontId="8" fillId="3" borderId="39" xfId="0" applyFont="1" applyFill="1" applyBorder="1" applyAlignment="1">
      <alignment horizontal="center" vertical="center" wrapText="1"/>
    </xf>
    <xf numFmtId="169" fontId="8" fillId="3" borderId="35" xfId="0" applyNumberFormat="1" applyFont="1" applyFill="1" applyBorder="1" applyAlignment="1">
      <alignment horizontal="center" vertical="center" wrapText="1"/>
    </xf>
    <xf numFmtId="9" fontId="8" fillId="3" borderId="35" xfId="0" applyNumberFormat="1" applyFont="1" applyFill="1" applyBorder="1" applyAlignment="1">
      <alignment horizontal="center" vertical="center" wrapText="1"/>
    </xf>
    <xf numFmtId="9" fontId="8" fillId="3" borderId="35" xfId="2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9" fontId="8" fillId="3" borderId="50" xfId="2" applyFont="1" applyFill="1" applyBorder="1" applyAlignment="1">
      <alignment horizontal="center" vertical="center" wrapText="1"/>
    </xf>
    <xf numFmtId="0" fontId="8" fillId="3" borderId="38" xfId="0" applyFont="1" applyFill="1" applyBorder="1" applyAlignment="1" applyProtection="1">
      <alignment horizontal="center" vertical="center"/>
    </xf>
    <xf numFmtId="9" fontId="8" fillId="3" borderId="42" xfId="2" applyFont="1" applyFill="1" applyBorder="1" applyAlignment="1" applyProtection="1">
      <alignment horizontal="center" vertical="center"/>
    </xf>
    <xf numFmtId="0" fontId="14" fillId="3" borderId="32" xfId="0" applyFont="1" applyFill="1" applyBorder="1" applyAlignment="1" applyProtection="1">
      <alignment horizontal="center" vertical="center"/>
    </xf>
    <xf numFmtId="9" fontId="14" fillId="3" borderId="40" xfId="2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horizontal="center"/>
    </xf>
    <xf numFmtId="9" fontId="8" fillId="3" borderId="64" xfId="2" applyFont="1" applyFill="1" applyBorder="1" applyAlignment="1" applyProtection="1">
      <alignment horizontal="center" vertical="center"/>
    </xf>
    <xf numFmtId="9" fontId="8" fillId="3" borderId="36" xfId="2" applyFont="1" applyFill="1" applyBorder="1" applyAlignment="1" applyProtection="1">
      <alignment horizontal="center" vertical="center"/>
    </xf>
    <xf numFmtId="0" fontId="8" fillId="3" borderId="65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8" fillId="3" borderId="67" xfId="0" quotePrefix="1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8" fillId="3" borderId="66" xfId="0" quotePrefix="1" applyFont="1" applyFill="1" applyBorder="1" applyAlignment="1">
      <alignment horizontal="center" vertical="center" wrapText="1"/>
    </xf>
    <xf numFmtId="10" fontId="6" fillId="0" borderId="7" xfId="0" applyNumberFormat="1" applyFont="1" applyBorder="1"/>
    <xf numFmtId="170" fontId="6" fillId="0" borderId="17" xfId="0" applyNumberFormat="1" applyFont="1" applyBorder="1"/>
    <xf numFmtId="170" fontId="6" fillId="0" borderId="18" xfId="0" applyNumberFormat="1" applyFont="1" applyBorder="1"/>
    <xf numFmtId="164" fontId="6" fillId="0" borderId="18" xfId="0" applyNumberFormat="1" applyFont="1" applyBorder="1"/>
    <xf numFmtId="10" fontId="6" fillId="0" borderId="18" xfId="0" applyNumberFormat="1" applyFont="1" applyBorder="1"/>
    <xf numFmtId="10" fontId="6" fillId="0" borderId="19" xfId="0" applyNumberFormat="1" applyFont="1" applyBorder="1"/>
    <xf numFmtId="170" fontId="6" fillId="0" borderId="68" xfId="0" applyNumberFormat="1" applyFont="1" applyBorder="1"/>
    <xf numFmtId="10" fontId="6" fillId="0" borderId="20" xfId="0" applyNumberFormat="1" applyFont="1" applyBorder="1"/>
    <xf numFmtId="170" fontId="6" fillId="0" borderId="21" xfId="0" applyNumberFormat="1" applyFont="1" applyBorder="1"/>
    <xf numFmtId="10" fontId="6" fillId="0" borderId="22" xfId="0" applyNumberFormat="1" applyFont="1" applyBorder="1"/>
    <xf numFmtId="10" fontId="6" fillId="0" borderId="23" xfId="0" applyNumberFormat="1" applyFont="1" applyBorder="1"/>
    <xf numFmtId="164" fontId="6" fillId="0" borderId="7" xfId="0" applyNumberFormat="1" applyFont="1" applyBorder="1"/>
    <xf numFmtId="164" fontId="6" fillId="0" borderId="22" xfId="0" applyNumberFormat="1" applyFont="1" applyBorder="1"/>
    <xf numFmtId="170" fontId="6" fillId="0" borderId="69" xfId="0" applyNumberFormat="1" applyFont="1" applyBorder="1"/>
    <xf numFmtId="170" fontId="6" fillId="0" borderId="8" xfId="0" applyNumberFormat="1" applyFont="1" applyBorder="1"/>
    <xf numFmtId="164" fontId="6" fillId="0" borderId="8" xfId="0" applyNumberFormat="1" applyFont="1" applyBorder="1"/>
    <xf numFmtId="10" fontId="6" fillId="0" borderId="8" xfId="0" applyNumberFormat="1" applyFont="1" applyBorder="1"/>
    <xf numFmtId="10" fontId="6" fillId="0" borderId="9" xfId="0" applyNumberFormat="1" applyFont="1" applyBorder="1"/>
    <xf numFmtId="169" fontId="6" fillId="0" borderId="14" xfId="0" applyNumberFormat="1" applyFont="1" applyFill="1" applyBorder="1" applyProtection="1">
      <protection locked="0"/>
    </xf>
    <xf numFmtId="169" fontId="6" fillId="2" borderId="28" xfId="0" applyNumberFormat="1" applyFont="1" applyFill="1" applyBorder="1" applyProtection="1">
      <protection locked="0"/>
    </xf>
    <xf numFmtId="9" fontId="8" fillId="3" borderId="47" xfId="2" applyFont="1" applyFill="1" applyBorder="1" applyAlignment="1" applyProtection="1">
      <alignment horizontal="center" vertical="center" wrapText="1"/>
    </xf>
    <xf numFmtId="0" fontId="6" fillId="0" borderId="29" xfId="0" applyFont="1" applyBorder="1" applyProtection="1"/>
    <xf numFmtId="9" fontId="6" fillId="2" borderId="73" xfId="2" applyFont="1" applyFill="1" applyBorder="1" applyProtection="1"/>
    <xf numFmtId="0" fontId="6" fillId="0" borderId="60" xfId="0" applyFont="1" applyFill="1" applyBorder="1" applyProtection="1"/>
    <xf numFmtId="9" fontId="7" fillId="2" borderId="1" xfId="0" applyNumberFormat="1" applyFont="1" applyFill="1" applyBorder="1" applyProtection="1"/>
    <xf numFmtId="169" fontId="6" fillId="2" borderId="74" xfId="0" applyNumberFormat="1" applyFont="1" applyFill="1" applyBorder="1" applyProtection="1"/>
    <xf numFmtId="171" fontId="20" fillId="0" borderId="5" xfId="0" applyNumberFormat="1" applyFont="1" applyBorder="1" applyAlignment="1" applyProtection="1">
      <alignment horizontal="center" vertical="center"/>
      <protection locked="0"/>
    </xf>
    <xf numFmtId="169" fontId="6" fillId="2" borderId="46" xfId="0" applyNumberFormat="1" applyFont="1" applyFill="1" applyBorder="1" applyProtection="1">
      <protection locked="0"/>
    </xf>
    <xf numFmtId="0" fontId="0" fillId="0" borderId="0" xfId="0" applyNumberFormat="1"/>
    <xf numFmtId="0" fontId="0" fillId="0" borderId="0" xfId="2" applyNumberFormat="1" applyFont="1"/>
    <xf numFmtId="0" fontId="0" fillId="0" borderId="0" xfId="0" applyNumberFormat="1" applyFill="1"/>
    <xf numFmtId="0" fontId="0" fillId="0" borderId="0" xfId="2" applyNumberFormat="1" applyFont="1" applyFill="1"/>
    <xf numFmtId="0" fontId="0" fillId="0" borderId="0" xfId="0" applyNumberFormat="1" applyFill="1" applyBorder="1"/>
    <xf numFmtId="0" fontId="23" fillId="0" borderId="69" xfId="2" applyNumberFormat="1" applyFont="1" applyBorder="1" applyAlignment="1">
      <alignment horizontal="center" vertical="center"/>
    </xf>
    <xf numFmtId="0" fontId="23" fillId="0" borderId="8" xfId="2" applyNumberFormat="1" applyFont="1" applyBorder="1" applyAlignment="1">
      <alignment horizontal="center" vertical="center"/>
    </xf>
    <xf numFmtId="0" fontId="23" fillId="0" borderId="9" xfId="2" applyNumberFormat="1" applyFont="1" applyBorder="1" applyAlignment="1">
      <alignment horizontal="center" vertical="center"/>
    </xf>
    <xf numFmtId="0" fontId="22" fillId="0" borderId="78" xfId="0" applyNumberFormat="1" applyFont="1" applyBorder="1" applyAlignment="1">
      <alignment vertical="center"/>
    </xf>
    <xf numFmtId="1" fontId="22" fillId="0" borderId="10" xfId="2" applyNumberFormat="1" applyFont="1" applyBorder="1" applyAlignment="1">
      <alignment vertical="center"/>
    </xf>
    <xf numFmtId="169" fontId="22" fillId="0" borderId="13" xfId="0" applyNumberFormat="1" applyFont="1" applyBorder="1" applyAlignment="1">
      <alignment vertical="center"/>
    </xf>
    <xf numFmtId="169" fontId="22" fillId="0" borderId="14" xfId="0" applyNumberFormat="1" applyFont="1" applyBorder="1" applyAlignment="1">
      <alignment vertical="center"/>
    </xf>
    <xf numFmtId="0" fontId="24" fillId="3" borderId="80" xfId="2" applyNumberFormat="1" applyFont="1" applyFill="1" applyBorder="1" applyAlignment="1">
      <alignment horizontal="left" vertical="center"/>
    </xf>
    <xf numFmtId="0" fontId="24" fillId="3" borderId="79" xfId="2" applyNumberFormat="1" applyFont="1" applyFill="1" applyBorder="1" applyAlignment="1">
      <alignment horizontal="left" vertical="center"/>
    </xf>
    <xf numFmtId="0" fontId="24" fillId="3" borderId="1" xfId="2" applyNumberFormat="1" applyFont="1" applyFill="1" applyBorder="1" applyAlignment="1">
      <alignment horizontal="left" vertical="center"/>
    </xf>
    <xf numFmtId="0" fontId="24" fillId="3" borderId="81" xfId="2" applyNumberFormat="1" applyFont="1" applyFill="1" applyBorder="1" applyAlignment="1">
      <alignment horizontal="left" vertical="center"/>
    </xf>
    <xf numFmtId="0" fontId="0" fillId="0" borderId="82" xfId="0" applyNumberFormat="1" applyFill="1" applyBorder="1"/>
    <xf numFmtId="0" fontId="0" fillId="0" borderId="82" xfId="0" applyNumberFormat="1" applyBorder="1"/>
    <xf numFmtId="0" fontId="21" fillId="2" borderId="5" xfId="0" applyNumberFormat="1" applyFont="1" applyFill="1" applyBorder="1" applyAlignment="1">
      <alignment horizontal="center" vertical="center"/>
    </xf>
    <xf numFmtId="169" fontId="22" fillId="0" borderId="16" xfId="0" applyNumberFormat="1" applyFont="1" applyBorder="1" applyAlignment="1">
      <alignment vertical="center"/>
    </xf>
    <xf numFmtId="14" fontId="24" fillId="3" borderId="3" xfId="0" applyNumberFormat="1" applyFont="1" applyFill="1" applyBorder="1" applyAlignment="1">
      <alignment vertical="center"/>
    </xf>
    <xf numFmtId="0" fontId="24" fillId="3" borderId="80" xfId="0" applyNumberFormat="1" applyFont="1" applyFill="1" applyBorder="1" applyAlignment="1">
      <alignment vertical="center"/>
    </xf>
    <xf numFmtId="0" fontId="24" fillId="3" borderId="81" xfId="0" applyNumberFormat="1" applyFont="1" applyFill="1" applyBorder="1" applyAlignment="1">
      <alignment vertical="center"/>
    </xf>
    <xf numFmtId="0" fontId="24" fillId="3" borderId="3" xfId="0" applyNumberFormat="1" applyFont="1" applyFill="1" applyBorder="1" applyAlignment="1">
      <alignment vertical="center"/>
    </xf>
    <xf numFmtId="0" fontId="24" fillId="3" borderId="79" xfId="0" applyNumberFormat="1" applyFont="1" applyFill="1" applyBorder="1" applyAlignment="1">
      <alignment vertical="center"/>
    </xf>
    <xf numFmtId="0" fontId="24" fillId="3" borderId="2" xfId="0" applyNumberFormat="1" applyFont="1" applyFill="1" applyBorder="1" applyAlignment="1">
      <alignment horizontal="center" vertical="center"/>
    </xf>
    <xf numFmtId="0" fontId="24" fillId="3" borderId="84" xfId="0" applyNumberFormat="1" applyFont="1" applyFill="1" applyBorder="1" applyAlignment="1">
      <alignment horizontal="center" vertical="center"/>
    </xf>
    <xf numFmtId="0" fontId="24" fillId="3" borderId="83" xfId="0" applyNumberFormat="1" applyFont="1" applyFill="1" applyBorder="1" applyAlignment="1">
      <alignment horizontal="center" vertical="center"/>
    </xf>
    <xf numFmtId="169" fontId="20" fillId="0" borderId="5" xfId="0" applyNumberFormat="1" applyFont="1" applyBorder="1" applyAlignment="1" applyProtection="1">
      <alignment horizontal="center" vertical="center"/>
      <protection locked="0"/>
    </xf>
    <xf numFmtId="0" fontId="0" fillId="0" borderId="82" xfId="2" applyNumberFormat="1" applyFont="1" applyBorder="1"/>
    <xf numFmtId="0" fontId="7" fillId="0" borderId="82" xfId="0" applyNumberFormat="1" applyFont="1" applyBorder="1"/>
    <xf numFmtId="0" fontId="0" fillId="0" borderId="82" xfId="2" applyNumberFormat="1" applyFont="1" applyFill="1" applyBorder="1"/>
    <xf numFmtId="0" fontId="0" fillId="0" borderId="85" xfId="0" applyNumberFormat="1" applyBorder="1"/>
    <xf numFmtId="0" fontId="0" fillId="0" borderId="86" xfId="0" applyNumberFormat="1" applyBorder="1"/>
    <xf numFmtId="0" fontId="0" fillId="0" borderId="88" xfId="0" applyNumberFormat="1" applyBorder="1"/>
    <xf numFmtId="0" fontId="0" fillId="0" borderId="87" xfId="2" applyNumberFormat="1" applyFont="1" applyBorder="1"/>
    <xf numFmtId="0" fontId="0" fillId="0" borderId="88" xfId="2" applyNumberFormat="1" applyFont="1" applyBorder="1"/>
    <xf numFmtId="0" fontId="0" fillId="0" borderId="85" xfId="2" applyNumberFormat="1" applyFont="1" applyBorder="1"/>
    <xf numFmtId="0" fontId="22" fillId="0" borderId="89" xfId="0" applyNumberFormat="1" applyFont="1" applyBorder="1" applyAlignment="1">
      <alignment vertical="center"/>
    </xf>
    <xf numFmtId="0" fontId="22" fillId="0" borderId="18" xfId="2" applyNumberFormat="1" applyFont="1" applyBorder="1" applyAlignment="1">
      <alignment vertical="center"/>
    </xf>
    <xf numFmtId="0" fontId="22" fillId="0" borderId="19" xfId="0" applyNumberFormat="1" applyFont="1" applyBorder="1" applyAlignment="1">
      <alignment vertical="center"/>
    </xf>
    <xf numFmtId="0" fontId="22" fillId="0" borderId="90" xfId="0" applyNumberFormat="1" applyFont="1" applyBorder="1" applyAlignment="1">
      <alignment vertical="center"/>
    </xf>
    <xf numFmtId="169" fontId="22" fillId="0" borderId="91" xfId="0" applyNumberFormat="1" applyFont="1" applyBorder="1" applyAlignment="1">
      <alignment vertical="center"/>
    </xf>
    <xf numFmtId="169" fontId="22" fillId="0" borderId="26" xfId="2" applyNumberFormat="1" applyFont="1" applyBorder="1" applyAlignment="1">
      <alignment vertical="center"/>
    </xf>
    <xf numFmtId="169" fontId="22" fillId="0" borderId="27" xfId="0" applyNumberFormat="1" applyFont="1" applyBorder="1" applyAlignment="1">
      <alignment vertical="center"/>
    </xf>
    <xf numFmtId="0" fontId="23" fillId="0" borderId="0" xfId="2" applyNumberFormat="1" applyFont="1" applyBorder="1" applyAlignment="1">
      <alignment horizontal="center" vertical="center"/>
    </xf>
    <xf numFmtId="0" fontId="8" fillId="3" borderId="37" xfId="0" applyFont="1" applyFill="1" applyBorder="1" applyAlignment="1" applyProtection="1"/>
    <xf numFmtId="0" fontId="8" fillId="3" borderId="70" xfId="0" applyFont="1" applyFill="1" applyBorder="1" applyAlignment="1" applyProtection="1"/>
    <xf numFmtId="0" fontId="19" fillId="3" borderId="75" xfId="0" applyFont="1" applyFill="1" applyBorder="1" applyAlignment="1" applyProtection="1">
      <alignment horizontal="center" vertical="center" wrapText="1"/>
    </xf>
    <xf numFmtId="0" fontId="19" fillId="3" borderId="76" xfId="0" applyFont="1" applyFill="1" applyBorder="1" applyAlignment="1" applyProtection="1">
      <alignment horizontal="center" vertical="center" wrapText="1"/>
    </xf>
    <xf numFmtId="0" fontId="8" fillId="3" borderId="42" xfId="0" applyFont="1" applyFill="1" applyBorder="1" applyAlignment="1" applyProtection="1">
      <alignment horizontal="center"/>
    </xf>
    <xf numFmtId="0" fontId="8" fillId="3" borderId="70" xfId="0" applyFont="1" applyFill="1" applyBorder="1" applyAlignment="1" applyProtection="1">
      <alignment horizontal="center"/>
    </xf>
    <xf numFmtId="0" fontId="19" fillId="3" borderId="60" xfId="0" applyFont="1" applyFill="1" applyBorder="1" applyAlignment="1" applyProtection="1">
      <alignment horizontal="center" vertical="center" wrapText="1"/>
    </xf>
    <xf numFmtId="0" fontId="19" fillId="3" borderId="6" xfId="0" applyFont="1" applyFill="1" applyBorder="1" applyAlignment="1" applyProtection="1">
      <alignment horizontal="center" vertical="center" wrapText="1"/>
    </xf>
    <xf numFmtId="0" fontId="8" fillId="3" borderId="38" xfId="0" applyFont="1" applyFill="1" applyBorder="1" applyAlignment="1" applyProtection="1"/>
    <xf numFmtId="0" fontId="8" fillId="3" borderId="59" xfId="0" applyFont="1" applyFill="1" applyBorder="1" applyAlignment="1" applyProtection="1"/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77" xfId="0" applyFont="1" applyFill="1" applyBorder="1" applyAlignment="1" applyProtection="1">
      <alignment horizontal="center" vertical="center" wrapText="1"/>
    </xf>
    <xf numFmtId="0" fontId="8" fillId="3" borderId="42" xfId="0" applyFont="1" applyFill="1" applyBorder="1" applyAlignment="1" applyProtection="1"/>
    <xf numFmtId="0" fontId="8" fillId="3" borderId="36" xfId="0" applyFont="1" applyFill="1" applyBorder="1" applyAlignment="1" applyProtection="1"/>
    <xf numFmtId="0" fontId="8" fillId="3" borderId="36" xfId="0" quotePrefix="1" applyFont="1" applyFill="1" applyBorder="1" applyAlignment="1" applyProtection="1"/>
    <xf numFmtId="0" fontId="8" fillId="3" borderId="59" xfId="0" quotePrefix="1" applyFont="1" applyFill="1" applyBorder="1" applyAlignment="1" applyProtection="1"/>
    <xf numFmtId="0" fontId="8" fillId="2" borderId="71" xfId="0" applyFont="1" applyFill="1" applyBorder="1" applyAlignment="1" applyProtection="1">
      <alignment horizontal="center"/>
    </xf>
    <xf numFmtId="0" fontId="8" fillId="2" borderId="72" xfId="0" applyFont="1" applyFill="1" applyBorder="1" applyAlignment="1" applyProtection="1">
      <alignment horizontal="center"/>
    </xf>
    <xf numFmtId="0" fontId="9" fillId="3" borderId="29" xfId="0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12" fillId="3" borderId="17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4" fillId="3" borderId="17" xfId="2" applyNumberFormat="1" applyFont="1" applyFill="1" applyBorder="1" applyAlignment="1">
      <alignment horizontal="center"/>
    </xf>
    <xf numFmtId="0" fontId="14" fillId="3" borderId="19" xfId="2" applyNumberFormat="1" applyFont="1" applyFill="1" applyBorder="1" applyAlignment="1">
      <alignment horizontal="center"/>
    </xf>
    <xf numFmtId="0" fontId="6" fillId="0" borderId="21" xfId="2" applyNumberFormat="1" applyFont="1" applyFill="1" applyBorder="1" applyAlignment="1">
      <alignment horizontal="center"/>
    </xf>
    <xf numFmtId="0" fontId="6" fillId="0" borderId="23" xfId="2" applyNumberFormat="1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3335"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A20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b/>
        <i val="0"/>
        <color rgb="FF008000"/>
      </font>
    </dxf>
    <dxf>
      <font>
        <b/>
        <i val="0"/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FF9900"/>
      <color rgb="FF008000"/>
      <color rgb="FFC0504D"/>
      <color rgb="FFA20000"/>
      <color rgb="FFFFFF00"/>
      <color rgb="FF33CC33"/>
      <color rgb="FF95B3D7"/>
      <color rgb="FFB2B2B2"/>
      <color rgb="FF1C45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2">
                    <a:lumMod val="50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fr-FR" sz="1800" b="1">
                <a:solidFill>
                  <a:schemeClr val="tx2">
                    <a:lumMod val="50000"/>
                  </a:schemeClr>
                </a:solidFill>
                <a:latin typeface="Book Antiqua" panose="02040602050305030304" pitchFamily="18" charset="0"/>
              </a:rPr>
              <a:t>YTD 2016</a:t>
            </a:r>
            <a:r>
              <a:rPr lang="fr-FR" sz="1800" b="1" baseline="0">
                <a:solidFill>
                  <a:schemeClr val="tx2">
                    <a:lumMod val="50000"/>
                  </a:schemeClr>
                </a:solidFill>
                <a:latin typeface="Book Antiqua" panose="02040602050305030304" pitchFamily="18" charset="0"/>
              </a:rPr>
              <a:t> - 2017</a:t>
            </a:r>
            <a:endParaRPr lang="fr-FR" sz="1800" b="1">
              <a:solidFill>
                <a:schemeClr val="tx2">
                  <a:lumMod val="50000"/>
                </a:schemeClr>
              </a:solidFill>
              <a:latin typeface="Book Antiqua" panose="020406020503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2">
                  <a:lumMod val="50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Graph!$B$35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Graph!$A$36:$A$47</c:f>
              <c:strCache>
                <c:ptCount val="12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</c:strCache>
            </c:strRef>
          </c:cat>
          <c:val>
            <c:numRef>
              <c:f>Graph!$B$36:$B$47</c:f>
              <c:numCache>
                <c:formatCode>[$$-409]#\ ##0</c:formatCode>
                <c:ptCount val="12"/>
                <c:pt idx="0">
                  <c:v>63000</c:v>
                </c:pt>
                <c:pt idx="1">
                  <c:v>112000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9E-45D9-B8ED-7B6616A73DD6}"/>
            </c:ext>
          </c:extLst>
        </c:ser>
        <c:ser>
          <c:idx val="1"/>
          <c:order val="1"/>
          <c:tx>
            <c:strRef>
              <c:f>Graph!$C$35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9E-45D9-B8ED-7B6616A73DD6}"/>
              </c:ext>
            </c:extLst>
          </c:dPt>
          <c:cat>
            <c:strRef>
              <c:f>Graph!$A$36:$A$47</c:f>
              <c:strCache>
                <c:ptCount val="12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</c:strCache>
            </c:strRef>
          </c:cat>
          <c:val>
            <c:numRef>
              <c:f>Graph!$C$36:$C$47</c:f>
              <c:numCache>
                <c:formatCode>[$$-409]#\ ##0</c:formatCode>
                <c:ptCount val="12"/>
                <c:pt idx="0">
                  <c:v>40000</c:v>
                </c:pt>
                <c:pt idx="1">
                  <c:v>90000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9E-45D9-B8ED-7B6616A73DD6}"/>
            </c:ext>
          </c:extLst>
        </c:ser>
        <c:ser>
          <c:idx val="2"/>
          <c:order val="2"/>
          <c:tx>
            <c:strRef>
              <c:f>Graph!$D$35</c:f>
              <c:strCache>
                <c:ptCount val="1"/>
                <c:pt idx="0">
                  <c:v>LY Sales</c:v>
                </c:pt>
              </c:strCache>
            </c:strRef>
          </c:tx>
          <c:spPr>
            <a:ln w="28575" cap="rnd">
              <a:solidFill>
                <a:srgbClr val="FF99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00"/>
              </a:solidFill>
              <a:ln w="9525">
                <a:noFill/>
              </a:ln>
              <a:effectLst/>
            </c:spPr>
          </c:marker>
          <c:cat>
            <c:strRef>
              <c:f>Graph!$A$36:$A$47</c:f>
              <c:strCache>
                <c:ptCount val="12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</c:strCache>
            </c:strRef>
          </c:cat>
          <c:val>
            <c:numRef>
              <c:f>Graph!$D$36:$D$47</c:f>
              <c:numCache>
                <c:formatCode>[$$-409]#\ ##0</c:formatCode>
                <c:ptCount val="12"/>
                <c:pt idx="0">
                  <c:v>56000</c:v>
                </c:pt>
                <c:pt idx="1">
                  <c:v>140000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9E-45D9-B8ED-7B6616A73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33056"/>
        <c:axId val="93139328"/>
      </c:lineChart>
      <c:catAx>
        <c:axId val="9313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fr-FR"/>
          </a:p>
        </c:txPr>
        <c:crossAx val="93139328"/>
        <c:crosses val="autoZero"/>
        <c:auto val="1"/>
        <c:lblAlgn val="ctr"/>
        <c:lblOffset val="100"/>
        <c:tickMarkSkip val="1"/>
        <c:noMultiLvlLbl val="0"/>
      </c:catAx>
      <c:valAx>
        <c:axId val="9313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[$$-409]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fr-FR"/>
          </a:p>
        </c:txPr>
        <c:crossAx val="9313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>
                  <a:lumMod val="50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2">
                  <a:lumMod val="50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Graph!$L$38</c:f>
              <c:strCache>
                <c:ptCount val="1"/>
                <c:pt idx="0">
                  <c:v>September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F2-4B19-83DE-7AA2EEDE5521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AF2-4B19-83DE-7AA2EEDE5521}"/>
              </c:ext>
            </c:extLst>
          </c:dPt>
          <c:cat>
            <c:strRef>
              <c:f>Graph!$M$37:$O$37</c:f>
              <c:strCache>
                <c:ptCount val="3"/>
                <c:pt idx="0">
                  <c:v>Sales</c:v>
                </c:pt>
                <c:pt idx="1">
                  <c:v>Budget</c:v>
                </c:pt>
                <c:pt idx="2">
                  <c:v>LY Sales</c:v>
                </c:pt>
              </c:strCache>
            </c:strRef>
          </c:cat>
          <c:val>
            <c:numRef>
              <c:f>Graph!$M$38:$O$38</c:f>
              <c:numCache>
                <c:formatCode>[$$-409]#\ ##0</c:formatCode>
                <c:ptCount val="3"/>
                <c:pt idx="0">
                  <c:v>112000</c:v>
                </c:pt>
                <c:pt idx="1">
                  <c:v>90000</c:v>
                </c:pt>
                <c:pt idx="2">
                  <c:v>140000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2-4B19-83DE-7AA2EEDE5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32200"/>
        <c:axId val="350133840"/>
      </c:lineChart>
      <c:catAx>
        <c:axId val="350132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fr-FR"/>
          </a:p>
        </c:txPr>
        <c:crossAx val="350133840"/>
        <c:crosses val="autoZero"/>
        <c:auto val="1"/>
        <c:lblAlgn val="ctr"/>
        <c:lblOffset val="100"/>
        <c:noMultiLvlLbl val="0"/>
      </c:catAx>
      <c:valAx>
        <c:axId val="35013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50000"/>
                </a:schemeClr>
              </a:solidFill>
              <a:round/>
            </a:ln>
            <a:effectLst/>
          </c:spPr>
        </c:majorGridlines>
        <c:numFmt formatCode="[$$-409]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fr-FR"/>
          </a:p>
        </c:txPr>
        <c:crossAx val="350132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4</xdr:row>
      <xdr:rowOff>190499</xdr:rowOff>
    </xdr:from>
    <xdr:to>
      <xdr:col>10</xdr:col>
      <xdr:colOff>600075</xdr:colOff>
      <xdr:row>23</xdr:row>
      <xdr:rowOff>180975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171450</xdr:colOff>
      <xdr:row>5</xdr:row>
      <xdr:rowOff>9524</xdr:rowOff>
    </xdr:from>
    <xdr:to>
      <xdr:col>21</xdr:col>
      <xdr:colOff>504826</xdr:colOff>
      <xdr:row>24</xdr:row>
      <xdr:rowOff>9525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9"/>
  <sheetViews>
    <sheetView topLeftCell="E1" zoomScale="90" zoomScaleNormal="90" workbookViewId="0">
      <selection activeCell="W5" sqref="W5"/>
    </sheetView>
  </sheetViews>
  <sheetFormatPr baseColWidth="10" defaultColWidth="9.140625" defaultRowHeight="15" x14ac:dyDescent="0.25"/>
  <cols>
    <col min="1" max="1" width="16" customWidth="1"/>
    <col min="2" max="2" width="9.5703125" style="18" customWidth="1"/>
    <col min="3" max="3" width="9.85546875" style="18" customWidth="1"/>
    <col min="4" max="4" width="11.28515625" style="18" customWidth="1"/>
    <col min="5" max="5" width="11.5703125" style="51" bestFit="1" customWidth="1"/>
    <col min="6" max="6" width="9.7109375" style="18" customWidth="1"/>
    <col min="7" max="7" width="10" style="103" customWidth="1"/>
    <col min="8" max="8" width="10.85546875" style="51" customWidth="1"/>
    <col min="9" max="9" width="8.85546875" style="18" customWidth="1"/>
    <col min="10" max="10" width="8.42578125" customWidth="1"/>
    <col min="11" max="11" width="9.85546875" style="18" customWidth="1"/>
    <col min="12" max="12" width="9.28515625" customWidth="1"/>
    <col min="13" max="13" width="8" customWidth="1"/>
    <col min="14" max="14" width="9.42578125" customWidth="1"/>
    <col min="15" max="15" width="12.85546875" style="27" customWidth="1"/>
    <col min="16" max="16" width="11.5703125" customWidth="1"/>
    <col min="17" max="17" width="8.85546875" style="27" customWidth="1"/>
    <col min="18" max="18" width="4.85546875" customWidth="1"/>
    <col min="19" max="19" width="9.140625" customWidth="1"/>
    <col min="20" max="20" width="9" customWidth="1"/>
    <col min="21" max="21" width="11.7109375" customWidth="1"/>
    <col min="22" max="22" width="6.42578125" customWidth="1"/>
    <col min="23" max="23" width="9.140625" customWidth="1"/>
  </cols>
  <sheetData>
    <row r="1" spans="1:31" ht="15.75" x14ac:dyDescent="0.25">
      <c r="A1" s="99"/>
      <c r="B1" s="100"/>
      <c r="C1" s="100"/>
      <c r="D1" s="100"/>
      <c r="E1" s="101"/>
      <c r="F1" s="100"/>
      <c r="G1" s="100"/>
      <c r="H1" s="102"/>
      <c r="I1" s="103"/>
      <c r="J1" s="104"/>
      <c r="K1" s="103"/>
      <c r="L1" s="104"/>
      <c r="M1" s="99"/>
      <c r="N1" s="99"/>
      <c r="O1" s="99"/>
      <c r="P1" s="99"/>
      <c r="Q1" s="105"/>
      <c r="R1" s="99"/>
      <c r="S1" s="99"/>
      <c r="T1" s="99"/>
      <c r="U1" s="99"/>
      <c r="V1" s="99"/>
      <c r="W1" s="104"/>
      <c r="X1" s="104"/>
      <c r="Y1" s="104"/>
      <c r="Z1" s="104"/>
      <c r="AA1" s="104"/>
      <c r="AB1" s="104"/>
      <c r="AC1" s="104"/>
      <c r="AD1" s="104"/>
      <c r="AE1" s="104"/>
    </row>
    <row r="2" spans="1:31" ht="23.25" x14ac:dyDescent="0.35">
      <c r="A2" s="99"/>
      <c r="B2" s="100"/>
      <c r="C2" s="100"/>
      <c r="D2" s="100"/>
      <c r="E2" s="101"/>
      <c r="F2" s="100"/>
      <c r="G2" s="100"/>
      <c r="H2" s="281" t="s">
        <v>50</v>
      </c>
      <c r="I2" s="282"/>
      <c r="J2" s="282"/>
      <c r="K2" s="282"/>
      <c r="L2" s="282"/>
      <c r="M2" s="99"/>
      <c r="N2" s="99"/>
      <c r="O2" s="99"/>
      <c r="P2" s="99"/>
      <c r="Q2" s="105"/>
      <c r="R2" s="99"/>
      <c r="S2" s="99"/>
      <c r="T2" s="99"/>
      <c r="U2" s="99"/>
      <c r="V2" s="99"/>
      <c r="W2" s="104"/>
      <c r="X2" s="104"/>
      <c r="Y2" s="104"/>
      <c r="Z2" s="104"/>
      <c r="AA2" s="104"/>
      <c r="AB2" s="104"/>
      <c r="AC2" s="104"/>
      <c r="AD2" s="104"/>
      <c r="AE2" s="104"/>
    </row>
    <row r="3" spans="1:31" ht="23.25" x14ac:dyDescent="0.35">
      <c r="A3" s="99"/>
      <c r="B3" s="100"/>
      <c r="C3" s="100"/>
      <c r="D3" s="100"/>
      <c r="E3" s="101"/>
      <c r="F3" s="100"/>
      <c r="G3" s="100"/>
      <c r="H3" s="142"/>
      <c r="I3" s="142"/>
      <c r="J3" s="142"/>
      <c r="K3" s="142"/>
      <c r="L3" s="142"/>
      <c r="M3" s="99"/>
      <c r="N3" s="99"/>
      <c r="O3" s="99"/>
      <c r="P3" s="99"/>
      <c r="Q3" s="105"/>
      <c r="R3" s="99"/>
      <c r="S3" s="99"/>
      <c r="T3" s="99"/>
      <c r="U3" s="99"/>
      <c r="V3" s="99"/>
      <c r="W3" s="104"/>
      <c r="X3" s="104"/>
      <c r="Y3" s="104"/>
      <c r="Z3" s="104"/>
      <c r="AA3" s="104"/>
      <c r="AB3" s="104"/>
      <c r="AC3" s="104"/>
      <c r="AD3" s="104"/>
      <c r="AE3" s="104"/>
    </row>
    <row r="4" spans="1:31" ht="24" thickBot="1" x14ac:dyDescent="0.4">
      <c r="A4" s="99"/>
      <c r="B4" s="100"/>
      <c r="C4" s="100"/>
      <c r="D4" s="100"/>
      <c r="E4" s="101"/>
      <c r="F4" s="100"/>
      <c r="G4" s="100"/>
      <c r="H4" s="142"/>
      <c r="I4" s="142"/>
      <c r="J4" s="142"/>
      <c r="K4" s="142"/>
      <c r="L4" s="142"/>
      <c r="M4" s="99"/>
      <c r="N4" s="99"/>
      <c r="O4" s="99"/>
      <c r="P4" s="99"/>
      <c r="Q4" s="105"/>
      <c r="R4" s="99"/>
      <c r="S4" s="99"/>
      <c r="T4" s="99"/>
      <c r="U4" s="99"/>
      <c r="V4" s="99"/>
      <c r="W4" s="104"/>
      <c r="X4" s="104"/>
      <c r="Y4" s="104"/>
      <c r="Z4" s="104"/>
      <c r="AA4" s="104"/>
      <c r="AB4" s="104"/>
      <c r="AC4" s="104"/>
      <c r="AD4" s="104"/>
      <c r="AE4" s="104"/>
    </row>
    <row r="5" spans="1:31" ht="48" customHeight="1" thickBot="1" x14ac:dyDescent="0.3">
      <c r="A5" s="143" t="s">
        <v>65</v>
      </c>
      <c r="B5" s="144" t="s">
        <v>0</v>
      </c>
      <c r="C5" s="131" t="s">
        <v>1</v>
      </c>
      <c r="D5" s="133" t="s">
        <v>117</v>
      </c>
      <c r="E5" s="129" t="s">
        <v>62</v>
      </c>
      <c r="F5" s="131" t="s">
        <v>18</v>
      </c>
      <c r="G5" s="132" t="s">
        <v>16</v>
      </c>
      <c r="H5" s="129" t="s">
        <v>2</v>
      </c>
      <c r="I5" s="133" t="s">
        <v>15</v>
      </c>
      <c r="J5" s="134" t="s">
        <v>19</v>
      </c>
      <c r="K5" s="132" t="s">
        <v>3</v>
      </c>
      <c r="L5" s="135" t="s">
        <v>5</v>
      </c>
      <c r="M5" s="134" t="s">
        <v>4</v>
      </c>
      <c r="N5" s="134" t="s">
        <v>6</v>
      </c>
      <c r="O5" s="136" t="s">
        <v>7</v>
      </c>
      <c r="P5" s="137" t="s">
        <v>17</v>
      </c>
      <c r="Q5" s="209" t="s">
        <v>8</v>
      </c>
      <c r="R5" s="106"/>
      <c r="S5" s="269" t="s">
        <v>116</v>
      </c>
      <c r="T5" s="270"/>
      <c r="U5" s="245">
        <v>40000</v>
      </c>
      <c r="V5" s="210"/>
      <c r="W5" s="145"/>
      <c r="X5" s="145"/>
      <c r="Y5" s="146" t="s">
        <v>58</v>
      </c>
      <c r="Z5" s="147" t="s">
        <v>51</v>
      </c>
      <c r="AA5" s="148" t="s">
        <v>52</v>
      </c>
      <c r="AB5" s="147" t="s">
        <v>53</v>
      </c>
      <c r="AC5" s="148" t="s">
        <v>54</v>
      </c>
      <c r="AD5" s="147" t="s">
        <v>55</v>
      </c>
      <c r="AE5" s="149" t="s">
        <v>56</v>
      </c>
    </row>
    <row r="6" spans="1:31" ht="17.25" thickBot="1" x14ac:dyDescent="0.35">
      <c r="A6" s="140">
        <v>42589</v>
      </c>
      <c r="B6" s="66">
        <v>9000</v>
      </c>
      <c r="C6" s="73">
        <f>IF(U5="","",Z6*U5)</f>
        <v>6800.0000000000009</v>
      </c>
      <c r="D6" s="73"/>
      <c r="E6" s="74">
        <f>IF(OR(B6="",C6=""),"",B6/C6)</f>
        <v>1.3235294117647056</v>
      </c>
      <c r="F6" s="73">
        <f>IF(OR(B6="",C6=""),"",B6-C6)</f>
        <v>2199.9999999999991</v>
      </c>
      <c r="G6" s="207">
        <v>8000</v>
      </c>
      <c r="H6" s="74">
        <f t="shared" ref="H6:H12" si="0">IF(OR(B6="",G6=""),"",B6/G6)</f>
        <v>1.125</v>
      </c>
      <c r="I6" s="73">
        <f t="shared" ref="I6:I11" si="1">IF(OR(G6="",B6=""),"",B6-G6)</f>
        <v>1000</v>
      </c>
      <c r="J6" s="67"/>
      <c r="K6" s="73" t="str">
        <f t="shared" ref="K6:K13" si="2">IF(OR(B6="",J6=""),"",B6/J6)</f>
        <v/>
      </c>
      <c r="L6" s="67"/>
      <c r="M6" s="83" t="str">
        <f>IF(OR(L6="",J6=""),"",L6/J6)</f>
        <v/>
      </c>
      <c r="N6" s="67"/>
      <c r="O6" s="87" t="str">
        <f>IF(OR(J6="",N6=""),"",J6/N6)</f>
        <v/>
      </c>
      <c r="P6" s="67"/>
      <c r="Q6" s="91" t="str">
        <f>IF(OR(P6="",J6=""),"",P6/J6)</f>
        <v/>
      </c>
      <c r="R6" s="110"/>
      <c r="S6" s="279"/>
      <c r="T6" s="279"/>
      <c r="U6" s="280"/>
      <c r="V6" s="99"/>
      <c r="W6" s="145"/>
      <c r="X6" s="145"/>
      <c r="Y6" s="150" t="s">
        <v>51</v>
      </c>
      <c r="Z6" s="107">
        <v>0.17</v>
      </c>
      <c r="AA6" s="108"/>
      <c r="AB6" s="108"/>
      <c r="AC6" s="108"/>
      <c r="AD6" s="108"/>
      <c r="AE6" s="109"/>
    </row>
    <row r="7" spans="1:31" ht="17.25" thickBot="1" x14ac:dyDescent="0.35">
      <c r="A7" s="140">
        <v>42590</v>
      </c>
      <c r="B7" s="66">
        <v>9000</v>
      </c>
      <c r="C7" s="73">
        <f>IF(OR(U5="",B6=""),"",Z7*U5)</f>
        <v>4000</v>
      </c>
      <c r="D7" s="73" t="str">
        <f>IF(OR(C7="",B7&lt;&gt;"",B8&lt;&gt;""),"",AA7*(U5-B13))</f>
        <v/>
      </c>
      <c r="E7" s="76">
        <f t="shared" ref="E7:E11" si="3">IF(OR(B7="",C7=""),"",B7/C7)</f>
        <v>2.25</v>
      </c>
      <c r="F7" s="75">
        <f t="shared" ref="F7:F11" si="4">IF(OR(B7="",C7=""),"",B7-C7)</f>
        <v>5000</v>
      </c>
      <c r="G7" s="207">
        <v>8000</v>
      </c>
      <c r="H7" s="76">
        <f t="shared" si="0"/>
        <v>1.125</v>
      </c>
      <c r="I7" s="75">
        <f t="shared" si="1"/>
        <v>1000</v>
      </c>
      <c r="J7" s="67"/>
      <c r="K7" s="75" t="str">
        <f t="shared" si="2"/>
        <v/>
      </c>
      <c r="L7" s="67"/>
      <c r="M7" s="84" t="str">
        <f t="shared" ref="M7:M13" si="5">IF(OR(L7="",J7=""),"",L7/J7)</f>
        <v/>
      </c>
      <c r="N7" s="67"/>
      <c r="O7" s="88" t="str">
        <f t="shared" ref="O7:O12" si="6">IF(OR(J7="",N7=""),"",J7/N7)</f>
        <v/>
      </c>
      <c r="P7" s="67"/>
      <c r="Q7" s="92" t="str">
        <f t="shared" ref="Q7:Q8" si="7">IF(OR(P7="",J7=""),"",P7/J7)</f>
        <v/>
      </c>
      <c r="R7" s="110"/>
      <c r="S7" s="267" t="s">
        <v>9</v>
      </c>
      <c r="T7" s="267"/>
      <c r="U7" s="268"/>
      <c r="V7" s="99"/>
      <c r="W7" s="145"/>
      <c r="X7" s="145"/>
      <c r="Y7" s="150" t="s">
        <v>52</v>
      </c>
      <c r="Z7" s="111">
        <v>0.1</v>
      </c>
      <c r="AA7" s="112">
        <f>Z7/$AA$31</f>
        <v>0.12048192771084337</v>
      </c>
      <c r="AB7" s="113"/>
      <c r="AC7" s="113"/>
      <c r="AD7" s="113"/>
      <c r="AE7" s="114"/>
    </row>
    <row r="8" spans="1:31" ht="17.25" thickBot="1" x14ac:dyDescent="0.35">
      <c r="A8" s="140">
        <v>42591</v>
      </c>
      <c r="B8" s="66">
        <v>9000</v>
      </c>
      <c r="C8" s="73">
        <f>IF(OR(U5="",B7=""),"",Z8*U5)</f>
        <v>4000</v>
      </c>
      <c r="D8" s="73" t="str">
        <f>IF(OR(C8="",B8&lt;&gt;"",B9&lt;&gt;""),"",AB8*(U5-B13))</f>
        <v/>
      </c>
      <c r="E8" s="76">
        <f t="shared" si="3"/>
        <v>2.25</v>
      </c>
      <c r="F8" s="75">
        <f t="shared" si="4"/>
        <v>5000</v>
      </c>
      <c r="G8" s="207">
        <v>8000</v>
      </c>
      <c r="H8" s="76">
        <f t="shared" si="0"/>
        <v>1.125</v>
      </c>
      <c r="I8" s="75">
        <f t="shared" si="1"/>
        <v>1000</v>
      </c>
      <c r="J8" s="67"/>
      <c r="K8" s="75" t="str">
        <f t="shared" si="2"/>
        <v/>
      </c>
      <c r="L8" s="67"/>
      <c r="M8" s="84" t="str">
        <f t="shared" si="5"/>
        <v/>
      </c>
      <c r="N8" s="67"/>
      <c r="O8" s="88" t="str">
        <f t="shared" si="6"/>
        <v/>
      </c>
      <c r="P8" s="67"/>
      <c r="Q8" s="92" t="str">
        <f t="shared" si="7"/>
        <v/>
      </c>
      <c r="R8" s="110"/>
      <c r="S8" s="276" t="s">
        <v>1</v>
      </c>
      <c r="T8" s="272"/>
      <c r="U8" s="68"/>
      <c r="V8" s="99"/>
      <c r="W8" s="145"/>
      <c r="X8" s="145"/>
      <c r="Y8" s="151" t="s">
        <v>53</v>
      </c>
      <c r="Z8" s="111">
        <v>0.1</v>
      </c>
      <c r="AA8" s="112">
        <f t="shared" ref="AA8:AA12" si="8">Z8/$AA$31</f>
        <v>0.12048192771084337</v>
      </c>
      <c r="AB8" s="112">
        <f>AA8/$AB$31</f>
        <v>0.13698630136986303</v>
      </c>
      <c r="AC8" s="113"/>
      <c r="AD8" s="113"/>
      <c r="AE8" s="114"/>
    </row>
    <row r="9" spans="1:31" ht="17.25" thickBot="1" x14ac:dyDescent="0.35">
      <c r="A9" s="140">
        <v>42592</v>
      </c>
      <c r="B9" s="66">
        <v>9000</v>
      </c>
      <c r="C9" s="73">
        <f>IF(OR(U5="",B8=""),"",Z9*U5)</f>
        <v>4000</v>
      </c>
      <c r="D9" s="73" t="str">
        <f>IF(OR(C9="",B9&lt;&gt;"",B10&lt;&gt;""),"",AC9*(U5-B13))</f>
        <v/>
      </c>
      <c r="E9" s="76">
        <f t="shared" si="3"/>
        <v>2.25</v>
      </c>
      <c r="F9" s="75">
        <f t="shared" si="4"/>
        <v>5000</v>
      </c>
      <c r="G9" s="207">
        <v>8000</v>
      </c>
      <c r="H9" s="76">
        <f t="shared" si="0"/>
        <v>1.125</v>
      </c>
      <c r="I9" s="75">
        <f t="shared" si="1"/>
        <v>1000</v>
      </c>
      <c r="J9" s="67"/>
      <c r="K9" s="75" t="str">
        <f t="shared" si="2"/>
        <v/>
      </c>
      <c r="L9" s="67"/>
      <c r="M9" s="84" t="str">
        <f t="shared" si="5"/>
        <v/>
      </c>
      <c r="N9" s="67"/>
      <c r="O9" s="88" t="str">
        <f t="shared" si="6"/>
        <v/>
      </c>
      <c r="P9" s="67"/>
      <c r="Q9" s="92" t="str">
        <f>IF(OR(P9="",J9=""),"",P9/J9)</f>
        <v/>
      </c>
      <c r="R9" s="110"/>
      <c r="S9" s="276" t="s">
        <v>10</v>
      </c>
      <c r="T9" s="272"/>
      <c r="U9" s="68"/>
      <c r="V9" s="99"/>
      <c r="W9" s="145"/>
      <c r="X9" s="145"/>
      <c r="Y9" s="152" t="s">
        <v>54</v>
      </c>
      <c r="Z9" s="111">
        <v>0.1</v>
      </c>
      <c r="AA9" s="112">
        <f t="shared" si="8"/>
        <v>0.12048192771084337</v>
      </c>
      <c r="AB9" s="112">
        <f t="shared" ref="AB9:AB12" si="9">AA9/$AB$31</f>
        <v>0.13698630136986303</v>
      </c>
      <c r="AC9" s="112">
        <f>AB9/$AC$31</f>
        <v>0.15873015873015875</v>
      </c>
      <c r="AD9" s="113"/>
      <c r="AE9" s="114"/>
    </row>
    <row r="10" spans="1:31" ht="17.25" thickBot="1" x14ac:dyDescent="0.35">
      <c r="A10" s="140">
        <v>42593</v>
      </c>
      <c r="B10" s="66">
        <v>9000</v>
      </c>
      <c r="C10" s="73">
        <f>IF(OR(U5="",B9=""),"",Z10*U5)</f>
        <v>6800.0000000000009</v>
      </c>
      <c r="D10" s="73" t="str">
        <f>IF(OR(C10="",B10&lt;&gt;"",B11&lt;&gt;""),"",AD10*(U5-B13))</f>
        <v/>
      </c>
      <c r="E10" s="76">
        <f t="shared" si="3"/>
        <v>1.3235294117647056</v>
      </c>
      <c r="F10" s="75">
        <f t="shared" si="4"/>
        <v>2199.9999999999991</v>
      </c>
      <c r="G10" s="207">
        <v>8000</v>
      </c>
      <c r="H10" s="76">
        <f t="shared" si="0"/>
        <v>1.125</v>
      </c>
      <c r="I10" s="75">
        <f t="shared" si="1"/>
        <v>1000</v>
      </c>
      <c r="J10" s="67"/>
      <c r="K10" s="75" t="str">
        <f t="shared" si="2"/>
        <v/>
      </c>
      <c r="L10" s="67"/>
      <c r="M10" s="84" t="str">
        <f t="shared" si="5"/>
        <v/>
      </c>
      <c r="N10" s="67"/>
      <c r="O10" s="88" t="str">
        <f t="shared" si="6"/>
        <v/>
      </c>
      <c r="P10" s="67"/>
      <c r="Q10" s="92" t="str">
        <f>IF(OR(P10="",J10=""),"",P10/J10)</f>
        <v/>
      </c>
      <c r="R10" s="110"/>
      <c r="S10" s="277" t="s">
        <v>11</v>
      </c>
      <c r="T10" s="278"/>
      <c r="U10" s="115" t="str">
        <f>IF(OR(U8="",U9=""),"",U9-U8)</f>
        <v/>
      </c>
      <c r="V10" s="99"/>
      <c r="W10" s="145"/>
      <c r="X10" s="145"/>
      <c r="Y10" s="150" t="s">
        <v>55</v>
      </c>
      <c r="Z10" s="111">
        <v>0.17</v>
      </c>
      <c r="AA10" s="112">
        <f t="shared" si="8"/>
        <v>0.20481927710843373</v>
      </c>
      <c r="AB10" s="112">
        <f t="shared" si="9"/>
        <v>0.23287671232876714</v>
      </c>
      <c r="AC10" s="112">
        <f t="shared" ref="AC10:AC12" si="10">AB10/$AC$31</f>
        <v>0.26984126984126988</v>
      </c>
      <c r="AD10" s="112">
        <f>AC10/$AD$31</f>
        <v>0.32075471698113212</v>
      </c>
      <c r="AE10" s="114"/>
    </row>
    <row r="11" spans="1:31" ht="17.25" thickBot="1" x14ac:dyDescent="0.35">
      <c r="A11" s="140">
        <v>42594</v>
      </c>
      <c r="B11" s="66">
        <v>9000</v>
      </c>
      <c r="C11" s="73">
        <f>IF(OR(U5="",B10=""),"",Z11*U5)</f>
        <v>5600.0000000000009</v>
      </c>
      <c r="D11" s="73" t="str">
        <f>IF(OR(C11="",B11&lt;&gt;"",B12&lt;&gt;""),"",AE11*(U5-B13))</f>
        <v/>
      </c>
      <c r="E11" s="76">
        <f t="shared" si="3"/>
        <v>1.607142857142857</v>
      </c>
      <c r="F11" s="75">
        <f t="shared" si="4"/>
        <v>3399.9999999999991</v>
      </c>
      <c r="G11" s="207">
        <v>8000</v>
      </c>
      <c r="H11" s="76">
        <f t="shared" si="0"/>
        <v>1.125</v>
      </c>
      <c r="I11" s="75">
        <f t="shared" si="1"/>
        <v>1000</v>
      </c>
      <c r="J11" s="67"/>
      <c r="K11" s="75" t="str">
        <f t="shared" si="2"/>
        <v/>
      </c>
      <c r="L11" s="67"/>
      <c r="M11" s="84" t="str">
        <f t="shared" si="5"/>
        <v/>
      </c>
      <c r="N11" s="67"/>
      <c r="O11" s="88" t="str">
        <f t="shared" si="6"/>
        <v/>
      </c>
      <c r="P11" s="67"/>
      <c r="Q11" s="92" t="str">
        <f t="shared" ref="Q11:Q12" si="11">IF(OR(P11="",J11=""),"",P11/J11)</f>
        <v/>
      </c>
      <c r="R11" s="110"/>
      <c r="S11" s="276" t="s">
        <v>12</v>
      </c>
      <c r="T11" s="272"/>
      <c r="U11" s="116" t="str">
        <f>IF(OR(U8="",U5=""),"",U8/U5)</f>
        <v/>
      </c>
      <c r="V11" s="99"/>
      <c r="W11" s="145"/>
      <c r="X11" s="145"/>
      <c r="Y11" s="151" t="s">
        <v>56</v>
      </c>
      <c r="Z11" s="111">
        <v>0.14000000000000001</v>
      </c>
      <c r="AA11" s="112">
        <f t="shared" si="8"/>
        <v>0.16867469879518071</v>
      </c>
      <c r="AB11" s="112">
        <f t="shared" si="9"/>
        <v>0.19178082191780821</v>
      </c>
      <c r="AC11" s="112">
        <f t="shared" si="10"/>
        <v>0.22222222222222221</v>
      </c>
      <c r="AD11" s="112">
        <f t="shared" ref="AD11:AD12" si="12">AC11/$AD$31</f>
        <v>0.26415094339622641</v>
      </c>
      <c r="AE11" s="117">
        <f>AD11/$AE$31</f>
        <v>0.3888888888888889</v>
      </c>
    </row>
    <row r="12" spans="1:31" ht="17.25" thickBot="1" x14ac:dyDescent="0.35">
      <c r="A12" s="140">
        <v>42595</v>
      </c>
      <c r="B12" s="66">
        <v>9000</v>
      </c>
      <c r="C12" s="73">
        <f>IF(OR(U5="",B11=""),"",Z12*U5)</f>
        <v>8800</v>
      </c>
      <c r="D12" s="214" t="str">
        <f>IF(OR(B11="",C12="",B12&lt;&gt;""),"",C12+(C13-B13))</f>
        <v/>
      </c>
      <c r="E12" s="78">
        <f>IF(OR(B12="",C12=""),"",B12/C12)</f>
        <v>1.0227272727272727</v>
      </c>
      <c r="F12" s="77">
        <f>IF(OR(B12="",C12=""),"",B12-C12)</f>
        <v>200</v>
      </c>
      <c r="G12" s="207">
        <v>8000</v>
      </c>
      <c r="H12" s="78">
        <f t="shared" si="0"/>
        <v>1.125</v>
      </c>
      <c r="I12" s="77">
        <f>IF(OR(G12="",B12=""),"",B12-G12)</f>
        <v>1000</v>
      </c>
      <c r="J12" s="67"/>
      <c r="K12" s="77" t="str">
        <f t="shared" si="2"/>
        <v/>
      </c>
      <c r="L12" s="67"/>
      <c r="M12" s="85" t="str">
        <f t="shared" si="5"/>
        <v/>
      </c>
      <c r="N12" s="67"/>
      <c r="O12" s="89" t="str">
        <f t="shared" si="6"/>
        <v/>
      </c>
      <c r="P12" s="67"/>
      <c r="Q12" s="93" t="str">
        <f t="shared" si="11"/>
        <v/>
      </c>
      <c r="R12" s="110"/>
      <c r="S12" s="275" t="s">
        <v>13</v>
      </c>
      <c r="T12" s="264"/>
      <c r="U12" s="213" t="str">
        <f>IF(OR(U9="",B13=""),"",U9/B13)</f>
        <v/>
      </c>
      <c r="V12" s="99"/>
      <c r="W12" s="145"/>
      <c r="X12" s="145"/>
      <c r="Y12" s="152" t="s">
        <v>57</v>
      </c>
      <c r="Z12" s="111">
        <v>0.22</v>
      </c>
      <c r="AA12" s="112">
        <f t="shared" si="8"/>
        <v>0.26506024096385539</v>
      </c>
      <c r="AB12" s="112">
        <f t="shared" si="9"/>
        <v>0.30136986301369861</v>
      </c>
      <c r="AC12" s="112">
        <f t="shared" si="10"/>
        <v>0.34920634920634919</v>
      </c>
      <c r="AD12" s="112">
        <f t="shared" si="12"/>
        <v>0.41509433962264147</v>
      </c>
      <c r="AE12" s="117">
        <f>AD12/$AE$31</f>
        <v>0.61111111111111105</v>
      </c>
    </row>
    <row r="13" spans="1:31" ht="17.25" thickBot="1" x14ac:dyDescent="0.35">
      <c r="A13" s="141" t="s">
        <v>20</v>
      </c>
      <c r="B13" s="119">
        <f>IF(B6="","",SUM(B6:B12))</f>
        <v>63000</v>
      </c>
      <c r="C13" s="216">
        <f>IF(C6="","",SUMIF(B6:B12,"&lt;&gt;"&amp;"",C6:C12))</f>
        <v>40000</v>
      </c>
      <c r="D13" s="208"/>
      <c r="E13" s="79">
        <f>IFERROR(SUM(B6:B12)/SUMIF(B6:B12,"&lt;&gt;"&amp;"",C6:C12),"")</f>
        <v>1.575</v>
      </c>
      <c r="F13" s="80">
        <f>IF(OR(C13="",B13=""),"",B13-C13)</f>
        <v>23000</v>
      </c>
      <c r="G13" s="82">
        <f>IF(G6="","",SUM(G6:G12))</f>
        <v>56000</v>
      </c>
      <c r="H13" s="79">
        <f>IFERROR(SUM(B6:B12)/SUMIF(B6:B12,"&lt;&gt;"&amp;"",G6:G12),"")</f>
        <v>1.125</v>
      </c>
      <c r="I13" s="82">
        <f>IF(OR(G13="",B13=""),"",B13-G13)</f>
        <v>7000</v>
      </c>
      <c r="J13" s="120" t="str">
        <f>IF(J6="","",SUM(J6:J12))</f>
        <v/>
      </c>
      <c r="K13" s="82" t="str">
        <f t="shared" si="2"/>
        <v/>
      </c>
      <c r="L13" s="120" t="str">
        <f>IF(L6="","",SUM(L6:L12))</f>
        <v/>
      </c>
      <c r="M13" s="86" t="str">
        <f t="shared" si="5"/>
        <v/>
      </c>
      <c r="N13" s="120" t="str">
        <f>IF(N6="","",SUM(N6:N12))</f>
        <v/>
      </c>
      <c r="O13" s="90" t="str">
        <f>IF(OR(J13="",N13=""),"",J13/N13)</f>
        <v/>
      </c>
      <c r="P13" s="120" t="str">
        <f>IF(P6="","",SUM(P6:P12))</f>
        <v/>
      </c>
      <c r="Q13" s="211" t="str">
        <f>IF(OR(P13="",J13=""),"",P13/J13)</f>
        <v/>
      </c>
      <c r="R13" s="118"/>
      <c r="S13" s="271" t="s">
        <v>14</v>
      </c>
      <c r="T13" s="272"/>
      <c r="U13" s="69"/>
      <c r="V13" s="99"/>
      <c r="W13" s="145"/>
      <c r="X13" s="145"/>
      <c r="Y13" s="121"/>
      <c r="Z13" s="122">
        <f>SUM(Z6:Z12)</f>
        <v>1</v>
      </c>
      <c r="AA13" s="123">
        <f>SUM(Z7:Z12)</f>
        <v>0.83000000000000007</v>
      </c>
      <c r="AB13" s="123">
        <f>SUM(AA8:AA12)</f>
        <v>0.87951807228915657</v>
      </c>
      <c r="AC13" s="123">
        <f>SUM(AB9:AB12)</f>
        <v>0.86301369863013699</v>
      </c>
      <c r="AD13" s="123">
        <f>SUM(AC10:AC12)</f>
        <v>0.84126984126984128</v>
      </c>
      <c r="AE13" s="124">
        <f>SUM(AD11:AD12)</f>
        <v>0.67924528301886788</v>
      </c>
    </row>
    <row r="14" spans="1:31" ht="48" customHeight="1" thickBot="1" x14ac:dyDescent="0.3">
      <c r="A14" s="158" t="s">
        <v>66</v>
      </c>
      <c r="B14" s="144" t="s">
        <v>0</v>
      </c>
      <c r="C14" s="131" t="s">
        <v>1</v>
      </c>
      <c r="D14" s="133" t="s">
        <v>117</v>
      </c>
      <c r="E14" s="129" t="s">
        <v>62</v>
      </c>
      <c r="F14" s="131" t="s">
        <v>18</v>
      </c>
      <c r="G14" s="132" t="s">
        <v>16</v>
      </c>
      <c r="H14" s="129" t="s">
        <v>2</v>
      </c>
      <c r="I14" s="133" t="s">
        <v>15</v>
      </c>
      <c r="J14" s="134" t="s">
        <v>19</v>
      </c>
      <c r="K14" s="132" t="s">
        <v>3</v>
      </c>
      <c r="L14" s="135" t="s">
        <v>5</v>
      </c>
      <c r="M14" s="134" t="s">
        <v>4</v>
      </c>
      <c r="N14" s="134" t="s">
        <v>6</v>
      </c>
      <c r="O14" s="136" t="s">
        <v>7</v>
      </c>
      <c r="P14" s="137" t="s">
        <v>17</v>
      </c>
      <c r="Q14" s="209" t="s">
        <v>8</v>
      </c>
      <c r="R14" s="106"/>
      <c r="S14" s="273" t="s">
        <v>116</v>
      </c>
      <c r="T14" s="274"/>
      <c r="U14" s="215"/>
      <c r="V14" s="99"/>
      <c r="W14" s="145"/>
      <c r="X14" s="145"/>
      <c r="Y14" s="146" t="s">
        <v>58</v>
      </c>
      <c r="Z14" s="147" t="s">
        <v>51</v>
      </c>
      <c r="AA14" s="148" t="s">
        <v>52</v>
      </c>
      <c r="AB14" s="147" t="s">
        <v>53</v>
      </c>
      <c r="AC14" s="148" t="s">
        <v>54</v>
      </c>
      <c r="AD14" s="147" t="s">
        <v>55</v>
      </c>
      <c r="AE14" s="149" t="s">
        <v>56</v>
      </c>
    </row>
    <row r="15" spans="1:31" ht="17.25" thickBot="1" x14ac:dyDescent="0.35">
      <c r="A15" s="138">
        <v>42596</v>
      </c>
      <c r="B15" s="66"/>
      <c r="C15" s="73" t="str">
        <f>IF(U14="","",Z15*U14)</f>
        <v/>
      </c>
      <c r="D15" s="73"/>
      <c r="E15" s="74" t="str">
        <f>IF(OR(B15="",C15=""),"",B15/C15)</f>
        <v/>
      </c>
      <c r="F15" s="73" t="str">
        <f>IF(OR(B15="",C15=""),"",B15-C15)</f>
        <v/>
      </c>
      <c r="G15" s="207"/>
      <c r="H15" s="74" t="str">
        <f t="shared" ref="H15:H21" si="13">IF(OR(B15="",G15=""),"",B15/G15)</f>
        <v/>
      </c>
      <c r="I15" s="73" t="str">
        <f t="shared" ref="I15:I20" si="14">IF(OR(G15="",B15=""),"",B15-G15)</f>
        <v/>
      </c>
      <c r="J15" s="67"/>
      <c r="K15" s="73" t="str">
        <f t="shared" ref="K15:K22" si="15">IF(OR(B15="",J15=""),"",B15/J15)</f>
        <v/>
      </c>
      <c r="L15" s="67"/>
      <c r="M15" s="83" t="str">
        <f>IF(OR(L15="",J15=""),"",L15/J15)</f>
        <v/>
      </c>
      <c r="N15" s="67"/>
      <c r="O15" s="87" t="str">
        <f>IF(OR(J15="",N15=""),"",J15/N15)</f>
        <v/>
      </c>
      <c r="P15" s="67"/>
      <c r="Q15" s="91" t="str">
        <f>IF(OR(P15="",J15=""),"",P15/J15)</f>
        <v/>
      </c>
      <c r="R15" s="110"/>
      <c r="S15" s="279"/>
      <c r="T15" s="279"/>
      <c r="U15" s="280"/>
      <c r="V15" s="99"/>
      <c r="W15" s="145"/>
      <c r="X15" s="145"/>
      <c r="Y15" s="150" t="s">
        <v>51</v>
      </c>
      <c r="Z15" s="107">
        <v>0.17</v>
      </c>
      <c r="AA15" s="108"/>
      <c r="AB15" s="108"/>
      <c r="AC15" s="108"/>
      <c r="AD15" s="108"/>
      <c r="AE15" s="109"/>
    </row>
    <row r="16" spans="1:31" ht="17.25" thickBot="1" x14ac:dyDescent="0.35">
      <c r="A16" s="138">
        <v>42597</v>
      </c>
      <c r="B16" s="66"/>
      <c r="C16" s="73" t="str">
        <f>IF(OR(U14="",B15=""),"",Z16*U14)</f>
        <v/>
      </c>
      <c r="D16" s="73" t="str">
        <f>IF(OR(C16="",B16&lt;&gt;"",B17&lt;&gt;""),"",AA16*(U14-B22))</f>
        <v/>
      </c>
      <c r="E16" s="76" t="str">
        <f t="shared" ref="E16:E20" si="16">IF(OR(B16="",C16=""),"",B16/C16)</f>
        <v/>
      </c>
      <c r="F16" s="75" t="str">
        <f t="shared" ref="F16:F20" si="17">IF(OR(B16="",C16=""),"",B16-C16)</f>
        <v/>
      </c>
      <c r="G16" s="207"/>
      <c r="H16" s="76" t="str">
        <f t="shared" si="13"/>
        <v/>
      </c>
      <c r="I16" s="75" t="str">
        <f t="shared" si="14"/>
        <v/>
      </c>
      <c r="J16" s="67"/>
      <c r="K16" s="75" t="str">
        <f t="shared" si="15"/>
        <v/>
      </c>
      <c r="L16" s="67"/>
      <c r="M16" s="84" t="str">
        <f t="shared" ref="M16:M22" si="18">IF(OR(L16="",J16=""),"",L16/J16)</f>
        <v/>
      </c>
      <c r="N16" s="67"/>
      <c r="O16" s="88" t="str">
        <f t="shared" ref="O16:O21" si="19">IF(OR(J16="",N16=""),"",J16/N16)</f>
        <v/>
      </c>
      <c r="P16" s="67"/>
      <c r="Q16" s="92" t="str">
        <f t="shared" ref="Q16:Q17" si="20">IF(OR(P16="",J16=""),"",P16/J16)</f>
        <v/>
      </c>
      <c r="R16" s="110"/>
      <c r="S16" s="267" t="s">
        <v>9</v>
      </c>
      <c r="T16" s="267"/>
      <c r="U16" s="268"/>
      <c r="V16" s="99"/>
      <c r="W16" s="145"/>
      <c r="X16" s="145"/>
      <c r="Y16" s="150" t="s">
        <v>52</v>
      </c>
      <c r="Z16" s="111">
        <v>0.1</v>
      </c>
      <c r="AA16" s="112">
        <f>Z16/$AA$31</f>
        <v>0.12048192771084337</v>
      </c>
      <c r="AB16" s="113"/>
      <c r="AC16" s="113"/>
      <c r="AD16" s="113"/>
      <c r="AE16" s="114"/>
    </row>
    <row r="17" spans="1:31" ht="17.25" thickBot="1" x14ac:dyDescent="0.35">
      <c r="A17" s="138">
        <v>42598</v>
      </c>
      <c r="B17" s="66"/>
      <c r="C17" s="73" t="str">
        <f>IF(OR(U14="",B16=""),"",Z17*U14)</f>
        <v/>
      </c>
      <c r="D17" s="73" t="str">
        <f>IF(OR(C17="",B17&lt;&gt;"",B18&lt;&gt;""),"",AB17*(U14-B22))</f>
        <v/>
      </c>
      <c r="E17" s="76" t="str">
        <f t="shared" si="16"/>
        <v/>
      </c>
      <c r="F17" s="75" t="str">
        <f t="shared" si="17"/>
        <v/>
      </c>
      <c r="G17" s="207"/>
      <c r="H17" s="76" t="str">
        <f t="shared" si="13"/>
        <v/>
      </c>
      <c r="I17" s="75" t="str">
        <f t="shared" si="14"/>
        <v/>
      </c>
      <c r="J17" s="67"/>
      <c r="K17" s="75" t="str">
        <f t="shared" si="15"/>
        <v/>
      </c>
      <c r="L17" s="67"/>
      <c r="M17" s="84" t="str">
        <f t="shared" si="18"/>
        <v/>
      </c>
      <c r="N17" s="67"/>
      <c r="O17" s="88" t="str">
        <f t="shared" si="19"/>
        <v/>
      </c>
      <c r="P17" s="67"/>
      <c r="Q17" s="92" t="str">
        <f t="shared" si="20"/>
        <v/>
      </c>
      <c r="R17" s="110"/>
      <c r="S17" s="276" t="s">
        <v>1</v>
      </c>
      <c r="T17" s="272"/>
      <c r="U17" s="68"/>
      <c r="V17" s="99"/>
      <c r="W17" s="145"/>
      <c r="X17" s="145"/>
      <c r="Y17" s="151" t="s">
        <v>53</v>
      </c>
      <c r="Z17" s="111">
        <v>0.1</v>
      </c>
      <c r="AA17" s="112">
        <f t="shared" ref="AA17:AA21" si="21">Z17/$AA$31</f>
        <v>0.12048192771084337</v>
      </c>
      <c r="AB17" s="112">
        <f>AA17/$AB$31</f>
        <v>0.13698630136986303</v>
      </c>
      <c r="AC17" s="113"/>
      <c r="AD17" s="113"/>
      <c r="AE17" s="114"/>
    </row>
    <row r="18" spans="1:31" ht="17.25" thickBot="1" x14ac:dyDescent="0.35">
      <c r="A18" s="139">
        <v>42599</v>
      </c>
      <c r="B18" s="66"/>
      <c r="C18" s="73" t="str">
        <f>IF(OR(U14="",B17=""),"",Z18*U14)</f>
        <v/>
      </c>
      <c r="D18" s="73" t="str">
        <f>IF(OR(C18="",B18&lt;&gt;"",B19&lt;&gt;""),"",AC18*(U14-B22))</f>
        <v/>
      </c>
      <c r="E18" s="76" t="str">
        <f t="shared" si="16"/>
        <v/>
      </c>
      <c r="F18" s="75" t="str">
        <f t="shared" si="17"/>
        <v/>
      </c>
      <c r="G18" s="207"/>
      <c r="H18" s="76" t="str">
        <f t="shared" si="13"/>
        <v/>
      </c>
      <c r="I18" s="75" t="str">
        <f t="shared" si="14"/>
        <v/>
      </c>
      <c r="J18" s="67"/>
      <c r="K18" s="75" t="str">
        <f t="shared" si="15"/>
        <v/>
      </c>
      <c r="L18" s="67"/>
      <c r="M18" s="84" t="str">
        <f t="shared" si="18"/>
        <v/>
      </c>
      <c r="N18" s="67"/>
      <c r="O18" s="88" t="str">
        <f t="shared" si="19"/>
        <v/>
      </c>
      <c r="P18" s="67"/>
      <c r="Q18" s="92" t="str">
        <f>IF(OR(P18="",J18=""),"",P18/J18)</f>
        <v/>
      </c>
      <c r="R18" s="110"/>
      <c r="S18" s="276" t="s">
        <v>10</v>
      </c>
      <c r="T18" s="272"/>
      <c r="U18" s="68"/>
      <c r="V18" s="99"/>
      <c r="W18" s="145"/>
      <c r="X18" s="145"/>
      <c r="Y18" s="152" t="s">
        <v>54</v>
      </c>
      <c r="Z18" s="111">
        <v>0.1</v>
      </c>
      <c r="AA18" s="112">
        <f t="shared" si="21"/>
        <v>0.12048192771084337</v>
      </c>
      <c r="AB18" s="112">
        <f t="shared" ref="AB18:AB21" si="22">AA18/$AB$31</f>
        <v>0.13698630136986303</v>
      </c>
      <c r="AC18" s="112">
        <f>AB18/$AC$31</f>
        <v>0.15873015873015875</v>
      </c>
      <c r="AD18" s="113"/>
      <c r="AE18" s="114"/>
    </row>
    <row r="19" spans="1:31" ht="17.25" thickBot="1" x14ac:dyDescent="0.35">
      <c r="A19" s="140">
        <v>42600</v>
      </c>
      <c r="B19" s="66"/>
      <c r="C19" s="73" t="str">
        <f>IF(OR(U14="",B18=""),"",Z19*U14)</f>
        <v/>
      </c>
      <c r="D19" s="73" t="str">
        <f>IF(OR(C19="",B19&lt;&gt;"",B20&lt;&gt;""),"",AD19*(U14-B22))</f>
        <v/>
      </c>
      <c r="E19" s="76" t="str">
        <f t="shared" si="16"/>
        <v/>
      </c>
      <c r="F19" s="75" t="str">
        <f t="shared" si="17"/>
        <v/>
      </c>
      <c r="G19" s="207"/>
      <c r="H19" s="76" t="str">
        <f t="shared" si="13"/>
        <v/>
      </c>
      <c r="I19" s="75" t="str">
        <f t="shared" si="14"/>
        <v/>
      </c>
      <c r="J19" s="67"/>
      <c r="K19" s="75" t="str">
        <f t="shared" si="15"/>
        <v/>
      </c>
      <c r="L19" s="67"/>
      <c r="M19" s="84" t="str">
        <f t="shared" si="18"/>
        <v/>
      </c>
      <c r="N19" s="67"/>
      <c r="O19" s="88" t="str">
        <f t="shared" si="19"/>
        <v/>
      </c>
      <c r="P19" s="67"/>
      <c r="Q19" s="92" t="str">
        <f>IF(OR(P19="",J19=""),"",P19/J19)</f>
        <v/>
      </c>
      <c r="R19" s="110"/>
      <c r="S19" s="277" t="s">
        <v>11</v>
      </c>
      <c r="T19" s="278"/>
      <c r="U19" s="115" t="str">
        <f>IF(OR(U17="",U18=""),"",U18-U17)</f>
        <v/>
      </c>
      <c r="V19" s="99"/>
      <c r="W19" s="145"/>
      <c r="X19" s="145"/>
      <c r="Y19" s="150" t="s">
        <v>55</v>
      </c>
      <c r="Z19" s="111">
        <v>0.17</v>
      </c>
      <c r="AA19" s="112">
        <f t="shared" si="21"/>
        <v>0.20481927710843373</v>
      </c>
      <c r="AB19" s="112">
        <f t="shared" si="22"/>
        <v>0.23287671232876714</v>
      </c>
      <c r="AC19" s="112">
        <f t="shared" ref="AC19:AC21" si="23">AB19/$AC$31</f>
        <v>0.26984126984126988</v>
      </c>
      <c r="AD19" s="112">
        <f>AC19/$AD$31</f>
        <v>0.32075471698113212</v>
      </c>
      <c r="AE19" s="114"/>
    </row>
    <row r="20" spans="1:31" ht="17.25" thickBot="1" x14ac:dyDescent="0.35">
      <c r="A20" s="140">
        <v>42601</v>
      </c>
      <c r="B20" s="66"/>
      <c r="C20" s="73" t="str">
        <f>IF(OR(U14="",B19=""),"",Z20*U14)</f>
        <v/>
      </c>
      <c r="D20" s="73" t="str">
        <f>IF(OR(C20="",B20&lt;&gt;"",B21&lt;&gt;""),"",AE20*(U14-B22))</f>
        <v/>
      </c>
      <c r="E20" s="76" t="str">
        <f t="shared" si="16"/>
        <v/>
      </c>
      <c r="F20" s="75" t="str">
        <f t="shared" si="17"/>
        <v/>
      </c>
      <c r="G20" s="207"/>
      <c r="H20" s="76" t="str">
        <f t="shared" si="13"/>
        <v/>
      </c>
      <c r="I20" s="75" t="str">
        <f t="shared" si="14"/>
        <v/>
      </c>
      <c r="J20" s="67"/>
      <c r="K20" s="75" t="str">
        <f t="shared" si="15"/>
        <v/>
      </c>
      <c r="L20" s="67"/>
      <c r="M20" s="84" t="str">
        <f t="shared" si="18"/>
        <v/>
      </c>
      <c r="N20" s="67"/>
      <c r="O20" s="88" t="str">
        <f t="shared" si="19"/>
        <v/>
      </c>
      <c r="P20" s="67"/>
      <c r="Q20" s="92" t="str">
        <f t="shared" ref="Q20:Q21" si="24">IF(OR(P20="",J20=""),"",P20/J20)</f>
        <v/>
      </c>
      <c r="R20" s="110"/>
      <c r="S20" s="276" t="s">
        <v>12</v>
      </c>
      <c r="T20" s="272"/>
      <c r="U20" s="116" t="str">
        <f>IF(OR(U17="",U14=""),"",U17/U14)</f>
        <v/>
      </c>
      <c r="V20" s="99"/>
      <c r="W20" s="145"/>
      <c r="X20" s="145"/>
      <c r="Y20" s="151" t="s">
        <v>56</v>
      </c>
      <c r="Z20" s="111">
        <v>0.14000000000000001</v>
      </c>
      <c r="AA20" s="112">
        <f t="shared" si="21"/>
        <v>0.16867469879518071</v>
      </c>
      <c r="AB20" s="112">
        <f t="shared" si="22"/>
        <v>0.19178082191780821</v>
      </c>
      <c r="AC20" s="112">
        <f t="shared" si="23"/>
        <v>0.22222222222222221</v>
      </c>
      <c r="AD20" s="112">
        <f t="shared" ref="AD20:AD21" si="25">AC20/$AD$31</f>
        <v>0.26415094339622641</v>
      </c>
      <c r="AE20" s="117">
        <f>AD20/$AE$31</f>
        <v>0.3888888888888889</v>
      </c>
    </row>
    <row r="21" spans="1:31" ht="17.25" thickBot="1" x14ac:dyDescent="0.35">
      <c r="A21" s="140">
        <v>42602</v>
      </c>
      <c r="B21" s="66"/>
      <c r="C21" s="73" t="str">
        <f>IF(OR(U14="",B20=""),"",Z21*U14)</f>
        <v/>
      </c>
      <c r="D21" s="214" t="str">
        <f>IF(OR(B20="",C21="",B21&lt;&gt;""),"",C21+(C22-B22))</f>
        <v/>
      </c>
      <c r="E21" s="78" t="str">
        <f>IF(OR(B21="",C21=""),"",B21/C21)</f>
        <v/>
      </c>
      <c r="F21" s="77" t="str">
        <f>IF(OR(B21="",C21=""),"",B21-C21)</f>
        <v/>
      </c>
      <c r="G21" s="207"/>
      <c r="H21" s="78" t="str">
        <f t="shared" si="13"/>
        <v/>
      </c>
      <c r="I21" s="77" t="str">
        <f>IF(OR(G21="",B21=""),"",B21-G21)</f>
        <v/>
      </c>
      <c r="J21" s="67"/>
      <c r="K21" s="77" t="str">
        <f t="shared" si="15"/>
        <v/>
      </c>
      <c r="L21" s="67"/>
      <c r="M21" s="85" t="str">
        <f t="shared" si="18"/>
        <v/>
      </c>
      <c r="N21" s="67"/>
      <c r="O21" s="89" t="str">
        <f t="shared" si="19"/>
        <v/>
      </c>
      <c r="P21" s="67"/>
      <c r="Q21" s="93" t="str">
        <f t="shared" si="24"/>
        <v/>
      </c>
      <c r="R21" s="110"/>
      <c r="S21" s="275" t="s">
        <v>13</v>
      </c>
      <c r="T21" s="264"/>
      <c r="U21" s="213" t="str">
        <f>IF(OR(U18="",B22=""),"",U18/B22)</f>
        <v/>
      </c>
      <c r="V21" s="99"/>
      <c r="W21" s="145"/>
      <c r="X21" s="145"/>
      <c r="Y21" s="152" t="s">
        <v>57</v>
      </c>
      <c r="Z21" s="111">
        <v>0.22</v>
      </c>
      <c r="AA21" s="112">
        <f t="shared" si="21"/>
        <v>0.26506024096385539</v>
      </c>
      <c r="AB21" s="112">
        <f t="shared" si="22"/>
        <v>0.30136986301369861</v>
      </c>
      <c r="AC21" s="112">
        <f t="shared" si="23"/>
        <v>0.34920634920634919</v>
      </c>
      <c r="AD21" s="112">
        <f t="shared" si="25"/>
        <v>0.41509433962264147</v>
      </c>
      <c r="AE21" s="117">
        <f>AD21/$AE$31</f>
        <v>0.61111111111111105</v>
      </c>
    </row>
    <row r="22" spans="1:31" ht="17.25" thickBot="1" x14ac:dyDescent="0.35">
      <c r="A22" s="141" t="s">
        <v>20</v>
      </c>
      <c r="B22" s="119" t="str">
        <f>IF(B15="","",SUM(B15:B21))</f>
        <v/>
      </c>
      <c r="C22" s="216" t="str">
        <f>IF(C15="","",SUMIF(B15:B21,"&lt;&gt;"&amp;"",C15:C21))</f>
        <v/>
      </c>
      <c r="D22" s="208"/>
      <c r="E22" s="79" t="str">
        <f>IFERROR(SUM(B15:B21)/SUMIF(B15:B21,"&lt;&gt;"&amp;"",C15:C21),"")</f>
        <v/>
      </c>
      <c r="F22" s="80" t="str">
        <f>IF(OR(C22="",B22=""),"",B22-C22)</f>
        <v/>
      </c>
      <c r="G22" s="82" t="str">
        <f>IF(G15="","",SUM(G15:G21))</f>
        <v/>
      </c>
      <c r="H22" s="79" t="str">
        <f>IFERROR(SUM(B15:B21)/SUMIF(B15:B21,"&lt;&gt;"&amp;"",G15:G21),"")</f>
        <v/>
      </c>
      <c r="I22" s="82" t="str">
        <f>IF(OR(G22="",B22=""),"",B22-G22)</f>
        <v/>
      </c>
      <c r="J22" s="120" t="str">
        <f>IF(J15="","",SUM(J15:J21))</f>
        <v/>
      </c>
      <c r="K22" s="82" t="str">
        <f t="shared" si="15"/>
        <v/>
      </c>
      <c r="L22" s="120" t="str">
        <f>IF(L15="","",SUM(L15:L21))</f>
        <v/>
      </c>
      <c r="M22" s="86" t="str">
        <f t="shared" si="18"/>
        <v/>
      </c>
      <c r="N22" s="120" t="str">
        <f>IF(N15="","",SUM(N15:N21))</f>
        <v/>
      </c>
      <c r="O22" s="90" t="str">
        <f>IF(OR(J22="",N22=""),"",J22/N22)</f>
        <v/>
      </c>
      <c r="P22" s="120" t="str">
        <f>IF(P15="","",SUM(P15:P21))</f>
        <v/>
      </c>
      <c r="Q22" s="211" t="str">
        <f>IF(OR(P22="",J22=""),"",P22/J22)</f>
        <v/>
      </c>
      <c r="R22" s="118"/>
      <c r="S22" s="263" t="s">
        <v>14</v>
      </c>
      <c r="T22" s="264"/>
      <c r="U22" s="69"/>
      <c r="V22" s="99"/>
      <c r="W22" s="145"/>
      <c r="X22" s="145"/>
      <c r="Y22" s="121"/>
      <c r="Z22" s="122">
        <f>SUM(Z15:Z21)</f>
        <v>1</v>
      </c>
      <c r="AA22" s="123">
        <f>SUM(Z16:Z21)</f>
        <v>0.83000000000000007</v>
      </c>
      <c r="AB22" s="123">
        <f>SUM(AA17:AA21)</f>
        <v>0.87951807228915657</v>
      </c>
      <c r="AC22" s="123">
        <f>SUM(AB18:AB21)</f>
        <v>0.86301369863013699</v>
      </c>
      <c r="AD22" s="123">
        <f>SUM(AC19:AC21)</f>
        <v>0.84126984126984128</v>
      </c>
      <c r="AE22" s="124">
        <f>SUM(AD20:AD21)</f>
        <v>0.67924528301886788</v>
      </c>
    </row>
    <row r="23" spans="1:31" ht="51" customHeight="1" thickBot="1" x14ac:dyDescent="0.3">
      <c r="A23" s="158" t="s">
        <v>64</v>
      </c>
      <c r="B23" s="144" t="s">
        <v>0</v>
      </c>
      <c r="C23" s="131" t="s">
        <v>1</v>
      </c>
      <c r="D23" s="133" t="s">
        <v>117</v>
      </c>
      <c r="E23" s="129" t="s">
        <v>62</v>
      </c>
      <c r="F23" s="131" t="s">
        <v>18</v>
      </c>
      <c r="G23" s="132" t="s">
        <v>16</v>
      </c>
      <c r="H23" s="129" t="s">
        <v>2</v>
      </c>
      <c r="I23" s="133" t="s">
        <v>15</v>
      </c>
      <c r="J23" s="134" t="s">
        <v>19</v>
      </c>
      <c r="K23" s="132" t="s">
        <v>3</v>
      </c>
      <c r="L23" s="135" t="s">
        <v>5</v>
      </c>
      <c r="M23" s="134" t="s">
        <v>4</v>
      </c>
      <c r="N23" s="134" t="s">
        <v>6</v>
      </c>
      <c r="O23" s="136" t="s">
        <v>7</v>
      </c>
      <c r="P23" s="137" t="s">
        <v>17</v>
      </c>
      <c r="Q23" s="209" t="s">
        <v>8</v>
      </c>
      <c r="R23" s="106"/>
      <c r="S23" s="265" t="s">
        <v>116</v>
      </c>
      <c r="T23" s="266"/>
      <c r="U23" s="215"/>
      <c r="V23" s="99"/>
      <c r="W23" s="145"/>
      <c r="X23" s="145"/>
      <c r="Y23" s="146" t="s">
        <v>58</v>
      </c>
      <c r="Z23" s="147" t="s">
        <v>51</v>
      </c>
      <c r="AA23" s="148" t="s">
        <v>52</v>
      </c>
      <c r="AB23" s="147" t="s">
        <v>53</v>
      </c>
      <c r="AC23" s="148" t="s">
        <v>54</v>
      </c>
      <c r="AD23" s="147" t="s">
        <v>55</v>
      </c>
      <c r="AE23" s="149" t="s">
        <v>56</v>
      </c>
    </row>
    <row r="24" spans="1:31" ht="17.25" thickBot="1" x14ac:dyDescent="0.35">
      <c r="A24" s="138">
        <v>42596</v>
      </c>
      <c r="B24" s="66"/>
      <c r="C24" s="73" t="str">
        <f>IF(U23="","",Z24*U23)</f>
        <v/>
      </c>
      <c r="D24" s="73"/>
      <c r="E24" s="74" t="str">
        <f>IF(OR(B24="",C24=""),"",B24/C24)</f>
        <v/>
      </c>
      <c r="F24" s="73" t="str">
        <f>IF(OR(B24="",C24=""),"",B24-C24)</f>
        <v/>
      </c>
      <c r="G24" s="207"/>
      <c r="H24" s="74" t="str">
        <f t="shared" ref="H24:H30" si="26">IF(OR(B24="",G24=""),"",B24/G24)</f>
        <v/>
      </c>
      <c r="I24" s="73" t="str">
        <f t="shared" ref="I24:I29" si="27">IF(OR(G24="",B24=""),"",B24-G24)</f>
        <v/>
      </c>
      <c r="J24" s="67"/>
      <c r="K24" s="73" t="str">
        <f t="shared" ref="K24:K31" si="28">IF(OR(B24="",J24=""),"",B24/J24)</f>
        <v/>
      </c>
      <c r="L24" s="67"/>
      <c r="M24" s="83" t="str">
        <f>IF(OR(L24="",J24=""),"",L24/J24)</f>
        <v/>
      </c>
      <c r="N24" s="67"/>
      <c r="O24" s="87" t="str">
        <f>IF(OR(J24="",N24=""),"",J24/N24)</f>
        <v/>
      </c>
      <c r="P24" s="67"/>
      <c r="Q24" s="91" t="str">
        <f>IF(OR(P24="",J24=""),"",P24/J24)</f>
        <v/>
      </c>
      <c r="R24" s="110"/>
      <c r="S24" s="279"/>
      <c r="T24" s="279"/>
      <c r="U24" s="280"/>
      <c r="V24" s="99"/>
      <c r="W24" s="145"/>
      <c r="X24" s="145"/>
      <c r="Y24" s="150" t="s">
        <v>51</v>
      </c>
      <c r="Z24" s="107">
        <v>0.17</v>
      </c>
      <c r="AA24" s="108"/>
      <c r="AB24" s="108"/>
      <c r="AC24" s="108"/>
      <c r="AD24" s="108"/>
      <c r="AE24" s="109"/>
    </row>
    <row r="25" spans="1:31" ht="17.25" thickBot="1" x14ac:dyDescent="0.35">
      <c r="A25" s="138">
        <v>42597</v>
      </c>
      <c r="B25" s="66"/>
      <c r="C25" s="73" t="str">
        <f>IF(OR(U23="",B24=""),"",Z25*U23)</f>
        <v/>
      </c>
      <c r="D25" s="73" t="str">
        <f>IF(OR(C25="",B25&lt;&gt;"",B26&lt;&gt;""),"",AA25*(U23-B31))</f>
        <v/>
      </c>
      <c r="E25" s="76" t="str">
        <f t="shared" ref="E25:E29" si="29">IF(OR(B25="",C25=""),"",B25/C25)</f>
        <v/>
      </c>
      <c r="F25" s="75" t="str">
        <f t="shared" ref="F25:F29" si="30">IF(OR(B25="",C25=""),"",B25-C25)</f>
        <v/>
      </c>
      <c r="G25" s="207"/>
      <c r="H25" s="76" t="str">
        <f t="shared" si="26"/>
        <v/>
      </c>
      <c r="I25" s="75" t="str">
        <f t="shared" si="27"/>
        <v/>
      </c>
      <c r="J25" s="67"/>
      <c r="K25" s="75" t="str">
        <f t="shared" si="28"/>
        <v/>
      </c>
      <c r="L25" s="67"/>
      <c r="M25" s="84" t="str">
        <f t="shared" ref="M25:M31" si="31">IF(OR(L25="",J25=""),"",L25/J25)</f>
        <v/>
      </c>
      <c r="N25" s="67"/>
      <c r="O25" s="88" t="str">
        <f t="shared" ref="O25:O30" si="32">IF(OR(J25="",N25=""),"",J25/N25)</f>
        <v/>
      </c>
      <c r="P25" s="67"/>
      <c r="Q25" s="92" t="str">
        <f t="shared" ref="Q25:Q26" si="33">IF(OR(P25="",J25=""),"",P25/J25)</f>
        <v/>
      </c>
      <c r="R25" s="110"/>
      <c r="S25" s="267" t="s">
        <v>9</v>
      </c>
      <c r="T25" s="267"/>
      <c r="U25" s="268"/>
      <c r="V25" s="99"/>
      <c r="W25" s="145"/>
      <c r="X25" s="145"/>
      <c r="Y25" s="150" t="s">
        <v>52</v>
      </c>
      <c r="Z25" s="111">
        <v>0.1</v>
      </c>
      <c r="AA25" s="112">
        <f>Z25/$AA$31</f>
        <v>0.12048192771084337</v>
      </c>
      <c r="AB25" s="113"/>
      <c r="AC25" s="113"/>
      <c r="AD25" s="113"/>
      <c r="AE25" s="114"/>
    </row>
    <row r="26" spans="1:31" ht="17.25" thickBot="1" x14ac:dyDescent="0.35">
      <c r="A26" s="138">
        <v>42598</v>
      </c>
      <c r="B26" s="66"/>
      <c r="C26" s="73" t="str">
        <f>IF(OR(U23="",B25=""),"",Z26*U23)</f>
        <v/>
      </c>
      <c r="D26" s="73" t="str">
        <f>IF(OR(C26="",B26&lt;&gt;"",B27&lt;&gt;""),"",AB26*(U23-B31))</f>
        <v/>
      </c>
      <c r="E26" s="76" t="str">
        <f t="shared" si="29"/>
        <v/>
      </c>
      <c r="F26" s="75" t="str">
        <f t="shared" si="30"/>
        <v/>
      </c>
      <c r="G26" s="207"/>
      <c r="H26" s="76" t="str">
        <f t="shared" si="26"/>
        <v/>
      </c>
      <c r="I26" s="75" t="str">
        <f t="shared" si="27"/>
        <v/>
      </c>
      <c r="J26" s="67"/>
      <c r="K26" s="75" t="str">
        <f t="shared" si="28"/>
        <v/>
      </c>
      <c r="L26" s="67"/>
      <c r="M26" s="84" t="str">
        <f t="shared" si="31"/>
        <v/>
      </c>
      <c r="N26" s="67"/>
      <c r="O26" s="88" t="str">
        <f t="shared" si="32"/>
        <v/>
      </c>
      <c r="P26" s="67"/>
      <c r="Q26" s="92" t="str">
        <f t="shared" si="33"/>
        <v/>
      </c>
      <c r="R26" s="110"/>
      <c r="S26" s="276" t="s">
        <v>1</v>
      </c>
      <c r="T26" s="272"/>
      <c r="U26" s="68"/>
      <c r="V26" s="99"/>
      <c r="W26" s="145"/>
      <c r="X26" s="145"/>
      <c r="Y26" s="151" t="s">
        <v>53</v>
      </c>
      <c r="Z26" s="111">
        <v>0.1</v>
      </c>
      <c r="AA26" s="112">
        <f t="shared" ref="AA26:AA30" si="34">Z26/$AA$31</f>
        <v>0.12048192771084337</v>
      </c>
      <c r="AB26" s="112">
        <f>AA26/$AB$31</f>
        <v>0.13698630136986303</v>
      </c>
      <c r="AC26" s="113"/>
      <c r="AD26" s="113"/>
      <c r="AE26" s="114"/>
    </row>
    <row r="27" spans="1:31" ht="17.25" thickBot="1" x14ac:dyDescent="0.35">
      <c r="A27" s="139">
        <v>42599</v>
      </c>
      <c r="B27" s="66"/>
      <c r="C27" s="73" t="str">
        <f>IF(OR(U23="",B26=""),"",Z27*U23)</f>
        <v/>
      </c>
      <c r="D27" s="73" t="str">
        <f>IF(OR(C27="",B27&lt;&gt;"",B28&lt;&gt;""),"",AC27*(U23-B31))</f>
        <v/>
      </c>
      <c r="E27" s="76" t="str">
        <f t="shared" si="29"/>
        <v/>
      </c>
      <c r="F27" s="75" t="str">
        <f t="shared" si="30"/>
        <v/>
      </c>
      <c r="G27" s="207"/>
      <c r="H27" s="76" t="str">
        <f t="shared" si="26"/>
        <v/>
      </c>
      <c r="I27" s="75" t="str">
        <f t="shared" si="27"/>
        <v/>
      </c>
      <c r="J27" s="67"/>
      <c r="K27" s="75" t="str">
        <f t="shared" si="28"/>
        <v/>
      </c>
      <c r="L27" s="67"/>
      <c r="M27" s="84" t="str">
        <f t="shared" si="31"/>
        <v/>
      </c>
      <c r="N27" s="67"/>
      <c r="O27" s="88" t="str">
        <f t="shared" si="32"/>
        <v/>
      </c>
      <c r="P27" s="67"/>
      <c r="Q27" s="92" t="str">
        <f>IF(OR(P27="",J27=""),"",P27/J27)</f>
        <v/>
      </c>
      <c r="R27" s="110"/>
      <c r="S27" s="276" t="s">
        <v>10</v>
      </c>
      <c r="T27" s="272"/>
      <c r="U27" s="68"/>
      <c r="V27" s="99"/>
      <c r="W27" s="145"/>
      <c r="X27" s="145"/>
      <c r="Y27" s="152" t="s">
        <v>54</v>
      </c>
      <c r="Z27" s="111">
        <v>0.1</v>
      </c>
      <c r="AA27" s="112">
        <f t="shared" si="34"/>
        <v>0.12048192771084337</v>
      </c>
      <c r="AB27" s="112">
        <f t="shared" ref="AB27:AB30" si="35">AA27/$AB$31</f>
        <v>0.13698630136986303</v>
      </c>
      <c r="AC27" s="112">
        <f>AB27/$AC$31</f>
        <v>0.15873015873015875</v>
      </c>
      <c r="AD27" s="113"/>
      <c r="AE27" s="114"/>
    </row>
    <row r="28" spans="1:31" ht="17.25" thickBot="1" x14ac:dyDescent="0.35">
      <c r="A28" s="140">
        <v>42600</v>
      </c>
      <c r="B28" s="66"/>
      <c r="C28" s="73" t="str">
        <f>IF(OR(U23="",B27=""),"",Z28*U23)</f>
        <v/>
      </c>
      <c r="D28" s="73" t="str">
        <f>IF(OR(C28="",B28&lt;&gt;"",B29&lt;&gt;""),"",AD28*(U23-B31))</f>
        <v/>
      </c>
      <c r="E28" s="76" t="str">
        <f t="shared" si="29"/>
        <v/>
      </c>
      <c r="F28" s="75" t="str">
        <f t="shared" si="30"/>
        <v/>
      </c>
      <c r="G28" s="207"/>
      <c r="H28" s="76" t="str">
        <f t="shared" si="26"/>
        <v/>
      </c>
      <c r="I28" s="75" t="str">
        <f t="shared" si="27"/>
        <v/>
      </c>
      <c r="J28" s="67"/>
      <c r="K28" s="75" t="str">
        <f t="shared" si="28"/>
        <v/>
      </c>
      <c r="L28" s="67"/>
      <c r="M28" s="84" t="str">
        <f t="shared" si="31"/>
        <v/>
      </c>
      <c r="N28" s="67"/>
      <c r="O28" s="88" t="str">
        <f t="shared" si="32"/>
        <v/>
      </c>
      <c r="P28" s="67"/>
      <c r="Q28" s="92" t="str">
        <f>IF(OR(P28="",J28=""),"",P28/J28)</f>
        <v/>
      </c>
      <c r="R28" s="110"/>
      <c r="S28" s="277" t="s">
        <v>11</v>
      </c>
      <c r="T28" s="278"/>
      <c r="U28" s="115" t="str">
        <f>IF(OR(U26="",U27=""),"",U27-U26)</f>
        <v/>
      </c>
      <c r="V28" s="99"/>
      <c r="W28" s="145"/>
      <c r="X28" s="145"/>
      <c r="Y28" s="150" t="s">
        <v>55</v>
      </c>
      <c r="Z28" s="111">
        <v>0.17</v>
      </c>
      <c r="AA28" s="112">
        <f t="shared" si="34"/>
        <v>0.20481927710843373</v>
      </c>
      <c r="AB28" s="112">
        <f t="shared" si="35"/>
        <v>0.23287671232876714</v>
      </c>
      <c r="AC28" s="112">
        <f t="shared" ref="AC28:AC30" si="36">AB28/$AC$31</f>
        <v>0.26984126984126988</v>
      </c>
      <c r="AD28" s="112">
        <f>AC28/$AD$31</f>
        <v>0.32075471698113212</v>
      </c>
      <c r="AE28" s="114"/>
    </row>
    <row r="29" spans="1:31" ht="17.25" thickBot="1" x14ac:dyDescent="0.35">
      <c r="A29" s="140">
        <v>42601</v>
      </c>
      <c r="B29" s="66"/>
      <c r="C29" s="73" t="str">
        <f>IF(OR(U23="",B28=""),"",Z29*U23)</f>
        <v/>
      </c>
      <c r="D29" s="73" t="str">
        <f>IF(OR(C29="",B29&lt;&gt;"",B30&lt;&gt;""),"",AE29*(U23-B31))</f>
        <v/>
      </c>
      <c r="E29" s="76" t="str">
        <f t="shared" si="29"/>
        <v/>
      </c>
      <c r="F29" s="75" t="str">
        <f t="shared" si="30"/>
        <v/>
      </c>
      <c r="G29" s="207"/>
      <c r="H29" s="76" t="str">
        <f t="shared" si="26"/>
        <v/>
      </c>
      <c r="I29" s="75" t="str">
        <f t="shared" si="27"/>
        <v/>
      </c>
      <c r="J29" s="67"/>
      <c r="K29" s="75" t="str">
        <f t="shared" si="28"/>
        <v/>
      </c>
      <c r="L29" s="67"/>
      <c r="M29" s="84" t="str">
        <f t="shared" si="31"/>
        <v/>
      </c>
      <c r="N29" s="67"/>
      <c r="O29" s="88" t="str">
        <f t="shared" si="32"/>
        <v/>
      </c>
      <c r="P29" s="67"/>
      <c r="Q29" s="92" t="str">
        <f t="shared" ref="Q29:Q30" si="37">IF(OR(P29="",J29=""),"",P29/J29)</f>
        <v/>
      </c>
      <c r="R29" s="110"/>
      <c r="S29" s="276" t="s">
        <v>12</v>
      </c>
      <c r="T29" s="272"/>
      <c r="U29" s="116" t="str">
        <f>IF(OR(U26="",U23=""),"",U26/U23)</f>
        <v/>
      </c>
      <c r="V29" s="99"/>
      <c r="W29" s="145"/>
      <c r="X29" s="145"/>
      <c r="Y29" s="151" t="s">
        <v>56</v>
      </c>
      <c r="Z29" s="111">
        <v>0.14000000000000001</v>
      </c>
      <c r="AA29" s="112">
        <f t="shared" si="34"/>
        <v>0.16867469879518071</v>
      </c>
      <c r="AB29" s="112">
        <f t="shared" si="35"/>
        <v>0.19178082191780821</v>
      </c>
      <c r="AC29" s="112">
        <f t="shared" si="36"/>
        <v>0.22222222222222221</v>
      </c>
      <c r="AD29" s="112">
        <f t="shared" ref="AD29:AD30" si="38">AC29/$AD$31</f>
        <v>0.26415094339622641</v>
      </c>
      <c r="AE29" s="117">
        <f>AD29/$AE$31</f>
        <v>0.3888888888888889</v>
      </c>
    </row>
    <row r="30" spans="1:31" ht="17.25" thickBot="1" x14ac:dyDescent="0.35">
      <c r="A30" s="140">
        <v>42602</v>
      </c>
      <c r="B30" s="66"/>
      <c r="C30" s="73" t="str">
        <f>IF(OR(U23="",B29=""),"",Z30*U23)</f>
        <v/>
      </c>
      <c r="D30" s="214" t="str">
        <f>IF(OR(B29="",C30="",B30&lt;&gt;""),"",C30+(C31-B31))</f>
        <v/>
      </c>
      <c r="E30" s="78" t="str">
        <f>IF(OR(B30="",C30=""),"",B30/C30)</f>
        <v/>
      </c>
      <c r="F30" s="77" t="str">
        <f>IF(OR(B30="",C30=""),"",B30-C30)</f>
        <v/>
      </c>
      <c r="G30" s="207"/>
      <c r="H30" s="78" t="str">
        <f t="shared" si="26"/>
        <v/>
      </c>
      <c r="I30" s="77" t="str">
        <f>IF(OR(G30="",B30=""),"",B30-G30)</f>
        <v/>
      </c>
      <c r="J30" s="67"/>
      <c r="K30" s="77" t="str">
        <f t="shared" si="28"/>
        <v/>
      </c>
      <c r="L30" s="67"/>
      <c r="M30" s="85" t="str">
        <f t="shared" si="31"/>
        <v/>
      </c>
      <c r="N30" s="67"/>
      <c r="O30" s="89" t="str">
        <f t="shared" si="32"/>
        <v/>
      </c>
      <c r="P30" s="67"/>
      <c r="Q30" s="93" t="str">
        <f t="shared" si="37"/>
        <v/>
      </c>
      <c r="R30" s="110"/>
      <c r="S30" s="275" t="s">
        <v>13</v>
      </c>
      <c r="T30" s="264"/>
      <c r="U30" s="213" t="str">
        <f>IF(OR(U27="",B31=""),"",U27/B31)</f>
        <v/>
      </c>
      <c r="V30" s="99"/>
      <c r="W30" s="145"/>
      <c r="X30" s="145"/>
      <c r="Y30" s="152" t="s">
        <v>57</v>
      </c>
      <c r="Z30" s="111">
        <v>0.22</v>
      </c>
      <c r="AA30" s="112">
        <f t="shared" si="34"/>
        <v>0.26506024096385539</v>
      </c>
      <c r="AB30" s="112">
        <f t="shared" si="35"/>
        <v>0.30136986301369861</v>
      </c>
      <c r="AC30" s="112">
        <f t="shared" si="36"/>
        <v>0.34920634920634919</v>
      </c>
      <c r="AD30" s="112">
        <f t="shared" si="38"/>
        <v>0.41509433962264147</v>
      </c>
      <c r="AE30" s="117">
        <f>AD30/$AE$31</f>
        <v>0.61111111111111105</v>
      </c>
    </row>
    <row r="31" spans="1:31" ht="21" customHeight="1" thickBot="1" x14ac:dyDescent="0.35">
      <c r="A31" s="141" t="s">
        <v>20</v>
      </c>
      <c r="B31" s="119" t="str">
        <f>IF(B24="","",SUM(B24:B30))</f>
        <v/>
      </c>
      <c r="C31" s="216" t="str">
        <f>IF(C24="","",SUMIF(B24:B30,"&lt;&gt;"&amp;"",C24:C30))</f>
        <v/>
      </c>
      <c r="D31" s="208"/>
      <c r="E31" s="79" t="str">
        <f>IFERROR(SUM(B24:B30)/SUMIF(B24:B30,"&lt;&gt;"&amp;"",C24:C30),"")</f>
        <v/>
      </c>
      <c r="F31" s="80" t="str">
        <f>IF(OR(C31="",B31=""),"",B31-C31)</f>
        <v/>
      </c>
      <c r="G31" s="82" t="str">
        <f>IF(G24="","",SUM(G24:G30))</f>
        <v/>
      </c>
      <c r="H31" s="79" t="str">
        <f>IFERROR(SUM(B24:B30)/SUMIF(B24:B30,"&lt;&gt;"&amp;"",G24:G30),"")</f>
        <v/>
      </c>
      <c r="I31" s="82" t="str">
        <f>IF(OR(G31="",B31=""),"",B31-G31)</f>
        <v/>
      </c>
      <c r="J31" s="120" t="str">
        <f>IF(J24="","",SUM(J24:J30))</f>
        <v/>
      </c>
      <c r="K31" s="82" t="str">
        <f t="shared" si="28"/>
        <v/>
      </c>
      <c r="L31" s="120" t="str">
        <f>IF(L24="","",SUM(L24:L30))</f>
        <v/>
      </c>
      <c r="M31" s="86" t="str">
        <f t="shared" si="31"/>
        <v/>
      </c>
      <c r="N31" s="120" t="str">
        <f>IF(N24="","",SUM(N24:N30))</f>
        <v/>
      </c>
      <c r="O31" s="90" t="str">
        <f>IF(OR(J31="",N31=""),"",J31/N31)</f>
        <v/>
      </c>
      <c r="P31" s="120" t="str">
        <f>IF(P24="","",SUM(P24:P30))</f>
        <v/>
      </c>
      <c r="Q31" s="211" t="str">
        <f>IF(OR(P31="",J31=""),"",P31/J31)</f>
        <v/>
      </c>
      <c r="R31" s="118"/>
      <c r="S31" s="271" t="s">
        <v>14</v>
      </c>
      <c r="T31" s="272"/>
      <c r="U31" s="69"/>
      <c r="V31" s="99"/>
      <c r="W31" s="145"/>
      <c r="X31" s="145"/>
      <c r="Y31" s="121"/>
      <c r="Z31" s="122">
        <f>SUM(Z24:Z30)</f>
        <v>1</v>
      </c>
      <c r="AA31" s="123">
        <f>SUM(Z25:Z30)</f>
        <v>0.83000000000000007</v>
      </c>
      <c r="AB31" s="123">
        <f>SUM(AA26:AA30)</f>
        <v>0.87951807228915657</v>
      </c>
      <c r="AC31" s="123">
        <f>SUM(AB27:AB30)</f>
        <v>0.86301369863013699</v>
      </c>
      <c r="AD31" s="123">
        <f>SUM(AC28:AC30)</f>
        <v>0.84126984126984128</v>
      </c>
      <c r="AE31" s="124">
        <f>SUM(AD29:AD30)</f>
        <v>0.67924528301886788</v>
      </c>
    </row>
    <row r="32" spans="1:31" ht="51" customHeight="1" thickBot="1" x14ac:dyDescent="0.3">
      <c r="A32" s="158" t="s">
        <v>67</v>
      </c>
      <c r="B32" s="144" t="s">
        <v>0</v>
      </c>
      <c r="C32" s="131" t="s">
        <v>1</v>
      </c>
      <c r="D32" s="133" t="s">
        <v>117</v>
      </c>
      <c r="E32" s="129" t="s">
        <v>62</v>
      </c>
      <c r="F32" s="131" t="s">
        <v>18</v>
      </c>
      <c r="G32" s="132" t="s">
        <v>16</v>
      </c>
      <c r="H32" s="129" t="s">
        <v>2</v>
      </c>
      <c r="I32" s="133" t="s">
        <v>15</v>
      </c>
      <c r="J32" s="134" t="s">
        <v>19</v>
      </c>
      <c r="K32" s="132" t="s">
        <v>3</v>
      </c>
      <c r="L32" s="135" t="s">
        <v>5</v>
      </c>
      <c r="M32" s="134" t="s">
        <v>4</v>
      </c>
      <c r="N32" s="134" t="s">
        <v>6</v>
      </c>
      <c r="O32" s="136" t="s">
        <v>7</v>
      </c>
      <c r="P32" s="137" t="s">
        <v>17</v>
      </c>
      <c r="Q32" s="209" t="s">
        <v>8</v>
      </c>
      <c r="R32" s="106"/>
      <c r="S32" s="273" t="s">
        <v>116</v>
      </c>
      <c r="T32" s="274"/>
      <c r="U32" s="215"/>
      <c r="V32" s="99"/>
      <c r="W32" s="145"/>
      <c r="X32" s="145"/>
      <c r="Y32" s="146" t="s">
        <v>58</v>
      </c>
      <c r="Z32" s="147" t="s">
        <v>51</v>
      </c>
      <c r="AA32" s="148" t="s">
        <v>52</v>
      </c>
      <c r="AB32" s="147" t="s">
        <v>53</v>
      </c>
      <c r="AC32" s="148" t="s">
        <v>54</v>
      </c>
      <c r="AD32" s="147" t="s">
        <v>55</v>
      </c>
      <c r="AE32" s="149" t="s">
        <v>56</v>
      </c>
    </row>
    <row r="33" spans="1:31" ht="17.25" thickBot="1" x14ac:dyDescent="0.35">
      <c r="A33" s="138">
        <v>42603</v>
      </c>
      <c r="B33" s="66"/>
      <c r="C33" s="73" t="str">
        <f>IF(U32="","",Z33*U32)</f>
        <v/>
      </c>
      <c r="D33" s="73"/>
      <c r="E33" s="74" t="str">
        <f>IF(OR(B33="",C33=""),"",B33/C33)</f>
        <v/>
      </c>
      <c r="F33" s="73" t="str">
        <f>IF(OR(B33="",C33=""),"",B33-C33)</f>
        <v/>
      </c>
      <c r="G33" s="207"/>
      <c r="H33" s="74" t="str">
        <f t="shared" ref="H33:H39" si="39">IF(OR(B33="",G33=""),"",B33/G33)</f>
        <v/>
      </c>
      <c r="I33" s="73" t="str">
        <f t="shared" ref="I33:I38" si="40">IF(OR(G33="",B33=""),"",B33-G33)</f>
        <v/>
      </c>
      <c r="J33" s="67"/>
      <c r="K33" s="73" t="str">
        <f t="shared" ref="K33:K40" si="41">IF(OR(B33="",J33=""),"",B33/J33)</f>
        <v/>
      </c>
      <c r="L33" s="67"/>
      <c r="M33" s="83" t="str">
        <f>IF(OR(L33="",J33=""),"",L33/J33)</f>
        <v/>
      </c>
      <c r="N33" s="67"/>
      <c r="O33" s="87" t="str">
        <f>IF(OR(J33="",N33=""),"",J33/N33)</f>
        <v/>
      </c>
      <c r="P33" s="67"/>
      <c r="Q33" s="91" t="str">
        <f>IF(OR(P33="",J33=""),"",P33/J33)</f>
        <v/>
      </c>
      <c r="R33" s="110"/>
      <c r="S33" s="279"/>
      <c r="T33" s="279"/>
      <c r="U33" s="280"/>
      <c r="V33" s="99"/>
      <c r="W33" s="145"/>
      <c r="X33" s="145"/>
      <c r="Y33" s="150" t="s">
        <v>51</v>
      </c>
      <c r="Z33" s="107">
        <v>0.17</v>
      </c>
      <c r="AA33" s="108"/>
      <c r="AB33" s="108"/>
      <c r="AC33" s="108"/>
      <c r="AD33" s="108"/>
      <c r="AE33" s="109"/>
    </row>
    <row r="34" spans="1:31" ht="17.25" thickBot="1" x14ac:dyDescent="0.35">
      <c r="A34" s="138">
        <v>42604</v>
      </c>
      <c r="B34" s="66"/>
      <c r="C34" s="73" t="str">
        <f>IF(OR(U32="",B33=""),"",Z34*U32)</f>
        <v/>
      </c>
      <c r="D34" s="73" t="str">
        <f>IF(OR(C34="",B34&lt;&gt;"",B35&lt;&gt;""),"",AA34*(U32-B40))</f>
        <v/>
      </c>
      <c r="E34" s="76" t="str">
        <f t="shared" ref="E34:E38" si="42">IF(OR(B34="",C34=""),"",B34/C34)</f>
        <v/>
      </c>
      <c r="F34" s="75" t="str">
        <f t="shared" ref="F34:F38" si="43">IF(OR(B34="",C34=""),"",B34-C34)</f>
        <v/>
      </c>
      <c r="G34" s="207"/>
      <c r="H34" s="76" t="str">
        <f t="shared" si="39"/>
        <v/>
      </c>
      <c r="I34" s="75" t="str">
        <f t="shared" si="40"/>
        <v/>
      </c>
      <c r="J34" s="67"/>
      <c r="K34" s="75" t="str">
        <f t="shared" si="41"/>
        <v/>
      </c>
      <c r="L34" s="67"/>
      <c r="M34" s="84" t="str">
        <f t="shared" ref="M34:M40" si="44">IF(OR(L34="",J34=""),"",L34/J34)</f>
        <v/>
      </c>
      <c r="N34" s="67"/>
      <c r="O34" s="88" t="str">
        <f t="shared" ref="O34:O39" si="45">IF(OR(J34="",N34=""),"",J34/N34)</f>
        <v/>
      </c>
      <c r="P34" s="67"/>
      <c r="Q34" s="92" t="str">
        <f t="shared" ref="Q34:Q35" si="46">IF(OR(P34="",J34=""),"",P34/J34)</f>
        <v/>
      </c>
      <c r="R34" s="110"/>
      <c r="S34" s="267" t="s">
        <v>9</v>
      </c>
      <c r="T34" s="267"/>
      <c r="U34" s="268"/>
      <c r="V34" s="99"/>
      <c r="W34" s="145"/>
      <c r="X34" s="145"/>
      <c r="Y34" s="150" t="s">
        <v>52</v>
      </c>
      <c r="Z34" s="111">
        <v>0.1</v>
      </c>
      <c r="AA34" s="112">
        <f t="shared" ref="AA34:AA39" si="47">Z34/$AA$31</f>
        <v>0.12048192771084337</v>
      </c>
      <c r="AB34" s="113"/>
      <c r="AC34" s="113"/>
      <c r="AD34" s="113"/>
      <c r="AE34" s="114"/>
    </row>
    <row r="35" spans="1:31" ht="17.25" thickBot="1" x14ac:dyDescent="0.35">
      <c r="A35" s="138">
        <v>42605</v>
      </c>
      <c r="B35" s="66"/>
      <c r="C35" s="73" t="str">
        <f>IF(OR(U32="",B34=""),"",Z35*U32)</f>
        <v/>
      </c>
      <c r="D35" s="73" t="str">
        <f>IF(OR(C35="",B35&lt;&gt;"",B36&lt;&gt;""),"",AB35*(U32-B40))</f>
        <v/>
      </c>
      <c r="E35" s="76" t="str">
        <f t="shared" si="42"/>
        <v/>
      </c>
      <c r="F35" s="75" t="str">
        <f t="shared" si="43"/>
        <v/>
      </c>
      <c r="G35" s="207"/>
      <c r="H35" s="76" t="str">
        <f t="shared" si="39"/>
        <v/>
      </c>
      <c r="I35" s="75" t="str">
        <f t="shared" si="40"/>
        <v/>
      </c>
      <c r="J35" s="67"/>
      <c r="K35" s="75" t="str">
        <f t="shared" si="41"/>
        <v/>
      </c>
      <c r="L35" s="67"/>
      <c r="M35" s="84" t="str">
        <f t="shared" si="44"/>
        <v/>
      </c>
      <c r="N35" s="67"/>
      <c r="O35" s="88" t="str">
        <f t="shared" si="45"/>
        <v/>
      </c>
      <c r="P35" s="67"/>
      <c r="Q35" s="92" t="str">
        <f t="shared" si="46"/>
        <v/>
      </c>
      <c r="R35" s="110"/>
      <c r="S35" s="276" t="s">
        <v>1</v>
      </c>
      <c r="T35" s="272"/>
      <c r="U35" s="68"/>
      <c r="V35" s="99"/>
      <c r="W35" s="145"/>
      <c r="X35" s="145"/>
      <c r="Y35" s="151" t="s">
        <v>53</v>
      </c>
      <c r="Z35" s="111">
        <v>0.1</v>
      </c>
      <c r="AA35" s="112">
        <f t="shared" si="47"/>
        <v>0.12048192771084337</v>
      </c>
      <c r="AB35" s="112">
        <f>AA35/$AB$31</f>
        <v>0.13698630136986303</v>
      </c>
      <c r="AC35" s="113"/>
      <c r="AD35" s="113"/>
      <c r="AE35" s="114"/>
    </row>
    <row r="36" spans="1:31" ht="17.25" thickBot="1" x14ac:dyDescent="0.35">
      <c r="A36" s="139">
        <v>42606</v>
      </c>
      <c r="B36" s="66"/>
      <c r="C36" s="73" t="str">
        <f>IF(OR(U32="",B35=""),"",Z36*U32)</f>
        <v/>
      </c>
      <c r="D36" s="73" t="str">
        <f>IF(OR(C36="",B36&lt;&gt;"",B37&lt;&gt;""),"",AC36*(U32-B40))</f>
        <v/>
      </c>
      <c r="E36" s="76" t="str">
        <f t="shared" si="42"/>
        <v/>
      </c>
      <c r="F36" s="75" t="str">
        <f t="shared" si="43"/>
        <v/>
      </c>
      <c r="G36" s="207"/>
      <c r="H36" s="76" t="str">
        <f t="shared" si="39"/>
        <v/>
      </c>
      <c r="I36" s="75" t="str">
        <f t="shared" si="40"/>
        <v/>
      </c>
      <c r="J36" s="67"/>
      <c r="K36" s="75" t="str">
        <f t="shared" si="41"/>
        <v/>
      </c>
      <c r="L36" s="67"/>
      <c r="M36" s="84" t="str">
        <f t="shared" si="44"/>
        <v/>
      </c>
      <c r="N36" s="67"/>
      <c r="O36" s="88" t="str">
        <f t="shared" si="45"/>
        <v/>
      </c>
      <c r="P36" s="67"/>
      <c r="Q36" s="92" t="str">
        <f>IF(OR(P36="",J36=""),"",P36/J36)</f>
        <v/>
      </c>
      <c r="R36" s="110"/>
      <c r="S36" s="276" t="s">
        <v>10</v>
      </c>
      <c r="T36" s="272"/>
      <c r="U36" s="68"/>
      <c r="V36" s="99"/>
      <c r="W36" s="145"/>
      <c r="X36" s="145"/>
      <c r="Y36" s="152" t="s">
        <v>54</v>
      </c>
      <c r="Z36" s="111">
        <v>0.1</v>
      </c>
      <c r="AA36" s="112">
        <f t="shared" si="47"/>
        <v>0.12048192771084337</v>
      </c>
      <c r="AB36" s="112">
        <f>AA36/$AB$31</f>
        <v>0.13698630136986303</v>
      </c>
      <c r="AC36" s="112">
        <f>AB36/$AC$31</f>
        <v>0.15873015873015875</v>
      </c>
      <c r="AD36" s="113"/>
      <c r="AE36" s="114"/>
    </row>
    <row r="37" spans="1:31" ht="17.25" thickBot="1" x14ac:dyDescent="0.35">
      <c r="A37" s="140">
        <v>42607</v>
      </c>
      <c r="B37" s="66"/>
      <c r="C37" s="73" t="str">
        <f>IF(OR(U32="",B36=""),"",Z37*U32)</f>
        <v/>
      </c>
      <c r="D37" s="73" t="str">
        <f>IF(OR(C37="",B37&lt;&gt;"",B38&lt;&gt;""),"",AD37*(U32-B40))</f>
        <v/>
      </c>
      <c r="E37" s="76" t="str">
        <f t="shared" si="42"/>
        <v/>
      </c>
      <c r="F37" s="75" t="str">
        <f t="shared" si="43"/>
        <v/>
      </c>
      <c r="G37" s="207"/>
      <c r="H37" s="76" t="str">
        <f t="shared" si="39"/>
        <v/>
      </c>
      <c r="I37" s="75" t="str">
        <f t="shared" si="40"/>
        <v/>
      </c>
      <c r="J37" s="67"/>
      <c r="K37" s="75" t="str">
        <f t="shared" si="41"/>
        <v/>
      </c>
      <c r="L37" s="67"/>
      <c r="M37" s="84" t="str">
        <f t="shared" si="44"/>
        <v/>
      </c>
      <c r="N37" s="67"/>
      <c r="O37" s="88" t="str">
        <f t="shared" si="45"/>
        <v/>
      </c>
      <c r="P37" s="67"/>
      <c r="Q37" s="92" t="str">
        <f>IF(OR(P37="",J37=""),"",P37/J37)</f>
        <v/>
      </c>
      <c r="R37" s="110"/>
      <c r="S37" s="277" t="s">
        <v>11</v>
      </c>
      <c r="T37" s="278"/>
      <c r="U37" s="115" t="str">
        <f>IF(OR(U35="",U36=""),"",U36-U35)</f>
        <v/>
      </c>
      <c r="V37" s="99"/>
      <c r="W37" s="145"/>
      <c r="X37" s="145"/>
      <c r="Y37" s="150" t="s">
        <v>55</v>
      </c>
      <c r="Z37" s="111">
        <v>0.17</v>
      </c>
      <c r="AA37" s="112">
        <f t="shared" si="47"/>
        <v>0.20481927710843373</v>
      </c>
      <c r="AB37" s="112">
        <f>AA37/$AB$31</f>
        <v>0.23287671232876714</v>
      </c>
      <c r="AC37" s="112">
        <f>AB37/$AC$31</f>
        <v>0.26984126984126988</v>
      </c>
      <c r="AD37" s="112">
        <f>AC37/$AD$31</f>
        <v>0.32075471698113212</v>
      </c>
      <c r="AE37" s="114"/>
    </row>
    <row r="38" spans="1:31" ht="17.25" thickBot="1" x14ac:dyDescent="0.35">
      <c r="A38" s="140">
        <v>42608</v>
      </c>
      <c r="B38" s="66"/>
      <c r="C38" s="73" t="str">
        <f>IF(OR(U32="",B37=""),"",Z38*U32)</f>
        <v/>
      </c>
      <c r="D38" s="73" t="str">
        <f>IF(OR(C38="",B38&lt;&gt;"",B39&lt;&gt;""),"",AE38*(U32-B40))</f>
        <v/>
      </c>
      <c r="E38" s="76" t="str">
        <f t="shared" si="42"/>
        <v/>
      </c>
      <c r="F38" s="75" t="str">
        <f t="shared" si="43"/>
        <v/>
      </c>
      <c r="G38" s="207"/>
      <c r="H38" s="76" t="str">
        <f t="shared" si="39"/>
        <v/>
      </c>
      <c r="I38" s="75" t="str">
        <f t="shared" si="40"/>
        <v/>
      </c>
      <c r="J38" s="67"/>
      <c r="K38" s="75" t="str">
        <f t="shared" si="41"/>
        <v/>
      </c>
      <c r="L38" s="67"/>
      <c r="M38" s="84" t="str">
        <f t="shared" si="44"/>
        <v/>
      </c>
      <c r="N38" s="67"/>
      <c r="O38" s="88" t="str">
        <f t="shared" si="45"/>
        <v/>
      </c>
      <c r="P38" s="67"/>
      <c r="Q38" s="92" t="str">
        <f t="shared" ref="Q38:Q39" si="48">IF(OR(P38="",J38=""),"",P38/J38)</f>
        <v/>
      </c>
      <c r="R38" s="110"/>
      <c r="S38" s="276" t="s">
        <v>12</v>
      </c>
      <c r="T38" s="272"/>
      <c r="U38" s="116" t="str">
        <f>IF(OR(U35="",U32=""),"",U35/U32)</f>
        <v/>
      </c>
      <c r="V38" s="99"/>
      <c r="W38" s="145"/>
      <c r="X38" s="145"/>
      <c r="Y38" s="151" t="s">
        <v>56</v>
      </c>
      <c r="Z38" s="111">
        <v>0.14000000000000001</v>
      </c>
      <c r="AA38" s="112">
        <f t="shared" si="47"/>
        <v>0.16867469879518071</v>
      </c>
      <c r="AB38" s="112">
        <f>AA38/$AB$31</f>
        <v>0.19178082191780821</v>
      </c>
      <c r="AC38" s="112">
        <f>AB38/$AC$31</f>
        <v>0.22222222222222221</v>
      </c>
      <c r="AD38" s="112">
        <f>AC38/$AD$31</f>
        <v>0.26415094339622641</v>
      </c>
      <c r="AE38" s="117">
        <f>AD38/$AE$31</f>
        <v>0.3888888888888889</v>
      </c>
    </row>
    <row r="39" spans="1:31" ht="17.25" thickBot="1" x14ac:dyDescent="0.35">
      <c r="A39" s="140">
        <v>42609</v>
      </c>
      <c r="B39" s="66"/>
      <c r="C39" s="73" t="str">
        <f>IF(OR(U32="",B38=""),"",Z39*U32)</f>
        <v/>
      </c>
      <c r="D39" s="214" t="str">
        <f>IF(OR(B38="",C39="",B39&lt;&gt;""),"",C39+(C40-B40))</f>
        <v/>
      </c>
      <c r="E39" s="78" t="str">
        <f>IF(OR(B39="",C39=""),"",B39/C39)</f>
        <v/>
      </c>
      <c r="F39" s="77" t="str">
        <f>IF(OR(B39="",C39=""),"",B39-C39)</f>
        <v/>
      </c>
      <c r="G39" s="207"/>
      <c r="H39" s="78" t="str">
        <f t="shared" si="39"/>
        <v/>
      </c>
      <c r="I39" s="77" t="str">
        <f>IF(OR(G39="",B39=""),"",B39-G39)</f>
        <v/>
      </c>
      <c r="J39" s="67"/>
      <c r="K39" s="77" t="str">
        <f t="shared" si="41"/>
        <v/>
      </c>
      <c r="L39" s="67"/>
      <c r="M39" s="85" t="str">
        <f t="shared" si="44"/>
        <v/>
      </c>
      <c r="N39" s="67"/>
      <c r="O39" s="89" t="str">
        <f t="shared" si="45"/>
        <v/>
      </c>
      <c r="P39" s="67"/>
      <c r="Q39" s="93" t="str">
        <f t="shared" si="48"/>
        <v/>
      </c>
      <c r="R39" s="110"/>
      <c r="S39" s="275" t="s">
        <v>13</v>
      </c>
      <c r="T39" s="264"/>
      <c r="U39" s="213" t="str">
        <f>IF(OR(U36="",B40=""),"",U36/B40)</f>
        <v/>
      </c>
      <c r="V39" s="99"/>
      <c r="W39" s="145"/>
      <c r="X39" s="145"/>
      <c r="Y39" s="152" t="s">
        <v>57</v>
      </c>
      <c r="Z39" s="111">
        <v>0.22</v>
      </c>
      <c r="AA39" s="112">
        <f t="shared" si="47"/>
        <v>0.26506024096385539</v>
      </c>
      <c r="AB39" s="112">
        <f>AA39/$AB$31</f>
        <v>0.30136986301369861</v>
      </c>
      <c r="AC39" s="112">
        <f>AB39/$AC$31</f>
        <v>0.34920634920634919</v>
      </c>
      <c r="AD39" s="112">
        <f>AC39/$AD$31</f>
        <v>0.41509433962264147</v>
      </c>
      <c r="AE39" s="117">
        <f>AD39/$AE$31</f>
        <v>0.61111111111111105</v>
      </c>
    </row>
    <row r="40" spans="1:31" ht="21" customHeight="1" thickBot="1" x14ac:dyDescent="0.35">
      <c r="A40" s="141" t="s">
        <v>20</v>
      </c>
      <c r="B40" s="119" t="str">
        <f>IF(B33="","",SUM(B33:B39))</f>
        <v/>
      </c>
      <c r="C40" s="216" t="str">
        <f>IF(C33="","",SUMIF(B33:B39,"&lt;&gt;"&amp;"",C33:C39))</f>
        <v/>
      </c>
      <c r="D40" s="208"/>
      <c r="E40" s="79" t="str">
        <f>IFERROR(SUM(B33:B39)/SUMIF(B33:B39,"&lt;&gt;"&amp;"",C33:C39),"")</f>
        <v/>
      </c>
      <c r="F40" s="80" t="str">
        <f>IF(OR(C40="",B40=""),"",B40-C40)</f>
        <v/>
      </c>
      <c r="G40" s="82" t="str">
        <f>IF(G33="","",SUM(G33:G39))</f>
        <v/>
      </c>
      <c r="H40" s="79" t="str">
        <f>IFERROR(SUM(B33:B39)/SUMIF(B33:B39,"&lt;&gt;"&amp;"",G33:G39),"")</f>
        <v/>
      </c>
      <c r="I40" s="82" t="str">
        <f>IF(OR(G40="",B40=""),"",B40-G40)</f>
        <v/>
      </c>
      <c r="J40" s="120" t="str">
        <f>IF(J33="","",SUM(J33:J39))</f>
        <v/>
      </c>
      <c r="K40" s="82" t="str">
        <f t="shared" si="41"/>
        <v/>
      </c>
      <c r="L40" s="120" t="str">
        <f>IF(L33="","",SUM(L33:L39))</f>
        <v/>
      </c>
      <c r="M40" s="86" t="str">
        <f t="shared" si="44"/>
        <v/>
      </c>
      <c r="N40" s="120" t="str">
        <f>IF(N33="","",SUM(N33:N39))</f>
        <v/>
      </c>
      <c r="O40" s="90" t="str">
        <f>IF(OR(J40="",N40=""),"",J40/N40)</f>
        <v/>
      </c>
      <c r="P40" s="120" t="str">
        <f>IF(P33="","",SUM(P33:P39))</f>
        <v/>
      </c>
      <c r="Q40" s="211" t="str">
        <f>IF(OR(P40="",J40=""),"",P40/J40)</f>
        <v/>
      </c>
      <c r="R40" s="118"/>
      <c r="S40" s="263" t="s">
        <v>14</v>
      </c>
      <c r="T40" s="264"/>
      <c r="U40" s="69"/>
      <c r="V40" s="99"/>
      <c r="W40" s="145"/>
      <c r="X40" s="145"/>
      <c r="Y40" s="121"/>
      <c r="Z40" s="122">
        <f>SUM(Z33:Z39)</f>
        <v>1</v>
      </c>
      <c r="AA40" s="123">
        <f>SUM(Z34:Z39)</f>
        <v>0.83000000000000007</v>
      </c>
      <c r="AB40" s="123">
        <f>SUM(AA35:AA39)</f>
        <v>0.87951807228915657</v>
      </c>
      <c r="AC40" s="123">
        <f>SUM(AB36:AB39)</f>
        <v>0.86301369863013699</v>
      </c>
      <c r="AD40" s="123">
        <f>SUM(AC37:AC39)</f>
        <v>0.84126984126984128</v>
      </c>
      <c r="AE40" s="124">
        <f>SUM(AD38:AD39)</f>
        <v>0.67924528301886788</v>
      </c>
    </row>
    <row r="41" spans="1:31" ht="18" customHeight="1" thickBot="1" x14ac:dyDescent="0.3">
      <c r="A41" s="153" t="s">
        <v>22</v>
      </c>
      <c r="B41" s="81">
        <f>IF(B13="","",SUM(B40,B31,B22,B13))</f>
        <v>63000</v>
      </c>
      <c r="C41" s="81">
        <f>IF(C13="","",SUM(C13,C22,C31,C40))</f>
        <v>40000</v>
      </c>
      <c r="D41" s="81"/>
      <c r="E41" s="94">
        <f>IF(OR(B41="",C41=""),"",B41/C41)</f>
        <v>1.575</v>
      </c>
      <c r="F41" s="95">
        <f>IF(OR(B41="",C41=""),"",B41-C41)</f>
        <v>23000</v>
      </c>
      <c r="G41" s="95">
        <f>IF(G13="","",SUM(G40,G31,G22,G13))</f>
        <v>56000</v>
      </c>
      <c r="H41" s="94">
        <f>IF(OR(B41="",G41=""),"",B41/G41)</f>
        <v>1.125</v>
      </c>
      <c r="I41" s="95">
        <f>IF(OR(B41="",G41=""),"",B41-G41)</f>
        <v>7000</v>
      </c>
      <c r="J41" s="96" t="str">
        <f>IF(J13="","",SUM(J31,J40,J22,J13))</f>
        <v/>
      </c>
      <c r="K41" s="95" t="str">
        <f t="shared" ref="K41" si="49">IF(OR(B41="",J41=""),"",B41/J41)</f>
        <v/>
      </c>
      <c r="L41" s="96" t="str">
        <f>IF(L13="","",SUM(L31,L40,L22,L13))</f>
        <v/>
      </c>
      <c r="M41" s="96" t="str">
        <f>IF(OR(L41="",J41=""),"",L41/J41)</f>
        <v/>
      </c>
      <c r="N41" s="96" t="str">
        <f>IF(N13="","",SUM(N31,N40,N22,N13))</f>
        <v/>
      </c>
      <c r="O41" s="97" t="str">
        <f>IF(OR(J41="",N41=""),"",J41/N41)</f>
        <v/>
      </c>
      <c r="P41" s="96" t="str">
        <f>IF(P13="","",SUM(P31,P40,P22,P13))</f>
        <v/>
      </c>
      <c r="Q41" s="98" t="str">
        <f>IF(OR(P41="",J41=""),"",P41/J41)</f>
        <v/>
      </c>
      <c r="R41" s="99"/>
      <c r="S41" s="128"/>
      <c r="T41" s="154"/>
      <c r="U41" s="128"/>
      <c r="V41" s="155"/>
      <c r="W41" s="145"/>
      <c r="X41" s="145"/>
      <c r="Y41" s="145"/>
      <c r="Z41" s="145"/>
      <c r="AA41" s="145"/>
      <c r="AB41" s="145"/>
      <c r="AC41" s="145"/>
      <c r="AD41" s="145"/>
      <c r="AE41" s="145"/>
    </row>
    <row r="42" spans="1:31" ht="48" customHeight="1" thickBot="1" x14ac:dyDescent="0.3">
      <c r="A42" s="130" t="s">
        <v>68</v>
      </c>
      <c r="B42" s="131" t="s">
        <v>0</v>
      </c>
      <c r="C42" s="131" t="s">
        <v>1</v>
      </c>
      <c r="D42" s="133" t="s">
        <v>117</v>
      </c>
      <c r="E42" s="129" t="s">
        <v>62</v>
      </c>
      <c r="F42" s="131" t="s">
        <v>18</v>
      </c>
      <c r="G42" s="132" t="s">
        <v>16</v>
      </c>
      <c r="H42" s="129" t="s">
        <v>2</v>
      </c>
      <c r="I42" s="133" t="s">
        <v>15</v>
      </c>
      <c r="J42" s="134" t="s">
        <v>19</v>
      </c>
      <c r="K42" s="132" t="s">
        <v>3</v>
      </c>
      <c r="L42" s="135" t="s">
        <v>5</v>
      </c>
      <c r="M42" s="134" t="s">
        <v>4</v>
      </c>
      <c r="N42" s="134" t="s">
        <v>6</v>
      </c>
      <c r="O42" s="136" t="s">
        <v>7</v>
      </c>
      <c r="P42" s="137" t="s">
        <v>17</v>
      </c>
      <c r="Q42" s="209" t="s">
        <v>8</v>
      </c>
      <c r="R42" s="106"/>
      <c r="S42" s="269" t="s">
        <v>116</v>
      </c>
      <c r="T42" s="270"/>
      <c r="U42" s="215">
        <v>90000</v>
      </c>
      <c r="V42" s="99"/>
      <c r="W42" s="145"/>
      <c r="X42" s="145"/>
      <c r="Y42" s="146" t="s">
        <v>58</v>
      </c>
      <c r="Z42" s="147" t="s">
        <v>51</v>
      </c>
      <c r="AA42" s="148" t="s">
        <v>52</v>
      </c>
      <c r="AB42" s="147" t="s">
        <v>53</v>
      </c>
      <c r="AC42" s="148" t="s">
        <v>54</v>
      </c>
      <c r="AD42" s="147" t="s">
        <v>55</v>
      </c>
      <c r="AE42" s="149" t="s">
        <v>56</v>
      </c>
    </row>
    <row r="43" spans="1:31" ht="17.25" thickBot="1" x14ac:dyDescent="0.35">
      <c r="A43" s="138">
        <v>42610</v>
      </c>
      <c r="B43" s="66">
        <v>16000</v>
      </c>
      <c r="C43" s="73">
        <f>IF(U42="","",Z43*U42)</f>
        <v>15300.000000000002</v>
      </c>
      <c r="D43" s="73"/>
      <c r="E43" s="74">
        <f>IF(OR(B43="",C43=""),"",B43/C43)</f>
        <v>1.0457516339869279</v>
      </c>
      <c r="F43" s="73">
        <f>IF(OR(B43="",C43=""),"",B43-C43)</f>
        <v>699.99999999999818</v>
      </c>
      <c r="G43" s="207">
        <v>20000</v>
      </c>
      <c r="H43" s="74">
        <f t="shared" ref="H43:H49" si="50">IF(OR(B43="",G43=""),"",B43/G43)</f>
        <v>0.8</v>
      </c>
      <c r="I43" s="73">
        <f t="shared" ref="I43:I48" si="51">IF(OR(G43="",B43=""),"",B43-G43)</f>
        <v>-4000</v>
      </c>
      <c r="J43" s="67"/>
      <c r="K43" s="73" t="str">
        <f t="shared" ref="K43:K50" si="52">IF(OR(B43="",J43=""),"",B43/J43)</f>
        <v/>
      </c>
      <c r="L43" s="67"/>
      <c r="M43" s="83" t="str">
        <f>IF(OR(L43="",J43=""),"",L43/J43)</f>
        <v/>
      </c>
      <c r="N43" s="67"/>
      <c r="O43" s="87" t="str">
        <f>IF(OR(J43="",N43=""),"",J43/N43)</f>
        <v/>
      </c>
      <c r="P43" s="67"/>
      <c r="Q43" s="91" t="str">
        <f>IF(OR(P43="",J43=""),"",P43/J43)</f>
        <v/>
      </c>
      <c r="R43" s="110"/>
      <c r="S43" s="279"/>
      <c r="T43" s="279"/>
      <c r="U43" s="280"/>
      <c r="V43" s="99"/>
      <c r="W43" s="145"/>
      <c r="X43" s="145"/>
      <c r="Y43" s="150" t="s">
        <v>51</v>
      </c>
      <c r="Z43" s="107">
        <v>0.17</v>
      </c>
      <c r="AA43" s="108"/>
      <c r="AB43" s="108"/>
      <c r="AC43" s="108"/>
      <c r="AD43" s="108"/>
      <c r="AE43" s="109"/>
    </row>
    <row r="44" spans="1:31" ht="17.25" thickBot="1" x14ac:dyDescent="0.35">
      <c r="A44" s="138">
        <v>42611</v>
      </c>
      <c r="B44" s="66">
        <v>16000</v>
      </c>
      <c r="C44" s="73">
        <f>IF(OR(U42="",B43=""),"",Z44*U42)</f>
        <v>9000</v>
      </c>
      <c r="D44" s="73" t="str">
        <f>IF(OR(C44="",B44&lt;&gt;"",B45&lt;&gt;""),"",AA44*(U42-B50))</f>
        <v/>
      </c>
      <c r="E44" s="76">
        <f t="shared" ref="E44:E48" si="53">IF(OR(B44="",C44=""),"",B44/C44)</f>
        <v>1.7777777777777777</v>
      </c>
      <c r="F44" s="75">
        <f t="shared" ref="F44:F48" si="54">IF(OR(B44="",C44=""),"",B44-C44)</f>
        <v>7000</v>
      </c>
      <c r="G44" s="207">
        <v>20000</v>
      </c>
      <c r="H44" s="76">
        <f t="shared" si="50"/>
        <v>0.8</v>
      </c>
      <c r="I44" s="75">
        <f t="shared" si="51"/>
        <v>-4000</v>
      </c>
      <c r="J44" s="67"/>
      <c r="K44" s="75" t="str">
        <f t="shared" si="52"/>
        <v/>
      </c>
      <c r="L44" s="67"/>
      <c r="M44" s="84" t="str">
        <f t="shared" ref="M44:M50" si="55">IF(OR(L44="",J44=""),"",L44/J44)</f>
        <v/>
      </c>
      <c r="N44" s="67"/>
      <c r="O44" s="88" t="str">
        <f t="shared" ref="O44:O49" si="56">IF(OR(J44="",N44=""),"",J44/N44)</f>
        <v/>
      </c>
      <c r="P44" s="67"/>
      <c r="Q44" s="92" t="str">
        <f t="shared" ref="Q44:Q45" si="57">IF(OR(P44="",J44=""),"",P44/J44)</f>
        <v/>
      </c>
      <c r="R44" s="110"/>
      <c r="S44" s="267" t="s">
        <v>9</v>
      </c>
      <c r="T44" s="267"/>
      <c r="U44" s="268"/>
      <c r="V44" s="99"/>
      <c r="W44" s="145"/>
      <c r="X44" s="145"/>
      <c r="Y44" s="150" t="s">
        <v>52</v>
      </c>
      <c r="Z44" s="111">
        <v>0.1</v>
      </c>
      <c r="AA44" s="112">
        <f t="shared" ref="AA44:AA49" si="58">Z44/$AA$31</f>
        <v>0.12048192771084337</v>
      </c>
      <c r="AB44" s="113"/>
      <c r="AC44" s="113"/>
      <c r="AD44" s="113"/>
      <c r="AE44" s="114"/>
    </row>
    <row r="45" spans="1:31" ht="17.25" thickBot="1" x14ac:dyDescent="0.35">
      <c r="A45" s="138">
        <v>42612</v>
      </c>
      <c r="B45" s="66">
        <v>16000</v>
      </c>
      <c r="C45" s="73">
        <f>IF(OR(U42="",B44=""),"",Z45*U42)</f>
        <v>9000</v>
      </c>
      <c r="D45" s="73" t="str">
        <f>IF(OR(C45="",B45&lt;&gt;"",B46&lt;&gt;""),"",AB45*(U42-B50))</f>
        <v/>
      </c>
      <c r="E45" s="76">
        <f t="shared" si="53"/>
        <v>1.7777777777777777</v>
      </c>
      <c r="F45" s="75">
        <f t="shared" si="54"/>
        <v>7000</v>
      </c>
      <c r="G45" s="207">
        <v>20000</v>
      </c>
      <c r="H45" s="76">
        <f t="shared" si="50"/>
        <v>0.8</v>
      </c>
      <c r="I45" s="75">
        <f t="shared" si="51"/>
        <v>-4000</v>
      </c>
      <c r="J45" s="67"/>
      <c r="K45" s="75" t="str">
        <f t="shared" si="52"/>
        <v/>
      </c>
      <c r="L45" s="67"/>
      <c r="M45" s="84" t="str">
        <f t="shared" si="55"/>
        <v/>
      </c>
      <c r="N45" s="67"/>
      <c r="O45" s="88" t="str">
        <f t="shared" si="56"/>
        <v/>
      </c>
      <c r="P45" s="67"/>
      <c r="Q45" s="92" t="str">
        <f t="shared" si="57"/>
        <v/>
      </c>
      <c r="R45" s="110"/>
      <c r="S45" s="276" t="s">
        <v>1</v>
      </c>
      <c r="T45" s="272"/>
      <c r="U45" s="68"/>
      <c r="V45" s="99"/>
      <c r="W45" s="145"/>
      <c r="X45" s="145"/>
      <c r="Y45" s="151" t="s">
        <v>53</v>
      </c>
      <c r="Z45" s="111">
        <v>0.1</v>
      </c>
      <c r="AA45" s="112">
        <f t="shared" si="58"/>
        <v>0.12048192771084337</v>
      </c>
      <c r="AB45" s="112">
        <f>AA45/$AB$31</f>
        <v>0.13698630136986303</v>
      </c>
      <c r="AC45" s="113"/>
      <c r="AD45" s="113"/>
      <c r="AE45" s="114"/>
    </row>
    <row r="46" spans="1:31" ht="17.25" thickBot="1" x14ac:dyDescent="0.35">
      <c r="A46" s="139">
        <v>42613</v>
      </c>
      <c r="B46" s="66">
        <v>16000</v>
      </c>
      <c r="C46" s="73">
        <f>IF(OR(U42="",B45=""),"",Z46*U42)</f>
        <v>9000</v>
      </c>
      <c r="D46" s="73" t="str">
        <f>IF(OR(C46="",B46&lt;&gt;"",B47&lt;&gt;""),"",AC46*(U42-B50))</f>
        <v/>
      </c>
      <c r="E46" s="76">
        <f t="shared" si="53"/>
        <v>1.7777777777777777</v>
      </c>
      <c r="F46" s="75">
        <f t="shared" si="54"/>
        <v>7000</v>
      </c>
      <c r="G46" s="207">
        <v>20000</v>
      </c>
      <c r="H46" s="76">
        <f t="shared" si="50"/>
        <v>0.8</v>
      </c>
      <c r="I46" s="75">
        <f t="shared" si="51"/>
        <v>-4000</v>
      </c>
      <c r="J46" s="67"/>
      <c r="K46" s="75" t="str">
        <f t="shared" si="52"/>
        <v/>
      </c>
      <c r="L46" s="67"/>
      <c r="M46" s="84" t="str">
        <f t="shared" si="55"/>
        <v/>
      </c>
      <c r="N46" s="67"/>
      <c r="O46" s="88" t="str">
        <f t="shared" si="56"/>
        <v/>
      </c>
      <c r="P46" s="67"/>
      <c r="Q46" s="92" t="str">
        <f>IF(OR(P46="",J46=""),"",P46/J46)</f>
        <v/>
      </c>
      <c r="R46" s="110"/>
      <c r="S46" s="276" t="s">
        <v>10</v>
      </c>
      <c r="T46" s="272"/>
      <c r="U46" s="68"/>
      <c r="V46" s="99"/>
      <c r="W46" s="145"/>
      <c r="X46" s="145"/>
      <c r="Y46" s="152" t="s">
        <v>54</v>
      </c>
      <c r="Z46" s="111">
        <v>0.1</v>
      </c>
      <c r="AA46" s="112">
        <f t="shared" si="58"/>
        <v>0.12048192771084337</v>
      </c>
      <c r="AB46" s="112">
        <f>AA46/$AB$31</f>
        <v>0.13698630136986303</v>
      </c>
      <c r="AC46" s="112">
        <f>AB46/$AC$31</f>
        <v>0.15873015873015875</v>
      </c>
      <c r="AD46" s="113"/>
      <c r="AE46" s="114"/>
    </row>
    <row r="47" spans="1:31" ht="17.25" thickBot="1" x14ac:dyDescent="0.35">
      <c r="A47" s="140">
        <v>42614</v>
      </c>
      <c r="B47" s="66">
        <v>16000</v>
      </c>
      <c r="C47" s="73">
        <f>IF(OR(U42="",B46=""),"",Z47*U42)</f>
        <v>15300.000000000002</v>
      </c>
      <c r="D47" s="73" t="str">
        <f>IF(OR(C47="",B47&lt;&gt;"",B48&lt;&gt;""),"",AD47*(U42-B50))</f>
        <v/>
      </c>
      <c r="E47" s="76">
        <f t="shared" si="53"/>
        <v>1.0457516339869279</v>
      </c>
      <c r="F47" s="75">
        <f t="shared" si="54"/>
        <v>699.99999999999818</v>
      </c>
      <c r="G47" s="207">
        <v>20000</v>
      </c>
      <c r="H47" s="76">
        <f t="shared" si="50"/>
        <v>0.8</v>
      </c>
      <c r="I47" s="75">
        <f t="shared" si="51"/>
        <v>-4000</v>
      </c>
      <c r="J47" s="67"/>
      <c r="K47" s="75" t="str">
        <f t="shared" si="52"/>
        <v/>
      </c>
      <c r="L47" s="67"/>
      <c r="M47" s="84" t="str">
        <f t="shared" si="55"/>
        <v/>
      </c>
      <c r="N47" s="67"/>
      <c r="O47" s="88" t="str">
        <f t="shared" si="56"/>
        <v/>
      </c>
      <c r="P47" s="67"/>
      <c r="Q47" s="92" t="str">
        <f>IF(OR(P47="",J47=""),"",P47/J47)</f>
        <v/>
      </c>
      <c r="R47" s="110"/>
      <c r="S47" s="277" t="s">
        <v>11</v>
      </c>
      <c r="T47" s="278"/>
      <c r="U47" s="115" t="str">
        <f>IF(OR(U45="",U46=""),"",U46-U45)</f>
        <v/>
      </c>
      <c r="V47" s="99"/>
      <c r="W47" s="145"/>
      <c r="X47" s="145"/>
      <c r="Y47" s="150" t="s">
        <v>55</v>
      </c>
      <c r="Z47" s="111">
        <v>0.17</v>
      </c>
      <c r="AA47" s="112">
        <f t="shared" si="58"/>
        <v>0.20481927710843373</v>
      </c>
      <c r="AB47" s="112">
        <f>AA47/$AB$31</f>
        <v>0.23287671232876714</v>
      </c>
      <c r="AC47" s="112">
        <f>AB47/$AC$31</f>
        <v>0.26984126984126988</v>
      </c>
      <c r="AD47" s="112">
        <f>AC47/$AD$31</f>
        <v>0.32075471698113212</v>
      </c>
      <c r="AE47" s="114"/>
    </row>
    <row r="48" spans="1:31" ht="17.25" thickBot="1" x14ac:dyDescent="0.35">
      <c r="A48" s="140">
        <v>42615</v>
      </c>
      <c r="B48" s="66">
        <v>16000</v>
      </c>
      <c r="C48" s="73">
        <f>IF(OR(U42="",B47=""),"",Z48*U42)</f>
        <v>12600.000000000002</v>
      </c>
      <c r="D48" s="73" t="str">
        <f>IF(OR(C48="",B48&lt;&gt;"",B49&lt;&gt;""),"",AE48*(U42-B50))</f>
        <v/>
      </c>
      <c r="E48" s="76">
        <f t="shared" si="53"/>
        <v>1.2698412698412695</v>
      </c>
      <c r="F48" s="75">
        <f t="shared" si="54"/>
        <v>3399.9999999999982</v>
      </c>
      <c r="G48" s="207">
        <v>20000</v>
      </c>
      <c r="H48" s="76">
        <f t="shared" si="50"/>
        <v>0.8</v>
      </c>
      <c r="I48" s="75">
        <f t="shared" si="51"/>
        <v>-4000</v>
      </c>
      <c r="J48" s="67"/>
      <c r="K48" s="75" t="str">
        <f t="shared" si="52"/>
        <v/>
      </c>
      <c r="L48" s="67"/>
      <c r="M48" s="84" t="str">
        <f t="shared" si="55"/>
        <v/>
      </c>
      <c r="N48" s="67"/>
      <c r="O48" s="88" t="str">
        <f t="shared" si="56"/>
        <v/>
      </c>
      <c r="P48" s="67"/>
      <c r="Q48" s="92" t="str">
        <f t="shared" ref="Q48:Q49" si="59">IF(OR(P48="",J48=""),"",P48/J48)</f>
        <v/>
      </c>
      <c r="R48" s="110"/>
      <c r="S48" s="276" t="s">
        <v>12</v>
      </c>
      <c r="T48" s="272"/>
      <c r="U48" s="116" t="str">
        <f>IF(OR(U45="",U42=""),"",U45/U42)</f>
        <v/>
      </c>
      <c r="V48" s="99"/>
      <c r="W48" s="145"/>
      <c r="X48" s="145"/>
      <c r="Y48" s="151" t="s">
        <v>56</v>
      </c>
      <c r="Z48" s="111">
        <v>0.14000000000000001</v>
      </c>
      <c r="AA48" s="112">
        <f t="shared" si="58"/>
        <v>0.16867469879518071</v>
      </c>
      <c r="AB48" s="112">
        <f>AA48/$AB$31</f>
        <v>0.19178082191780821</v>
      </c>
      <c r="AC48" s="112">
        <f>AB48/$AC$31</f>
        <v>0.22222222222222221</v>
      </c>
      <c r="AD48" s="112">
        <f>AC48/$AD$31</f>
        <v>0.26415094339622641</v>
      </c>
      <c r="AE48" s="117">
        <f>AD48/$AE$31</f>
        <v>0.3888888888888889</v>
      </c>
    </row>
    <row r="49" spans="1:31" ht="17.25" thickBot="1" x14ac:dyDescent="0.35">
      <c r="A49" s="140">
        <v>42616</v>
      </c>
      <c r="B49" s="66">
        <v>16000</v>
      </c>
      <c r="C49" s="73">
        <f>IF(OR(U42="",B48=""),"",Z49*U42)</f>
        <v>19800</v>
      </c>
      <c r="D49" s="214" t="str">
        <f>IF(OR(B48="",C49="",B49&lt;&gt;""),"",C49+(C50-B50))</f>
        <v/>
      </c>
      <c r="E49" s="78">
        <f>IF(OR(B49="",C49=""),"",B49/C49)</f>
        <v>0.80808080808080807</v>
      </c>
      <c r="F49" s="77">
        <f>IF(OR(B49="",C49=""),"",B49-C49)</f>
        <v>-3800</v>
      </c>
      <c r="G49" s="207">
        <v>20000</v>
      </c>
      <c r="H49" s="78">
        <f t="shared" si="50"/>
        <v>0.8</v>
      </c>
      <c r="I49" s="77">
        <f>IF(OR(G49="",B49=""),"",B49-G49)</f>
        <v>-4000</v>
      </c>
      <c r="J49" s="67"/>
      <c r="K49" s="77" t="str">
        <f t="shared" si="52"/>
        <v/>
      </c>
      <c r="L49" s="67"/>
      <c r="M49" s="85" t="str">
        <f t="shared" si="55"/>
        <v/>
      </c>
      <c r="N49" s="67"/>
      <c r="O49" s="89" t="str">
        <f t="shared" si="56"/>
        <v/>
      </c>
      <c r="P49" s="67"/>
      <c r="Q49" s="93" t="str">
        <f t="shared" si="59"/>
        <v/>
      </c>
      <c r="R49" s="110"/>
      <c r="S49" s="275" t="s">
        <v>13</v>
      </c>
      <c r="T49" s="264"/>
      <c r="U49" s="213" t="str">
        <f>IF(OR(U46="",B50=""),"",U46/B50)</f>
        <v/>
      </c>
      <c r="V49" s="99"/>
      <c r="W49" s="145"/>
      <c r="X49" s="145"/>
      <c r="Y49" s="152" t="s">
        <v>57</v>
      </c>
      <c r="Z49" s="111">
        <v>0.22</v>
      </c>
      <c r="AA49" s="112">
        <f t="shared" si="58"/>
        <v>0.26506024096385539</v>
      </c>
      <c r="AB49" s="112">
        <f>AA49/$AB$31</f>
        <v>0.30136986301369861</v>
      </c>
      <c r="AC49" s="112">
        <f>AB49/$AC$31</f>
        <v>0.34920634920634919</v>
      </c>
      <c r="AD49" s="112">
        <f>AC49/$AD$31</f>
        <v>0.41509433962264147</v>
      </c>
      <c r="AE49" s="117">
        <f>AD49/$AE$31</f>
        <v>0.61111111111111105</v>
      </c>
    </row>
    <row r="50" spans="1:31" ht="21" customHeight="1" thickBot="1" x14ac:dyDescent="0.35">
      <c r="A50" s="141" t="s">
        <v>20</v>
      </c>
      <c r="B50" s="119">
        <f>IF(B43="","",SUM(B43:B49))</f>
        <v>112000</v>
      </c>
      <c r="C50" s="216">
        <f>IF(C43="","",SUMIF(B43:B49,"&lt;&gt;"&amp;"",C43:C49))</f>
        <v>90000</v>
      </c>
      <c r="D50" s="208"/>
      <c r="E50" s="79">
        <f>IFERROR(SUM(B43:B49)/SUMIF(B43:B49,"&lt;&gt;"&amp;"",C43:C49),"")</f>
        <v>1.2444444444444445</v>
      </c>
      <c r="F50" s="80">
        <f>IF(OR(C50="",B50=""),"",B50-C50)</f>
        <v>22000</v>
      </c>
      <c r="G50" s="82">
        <f>IF(G43="","",SUM(G43:G49))</f>
        <v>140000</v>
      </c>
      <c r="H50" s="79">
        <f>IFERROR(SUM(B43:B49)/SUMIF(B43:B49,"&lt;&gt;"&amp;"",G43:G49),"")</f>
        <v>0.8</v>
      </c>
      <c r="I50" s="82">
        <f>IF(OR(G50="",B50=""),"",B50-G50)</f>
        <v>-28000</v>
      </c>
      <c r="J50" s="120" t="str">
        <f>IF(J43="","",SUM(J43:J49))</f>
        <v/>
      </c>
      <c r="K50" s="82" t="str">
        <f t="shared" si="52"/>
        <v/>
      </c>
      <c r="L50" s="120" t="str">
        <f>IF(L43="","",SUM(L43:L49))</f>
        <v/>
      </c>
      <c r="M50" s="86" t="str">
        <f t="shared" si="55"/>
        <v/>
      </c>
      <c r="N50" s="120" t="str">
        <f>IF(N43="","",SUM(N43:N49))</f>
        <v/>
      </c>
      <c r="O50" s="90" t="str">
        <f>IF(OR(J50="",N50=""),"",J50/N50)</f>
        <v/>
      </c>
      <c r="P50" s="120" t="str">
        <f>IF(P43="","",SUM(P43:P49))</f>
        <v/>
      </c>
      <c r="Q50" s="211" t="str">
        <f>IF(OR(P50="",J50=""),"",P50/J50)</f>
        <v/>
      </c>
      <c r="R50" s="118"/>
      <c r="S50" s="263" t="s">
        <v>14</v>
      </c>
      <c r="T50" s="264"/>
      <c r="U50" s="69"/>
      <c r="V50" s="99"/>
      <c r="W50" s="145"/>
      <c r="X50" s="145"/>
      <c r="Y50" s="121"/>
      <c r="Z50" s="122">
        <f>SUM(Z43:Z49)</f>
        <v>1</v>
      </c>
      <c r="AA50" s="123">
        <f>SUM(Z44:Z49)</f>
        <v>0.83000000000000007</v>
      </c>
      <c r="AB50" s="123">
        <f>SUM(AA45:AA49)</f>
        <v>0.87951807228915657</v>
      </c>
      <c r="AC50" s="123">
        <f>SUM(AB46:AB49)</f>
        <v>0.86301369863013699</v>
      </c>
      <c r="AD50" s="123">
        <f>SUM(AC47:AC49)</f>
        <v>0.84126984126984128</v>
      </c>
      <c r="AE50" s="124">
        <f>SUM(AD48:AD49)</f>
        <v>0.67924528301886788</v>
      </c>
    </row>
    <row r="51" spans="1:31" ht="48" customHeight="1" thickBot="1" x14ac:dyDescent="0.3">
      <c r="A51" s="130" t="s">
        <v>69</v>
      </c>
      <c r="B51" s="131" t="s">
        <v>0</v>
      </c>
      <c r="C51" s="131" t="s">
        <v>1</v>
      </c>
      <c r="D51" s="133" t="s">
        <v>117</v>
      </c>
      <c r="E51" s="129" t="s">
        <v>62</v>
      </c>
      <c r="F51" s="131" t="s">
        <v>18</v>
      </c>
      <c r="G51" s="132" t="s">
        <v>16</v>
      </c>
      <c r="H51" s="129" t="s">
        <v>2</v>
      </c>
      <c r="I51" s="133" t="s">
        <v>15</v>
      </c>
      <c r="J51" s="134" t="s">
        <v>19</v>
      </c>
      <c r="K51" s="132" t="s">
        <v>3</v>
      </c>
      <c r="L51" s="135" t="s">
        <v>5</v>
      </c>
      <c r="M51" s="134" t="s">
        <v>4</v>
      </c>
      <c r="N51" s="134" t="s">
        <v>6</v>
      </c>
      <c r="O51" s="136" t="s">
        <v>7</v>
      </c>
      <c r="P51" s="137" t="s">
        <v>17</v>
      </c>
      <c r="Q51" s="209" t="s">
        <v>8</v>
      </c>
      <c r="R51" s="106"/>
      <c r="S51" s="265" t="s">
        <v>116</v>
      </c>
      <c r="T51" s="266"/>
      <c r="U51" s="215"/>
      <c r="V51" s="99"/>
      <c r="W51" s="145"/>
      <c r="X51" s="145"/>
      <c r="Y51" s="146" t="s">
        <v>58</v>
      </c>
      <c r="Z51" s="147" t="s">
        <v>51</v>
      </c>
      <c r="AA51" s="148" t="s">
        <v>52</v>
      </c>
      <c r="AB51" s="147" t="s">
        <v>53</v>
      </c>
      <c r="AC51" s="148" t="s">
        <v>54</v>
      </c>
      <c r="AD51" s="147" t="s">
        <v>55</v>
      </c>
      <c r="AE51" s="149" t="s">
        <v>56</v>
      </c>
    </row>
    <row r="52" spans="1:31" ht="17.25" thickBot="1" x14ac:dyDescent="0.35">
      <c r="A52" s="138">
        <v>42617</v>
      </c>
      <c r="B52" s="66"/>
      <c r="C52" s="73" t="str">
        <f>IF(U51="","",Z52*U51)</f>
        <v/>
      </c>
      <c r="D52" s="73"/>
      <c r="E52" s="74" t="str">
        <f>IF(OR(B52="",C52=""),"",B52/C52)</f>
        <v/>
      </c>
      <c r="F52" s="73" t="str">
        <f>IF(OR(B52="",C52=""),"",B52-C52)</f>
        <v/>
      </c>
      <c r="G52" s="207"/>
      <c r="H52" s="74" t="str">
        <f t="shared" ref="H52:H58" si="60">IF(OR(B52="",G52=""),"",B52/G52)</f>
        <v/>
      </c>
      <c r="I52" s="73" t="str">
        <f t="shared" ref="I52:I57" si="61">IF(OR(G52="",B52=""),"",B52-G52)</f>
        <v/>
      </c>
      <c r="J52" s="67"/>
      <c r="K52" s="73" t="str">
        <f t="shared" ref="K52:K59" si="62">IF(OR(B52="",J52=""),"",B52/J52)</f>
        <v/>
      </c>
      <c r="L52" s="67"/>
      <c r="M52" s="83" t="str">
        <f>IF(OR(L52="",J52=""),"",L52/J52)</f>
        <v/>
      </c>
      <c r="N52" s="67"/>
      <c r="O52" s="87" t="str">
        <f>IF(OR(J52="",N52=""),"",J52/N52)</f>
        <v/>
      </c>
      <c r="P52" s="67"/>
      <c r="Q52" s="91" t="str">
        <f>IF(OR(P52="",J52=""),"",P52/J52)</f>
        <v/>
      </c>
      <c r="R52" s="110"/>
      <c r="S52" s="279"/>
      <c r="T52" s="279"/>
      <c r="U52" s="280"/>
      <c r="V52" s="99"/>
      <c r="W52" s="145"/>
      <c r="X52" s="145"/>
      <c r="Y52" s="150" t="s">
        <v>51</v>
      </c>
      <c r="Z52" s="107">
        <v>0.17</v>
      </c>
      <c r="AA52" s="108"/>
      <c r="AB52" s="108"/>
      <c r="AC52" s="108"/>
      <c r="AD52" s="108"/>
      <c r="AE52" s="109"/>
    </row>
    <row r="53" spans="1:31" ht="17.25" thickBot="1" x14ac:dyDescent="0.35">
      <c r="A53" s="138">
        <v>42618</v>
      </c>
      <c r="B53" s="66"/>
      <c r="C53" s="73" t="str">
        <f>IF(OR(U51="",B52=""),"",Z53*U51)</f>
        <v/>
      </c>
      <c r="D53" s="73" t="str">
        <f>IF(OR(C53="",B53&lt;&gt;"",B54&lt;&gt;""),"",AA53*(U51-B59))</f>
        <v/>
      </c>
      <c r="E53" s="76" t="str">
        <f t="shared" ref="E53:E57" si="63">IF(OR(B53="",C53=""),"",B53/C53)</f>
        <v/>
      </c>
      <c r="F53" s="75" t="str">
        <f t="shared" ref="F53:F57" si="64">IF(OR(B53="",C53=""),"",B53-C53)</f>
        <v/>
      </c>
      <c r="G53" s="207"/>
      <c r="H53" s="76" t="str">
        <f t="shared" si="60"/>
        <v/>
      </c>
      <c r="I53" s="75" t="str">
        <f t="shared" si="61"/>
        <v/>
      </c>
      <c r="J53" s="67"/>
      <c r="K53" s="75" t="str">
        <f t="shared" si="62"/>
        <v/>
      </c>
      <c r="L53" s="67"/>
      <c r="M53" s="84" t="str">
        <f t="shared" ref="M53:M59" si="65">IF(OR(L53="",J53=""),"",L53/J53)</f>
        <v/>
      </c>
      <c r="N53" s="67"/>
      <c r="O53" s="88" t="str">
        <f t="shared" ref="O53:O58" si="66">IF(OR(J53="",N53=""),"",J53/N53)</f>
        <v/>
      </c>
      <c r="P53" s="67"/>
      <c r="Q53" s="92" t="str">
        <f t="shared" ref="Q53:Q54" si="67">IF(OR(P53="",J53=""),"",P53/J53)</f>
        <v/>
      </c>
      <c r="R53" s="110"/>
      <c r="S53" s="267" t="s">
        <v>9</v>
      </c>
      <c r="T53" s="267"/>
      <c r="U53" s="268"/>
      <c r="V53" s="99"/>
      <c r="W53" s="145"/>
      <c r="X53" s="145"/>
      <c r="Y53" s="150" t="s">
        <v>52</v>
      </c>
      <c r="Z53" s="111">
        <v>0.1</v>
      </c>
      <c r="AA53" s="112">
        <f t="shared" ref="AA53:AA58" si="68">Z53/$AA$31</f>
        <v>0.12048192771084337</v>
      </c>
      <c r="AB53" s="113"/>
      <c r="AC53" s="113"/>
      <c r="AD53" s="113"/>
      <c r="AE53" s="114"/>
    </row>
    <row r="54" spans="1:31" ht="17.25" thickBot="1" x14ac:dyDescent="0.35">
      <c r="A54" s="138">
        <v>42619</v>
      </c>
      <c r="B54" s="66"/>
      <c r="C54" s="73" t="str">
        <f>IF(OR(U51="",B53=""),"",Z54*U51)</f>
        <v/>
      </c>
      <c r="D54" s="73" t="str">
        <f>IF(OR(C54="",B54&lt;&gt;"",B55&lt;&gt;""),"",AB54*(U51-B59))</f>
        <v/>
      </c>
      <c r="E54" s="76" t="str">
        <f t="shared" si="63"/>
        <v/>
      </c>
      <c r="F54" s="75" t="str">
        <f t="shared" si="64"/>
        <v/>
      </c>
      <c r="G54" s="207"/>
      <c r="H54" s="76" t="str">
        <f t="shared" si="60"/>
        <v/>
      </c>
      <c r="I54" s="75" t="str">
        <f t="shared" si="61"/>
        <v/>
      </c>
      <c r="J54" s="67"/>
      <c r="K54" s="75" t="str">
        <f t="shared" si="62"/>
        <v/>
      </c>
      <c r="L54" s="67"/>
      <c r="M54" s="84" t="str">
        <f t="shared" si="65"/>
        <v/>
      </c>
      <c r="N54" s="67"/>
      <c r="O54" s="88" t="str">
        <f t="shared" si="66"/>
        <v/>
      </c>
      <c r="P54" s="67"/>
      <c r="Q54" s="92" t="str">
        <f t="shared" si="67"/>
        <v/>
      </c>
      <c r="R54" s="110"/>
      <c r="S54" s="276" t="s">
        <v>1</v>
      </c>
      <c r="T54" s="272"/>
      <c r="U54" s="68"/>
      <c r="V54" s="99"/>
      <c r="W54" s="145"/>
      <c r="X54" s="145"/>
      <c r="Y54" s="151" t="s">
        <v>53</v>
      </c>
      <c r="Z54" s="111">
        <v>0.1</v>
      </c>
      <c r="AA54" s="112">
        <f t="shared" si="68"/>
        <v>0.12048192771084337</v>
      </c>
      <c r="AB54" s="112">
        <f>AA54/$AB$31</f>
        <v>0.13698630136986303</v>
      </c>
      <c r="AC54" s="113"/>
      <c r="AD54" s="113"/>
      <c r="AE54" s="114"/>
    </row>
    <row r="55" spans="1:31" ht="17.25" thickBot="1" x14ac:dyDescent="0.35">
      <c r="A55" s="139">
        <v>42620</v>
      </c>
      <c r="B55" s="66"/>
      <c r="C55" s="73" t="str">
        <f>IF(OR(U51="",B54=""),"",Z55*U51)</f>
        <v/>
      </c>
      <c r="D55" s="73" t="str">
        <f>IF(OR(C55="",B55&lt;&gt;"",B56&lt;&gt;""),"",AC55*(U51-B59))</f>
        <v/>
      </c>
      <c r="E55" s="76" t="str">
        <f t="shared" si="63"/>
        <v/>
      </c>
      <c r="F55" s="75" t="str">
        <f t="shared" si="64"/>
        <v/>
      </c>
      <c r="G55" s="207"/>
      <c r="H55" s="76" t="str">
        <f t="shared" si="60"/>
        <v/>
      </c>
      <c r="I55" s="75" t="str">
        <f t="shared" si="61"/>
        <v/>
      </c>
      <c r="J55" s="67"/>
      <c r="K55" s="75" t="str">
        <f t="shared" si="62"/>
        <v/>
      </c>
      <c r="L55" s="67"/>
      <c r="M55" s="84" t="str">
        <f t="shared" si="65"/>
        <v/>
      </c>
      <c r="N55" s="67"/>
      <c r="O55" s="88" t="str">
        <f t="shared" si="66"/>
        <v/>
      </c>
      <c r="P55" s="67"/>
      <c r="Q55" s="92" t="str">
        <f>IF(OR(P55="",J55=""),"",P55/J55)</f>
        <v/>
      </c>
      <c r="R55" s="110"/>
      <c r="S55" s="276" t="s">
        <v>10</v>
      </c>
      <c r="T55" s="272"/>
      <c r="U55" s="68"/>
      <c r="V55" s="99"/>
      <c r="W55" s="145"/>
      <c r="X55" s="145"/>
      <c r="Y55" s="152" t="s">
        <v>54</v>
      </c>
      <c r="Z55" s="111">
        <v>0.1</v>
      </c>
      <c r="AA55" s="112">
        <f t="shared" si="68"/>
        <v>0.12048192771084337</v>
      </c>
      <c r="AB55" s="112">
        <f>AA55/$AB$31</f>
        <v>0.13698630136986303</v>
      </c>
      <c r="AC55" s="112">
        <f>AB55/$AC$31</f>
        <v>0.15873015873015875</v>
      </c>
      <c r="AD55" s="113"/>
      <c r="AE55" s="114"/>
    </row>
    <row r="56" spans="1:31" ht="17.25" thickBot="1" x14ac:dyDescent="0.35">
      <c r="A56" s="140">
        <v>42621</v>
      </c>
      <c r="B56" s="66"/>
      <c r="C56" s="73" t="str">
        <f>IF(OR(U51="",B55=""),"",Z56*U51)</f>
        <v/>
      </c>
      <c r="D56" s="73" t="str">
        <f>IF(OR(C56="",B56&lt;&gt;"",B57&lt;&gt;""),"",AD56*(U51-B59))</f>
        <v/>
      </c>
      <c r="E56" s="76" t="str">
        <f t="shared" si="63"/>
        <v/>
      </c>
      <c r="F56" s="75" t="str">
        <f t="shared" si="64"/>
        <v/>
      </c>
      <c r="G56" s="207"/>
      <c r="H56" s="76" t="str">
        <f t="shared" si="60"/>
        <v/>
      </c>
      <c r="I56" s="75" t="str">
        <f t="shared" si="61"/>
        <v/>
      </c>
      <c r="J56" s="67"/>
      <c r="K56" s="75" t="str">
        <f t="shared" si="62"/>
        <v/>
      </c>
      <c r="L56" s="67"/>
      <c r="M56" s="84" t="str">
        <f t="shared" si="65"/>
        <v/>
      </c>
      <c r="N56" s="67"/>
      <c r="O56" s="88" t="str">
        <f t="shared" si="66"/>
        <v/>
      </c>
      <c r="P56" s="67"/>
      <c r="Q56" s="92" t="str">
        <f>IF(OR(P56="",J56=""),"",P56/J56)</f>
        <v/>
      </c>
      <c r="R56" s="110"/>
      <c r="S56" s="277" t="s">
        <v>11</v>
      </c>
      <c r="T56" s="278"/>
      <c r="U56" s="115" t="str">
        <f>IF(OR(U54="",U55=""),"",U55-U54)</f>
        <v/>
      </c>
      <c r="V56" s="99"/>
      <c r="W56" s="145"/>
      <c r="X56" s="145"/>
      <c r="Y56" s="150" t="s">
        <v>55</v>
      </c>
      <c r="Z56" s="111">
        <v>0.17</v>
      </c>
      <c r="AA56" s="112">
        <f t="shared" si="68"/>
        <v>0.20481927710843373</v>
      </c>
      <c r="AB56" s="112">
        <f>AA56/$AB$31</f>
        <v>0.23287671232876714</v>
      </c>
      <c r="AC56" s="112">
        <f>AB56/$AC$31</f>
        <v>0.26984126984126988</v>
      </c>
      <c r="AD56" s="112">
        <f>AC56/$AD$31</f>
        <v>0.32075471698113212</v>
      </c>
      <c r="AE56" s="114"/>
    </row>
    <row r="57" spans="1:31" ht="17.25" thickBot="1" x14ac:dyDescent="0.35">
      <c r="A57" s="140">
        <v>42622</v>
      </c>
      <c r="B57" s="66"/>
      <c r="C57" s="73" t="str">
        <f>IF(OR(U51="",B56=""),"",Z57*U51)</f>
        <v/>
      </c>
      <c r="D57" s="73" t="str">
        <f>IF(OR(C57="",B57&lt;&gt;"",B58&lt;&gt;""),"",AE57*(U51-B59))</f>
        <v/>
      </c>
      <c r="E57" s="76" t="str">
        <f t="shared" si="63"/>
        <v/>
      </c>
      <c r="F57" s="75" t="str">
        <f t="shared" si="64"/>
        <v/>
      </c>
      <c r="G57" s="207"/>
      <c r="H57" s="76" t="str">
        <f t="shared" si="60"/>
        <v/>
      </c>
      <c r="I57" s="75" t="str">
        <f t="shared" si="61"/>
        <v/>
      </c>
      <c r="J57" s="67"/>
      <c r="K57" s="75" t="str">
        <f t="shared" si="62"/>
        <v/>
      </c>
      <c r="L57" s="67"/>
      <c r="M57" s="84" t="str">
        <f t="shared" si="65"/>
        <v/>
      </c>
      <c r="N57" s="67"/>
      <c r="O57" s="88" t="str">
        <f t="shared" si="66"/>
        <v/>
      </c>
      <c r="P57" s="67"/>
      <c r="Q57" s="92" t="str">
        <f t="shared" ref="Q57:Q58" si="69">IF(OR(P57="",J57=""),"",P57/J57)</f>
        <v/>
      </c>
      <c r="R57" s="110"/>
      <c r="S57" s="276" t="s">
        <v>12</v>
      </c>
      <c r="T57" s="272"/>
      <c r="U57" s="116" t="str">
        <f>IF(OR(U54="",U51=""),"",U54/U51)</f>
        <v/>
      </c>
      <c r="V57" s="99"/>
      <c r="W57" s="145"/>
      <c r="X57" s="145"/>
      <c r="Y57" s="151" t="s">
        <v>56</v>
      </c>
      <c r="Z57" s="111">
        <v>0.14000000000000001</v>
      </c>
      <c r="AA57" s="112">
        <f t="shared" si="68"/>
        <v>0.16867469879518071</v>
      </c>
      <c r="AB57" s="112">
        <f>AA57/$AB$31</f>
        <v>0.19178082191780821</v>
      </c>
      <c r="AC57" s="112">
        <f>AB57/$AC$31</f>
        <v>0.22222222222222221</v>
      </c>
      <c r="AD57" s="112">
        <f>AC57/$AD$31</f>
        <v>0.26415094339622641</v>
      </c>
      <c r="AE57" s="117">
        <f>AD57/$AE$31</f>
        <v>0.3888888888888889</v>
      </c>
    </row>
    <row r="58" spans="1:31" ht="17.25" thickBot="1" x14ac:dyDescent="0.35">
      <c r="A58" s="140">
        <v>42623</v>
      </c>
      <c r="B58" s="66"/>
      <c r="C58" s="73" t="str">
        <f>IF(OR(U51="",B57=""),"",Z58*U51)</f>
        <v/>
      </c>
      <c r="D58" s="214" t="str">
        <f>IF(OR(B57="",C58="",B58&lt;&gt;""),"",C58+(C59-B59))</f>
        <v/>
      </c>
      <c r="E58" s="78" t="str">
        <f>IF(OR(B58="",C58=""),"",B58/C58)</f>
        <v/>
      </c>
      <c r="F58" s="77" t="str">
        <f>IF(OR(B58="",C58=""),"",B58-C58)</f>
        <v/>
      </c>
      <c r="G58" s="207"/>
      <c r="H58" s="78" t="str">
        <f t="shared" si="60"/>
        <v/>
      </c>
      <c r="I58" s="77" t="str">
        <f>IF(OR(G58="",B58=""),"",B58-G58)</f>
        <v/>
      </c>
      <c r="J58" s="67"/>
      <c r="K58" s="77" t="str">
        <f t="shared" si="62"/>
        <v/>
      </c>
      <c r="L58" s="67"/>
      <c r="M58" s="85" t="str">
        <f t="shared" si="65"/>
        <v/>
      </c>
      <c r="N58" s="67"/>
      <c r="O58" s="89" t="str">
        <f t="shared" si="66"/>
        <v/>
      </c>
      <c r="P58" s="67"/>
      <c r="Q58" s="93" t="str">
        <f t="shared" si="69"/>
        <v/>
      </c>
      <c r="R58" s="110"/>
      <c r="S58" s="275" t="s">
        <v>13</v>
      </c>
      <c r="T58" s="264"/>
      <c r="U58" s="213" t="str">
        <f>IF(OR(U55="",B59=""),"",U55/B59)</f>
        <v/>
      </c>
      <c r="V58" s="99"/>
      <c r="W58" s="145"/>
      <c r="X58" s="145"/>
      <c r="Y58" s="152" t="s">
        <v>57</v>
      </c>
      <c r="Z58" s="111">
        <v>0.22</v>
      </c>
      <c r="AA58" s="112">
        <f t="shared" si="68"/>
        <v>0.26506024096385539</v>
      </c>
      <c r="AB58" s="112">
        <f>AA58/$AB$31</f>
        <v>0.30136986301369861</v>
      </c>
      <c r="AC58" s="112">
        <f>AB58/$AC$31</f>
        <v>0.34920634920634919</v>
      </c>
      <c r="AD58" s="112">
        <f>AC58/$AD$31</f>
        <v>0.41509433962264147</v>
      </c>
      <c r="AE58" s="117">
        <f>AD58/$AE$31</f>
        <v>0.61111111111111105</v>
      </c>
    </row>
    <row r="59" spans="1:31" ht="21" customHeight="1" thickBot="1" x14ac:dyDescent="0.35">
      <c r="A59" s="141" t="s">
        <v>20</v>
      </c>
      <c r="B59" s="119" t="str">
        <f>IF(B52="","",SUM(B52:B58))</f>
        <v/>
      </c>
      <c r="C59" s="216" t="str">
        <f>IF(C52="","",SUMIF(B52:B58,"&lt;&gt;"&amp;"",C52:C58))</f>
        <v/>
      </c>
      <c r="D59" s="208"/>
      <c r="E59" s="79" t="str">
        <f>IFERROR(SUM(B52:B58)/SUMIF(B52:B58,"&lt;&gt;"&amp;"",C52:C58),"")</f>
        <v/>
      </c>
      <c r="F59" s="80" t="str">
        <f>IF(OR(C59="",B59=""),"",B59-C59)</f>
        <v/>
      </c>
      <c r="G59" s="82" t="str">
        <f>IF(G52="","",SUM(G52:G58))</f>
        <v/>
      </c>
      <c r="H59" s="79" t="str">
        <f>IFERROR(SUM(B52:B58)/SUMIF(B52:B58,"&lt;&gt;"&amp;"",G52:G58),"")</f>
        <v/>
      </c>
      <c r="I59" s="82" t="str">
        <f>IF(OR(G59="",B59=""),"",B59-G59)</f>
        <v/>
      </c>
      <c r="J59" s="120" t="str">
        <f>IF(J52="","",SUM(J52:J58))</f>
        <v/>
      </c>
      <c r="K59" s="82" t="str">
        <f t="shared" si="62"/>
        <v/>
      </c>
      <c r="L59" s="120" t="str">
        <f>IF(L52="","",SUM(L52:L58))</f>
        <v/>
      </c>
      <c r="M59" s="86" t="str">
        <f t="shared" si="65"/>
        <v/>
      </c>
      <c r="N59" s="120" t="str">
        <f>IF(N52="","",SUM(N52:N58))</f>
        <v/>
      </c>
      <c r="O59" s="90" t="str">
        <f>IF(OR(J59="",N59=""),"",J59/N59)</f>
        <v/>
      </c>
      <c r="P59" s="120" t="str">
        <f>IF(P52="","",SUM(P52:P58))</f>
        <v/>
      </c>
      <c r="Q59" s="211" t="str">
        <f>IF(OR(P59="",J59=""),"",P59/J59)</f>
        <v/>
      </c>
      <c r="R59" s="118"/>
      <c r="S59" s="263" t="s">
        <v>14</v>
      </c>
      <c r="T59" s="264"/>
      <c r="U59" s="69"/>
      <c r="V59" s="99"/>
      <c r="W59" s="145"/>
      <c r="X59" s="145"/>
      <c r="Y59" s="121"/>
      <c r="Z59" s="122">
        <f>SUM(Z52:Z58)</f>
        <v>1</v>
      </c>
      <c r="AA59" s="123">
        <f>SUM(Z53:Z58)</f>
        <v>0.83000000000000007</v>
      </c>
      <c r="AB59" s="123">
        <f>SUM(AA54:AA58)</f>
        <v>0.87951807228915657</v>
      </c>
      <c r="AC59" s="123">
        <f>SUM(AB55:AB58)</f>
        <v>0.86301369863013699</v>
      </c>
      <c r="AD59" s="123">
        <f>SUM(AC56:AC58)</f>
        <v>0.84126984126984128</v>
      </c>
      <c r="AE59" s="124">
        <f>SUM(AD57:AD58)</f>
        <v>0.67924528301886788</v>
      </c>
    </row>
    <row r="60" spans="1:31" ht="48" customHeight="1" thickBot="1" x14ac:dyDescent="0.3">
      <c r="A60" s="158" t="s">
        <v>70</v>
      </c>
      <c r="B60" s="144" t="s">
        <v>0</v>
      </c>
      <c r="C60" s="131" t="s">
        <v>1</v>
      </c>
      <c r="D60" s="133" t="s">
        <v>117</v>
      </c>
      <c r="E60" s="129" t="s">
        <v>62</v>
      </c>
      <c r="F60" s="131" t="s">
        <v>18</v>
      </c>
      <c r="G60" s="132" t="s">
        <v>16</v>
      </c>
      <c r="H60" s="129" t="s">
        <v>2</v>
      </c>
      <c r="I60" s="133" t="s">
        <v>15</v>
      </c>
      <c r="J60" s="134" t="s">
        <v>19</v>
      </c>
      <c r="K60" s="132" t="s">
        <v>3</v>
      </c>
      <c r="L60" s="135" t="s">
        <v>5</v>
      </c>
      <c r="M60" s="134" t="s">
        <v>4</v>
      </c>
      <c r="N60" s="134" t="s">
        <v>6</v>
      </c>
      <c r="O60" s="136" t="s">
        <v>7</v>
      </c>
      <c r="P60" s="137" t="s">
        <v>17</v>
      </c>
      <c r="Q60" s="209" t="s">
        <v>8</v>
      </c>
      <c r="R60" s="106"/>
      <c r="S60" s="265" t="s">
        <v>116</v>
      </c>
      <c r="T60" s="266"/>
      <c r="U60" s="215"/>
      <c r="V60" s="99"/>
      <c r="W60" s="145"/>
      <c r="X60" s="145"/>
      <c r="Y60" s="146" t="s">
        <v>58</v>
      </c>
      <c r="Z60" s="147" t="s">
        <v>51</v>
      </c>
      <c r="AA60" s="148" t="s">
        <v>52</v>
      </c>
      <c r="AB60" s="147" t="s">
        <v>53</v>
      </c>
      <c r="AC60" s="148" t="s">
        <v>54</v>
      </c>
      <c r="AD60" s="147" t="s">
        <v>55</v>
      </c>
      <c r="AE60" s="149" t="s">
        <v>56</v>
      </c>
    </row>
    <row r="61" spans="1:31" ht="17.25" thickBot="1" x14ac:dyDescent="0.35">
      <c r="A61" s="138">
        <v>42624</v>
      </c>
      <c r="B61" s="66"/>
      <c r="C61" s="73" t="str">
        <f>IF(U60="","",Z61*U60)</f>
        <v/>
      </c>
      <c r="D61" s="73"/>
      <c r="E61" s="74" t="str">
        <f>IF(OR(B61="",C61=""),"",B61/C61)</f>
        <v/>
      </c>
      <c r="F61" s="73" t="str">
        <f>IF(OR(B61="",C61=""),"",B61-C61)</f>
        <v/>
      </c>
      <c r="G61" s="207"/>
      <c r="H61" s="74" t="str">
        <f t="shared" ref="H61:H67" si="70">IF(OR(B61="",G61=""),"",B61/G61)</f>
        <v/>
      </c>
      <c r="I61" s="73" t="str">
        <f t="shared" ref="I61:I66" si="71">IF(OR(G61="",B61=""),"",B61-G61)</f>
        <v/>
      </c>
      <c r="J61" s="67"/>
      <c r="K61" s="73" t="str">
        <f t="shared" ref="K61:K68" si="72">IF(OR(B61="",J61=""),"",B61/J61)</f>
        <v/>
      </c>
      <c r="L61" s="67"/>
      <c r="M61" s="83" t="str">
        <f>IF(OR(L61="",J61=""),"",L61/J61)</f>
        <v/>
      </c>
      <c r="N61" s="67"/>
      <c r="O61" s="87" t="str">
        <f>IF(OR(J61="",N61=""),"",J61/N61)</f>
        <v/>
      </c>
      <c r="P61" s="67"/>
      <c r="Q61" s="91" t="str">
        <f>IF(OR(P61="",J61=""),"",P61/J61)</f>
        <v/>
      </c>
      <c r="R61" s="110"/>
      <c r="S61" s="279"/>
      <c r="T61" s="279"/>
      <c r="U61" s="280"/>
      <c r="V61" s="99"/>
      <c r="W61" s="145"/>
      <c r="X61" s="145"/>
      <c r="Y61" s="150" t="s">
        <v>51</v>
      </c>
      <c r="Z61" s="107">
        <v>0.17</v>
      </c>
      <c r="AA61" s="108"/>
      <c r="AB61" s="108"/>
      <c r="AC61" s="108"/>
      <c r="AD61" s="108"/>
      <c r="AE61" s="109"/>
    </row>
    <row r="62" spans="1:31" ht="17.25" thickBot="1" x14ac:dyDescent="0.35">
      <c r="A62" s="138">
        <v>42625</v>
      </c>
      <c r="B62" s="66"/>
      <c r="C62" s="73" t="str">
        <f>IF(OR(U60="",B61=""),"",Z62*U60)</f>
        <v/>
      </c>
      <c r="D62" s="73" t="str">
        <f>IF(OR(C62="",B62&lt;&gt;"",B63&lt;&gt;""),"",AA62*(U60-B68))</f>
        <v/>
      </c>
      <c r="E62" s="76" t="str">
        <f t="shared" ref="E62:E66" si="73">IF(OR(B62="",C62=""),"",B62/C62)</f>
        <v/>
      </c>
      <c r="F62" s="75" t="str">
        <f t="shared" ref="F62:F66" si="74">IF(OR(B62="",C62=""),"",B62-C62)</f>
        <v/>
      </c>
      <c r="G62" s="207"/>
      <c r="H62" s="76" t="str">
        <f t="shared" si="70"/>
        <v/>
      </c>
      <c r="I62" s="75" t="str">
        <f t="shared" si="71"/>
        <v/>
      </c>
      <c r="J62" s="67"/>
      <c r="K62" s="75" t="str">
        <f t="shared" si="72"/>
        <v/>
      </c>
      <c r="L62" s="67"/>
      <c r="M62" s="84" t="str">
        <f t="shared" ref="M62:M68" si="75">IF(OR(L62="",J62=""),"",L62/J62)</f>
        <v/>
      </c>
      <c r="N62" s="67"/>
      <c r="O62" s="88" t="str">
        <f t="shared" ref="O62:O67" si="76">IF(OR(J62="",N62=""),"",J62/N62)</f>
        <v/>
      </c>
      <c r="P62" s="67"/>
      <c r="Q62" s="92" t="str">
        <f t="shared" ref="Q62:Q63" si="77">IF(OR(P62="",J62=""),"",P62/J62)</f>
        <v/>
      </c>
      <c r="R62" s="110"/>
      <c r="S62" s="267" t="s">
        <v>9</v>
      </c>
      <c r="T62" s="267"/>
      <c r="U62" s="268"/>
      <c r="V62" s="99"/>
      <c r="W62" s="145"/>
      <c r="X62" s="145"/>
      <c r="Y62" s="150" t="s">
        <v>52</v>
      </c>
      <c r="Z62" s="111">
        <v>0.1</v>
      </c>
      <c r="AA62" s="112">
        <f t="shared" ref="AA62:AA67" si="78">Z62/$AA$31</f>
        <v>0.12048192771084337</v>
      </c>
      <c r="AB62" s="113"/>
      <c r="AC62" s="113"/>
      <c r="AD62" s="113"/>
      <c r="AE62" s="114"/>
    </row>
    <row r="63" spans="1:31" ht="17.25" thickBot="1" x14ac:dyDescent="0.35">
      <c r="A63" s="138">
        <v>42626</v>
      </c>
      <c r="B63" s="66"/>
      <c r="C63" s="73" t="str">
        <f>IF(OR(U60="",B62=""),"",Z63*U60)</f>
        <v/>
      </c>
      <c r="D63" s="73" t="str">
        <f>IF(OR(C63="",B63&lt;&gt;"",B64&lt;&gt;""),"",AB63*(U60-B68))</f>
        <v/>
      </c>
      <c r="E63" s="76" t="str">
        <f t="shared" si="73"/>
        <v/>
      </c>
      <c r="F63" s="75" t="str">
        <f t="shared" si="74"/>
        <v/>
      </c>
      <c r="G63" s="207"/>
      <c r="H63" s="76" t="str">
        <f t="shared" si="70"/>
        <v/>
      </c>
      <c r="I63" s="75" t="str">
        <f t="shared" si="71"/>
        <v/>
      </c>
      <c r="J63" s="67"/>
      <c r="K63" s="75" t="str">
        <f t="shared" si="72"/>
        <v/>
      </c>
      <c r="L63" s="67"/>
      <c r="M63" s="84" t="str">
        <f t="shared" si="75"/>
        <v/>
      </c>
      <c r="N63" s="67"/>
      <c r="O63" s="88" t="str">
        <f t="shared" si="76"/>
        <v/>
      </c>
      <c r="P63" s="67"/>
      <c r="Q63" s="92" t="str">
        <f t="shared" si="77"/>
        <v/>
      </c>
      <c r="R63" s="110"/>
      <c r="S63" s="276" t="s">
        <v>1</v>
      </c>
      <c r="T63" s="272"/>
      <c r="U63" s="68"/>
      <c r="V63" s="99"/>
      <c r="W63" s="145"/>
      <c r="X63" s="145"/>
      <c r="Y63" s="151" t="s">
        <v>53</v>
      </c>
      <c r="Z63" s="111">
        <v>0.1</v>
      </c>
      <c r="AA63" s="112">
        <f t="shared" si="78"/>
        <v>0.12048192771084337</v>
      </c>
      <c r="AB63" s="112">
        <f>AA63/$AB$31</f>
        <v>0.13698630136986303</v>
      </c>
      <c r="AC63" s="113"/>
      <c r="AD63" s="113"/>
      <c r="AE63" s="114"/>
    </row>
    <row r="64" spans="1:31" ht="17.25" thickBot="1" x14ac:dyDescent="0.35">
      <c r="A64" s="139">
        <v>42627</v>
      </c>
      <c r="B64" s="66"/>
      <c r="C64" s="73" t="str">
        <f>IF(OR(U60="",B63=""),"",Z64*U60)</f>
        <v/>
      </c>
      <c r="D64" s="73" t="str">
        <f>IF(OR(C64="",B64&lt;&gt;"",B65&lt;&gt;""),"",AC64*(U60-B68))</f>
        <v/>
      </c>
      <c r="E64" s="76" t="str">
        <f t="shared" si="73"/>
        <v/>
      </c>
      <c r="F64" s="75" t="str">
        <f t="shared" si="74"/>
        <v/>
      </c>
      <c r="G64" s="207"/>
      <c r="H64" s="76" t="str">
        <f t="shared" si="70"/>
        <v/>
      </c>
      <c r="I64" s="75" t="str">
        <f t="shared" si="71"/>
        <v/>
      </c>
      <c r="J64" s="67"/>
      <c r="K64" s="75" t="str">
        <f t="shared" si="72"/>
        <v/>
      </c>
      <c r="L64" s="67"/>
      <c r="M64" s="84" t="str">
        <f t="shared" si="75"/>
        <v/>
      </c>
      <c r="N64" s="67"/>
      <c r="O64" s="88" t="str">
        <f t="shared" si="76"/>
        <v/>
      </c>
      <c r="P64" s="67"/>
      <c r="Q64" s="92" t="str">
        <f>IF(OR(P64="",J64=""),"",P64/J64)</f>
        <v/>
      </c>
      <c r="R64" s="110"/>
      <c r="S64" s="276" t="s">
        <v>10</v>
      </c>
      <c r="T64" s="272"/>
      <c r="U64" s="68"/>
      <c r="V64" s="99"/>
      <c r="W64" s="145"/>
      <c r="X64" s="145"/>
      <c r="Y64" s="152" t="s">
        <v>54</v>
      </c>
      <c r="Z64" s="111">
        <v>0.1</v>
      </c>
      <c r="AA64" s="112">
        <f t="shared" si="78"/>
        <v>0.12048192771084337</v>
      </c>
      <c r="AB64" s="112">
        <f>AA64/$AB$31</f>
        <v>0.13698630136986303</v>
      </c>
      <c r="AC64" s="112">
        <f>AB64/$AC$31</f>
        <v>0.15873015873015875</v>
      </c>
      <c r="AD64" s="113"/>
      <c r="AE64" s="114"/>
    </row>
    <row r="65" spans="1:31" ht="17.25" thickBot="1" x14ac:dyDescent="0.35">
      <c r="A65" s="140">
        <v>42628</v>
      </c>
      <c r="B65" s="66"/>
      <c r="C65" s="73" t="str">
        <f>IF(OR(U60="",B64=""),"",Z65*U60)</f>
        <v/>
      </c>
      <c r="D65" s="73" t="str">
        <f>IF(OR(C65="",B65&lt;&gt;"",B66&lt;&gt;""),"",AD65*(U60-B68))</f>
        <v/>
      </c>
      <c r="E65" s="76" t="str">
        <f t="shared" si="73"/>
        <v/>
      </c>
      <c r="F65" s="75" t="str">
        <f t="shared" si="74"/>
        <v/>
      </c>
      <c r="G65" s="207"/>
      <c r="H65" s="76" t="str">
        <f t="shared" si="70"/>
        <v/>
      </c>
      <c r="I65" s="75" t="str">
        <f t="shared" si="71"/>
        <v/>
      </c>
      <c r="J65" s="67"/>
      <c r="K65" s="75" t="str">
        <f t="shared" si="72"/>
        <v/>
      </c>
      <c r="L65" s="67"/>
      <c r="M65" s="84" t="str">
        <f t="shared" si="75"/>
        <v/>
      </c>
      <c r="N65" s="67"/>
      <c r="O65" s="88" t="str">
        <f t="shared" si="76"/>
        <v/>
      </c>
      <c r="P65" s="67"/>
      <c r="Q65" s="92" t="str">
        <f>IF(OR(P65="",J65=""),"",P65/J65)</f>
        <v/>
      </c>
      <c r="R65" s="110"/>
      <c r="S65" s="277" t="s">
        <v>11</v>
      </c>
      <c r="T65" s="278"/>
      <c r="U65" s="115" t="str">
        <f>IF(OR(U63="",U64=""),"",U64-U63)</f>
        <v/>
      </c>
      <c r="V65" s="99"/>
      <c r="W65" s="145"/>
      <c r="X65" s="145"/>
      <c r="Y65" s="150" t="s">
        <v>55</v>
      </c>
      <c r="Z65" s="111">
        <v>0.17</v>
      </c>
      <c r="AA65" s="112">
        <f t="shared" si="78"/>
        <v>0.20481927710843373</v>
      </c>
      <c r="AB65" s="112">
        <f>AA65/$AB$31</f>
        <v>0.23287671232876714</v>
      </c>
      <c r="AC65" s="112">
        <f>AB65/$AC$31</f>
        <v>0.26984126984126988</v>
      </c>
      <c r="AD65" s="112">
        <f>AC65/$AD$31</f>
        <v>0.32075471698113212</v>
      </c>
      <c r="AE65" s="114"/>
    </row>
    <row r="66" spans="1:31" ht="17.25" thickBot="1" x14ac:dyDescent="0.35">
      <c r="A66" s="140">
        <v>42629</v>
      </c>
      <c r="B66" s="66"/>
      <c r="C66" s="73" t="str">
        <f>IF(OR(U60="",B65=""),"",Z66*U60)</f>
        <v/>
      </c>
      <c r="D66" s="73" t="str">
        <f>IF(OR(C66="",B66&lt;&gt;"",B67&lt;&gt;""),"",AE66*(U60-B68))</f>
        <v/>
      </c>
      <c r="E66" s="76" t="str">
        <f t="shared" si="73"/>
        <v/>
      </c>
      <c r="F66" s="75" t="str">
        <f t="shared" si="74"/>
        <v/>
      </c>
      <c r="G66" s="207"/>
      <c r="H66" s="76" t="str">
        <f t="shared" si="70"/>
        <v/>
      </c>
      <c r="I66" s="75" t="str">
        <f t="shared" si="71"/>
        <v/>
      </c>
      <c r="J66" s="67"/>
      <c r="K66" s="75" t="str">
        <f t="shared" si="72"/>
        <v/>
      </c>
      <c r="L66" s="67"/>
      <c r="M66" s="84" t="str">
        <f t="shared" si="75"/>
        <v/>
      </c>
      <c r="N66" s="67"/>
      <c r="O66" s="88" t="str">
        <f t="shared" si="76"/>
        <v/>
      </c>
      <c r="P66" s="67"/>
      <c r="Q66" s="92" t="str">
        <f t="shared" ref="Q66:Q67" si="79">IF(OR(P66="",J66=""),"",P66/J66)</f>
        <v/>
      </c>
      <c r="R66" s="110"/>
      <c r="S66" s="276" t="s">
        <v>12</v>
      </c>
      <c r="T66" s="272"/>
      <c r="U66" s="116" t="str">
        <f>IF(OR(U63="",U60=""),"",U63/U60)</f>
        <v/>
      </c>
      <c r="V66" s="99"/>
      <c r="W66" s="145"/>
      <c r="X66" s="145"/>
      <c r="Y66" s="151" t="s">
        <v>56</v>
      </c>
      <c r="Z66" s="111">
        <v>0.14000000000000001</v>
      </c>
      <c r="AA66" s="112">
        <f t="shared" si="78"/>
        <v>0.16867469879518071</v>
      </c>
      <c r="AB66" s="112">
        <f>AA66/$AB$31</f>
        <v>0.19178082191780821</v>
      </c>
      <c r="AC66" s="112">
        <f>AB66/$AC$31</f>
        <v>0.22222222222222221</v>
      </c>
      <c r="AD66" s="112">
        <f>AC66/$AD$31</f>
        <v>0.26415094339622641</v>
      </c>
      <c r="AE66" s="117">
        <f>AD66/$AE$31</f>
        <v>0.3888888888888889</v>
      </c>
    </row>
    <row r="67" spans="1:31" ht="17.25" thickBot="1" x14ac:dyDescent="0.35">
      <c r="A67" s="140">
        <v>42630</v>
      </c>
      <c r="B67" s="66"/>
      <c r="C67" s="73" t="str">
        <f>IF(OR(U60="",B66=""),"",Z67*U60)</f>
        <v/>
      </c>
      <c r="D67" s="214" t="str">
        <f>IF(OR(B66="",C67="",B67&lt;&gt;""),"",C67+(C68-B68))</f>
        <v/>
      </c>
      <c r="E67" s="78" t="str">
        <f>IF(OR(B67="",C67=""),"",B67/C67)</f>
        <v/>
      </c>
      <c r="F67" s="77" t="str">
        <f>IF(OR(B67="",C67=""),"",B67-C67)</f>
        <v/>
      </c>
      <c r="G67" s="207"/>
      <c r="H67" s="78" t="str">
        <f t="shared" si="70"/>
        <v/>
      </c>
      <c r="I67" s="77" t="str">
        <f>IF(OR(G67="",B67=""),"",B67-G67)</f>
        <v/>
      </c>
      <c r="J67" s="67"/>
      <c r="K67" s="77" t="str">
        <f t="shared" si="72"/>
        <v/>
      </c>
      <c r="L67" s="67"/>
      <c r="M67" s="85" t="str">
        <f t="shared" si="75"/>
        <v/>
      </c>
      <c r="N67" s="67"/>
      <c r="O67" s="89" t="str">
        <f t="shared" si="76"/>
        <v/>
      </c>
      <c r="P67" s="67"/>
      <c r="Q67" s="93" t="str">
        <f t="shared" si="79"/>
        <v/>
      </c>
      <c r="R67" s="110"/>
      <c r="S67" s="275" t="s">
        <v>13</v>
      </c>
      <c r="T67" s="264"/>
      <c r="U67" s="213" t="str">
        <f>IF(OR(U64="",B68=""),"",U64/B68)</f>
        <v/>
      </c>
      <c r="V67" s="99"/>
      <c r="W67" s="145"/>
      <c r="X67" s="145"/>
      <c r="Y67" s="152" t="s">
        <v>57</v>
      </c>
      <c r="Z67" s="111">
        <v>0.22</v>
      </c>
      <c r="AA67" s="112">
        <f t="shared" si="78"/>
        <v>0.26506024096385539</v>
      </c>
      <c r="AB67" s="112">
        <f>AA67/$AB$31</f>
        <v>0.30136986301369861</v>
      </c>
      <c r="AC67" s="112">
        <f>AB67/$AC$31</f>
        <v>0.34920634920634919</v>
      </c>
      <c r="AD67" s="112">
        <f>AC67/$AD$31</f>
        <v>0.41509433962264147</v>
      </c>
      <c r="AE67" s="117">
        <f>AD67/$AE$31</f>
        <v>0.61111111111111105</v>
      </c>
    </row>
    <row r="68" spans="1:31" ht="21" customHeight="1" thickBot="1" x14ac:dyDescent="0.35">
      <c r="A68" s="141" t="s">
        <v>20</v>
      </c>
      <c r="B68" s="119" t="str">
        <f>IF(B61="","",SUM(B61:B67))</f>
        <v/>
      </c>
      <c r="C68" s="216" t="str">
        <f>IF(C61="","",SUMIF(B61:B67,"&lt;&gt;"&amp;"",C61:C67))</f>
        <v/>
      </c>
      <c r="D68" s="208"/>
      <c r="E68" s="79" t="str">
        <f>IFERROR(SUM(B61:B67)/SUMIF(B61:B67,"&lt;&gt;"&amp;"",C61:C67),"")</f>
        <v/>
      </c>
      <c r="F68" s="80" t="str">
        <f>IF(OR(C68="",B68=""),"",B68-C68)</f>
        <v/>
      </c>
      <c r="G68" s="82" t="str">
        <f>IF(G61="","",SUM(G61:G67))</f>
        <v/>
      </c>
      <c r="H68" s="79" t="str">
        <f>IFERROR(SUM(B61:B67)/SUMIF(B61:B67,"&lt;&gt;"&amp;"",G61:G67),"")</f>
        <v/>
      </c>
      <c r="I68" s="82" t="str">
        <f>IF(OR(G68="",B68=""),"",B68-G68)</f>
        <v/>
      </c>
      <c r="J68" s="120" t="str">
        <f>IF(J61="","",SUM(J61:J67))</f>
        <v/>
      </c>
      <c r="K68" s="82" t="str">
        <f t="shared" si="72"/>
        <v/>
      </c>
      <c r="L68" s="120" t="str">
        <f>IF(L61="","",SUM(L61:L67))</f>
        <v/>
      </c>
      <c r="M68" s="86" t="str">
        <f t="shared" si="75"/>
        <v/>
      </c>
      <c r="N68" s="120" t="str">
        <f>IF(N61="","",SUM(N61:N67))</f>
        <v/>
      </c>
      <c r="O68" s="90" t="str">
        <f>IF(OR(J68="",N68=""),"",J68/N68)</f>
        <v/>
      </c>
      <c r="P68" s="120" t="str">
        <f>IF(P61="","",SUM(P61:P67))</f>
        <v/>
      </c>
      <c r="Q68" s="211" t="str">
        <f>IF(OR(P68="",J68=""),"",P68/J68)</f>
        <v/>
      </c>
      <c r="R68" s="118"/>
      <c r="S68" s="263" t="s">
        <v>14</v>
      </c>
      <c r="T68" s="264"/>
      <c r="U68" s="69"/>
      <c r="V68" s="99"/>
      <c r="W68" s="145"/>
      <c r="X68" s="145"/>
      <c r="Y68" s="121"/>
      <c r="Z68" s="122">
        <f>SUM(Z61:Z67)</f>
        <v>1</v>
      </c>
      <c r="AA68" s="123">
        <f>SUM(Z62:Z67)</f>
        <v>0.83000000000000007</v>
      </c>
      <c r="AB68" s="123">
        <f>SUM(AA63:AA67)</f>
        <v>0.87951807228915657</v>
      </c>
      <c r="AC68" s="123">
        <f>SUM(AB64:AB67)</f>
        <v>0.86301369863013699</v>
      </c>
      <c r="AD68" s="123">
        <f>SUM(AC65:AC67)</f>
        <v>0.84126984126984128</v>
      </c>
      <c r="AE68" s="124">
        <f>SUM(AD66:AD67)</f>
        <v>0.67924528301886788</v>
      </c>
    </row>
    <row r="69" spans="1:31" ht="48" customHeight="1" thickBot="1" x14ac:dyDescent="0.3">
      <c r="A69" s="158" t="s">
        <v>71</v>
      </c>
      <c r="B69" s="144" t="s">
        <v>0</v>
      </c>
      <c r="C69" s="131" t="s">
        <v>1</v>
      </c>
      <c r="D69" s="133" t="s">
        <v>117</v>
      </c>
      <c r="E69" s="129" t="s">
        <v>62</v>
      </c>
      <c r="F69" s="131" t="s">
        <v>18</v>
      </c>
      <c r="G69" s="132" t="s">
        <v>16</v>
      </c>
      <c r="H69" s="129" t="s">
        <v>2</v>
      </c>
      <c r="I69" s="133" t="s">
        <v>15</v>
      </c>
      <c r="J69" s="134" t="s">
        <v>19</v>
      </c>
      <c r="K69" s="132" t="s">
        <v>3</v>
      </c>
      <c r="L69" s="135" t="s">
        <v>5</v>
      </c>
      <c r="M69" s="134" t="s">
        <v>4</v>
      </c>
      <c r="N69" s="134" t="s">
        <v>6</v>
      </c>
      <c r="O69" s="136" t="s">
        <v>7</v>
      </c>
      <c r="P69" s="137" t="s">
        <v>17</v>
      </c>
      <c r="Q69" s="209" t="s">
        <v>8</v>
      </c>
      <c r="R69" s="106"/>
      <c r="S69" s="265" t="s">
        <v>116</v>
      </c>
      <c r="T69" s="266"/>
      <c r="U69" s="215"/>
      <c r="V69" s="99"/>
      <c r="W69" s="145"/>
      <c r="X69" s="145"/>
      <c r="Y69" s="146" t="s">
        <v>58</v>
      </c>
      <c r="Z69" s="147" t="s">
        <v>51</v>
      </c>
      <c r="AA69" s="148" t="s">
        <v>52</v>
      </c>
      <c r="AB69" s="147" t="s">
        <v>53</v>
      </c>
      <c r="AC69" s="148" t="s">
        <v>54</v>
      </c>
      <c r="AD69" s="147" t="s">
        <v>55</v>
      </c>
      <c r="AE69" s="149" t="s">
        <v>56</v>
      </c>
    </row>
    <row r="70" spans="1:31" ht="17.25" thickBot="1" x14ac:dyDescent="0.35">
      <c r="A70" s="138">
        <v>42631</v>
      </c>
      <c r="B70" s="66"/>
      <c r="C70" s="73" t="str">
        <f>IF(U69="","",Z70*U69)</f>
        <v/>
      </c>
      <c r="D70" s="73"/>
      <c r="E70" s="74" t="str">
        <f>IF(OR(B70="",C70=""),"",B70/C70)</f>
        <v/>
      </c>
      <c r="F70" s="73" t="str">
        <f>IF(OR(B70="",C70=""),"",B70-C70)</f>
        <v/>
      </c>
      <c r="G70" s="207"/>
      <c r="H70" s="74" t="str">
        <f t="shared" ref="H70:H76" si="80">IF(OR(B70="",G70=""),"",B70/G70)</f>
        <v/>
      </c>
      <c r="I70" s="73" t="str">
        <f t="shared" ref="I70:I75" si="81">IF(OR(G70="",B70=""),"",B70-G70)</f>
        <v/>
      </c>
      <c r="J70" s="67"/>
      <c r="K70" s="73" t="str">
        <f t="shared" ref="K70:K77" si="82">IF(OR(B70="",J70=""),"",B70/J70)</f>
        <v/>
      </c>
      <c r="L70" s="67"/>
      <c r="M70" s="83" t="str">
        <f>IF(OR(L70="",J70=""),"",L70/J70)</f>
        <v/>
      </c>
      <c r="N70" s="67"/>
      <c r="O70" s="87" t="str">
        <f>IF(OR(J70="",N70=""),"",J70/N70)</f>
        <v/>
      </c>
      <c r="P70" s="67"/>
      <c r="Q70" s="91" t="str">
        <f>IF(OR(P70="",J70=""),"",P70/J70)</f>
        <v/>
      </c>
      <c r="R70" s="110"/>
      <c r="S70" s="279"/>
      <c r="T70" s="279"/>
      <c r="U70" s="280"/>
      <c r="V70" s="99"/>
      <c r="W70" s="145"/>
      <c r="X70" s="145"/>
      <c r="Y70" s="150" t="s">
        <v>51</v>
      </c>
      <c r="Z70" s="107">
        <v>0.17</v>
      </c>
      <c r="AA70" s="108"/>
      <c r="AB70" s="108"/>
      <c r="AC70" s="108"/>
      <c r="AD70" s="108"/>
      <c r="AE70" s="109"/>
    </row>
    <row r="71" spans="1:31" ht="17.25" thickBot="1" x14ac:dyDescent="0.35">
      <c r="A71" s="138">
        <v>42632</v>
      </c>
      <c r="B71" s="66"/>
      <c r="C71" s="73" t="str">
        <f>IF(OR(U69="",B70=""),"",Z71*U69)</f>
        <v/>
      </c>
      <c r="D71" s="73" t="str">
        <f>IF(OR(C71="",B71&lt;&gt;"",B72&lt;&gt;""),"",AA71*(U69-B77))</f>
        <v/>
      </c>
      <c r="E71" s="76" t="str">
        <f t="shared" ref="E71:E75" si="83">IF(OR(B71="",C71=""),"",B71/C71)</f>
        <v/>
      </c>
      <c r="F71" s="75" t="str">
        <f t="shared" ref="F71:F75" si="84">IF(OR(B71="",C71=""),"",B71-C71)</f>
        <v/>
      </c>
      <c r="G71" s="207"/>
      <c r="H71" s="76" t="str">
        <f t="shared" si="80"/>
        <v/>
      </c>
      <c r="I71" s="75" t="str">
        <f t="shared" si="81"/>
        <v/>
      </c>
      <c r="J71" s="67"/>
      <c r="K71" s="75" t="str">
        <f t="shared" si="82"/>
        <v/>
      </c>
      <c r="L71" s="67"/>
      <c r="M71" s="84" t="str">
        <f t="shared" ref="M71:M77" si="85">IF(OR(L71="",J71=""),"",L71/J71)</f>
        <v/>
      </c>
      <c r="N71" s="67"/>
      <c r="O71" s="88" t="str">
        <f t="shared" ref="O71:O76" si="86">IF(OR(J71="",N71=""),"",J71/N71)</f>
        <v/>
      </c>
      <c r="P71" s="67"/>
      <c r="Q71" s="92" t="str">
        <f t="shared" ref="Q71:Q72" si="87">IF(OR(P71="",J71=""),"",P71/J71)</f>
        <v/>
      </c>
      <c r="R71" s="110"/>
      <c r="S71" s="267" t="s">
        <v>9</v>
      </c>
      <c r="T71" s="267"/>
      <c r="U71" s="268"/>
      <c r="V71" s="99"/>
      <c r="W71" s="145"/>
      <c r="X71" s="145"/>
      <c r="Y71" s="150" t="s">
        <v>52</v>
      </c>
      <c r="Z71" s="111">
        <v>0.1</v>
      </c>
      <c r="AA71" s="112">
        <f t="shared" ref="AA71:AA76" si="88">Z71/$AA$31</f>
        <v>0.12048192771084337</v>
      </c>
      <c r="AB71" s="113"/>
      <c r="AC71" s="113"/>
      <c r="AD71" s="113"/>
      <c r="AE71" s="114"/>
    </row>
    <row r="72" spans="1:31" ht="17.25" thickBot="1" x14ac:dyDescent="0.35">
      <c r="A72" s="138">
        <v>42633</v>
      </c>
      <c r="B72" s="66"/>
      <c r="C72" s="73" t="str">
        <f>IF(OR(U69="",B71=""),"",Z72*U69)</f>
        <v/>
      </c>
      <c r="D72" s="73" t="str">
        <f>IF(OR(C72="",B72&lt;&gt;"",B73&lt;&gt;""),"",AB72*(U69-B77))</f>
        <v/>
      </c>
      <c r="E72" s="76" t="str">
        <f t="shared" si="83"/>
        <v/>
      </c>
      <c r="F72" s="75" t="str">
        <f t="shared" si="84"/>
        <v/>
      </c>
      <c r="G72" s="207"/>
      <c r="H72" s="76" t="str">
        <f t="shared" si="80"/>
        <v/>
      </c>
      <c r="I72" s="75" t="str">
        <f t="shared" si="81"/>
        <v/>
      </c>
      <c r="J72" s="67"/>
      <c r="K72" s="75" t="str">
        <f t="shared" si="82"/>
        <v/>
      </c>
      <c r="L72" s="67"/>
      <c r="M72" s="84" t="str">
        <f t="shared" si="85"/>
        <v/>
      </c>
      <c r="N72" s="67"/>
      <c r="O72" s="88" t="str">
        <f t="shared" si="86"/>
        <v/>
      </c>
      <c r="P72" s="67"/>
      <c r="Q72" s="92" t="str">
        <f t="shared" si="87"/>
        <v/>
      </c>
      <c r="R72" s="110"/>
      <c r="S72" s="276" t="s">
        <v>1</v>
      </c>
      <c r="T72" s="272"/>
      <c r="U72" s="68"/>
      <c r="V72" s="99"/>
      <c r="W72" s="145"/>
      <c r="X72" s="145"/>
      <c r="Y72" s="151" t="s">
        <v>53</v>
      </c>
      <c r="Z72" s="111">
        <v>0.1</v>
      </c>
      <c r="AA72" s="112">
        <f t="shared" si="88"/>
        <v>0.12048192771084337</v>
      </c>
      <c r="AB72" s="112">
        <f>AA72/$AB$31</f>
        <v>0.13698630136986303</v>
      </c>
      <c r="AC72" s="113"/>
      <c r="AD72" s="113"/>
      <c r="AE72" s="114"/>
    </row>
    <row r="73" spans="1:31" ht="17.25" thickBot="1" x14ac:dyDescent="0.35">
      <c r="A73" s="139">
        <v>42634</v>
      </c>
      <c r="B73" s="66"/>
      <c r="C73" s="73" t="str">
        <f>IF(OR(U69="",B72=""),"",Z73*U69)</f>
        <v/>
      </c>
      <c r="D73" s="73" t="str">
        <f>IF(OR(C73="",B73&lt;&gt;"",B74&lt;&gt;""),"",AC73*(U69-B77))</f>
        <v/>
      </c>
      <c r="E73" s="76" t="str">
        <f t="shared" si="83"/>
        <v/>
      </c>
      <c r="F73" s="75" t="str">
        <f t="shared" si="84"/>
        <v/>
      </c>
      <c r="G73" s="207"/>
      <c r="H73" s="76" t="str">
        <f t="shared" si="80"/>
        <v/>
      </c>
      <c r="I73" s="75" t="str">
        <f t="shared" si="81"/>
        <v/>
      </c>
      <c r="J73" s="67"/>
      <c r="K73" s="75" t="str">
        <f t="shared" si="82"/>
        <v/>
      </c>
      <c r="L73" s="67"/>
      <c r="M73" s="84" t="str">
        <f t="shared" si="85"/>
        <v/>
      </c>
      <c r="N73" s="67"/>
      <c r="O73" s="88" t="str">
        <f t="shared" si="86"/>
        <v/>
      </c>
      <c r="P73" s="67"/>
      <c r="Q73" s="92" t="str">
        <f>IF(OR(P73="",J73=""),"",P73/J73)</f>
        <v/>
      </c>
      <c r="R73" s="110"/>
      <c r="S73" s="276" t="s">
        <v>10</v>
      </c>
      <c r="T73" s="272"/>
      <c r="U73" s="68"/>
      <c r="V73" s="99"/>
      <c r="W73" s="145"/>
      <c r="X73" s="145"/>
      <c r="Y73" s="152" t="s">
        <v>54</v>
      </c>
      <c r="Z73" s="111">
        <v>0.1</v>
      </c>
      <c r="AA73" s="112">
        <f t="shared" si="88"/>
        <v>0.12048192771084337</v>
      </c>
      <c r="AB73" s="112">
        <f>AA73/$AB$31</f>
        <v>0.13698630136986303</v>
      </c>
      <c r="AC73" s="112">
        <f>AB73/$AC$31</f>
        <v>0.15873015873015875</v>
      </c>
      <c r="AD73" s="113"/>
      <c r="AE73" s="114"/>
    </row>
    <row r="74" spans="1:31" ht="17.25" thickBot="1" x14ac:dyDescent="0.35">
      <c r="A74" s="140">
        <v>42635</v>
      </c>
      <c r="B74" s="66"/>
      <c r="C74" s="73" t="str">
        <f>IF(OR(U69="",B73=""),"",Z74*U69)</f>
        <v/>
      </c>
      <c r="D74" s="73" t="str">
        <f>IF(OR(C74="",B74&lt;&gt;"",B75&lt;&gt;""),"",AD74*(U69-B77))</f>
        <v/>
      </c>
      <c r="E74" s="76" t="str">
        <f t="shared" si="83"/>
        <v/>
      </c>
      <c r="F74" s="75" t="str">
        <f t="shared" si="84"/>
        <v/>
      </c>
      <c r="G74" s="207"/>
      <c r="H74" s="76" t="str">
        <f t="shared" si="80"/>
        <v/>
      </c>
      <c r="I74" s="75" t="str">
        <f t="shared" si="81"/>
        <v/>
      </c>
      <c r="J74" s="67"/>
      <c r="K74" s="75" t="str">
        <f t="shared" si="82"/>
        <v/>
      </c>
      <c r="L74" s="67"/>
      <c r="M74" s="84" t="str">
        <f t="shared" si="85"/>
        <v/>
      </c>
      <c r="N74" s="67"/>
      <c r="O74" s="88" t="str">
        <f t="shared" si="86"/>
        <v/>
      </c>
      <c r="P74" s="67"/>
      <c r="Q74" s="92" t="str">
        <f>IF(OR(P74="",J74=""),"",P74/J74)</f>
        <v/>
      </c>
      <c r="R74" s="110"/>
      <c r="S74" s="277" t="s">
        <v>11</v>
      </c>
      <c r="T74" s="278"/>
      <c r="U74" s="115" t="str">
        <f>IF(OR(U72="",U73=""),"",U73-U72)</f>
        <v/>
      </c>
      <c r="V74" s="99"/>
      <c r="W74" s="145"/>
      <c r="X74" s="145"/>
      <c r="Y74" s="150" t="s">
        <v>55</v>
      </c>
      <c r="Z74" s="111">
        <v>0.17</v>
      </c>
      <c r="AA74" s="112">
        <f t="shared" si="88"/>
        <v>0.20481927710843373</v>
      </c>
      <c r="AB74" s="112">
        <f>AA74/$AB$31</f>
        <v>0.23287671232876714</v>
      </c>
      <c r="AC74" s="112">
        <f>AB74/$AC$31</f>
        <v>0.26984126984126988</v>
      </c>
      <c r="AD74" s="112">
        <f>AC74/$AD$31</f>
        <v>0.32075471698113212</v>
      </c>
      <c r="AE74" s="114"/>
    </row>
    <row r="75" spans="1:31" ht="17.25" thickBot="1" x14ac:dyDescent="0.35">
      <c r="A75" s="140">
        <v>42636</v>
      </c>
      <c r="B75" s="66"/>
      <c r="C75" s="73" t="str">
        <f>IF(OR(U69="",B74=""),"",Z75*U69)</f>
        <v/>
      </c>
      <c r="D75" s="73" t="str">
        <f>IF(OR(C75="",B75&lt;&gt;"",B76&lt;&gt;""),"",AE75*(U69-B77))</f>
        <v/>
      </c>
      <c r="E75" s="76" t="str">
        <f t="shared" si="83"/>
        <v/>
      </c>
      <c r="F75" s="75" t="str">
        <f t="shared" si="84"/>
        <v/>
      </c>
      <c r="G75" s="207"/>
      <c r="H75" s="76" t="str">
        <f t="shared" si="80"/>
        <v/>
      </c>
      <c r="I75" s="75" t="str">
        <f t="shared" si="81"/>
        <v/>
      </c>
      <c r="J75" s="67"/>
      <c r="K75" s="75" t="str">
        <f t="shared" si="82"/>
        <v/>
      </c>
      <c r="L75" s="67"/>
      <c r="M75" s="84" t="str">
        <f t="shared" si="85"/>
        <v/>
      </c>
      <c r="N75" s="67"/>
      <c r="O75" s="88" t="str">
        <f t="shared" si="86"/>
        <v/>
      </c>
      <c r="P75" s="67"/>
      <c r="Q75" s="92" t="str">
        <f t="shared" ref="Q75:Q76" si="89">IF(OR(P75="",J75=""),"",P75/J75)</f>
        <v/>
      </c>
      <c r="R75" s="110"/>
      <c r="S75" s="276" t="s">
        <v>12</v>
      </c>
      <c r="T75" s="272"/>
      <c r="U75" s="116" t="str">
        <f>IF(OR(U72="",U69=""),"",U72/U69)</f>
        <v/>
      </c>
      <c r="V75" s="99"/>
      <c r="W75" s="145"/>
      <c r="X75" s="145"/>
      <c r="Y75" s="151" t="s">
        <v>56</v>
      </c>
      <c r="Z75" s="111">
        <v>0.14000000000000001</v>
      </c>
      <c r="AA75" s="112">
        <f t="shared" si="88"/>
        <v>0.16867469879518071</v>
      </c>
      <c r="AB75" s="112">
        <f>AA75/$AB$31</f>
        <v>0.19178082191780821</v>
      </c>
      <c r="AC75" s="112">
        <f>AB75/$AC$31</f>
        <v>0.22222222222222221</v>
      </c>
      <c r="AD75" s="112">
        <f>AC75/$AD$31</f>
        <v>0.26415094339622641</v>
      </c>
      <c r="AE75" s="117">
        <f>AD75/$AE$31</f>
        <v>0.3888888888888889</v>
      </c>
    </row>
    <row r="76" spans="1:31" ht="17.25" thickBot="1" x14ac:dyDescent="0.35">
      <c r="A76" s="140">
        <v>42637</v>
      </c>
      <c r="B76" s="66"/>
      <c r="C76" s="73" t="str">
        <f>IF(OR(U69="",B75=""),"",Z76*U69)</f>
        <v/>
      </c>
      <c r="D76" s="214" t="str">
        <f>IF(OR(B75="",C76="",B76&lt;&gt;""),"",C76+(C77-B77))</f>
        <v/>
      </c>
      <c r="E76" s="78" t="str">
        <f>IF(OR(B76="",C76=""),"",B76/C76)</f>
        <v/>
      </c>
      <c r="F76" s="77" t="str">
        <f>IF(OR(B76="",C76=""),"",B76-C76)</f>
        <v/>
      </c>
      <c r="G76" s="207"/>
      <c r="H76" s="78" t="str">
        <f t="shared" si="80"/>
        <v/>
      </c>
      <c r="I76" s="77" t="str">
        <f>IF(OR(G76="",B76=""),"",B76-G76)</f>
        <v/>
      </c>
      <c r="J76" s="67"/>
      <c r="K76" s="77" t="str">
        <f t="shared" si="82"/>
        <v/>
      </c>
      <c r="L76" s="67"/>
      <c r="M76" s="85" t="str">
        <f t="shared" si="85"/>
        <v/>
      </c>
      <c r="N76" s="67"/>
      <c r="O76" s="89" t="str">
        <f t="shared" si="86"/>
        <v/>
      </c>
      <c r="P76" s="67"/>
      <c r="Q76" s="93" t="str">
        <f t="shared" si="89"/>
        <v/>
      </c>
      <c r="R76" s="110"/>
      <c r="S76" s="275" t="s">
        <v>13</v>
      </c>
      <c r="T76" s="264"/>
      <c r="U76" s="213" t="str">
        <f>IF(OR(U73="",B77=""),"",U73/B77)</f>
        <v/>
      </c>
      <c r="V76" s="99"/>
      <c r="W76" s="145"/>
      <c r="X76" s="145"/>
      <c r="Y76" s="152" t="s">
        <v>57</v>
      </c>
      <c r="Z76" s="111">
        <v>0.22</v>
      </c>
      <c r="AA76" s="112">
        <f t="shared" si="88"/>
        <v>0.26506024096385539</v>
      </c>
      <c r="AB76" s="112">
        <f>AA76/$AB$31</f>
        <v>0.30136986301369861</v>
      </c>
      <c r="AC76" s="112">
        <f>AB76/$AC$31</f>
        <v>0.34920634920634919</v>
      </c>
      <c r="AD76" s="112">
        <f>AC76/$AD$31</f>
        <v>0.41509433962264147</v>
      </c>
      <c r="AE76" s="117">
        <f>AD76/$AE$31</f>
        <v>0.61111111111111105</v>
      </c>
    </row>
    <row r="77" spans="1:31" ht="21" customHeight="1" thickBot="1" x14ac:dyDescent="0.35">
      <c r="A77" s="141" t="s">
        <v>20</v>
      </c>
      <c r="B77" s="119" t="str">
        <f>IF(B70="","",SUM(B70:B76))</f>
        <v/>
      </c>
      <c r="C77" s="216" t="str">
        <f>IF(C70="","",SUMIF(B70:B76,"&lt;&gt;"&amp;"",C70:C76))</f>
        <v/>
      </c>
      <c r="D77" s="208"/>
      <c r="E77" s="79" t="str">
        <f>IFERROR(SUM(B70:B76)/SUMIF(B70:B76,"&lt;&gt;"&amp;"",C70:C76),"")</f>
        <v/>
      </c>
      <c r="F77" s="80" t="str">
        <f>IF(OR(C77="",B77=""),"",B77-C77)</f>
        <v/>
      </c>
      <c r="G77" s="82" t="str">
        <f>IF(G70="","",SUM(G70:G76))</f>
        <v/>
      </c>
      <c r="H77" s="79" t="str">
        <f>IFERROR(SUM(B70:B76)/SUMIF(B70:B76,"&lt;&gt;"&amp;"",G70:G76),"")</f>
        <v/>
      </c>
      <c r="I77" s="82" t="str">
        <f>IF(OR(G77="",B77=""),"",B77-G77)</f>
        <v/>
      </c>
      <c r="J77" s="120" t="str">
        <f>IF(J70="","",SUM(J70:J76))</f>
        <v/>
      </c>
      <c r="K77" s="82" t="str">
        <f t="shared" si="82"/>
        <v/>
      </c>
      <c r="L77" s="120" t="str">
        <f>IF(L70="","",SUM(L70:L76))</f>
        <v/>
      </c>
      <c r="M77" s="86" t="str">
        <f t="shared" si="85"/>
        <v/>
      </c>
      <c r="N77" s="120" t="str">
        <f>IF(N70="","",SUM(N70:N76))</f>
        <v/>
      </c>
      <c r="O77" s="90" t="str">
        <f>IF(OR(J77="",N77=""),"",J77/N77)</f>
        <v/>
      </c>
      <c r="P77" s="120" t="str">
        <f>IF(P70="","",SUM(P70:P76))</f>
        <v/>
      </c>
      <c r="Q77" s="211" t="str">
        <f>IF(OR(P77="",J77=""),"",P77/J77)</f>
        <v/>
      </c>
      <c r="R77" s="118"/>
      <c r="S77" s="263" t="s">
        <v>14</v>
      </c>
      <c r="T77" s="264"/>
      <c r="U77" s="69"/>
      <c r="V77" s="99"/>
      <c r="W77" s="145"/>
      <c r="X77" s="145"/>
      <c r="Y77" s="121"/>
      <c r="Z77" s="122">
        <f>SUM(Z70:Z76)</f>
        <v>1</v>
      </c>
      <c r="AA77" s="123">
        <f>SUM(Z71:Z76)</f>
        <v>0.83000000000000007</v>
      </c>
      <c r="AB77" s="123">
        <f>SUM(AA72:AA76)</f>
        <v>0.87951807228915657</v>
      </c>
      <c r="AC77" s="123">
        <f>SUM(AB73:AB76)</f>
        <v>0.86301369863013699</v>
      </c>
      <c r="AD77" s="123">
        <f>SUM(AC74:AC76)</f>
        <v>0.84126984126984128</v>
      </c>
      <c r="AE77" s="124">
        <f>SUM(AD75:AD76)</f>
        <v>0.67924528301886788</v>
      </c>
    </row>
    <row r="78" spans="1:31" ht="18" customHeight="1" thickBot="1" x14ac:dyDescent="0.3">
      <c r="A78" s="153" t="s">
        <v>21</v>
      </c>
      <c r="B78" s="81">
        <f>IF(B50="","",SUM(B77,B68,B59,B50))</f>
        <v>112000</v>
      </c>
      <c r="C78" s="81">
        <f>IF(C50="","",SUM(C50,C59,C68,C77))</f>
        <v>90000</v>
      </c>
      <c r="D78" s="81"/>
      <c r="E78" s="94">
        <f>IF(OR(B78="",C78=""),"",B78/C78)</f>
        <v>1.2444444444444445</v>
      </c>
      <c r="F78" s="95">
        <f>IF(OR(B78="",C78=""),"",B78-C78)</f>
        <v>22000</v>
      </c>
      <c r="G78" s="95">
        <f>IF(G50="","",SUM(G77,G68,G59,G50))</f>
        <v>140000</v>
      </c>
      <c r="H78" s="94">
        <f>IF(OR(B78="",G78=""),"",B78/G78)</f>
        <v>0.8</v>
      </c>
      <c r="I78" s="95">
        <f>IF(OR(B78="",G78=""),"",B78-G78)</f>
        <v>-28000</v>
      </c>
      <c r="J78" s="96" t="str">
        <f>IF(J50="","",SUM(J68,J77,J59,J50))</f>
        <v/>
      </c>
      <c r="K78" s="95" t="str">
        <f t="shared" ref="K78" si="90">IF(OR(B78="",J78=""),"",B78/J78)</f>
        <v/>
      </c>
      <c r="L78" s="96" t="str">
        <f>IF(L50="","",SUM(L68,L77,L59,L50))</f>
        <v/>
      </c>
      <c r="M78" s="96" t="str">
        <f>IF(OR(L78="",J78=""),"",L78/J78)</f>
        <v/>
      </c>
      <c r="N78" s="96" t="str">
        <f>IF(N50="","",SUM(N68,N77,N59,N50))</f>
        <v/>
      </c>
      <c r="O78" s="97" t="str">
        <f>IF(OR(J78="",N78=""),"",J78/N78)</f>
        <v/>
      </c>
      <c r="P78" s="96" t="str">
        <f>IF(P50="","",SUM(P68,P77,P59,P50))</f>
        <v/>
      </c>
      <c r="Q78" s="98" t="str">
        <f>IF(OR(P78="",J78=""),"",P78/J78)</f>
        <v/>
      </c>
      <c r="R78" s="99"/>
      <c r="S78" s="128"/>
      <c r="T78" s="154"/>
      <c r="U78" s="128"/>
      <c r="V78" s="155"/>
      <c r="W78" s="145"/>
      <c r="X78" s="145"/>
      <c r="Y78" s="145"/>
      <c r="Z78" s="145"/>
      <c r="AA78" s="145"/>
      <c r="AB78" s="145"/>
      <c r="AC78" s="145"/>
      <c r="AD78" s="145"/>
      <c r="AE78" s="145"/>
    </row>
    <row r="79" spans="1:31" ht="48" customHeight="1" thickBot="1" x14ac:dyDescent="0.3">
      <c r="A79" s="158" t="s">
        <v>72</v>
      </c>
      <c r="B79" s="144" t="s">
        <v>0</v>
      </c>
      <c r="C79" s="131" t="s">
        <v>1</v>
      </c>
      <c r="D79" s="133" t="s">
        <v>117</v>
      </c>
      <c r="E79" s="129" t="s">
        <v>62</v>
      </c>
      <c r="F79" s="131" t="s">
        <v>18</v>
      </c>
      <c r="G79" s="132" t="s">
        <v>16</v>
      </c>
      <c r="H79" s="129" t="s">
        <v>2</v>
      </c>
      <c r="I79" s="133" t="s">
        <v>15</v>
      </c>
      <c r="J79" s="134" t="s">
        <v>19</v>
      </c>
      <c r="K79" s="132" t="s">
        <v>3</v>
      </c>
      <c r="L79" s="135" t="s">
        <v>5</v>
      </c>
      <c r="M79" s="134" t="s">
        <v>4</v>
      </c>
      <c r="N79" s="134" t="s">
        <v>6</v>
      </c>
      <c r="O79" s="136" t="s">
        <v>7</v>
      </c>
      <c r="P79" s="137" t="s">
        <v>17</v>
      </c>
      <c r="Q79" s="209" t="s">
        <v>8</v>
      </c>
      <c r="R79" s="106"/>
      <c r="S79" s="269" t="s">
        <v>116</v>
      </c>
      <c r="T79" s="270"/>
      <c r="U79" s="215"/>
      <c r="V79" s="99"/>
      <c r="W79" s="145"/>
      <c r="X79" s="145"/>
      <c r="Y79" s="146" t="s">
        <v>58</v>
      </c>
      <c r="Z79" s="147" t="s">
        <v>51</v>
      </c>
      <c r="AA79" s="148" t="s">
        <v>52</v>
      </c>
      <c r="AB79" s="147" t="s">
        <v>53</v>
      </c>
      <c r="AC79" s="148" t="s">
        <v>54</v>
      </c>
      <c r="AD79" s="147" t="s">
        <v>55</v>
      </c>
      <c r="AE79" s="149" t="s">
        <v>56</v>
      </c>
    </row>
    <row r="80" spans="1:31" ht="17.25" thickBot="1" x14ac:dyDescent="0.35">
      <c r="A80" s="138">
        <v>42638</v>
      </c>
      <c r="B80" s="66"/>
      <c r="C80" s="73" t="str">
        <f>IF(U79="","",Z80*U79)</f>
        <v/>
      </c>
      <c r="D80" s="73"/>
      <c r="E80" s="74" t="str">
        <f>IF(OR(B80="",C80=""),"",B80/C80)</f>
        <v/>
      </c>
      <c r="F80" s="73" t="str">
        <f>IF(OR(B80="",C80=""),"",B80-C80)</f>
        <v/>
      </c>
      <c r="G80" s="207"/>
      <c r="H80" s="74" t="str">
        <f t="shared" ref="H80:H86" si="91">IF(OR(B80="",G80=""),"",B80/G80)</f>
        <v/>
      </c>
      <c r="I80" s="73" t="str">
        <f t="shared" ref="I80:I85" si="92">IF(OR(G80="",B80=""),"",B80-G80)</f>
        <v/>
      </c>
      <c r="J80" s="67"/>
      <c r="K80" s="73" t="str">
        <f t="shared" ref="K80:K87" si="93">IF(OR(B80="",J80=""),"",B80/J80)</f>
        <v/>
      </c>
      <c r="L80" s="67"/>
      <c r="M80" s="83" t="str">
        <f>IF(OR(L80="",J80=""),"",L80/J80)</f>
        <v/>
      </c>
      <c r="N80" s="67"/>
      <c r="O80" s="87" t="str">
        <f>IF(OR(J80="",N80=""),"",J80/N80)</f>
        <v/>
      </c>
      <c r="P80" s="67"/>
      <c r="Q80" s="91" t="str">
        <f>IF(OR(P80="",J80=""),"",P80/J80)</f>
        <v/>
      </c>
      <c r="R80" s="110"/>
      <c r="S80" s="279"/>
      <c r="T80" s="279"/>
      <c r="U80" s="280"/>
      <c r="V80" s="99"/>
      <c r="W80" s="145"/>
      <c r="X80" s="145"/>
      <c r="Y80" s="150" t="s">
        <v>51</v>
      </c>
      <c r="Z80" s="107">
        <v>0.17</v>
      </c>
      <c r="AA80" s="108"/>
      <c r="AB80" s="108"/>
      <c r="AC80" s="108"/>
      <c r="AD80" s="108"/>
      <c r="AE80" s="109"/>
    </row>
    <row r="81" spans="1:31" ht="17.25" thickBot="1" x14ac:dyDescent="0.35">
      <c r="A81" s="138">
        <v>42639</v>
      </c>
      <c r="B81" s="66"/>
      <c r="C81" s="73" t="str">
        <f>IF(OR(U79="",B80=""),"",Z81*U79)</f>
        <v/>
      </c>
      <c r="D81" s="73" t="str">
        <f>IF(OR(C81="",B81&lt;&gt;"",B82&lt;&gt;""),"",AA81*(U79-B87))</f>
        <v/>
      </c>
      <c r="E81" s="76" t="str">
        <f t="shared" ref="E81:E85" si="94">IF(OR(B81="",C81=""),"",B81/C81)</f>
        <v/>
      </c>
      <c r="F81" s="75" t="str">
        <f t="shared" ref="F81:F85" si="95">IF(OR(B81="",C81=""),"",B81-C81)</f>
        <v/>
      </c>
      <c r="G81" s="207"/>
      <c r="H81" s="76" t="str">
        <f t="shared" si="91"/>
        <v/>
      </c>
      <c r="I81" s="75" t="str">
        <f t="shared" si="92"/>
        <v/>
      </c>
      <c r="J81" s="67"/>
      <c r="K81" s="75" t="str">
        <f t="shared" si="93"/>
        <v/>
      </c>
      <c r="L81" s="67"/>
      <c r="M81" s="84" t="str">
        <f t="shared" ref="M81:M87" si="96">IF(OR(L81="",J81=""),"",L81/J81)</f>
        <v/>
      </c>
      <c r="N81" s="67"/>
      <c r="O81" s="88" t="str">
        <f t="shared" ref="O81:O86" si="97">IF(OR(J81="",N81=""),"",J81/N81)</f>
        <v/>
      </c>
      <c r="P81" s="67"/>
      <c r="Q81" s="92" t="str">
        <f t="shared" ref="Q81:Q82" si="98">IF(OR(P81="",J81=""),"",P81/J81)</f>
        <v/>
      </c>
      <c r="R81" s="110"/>
      <c r="S81" s="267" t="s">
        <v>9</v>
      </c>
      <c r="T81" s="267"/>
      <c r="U81" s="268"/>
      <c r="V81" s="99"/>
      <c r="W81" s="145"/>
      <c r="X81" s="145"/>
      <c r="Y81" s="150" t="s">
        <v>52</v>
      </c>
      <c r="Z81" s="111">
        <v>0.1</v>
      </c>
      <c r="AA81" s="112">
        <f t="shared" ref="AA81:AA86" si="99">Z81/$AA$31</f>
        <v>0.12048192771084337</v>
      </c>
      <c r="AB81" s="113"/>
      <c r="AC81" s="113"/>
      <c r="AD81" s="113"/>
      <c r="AE81" s="114"/>
    </row>
    <row r="82" spans="1:31" ht="17.25" thickBot="1" x14ac:dyDescent="0.35">
      <c r="A82" s="138">
        <v>42640</v>
      </c>
      <c r="B82" s="66"/>
      <c r="C82" s="73" t="str">
        <f>IF(OR(U79="",B81=""),"",Z82*U79)</f>
        <v/>
      </c>
      <c r="D82" s="73" t="str">
        <f>IF(OR(C82="",B82&lt;&gt;"",B83&lt;&gt;""),"",AB82*(U79-B87))</f>
        <v/>
      </c>
      <c r="E82" s="76" t="str">
        <f t="shared" si="94"/>
        <v/>
      </c>
      <c r="F82" s="75" t="str">
        <f t="shared" si="95"/>
        <v/>
      </c>
      <c r="G82" s="207"/>
      <c r="H82" s="76" t="str">
        <f t="shared" si="91"/>
        <v/>
      </c>
      <c r="I82" s="75" t="str">
        <f t="shared" si="92"/>
        <v/>
      </c>
      <c r="J82" s="67"/>
      <c r="K82" s="75" t="str">
        <f t="shared" si="93"/>
        <v/>
      </c>
      <c r="L82" s="67"/>
      <c r="M82" s="84" t="str">
        <f t="shared" si="96"/>
        <v/>
      </c>
      <c r="N82" s="67"/>
      <c r="O82" s="88" t="str">
        <f t="shared" si="97"/>
        <v/>
      </c>
      <c r="P82" s="67"/>
      <c r="Q82" s="92" t="str">
        <f t="shared" si="98"/>
        <v/>
      </c>
      <c r="R82" s="110"/>
      <c r="S82" s="276" t="s">
        <v>1</v>
      </c>
      <c r="T82" s="272"/>
      <c r="U82" s="68"/>
      <c r="V82" s="99"/>
      <c r="W82" s="145"/>
      <c r="X82" s="145"/>
      <c r="Y82" s="151" t="s">
        <v>53</v>
      </c>
      <c r="Z82" s="111">
        <v>0.1</v>
      </c>
      <c r="AA82" s="112">
        <f t="shared" si="99"/>
        <v>0.12048192771084337</v>
      </c>
      <c r="AB82" s="112">
        <f>AA82/$AB$31</f>
        <v>0.13698630136986303</v>
      </c>
      <c r="AC82" s="113"/>
      <c r="AD82" s="113"/>
      <c r="AE82" s="114"/>
    </row>
    <row r="83" spans="1:31" ht="17.25" thickBot="1" x14ac:dyDescent="0.35">
      <c r="A83" s="139">
        <v>42641</v>
      </c>
      <c r="B83" s="66"/>
      <c r="C83" s="73" t="str">
        <f>IF(OR(U79="",B82=""),"",Z83*U79)</f>
        <v/>
      </c>
      <c r="D83" s="73" t="str">
        <f>IF(OR(C83="",B83&lt;&gt;"",B84&lt;&gt;""),"",AC83*(U79-B87))</f>
        <v/>
      </c>
      <c r="E83" s="76" t="str">
        <f t="shared" si="94"/>
        <v/>
      </c>
      <c r="F83" s="75" t="str">
        <f t="shared" si="95"/>
        <v/>
      </c>
      <c r="G83" s="207"/>
      <c r="H83" s="76" t="str">
        <f t="shared" si="91"/>
        <v/>
      </c>
      <c r="I83" s="75" t="str">
        <f t="shared" si="92"/>
        <v/>
      </c>
      <c r="J83" s="67"/>
      <c r="K83" s="75" t="str">
        <f t="shared" si="93"/>
        <v/>
      </c>
      <c r="L83" s="67"/>
      <c r="M83" s="84" t="str">
        <f t="shared" si="96"/>
        <v/>
      </c>
      <c r="N83" s="67"/>
      <c r="O83" s="88" t="str">
        <f t="shared" si="97"/>
        <v/>
      </c>
      <c r="P83" s="67"/>
      <c r="Q83" s="92" t="str">
        <f>IF(OR(P83="",J83=""),"",P83/J83)</f>
        <v/>
      </c>
      <c r="R83" s="110"/>
      <c r="S83" s="276" t="s">
        <v>10</v>
      </c>
      <c r="T83" s="272"/>
      <c r="U83" s="68"/>
      <c r="V83" s="99"/>
      <c r="W83" s="145"/>
      <c r="X83" s="145"/>
      <c r="Y83" s="152" t="s">
        <v>54</v>
      </c>
      <c r="Z83" s="111">
        <v>0.1</v>
      </c>
      <c r="AA83" s="112">
        <f t="shared" si="99"/>
        <v>0.12048192771084337</v>
      </c>
      <c r="AB83" s="112">
        <f>AA83/$AB$31</f>
        <v>0.13698630136986303</v>
      </c>
      <c r="AC83" s="112">
        <f>AB83/$AC$31</f>
        <v>0.15873015873015875</v>
      </c>
      <c r="AD83" s="113"/>
      <c r="AE83" s="114"/>
    </row>
    <row r="84" spans="1:31" ht="17.25" thickBot="1" x14ac:dyDescent="0.35">
      <c r="A84" s="140">
        <v>42642</v>
      </c>
      <c r="B84" s="66"/>
      <c r="C84" s="73" t="str">
        <f>IF(OR(U79="",B83=""),"",Z84*U79)</f>
        <v/>
      </c>
      <c r="D84" s="73" t="str">
        <f>IF(OR(C84="",B84&lt;&gt;"",B85&lt;&gt;""),"",AD84*(U79-B87))</f>
        <v/>
      </c>
      <c r="E84" s="76" t="str">
        <f t="shared" si="94"/>
        <v/>
      </c>
      <c r="F84" s="75" t="str">
        <f t="shared" si="95"/>
        <v/>
      </c>
      <c r="G84" s="207"/>
      <c r="H84" s="76" t="str">
        <f t="shared" si="91"/>
        <v/>
      </c>
      <c r="I84" s="75" t="str">
        <f t="shared" si="92"/>
        <v/>
      </c>
      <c r="J84" s="67"/>
      <c r="K84" s="75" t="str">
        <f t="shared" si="93"/>
        <v/>
      </c>
      <c r="L84" s="67"/>
      <c r="M84" s="84" t="str">
        <f t="shared" si="96"/>
        <v/>
      </c>
      <c r="N84" s="67"/>
      <c r="O84" s="88" t="str">
        <f t="shared" si="97"/>
        <v/>
      </c>
      <c r="P84" s="67"/>
      <c r="Q84" s="92" t="str">
        <f>IF(OR(P84="",J84=""),"",P84/J84)</f>
        <v/>
      </c>
      <c r="R84" s="110"/>
      <c r="S84" s="277" t="s">
        <v>11</v>
      </c>
      <c r="T84" s="278"/>
      <c r="U84" s="115" t="str">
        <f>IF(OR(U82="",U83=""),"",U83-U82)</f>
        <v/>
      </c>
      <c r="V84" s="99"/>
      <c r="W84" s="145"/>
      <c r="X84" s="145"/>
      <c r="Y84" s="150" t="s">
        <v>55</v>
      </c>
      <c r="Z84" s="111">
        <v>0.17</v>
      </c>
      <c r="AA84" s="112">
        <f t="shared" si="99"/>
        <v>0.20481927710843373</v>
      </c>
      <c r="AB84" s="112">
        <f>AA84/$AB$31</f>
        <v>0.23287671232876714</v>
      </c>
      <c r="AC84" s="112">
        <f>AB84/$AC$31</f>
        <v>0.26984126984126988</v>
      </c>
      <c r="AD84" s="112">
        <f>AC84/$AD$31</f>
        <v>0.32075471698113212</v>
      </c>
      <c r="AE84" s="114"/>
    </row>
    <row r="85" spans="1:31" ht="17.25" thickBot="1" x14ac:dyDescent="0.35">
      <c r="A85" s="140">
        <v>42643</v>
      </c>
      <c r="B85" s="66"/>
      <c r="C85" s="73" t="str">
        <f>IF(OR(U79="",B84=""),"",Z85*U79)</f>
        <v/>
      </c>
      <c r="D85" s="73" t="str">
        <f>IF(OR(C85="",B85&lt;&gt;"",B86&lt;&gt;""),"",AE85*(U79-B87))</f>
        <v/>
      </c>
      <c r="E85" s="76" t="str">
        <f t="shared" si="94"/>
        <v/>
      </c>
      <c r="F85" s="75" t="str">
        <f t="shared" si="95"/>
        <v/>
      </c>
      <c r="G85" s="207"/>
      <c r="H85" s="76" t="str">
        <f t="shared" si="91"/>
        <v/>
      </c>
      <c r="I85" s="75" t="str">
        <f t="shared" si="92"/>
        <v/>
      </c>
      <c r="J85" s="67"/>
      <c r="K85" s="75" t="str">
        <f t="shared" si="93"/>
        <v/>
      </c>
      <c r="L85" s="67"/>
      <c r="M85" s="84" t="str">
        <f t="shared" si="96"/>
        <v/>
      </c>
      <c r="N85" s="67"/>
      <c r="O85" s="88" t="str">
        <f t="shared" si="97"/>
        <v/>
      </c>
      <c r="P85" s="67"/>
      <c r="Q85" s="92" t="str">
        <f t="shared" ref="Q85:Q86" si="100">IF(OR(P85="",J85=""),"",P85/J85)</f>
        <v/>
      </c>
      <c r="R85" s="110"/>
      <c r="S85" s="276" t="s">
        <v>12</v>
      </c>
      <c r="T85" s="272"/>
      <c r="U85" s="116" t="str">
        <f>IF(OR(U82="",U79=""),"",U82/U79)</f>
        <v/>
      </c>
      <c r="V85" s="99"/>
      <c r="W85" s="145"/>
      <c r="X85" s="145"/>
      <c r="Y85" s="151" t="s">
        <v>56</v>
      </c>
      <c r="Z85" s="111">
        <v>0.14000000000000001</v>
      </c>
      <c r="AA85" s="112">
        <f t="shared" si="99"/>
        <v>0.16867469879518071</v>
      </c>
      <c r="AB85" s="112">
        <f>AA85/$AB$31</f>
        <v>0.19178082191780821</v>
      </c>
      <c r="AC85" s="112">
        <f>AB85/$AC$31</f>
        <v>0.22222222222222221</v>
      </c>
      <c r="AD85" s="112">
        <f>AC85/$AD$31</f>
        <v>0.26415094339622641</v>
      </c>
      <c r="AE85" s="117">
        <f>AD85/$AE$31</f>
        <v>0.3888888888888889</v>
      </c>
    </row>
    <row r="86" spans="1:31" ht="17.25" thickBot="1" x14ac:dyDescent="0.35">
      <c r="A86" s="140">
        <v>42644</v>
      </c>
      <c r="B86" s="66"/>
      <c r="C86" s="73" t="str">
        <f>IF(OR(U79="",B85=""),"",Z86*U79)</f>
        <v/>
      </c>
      <c r="D86" s="214" t="str">
        <f>IF(OR(B85="",C86="",B86&lt;&gt;""),"",C86+(C87-B87))</f>
        <v/>
      </c>
      <c r="E86" s="78" t="str">
        <f>IF(OR(B86="",C86=""),"",B86/C86)</f>
        <v/>
      </c>
      <c r="F86" s="77" t="str">
        <f>IF(OR(B86="",C86=""),"",B86-C86)</f>
        <v/>
      </c>
      <c r="G86" s="207"/>
      <c r="H86" s="78" t="str">
        <f t="shared" si="91"/>
        <v/>
      </c>
      <c r="I86" s="77" t="str">
        <f>IF(OR(G86="",B86=""),"",B86-G86)</f>
        <v/>
      </c>
      <c r="J86" s="67"/>
      <c r="K86" s="77" t="str">
        <f t="shared" si="93"/>
        <v/>
      </c>
      <c r="L86" s="67"/>
      <c r="M86" s="85" t="str">
        <f t="shared" si="96"/>
        <v/>
      </c>
      <c r="N86" s="67"/>
      <c r="O86" s="89" t="str">
        <f t="shared" si="97"/>
        <v/>
      </c>
      <c r="P86" s="67"/>
      <c r="Q86" s="93" t="str">
        <f t="shared" si="100"/>
        <v/>
      </c>
      <c r="R86" s="110"/>
      <c r="S86" s="275" t="s">
        <v>13</v>
      </c>
      <c r="T86" s="264"/>
      <c r="U86" s="213" t="str">
        <f>IF(OR(U83="",B87=""),"",U83/B87)</f>
        <v/>
      </c>
      <c r="V86" s="99"/>
      <c r="W86" s="145"/>
      <c r="X86" s="145"/>
      <c r="Y86" s="152" t="s">
        <v>57</v>
      </c>
      <c r="Z86" s="111">
        <v>0.22</v>
      </c>
      <c r="AA86" s="112">
        <f t="shared" si="99"/>
        <v>0.26506024096385539</v>
      </c>
      <c r="AB86" s="112">
        <f>AA86/$AB$31</f>
        <v>0.30136986301369861</v>
      </c>
      <c r="AC86" s="112">
        <f>AB86/$AC$31</f>
        <v>0.34920634920634919</v>
      </c>
      <c r="AD86" s="112">
        <f>AC86/$AD$31</f>
        <v>0.41509433962264147</v>
      </c>
      <c r="AE86" s="117">
        <f>AD86/$AE$31</f>
        <v>0.61111111111111105</v>
      </c>
    </row>
    <row r="87" spans="1:31" ht="17.25" thickBot="1" x14ac:dyDescent="0.35">
      <c r="A87" s="141" t="s">
        <v>20</v>
      </c>
      <c r="B87" s="119" t="str">
        <f>IF(B80="","",SUM(B80:B86))</f>
        <v/>
      </c>
      <c r="C87" s="216" t="str">
        <f>IF(C80="","",SUMIF(B80:B86,"&lt;&gt;"&amp;"",C80:C86))</f>
        <v/>
      </c>
      <c r="D87" s="208"/>
      <c r="E87" s="79" t="str">
        <f>IFERROR(SUM(B80:B86)/SUMIF(B80:B86,"&lt;&gt;"&amp;"",C80:C86),"")</f>
        <v/>
      </c>
      <c r="F87" s="80" t="str">
        <f>IF(OR(C87="",B87=""),"",B87-C87)</f>
        <v/>
      </c>
      <c r="G87" s="82" t="str">
        <f>IF(G80="","",SUM(G80:G86))</f>
        <v/>
      </c>
      <c r="H87" s="79" t="str">
        <f>IFERROR(SUM(B80:B86)/SUMIF(B80:B86,"&lt;&gt;"&amp;"",G80:G86),"")</f>
        <v/>
      </c>
      <c r="I87" s="82" t="str">
        <f>IF(OR(G87="",B87=""),"",B87-G87)</f>
        <v/>
      </c>
      <c r="J87" s="120" t="str">
        <f>IF(J80="","",SUM(J80:J86))</f>
        <v/>
      </c>
      <c r="K87" s="82" t="str">
        <f t="shared" si="93"/>
        <v/>
      </c>
      <c r="L87" s="120" t="str">
        <f>IF(L80="","",SUM(L80:L86))</f>
        <v/>
      </c>
      <c r="M87" s="86" t="str">
        <f t="shared" si="96"/>
        <v/>
      </c>
      <c r="N87" s="120" t="str">
        <f>IF(N80="","",SUM(N80:N86))</f>
        <v/>
      </c>
      <c r="O87" s="90" t="str">
        <f>IF(OR(J87="",N87=""),"",J87/N87)</f>
        <v/>
      </c>
      <c r="P87" s="120" t="str">
        <f>IF(P80="","",SUM(P80:P86))</f>
        <v/>
      </c>
      <c r="Q87" s="211" t="str">
        <f>IF(OR(P87="",J87=""),"",P87/J87)</f>
        <v/>
      </c>
      <c r="R87" s="118"/>
      <c r="S87" s="263" t="s">
        <v>14</v>
      </c>
      <c r="T87" s="264"/>
      <c r="U87" s="69"/>
      <c r="V87" s="99"/>
      <c r="W87" s="145"/>
      <c r="X87" s="145"/>
      <c r="Y87" s="121"/>
      <c r="Z87" s="122">
        <f>SUM(Z80:Z86)</f>
        <v>1</v>
      </c>
      <c r="AA87" s="123">
        <f>SUM(Z81:Z86)</f>
        <v>0.83000000000000007</v>
      </c>
      <c r="AB87" s="123">
        <f>SUM(AA82:AA86)</f>
        <v>0.87951807228915657</v>
      </c>
      <c r="AC87" s="123">
        <f>SUM(AB83:AB86)</f>
        <v>0.86301369863013699</v>
      </c>
      <c r="AD87" s="123">
        <f>SUM(AC84:AC86)</f>
        <v>0.84126984126984128</v>
      </c>
      <c r="AE87" s="124">
        <f>SUM(AD85:AD86)</f>
        <v>0.67924528301886788</v>
      </c>
    </row>
    <row r="88" spans="1:31" ht="48" customHeight="1" thickBot="1" x14ac:dyDescent="0.3">
      <c r="A88" s="130" t="s">
        <v>73</v>
      </c>
      <c r="B88" s="131" t="s">
        <v>0</v>
      </c>
      <c r="C88" s="131" t="s">
        <v>1</v>
      </c>
      <c r="D88" s="133" t="s">
        <v>117</v>
      </c>
      <c r="E88" s="129" t="s">
        <v>62</v>
      </c>
      <c r="F88" s="131" t="s">
        <v>18</v>
      </c>
      <c r="G88" s="132" t="s">
        <v>16</v>
      </c>
      <c r="H88" s="129" t="s">
        <v>2</v>
      </c>
      <c r="I88" s="133" t="s">
        <v>15</v>
      </c>
      <c r="J88" s="134" t="s">
        <v>19</v>
      </c>
      <c r="K88" s="132" t="s">
        <v>3</v>
      </c>
      <c r="L88" s="135" t="s">
        <v>5</v>
      </c>
      <c r="M88" s="134" t="s">
        <v>4</v>
      </c>
      <c r="N88" s="134" t="s">
        <v>6</v>
      </c>
      <c r="O88" s="136" t="s">
        <v>7</v>
      </c>
      <c r="P88" s="137" t="s">
        <v>17</v>
      </c>
      <c r="Q88" s="209" t="s">
        <v>8</v>
      </c>
      <c r="R88" s="106"/>
      <c r="S88" s="265" t="s">
        <v>116</v>
      </c>
      <c r="T88" s="266"/>
      <c r="U88" s="215"/>
      <c r="V88" s="99"/>
      <c r="W88" s="145"/>
      <c r="X88" s="145"/>
      <c r="Y88" s="146" t="s">
        <v>58</v>
      </c>
      <c r="Z88" s="147" t="s">
        <v>51</v>
      </c>
      <c r="AA88" s="148" t="s">
        <v>52</v>
      </c>
      <c r="AB88" s="147" t="s">
        <v>53</v>
      </c>
      <c r="AC88" s="148" t="s">
        <v>54</v>
      </c>
      <c r="AD88" s="147" t="s">
        <v>55</v>
      </c>
      <c r="AE88" s="149" t="s">
        <v>56</v>
      </c>
    </row>
    <row r="89" spans="1:31" ht="17.25" thickBot="1" x14ac:dyDescent="0.35">
      <c r="A89" s="138">
        <v>42645</v>
      </c>
      <c r="B89" s="66"/>
      <c r="C89" s="73" t="str">
        <f>IF(U88="","",Z89*U88)</f>
        <v/>
      </c>
      <c r="D89" s="73"/>
      <c r="E89" s="74" t="str">
        <f>IF(OR(B89="",C89=""),"",B89/C89)</f>
        <v/>
      </c>
      <c r="F89" s="73" t="str">
        <f>IF(OR(B89="",C89=""),"",B89-C89)</f>
        <v/>
      </c>
      <c r="G89" s="207"/>
      <c r="H89" s="74" t="str">
        <f t="shared" ref="H89:H95" si="101">IF(OR(B89="",G89=""),"",B89/G89)</f>
        <v/>
      </c>
      <c r="I89" s="73" t="str">
        <f t="shared" ref="I89:I94" si="102">IF(OR(G89="",B89=""),"",B89-G89)</f>
        <v/>
      </c>
      <c r="J89" s="67"/>
      <c r="K89" s="73" t="str">
        <f t="shared" ref="K89:K96" si="103">IF(OR(B89="",J89=""),"",B89/J89)</f>
        <v/>
      </c>
      <c r="L89" s="67"/>
      <c r="M89" s="83" t="str">
        <f>IF(OR(L89="",J89=""),"",L89/J89)</f>
        <v/>
      </c>
      <c r="N89" s="67"/>
      <c r="O89" s="87" t="str">
        <f>IF(OR(J89="",N89=""),"",J89/N89)</f>
        <v/>
      </c>
      <c r="P89" s="67"/>
      <c r="Q89" s="91" t="str">
        <f>IF(OR(P89="",J89=""),"",P89/J89)</f>
        <v/>
      </c>
      <c r="R89" s="110"/>
      <c r="S89" s="279"/>
      <c r="T89" s="279"/>
      <c r="U89" s="280"/>
      <c r="V89" s="99"/>
      <c r="W89" s="145"/>
      <c r="X89" s="145"/>
      <c r="Y89" s="150" t="s">
        <v>51</v>
      </c>
      <c r="Z89" s="107">
        <v>0.17</v>
      </c>
      <c r="AA89" s="108"/>
      <c r="AB89" s="108"/>
      <c r="AC89" s="108"/>
      <c r="AD89" s="108"/>
      <c r="AE89" s="109"/>
    </row>
    <row r="90" spans="1:31" ht="17.25" thickBot="1" x14ac:dyDescent="0.35">
      <c r="A90" s="138">
        <v>42646</v>
      </c>
      <c r="B90" s="66"/>
      <c r="C90" s="73" t="str">
        <f>IF(OR(U88="",B89=""),"",Z90*U88)</f>
        <v/>
      </c>
      <c r="D90" s="73" t="str">
        <f>IF(OR(C90="",B90&lt;&gt;"",B91&lt;&gt;""),"",AA90*(U88-B96))</f>
        <v/>
      </c>
      <c r="E90" s="76" t="str">
        <f t="shared" ref="E90:E94" si="104">IF(OR(B90="",C90=""),"",B90/C90)</f>
        <v/>
      </c>
      <c r="F90" s="75" t="str">
        <f t="shared" ref="F90:F94" si="105">IF(OR(B90="",C90=""),"",B90-C90)</f>
        <v/>
      </c>
      <c r="G90" s="207"/>
      <c r="H90" s="76" t="str">
        <f t="shared" si="101"/>
        <v/>
      </c>
      <c r="I90" s="75" t="str">
        <f t="shared" si="102"/>
        <v/>
      </c>
      <c r="J90" s="67"/>
      <c r="K90" s="75" t="str">
        <f t="shared" si="103"/>
        <v/>
      </c>
      <c r="L90" s="67"/>
      <c r="M90" s="84" t="str">
        <f t="shared" ref="M90:M96" si="106">IF(OR(L90="",J90=""),"",L90/J90)</f>
        <v/>
      </c>
      <c r="N90" s="67"/>
      <c r="O90" s="88" t="str">
        <f t="shared" ref="O90:O95" si="107">IF(OR(J90="",N90=""),"",J90/N90)</f>
        <v/>
      </c>
      <c r="P90" s="67"/>
      <c r="Q90" s="92" t="str">
        <f t="shared" ref="Q90:Q91" si="108">IF(OR(P90="",J90=""),"",P90/J90)</f>
        <v/>
      </c>
      <c r="R90" s="110"/>
      <c r="S90" s="267" t="s">
        <v>9</v>
      </c>
      <c r="T90" s="267"/>
      <c r="U90" s="268"/>
      <c r="V90" s="99"/>
      <c r="W90" s="145"/>
      <c r="X90" s="145"/>
      <c r="Y90" s="150" t="s">
        <v>52</v>
      </c>
      <c r="Z90" s="111">
        <v>0.1</v>
      </c>
      <c r="AA90" s="112">
        <f t="shared" ref="AA90:AA95" si="109">Z90/$AA$31</f>
        <v>0.12048192771084337</v>
      </c>
      <c r="AB90" s="113"/>
      <c r="AC90" s="113"/>
      <c r="AD90" s="113"/>
      <c r="AE90" s="114"/>
    </row>
    <row r="91" spans="1:31" ht="17.25" thickBot="1" x14ac:dyDescent="0.35">
      <c r="A91" s="138">
        <v>42647</v>
      </c>
      <c r="B91" s="66"/>
      <c r="C91" s="73" t="str">
        <f>IF(OR(U88="",B90=""),"",Z91*U88)</f>
        <v/>
      </c>
      <c r="D91" s="73" t="str">
        <f>IF(OR(C91="",B91&lt;&gt;"",B92&lt;&gt;""),"",AB91*(U88-B96))</f>
        <v/>
      </c>
      <c r="E91" s="76" t="str">
        <f t="shared" si="104"/>
        <v/>
      </c>
      <c r="F91" s="75" t="str">
        <f t="shared" si="105"/>
        <v/>
      </c>
      <c r="G91" s="207"/>
      <c r="H91" s="76" t="str">
        <f t="shared" si="101"/>
        <v/>
      </c>
      <c r="I91" s="75" t="str">
        <f t="shared" si="102"/>
        <v/>
      </c>
      <c r="J91" s="67"/>
      <c r="K91" s="75" t="str">
        <f t="shared" si="103"/>
        <v/>
      </c>
      <c r="L91" s="67"/>
      <c r="M91" s="84" t="str">
        <f t="shared" si="106"/>
        <v/>
      </c>
      <c r="N91" s="67"/>
      <c r="O91" s="88" t="str">
        <f t="shared" si="107"/>
        <v/>
      </c>
      <c r="P91" s="67"/>
      <c r="Q91" s="92" t="str">
        <f t="shared" si="108"/>
        <v/>
      </c>
      <c r="R91" s="110"/>
      <c r="S91" s="276" t="s">
        <v>1</v>
      </c>
      <c r="T91" s="272"/>
      <c r="U91" s="68"/>
      <c r="V91" s="99"/>
      <c r="W91" s="145"/>
      <c r="X91" s="145"/>
      <c r="Y91" s="151" t="s">
        <v>53</v>
      </c>
      <c r="Z91" s="111">
        <v>0.1</v>
      </c>
      <c r="AA91" s="112">
        <f t="shared" si="109"/>
        <v>0.12048192771084337</v>
      </c>
      <c r="AB91" s="112">
        <f>AA91/$AB$31</f>
        <v>0.13698630136986303</v>
      </c>
      <c r="AC91" s="113"/>
      <c r="AD91" s="113"/>
      <c r="AE91" s="114"/>
    </row>
    <row r="92" spans="1:31" ht="17.25" thickBot="1" x14ac:dyDescent="0.35">
      <c r="A92" s="139">
        <v>42648</v>
      </c>
      <c r="B92" s="66"/>
      <c r="C92" s="73" t="str">
        <f>IF(OR(U88="",B91=""),"",Z92*U88)</f>
        <v/>
      </c>
      <c r="D92" s="73" t="str">
        <f>IF(OR(C92="",B92&lt;&gt;"",B93&lt;&gt;""),"",AC92*(U88-B96))</f>
        <v/>
      </c>
      <c r="E92" s="76" t="str">
        <f t="shared" si="104"/>
        <v/>
      </c>
      <c r="F92" s="75" t="str">
        <f t="shared" si="105"/>
        <v/>
      </c>
      <c r="G92" s="207"/>
      <c r="H92" s="76" t="str">
        <f t="shared" si="101"/>
        <v/>
      </c>
      <c r="I92" s="75" t="str">
        <f t="shared" si="102"/>
        <v/>
      </c>
      <c r="J92" s="67"/>
      <c r="K92" s="75" t="str">
        <f t="shared" si="103"/>
        <v/>
      </c>
      <c r="L92" s="67"/>
      <c r="M92" s="84" t="str">
        <f t="shared" si="106"/>
        <v/>
      </c>
      <c r="N92" s="67"/>
      <c r="O92" s="88" t="str">
        <f t="shared" si="107"/>
        <v/>
      </c>
      <c r="P92" s="67"/>
      <c r="Q92" s="92" t="str">
        <f>IF(OR(P92="",J92=""),"",P92/J92)</f>
        <v/>
      </c>
      <c r="R92" s="110"/>
      <c r="S92" s="276" t="s">
        <v>10</v>
      </c>
      <c r="T92" s="272"/>
      <c r="U92" s="68"/>
      <c r="V92" s="99"/>
      <c r="W92" s="145"/>
      <c r="X92" s="145"/>
      <c r="Y92" s="152" t="s">
        <v>54</v>
      </c>
      <c r="Z92" s="111">
        <v>0.1</v>
      </c>
      <c r="AA92" s="112">
        <f t="shared" si="109"/>
        <v>0.12048192771084337</v>
      </c>
      <c r="AB92" s="112">
        <f>AA92/$AB$31</f>
        <v>0.13698630136986303</v>
      </c>
      <c r="AC92" s="112">
        <f>AB92/$AC$31</f>
        <v>0.15873015873015875</v>
      </c>
      <c r="AD92" s="113"/>
      <c r="AE92" s="114"/>
    </row>
    <row r="93" spans="1:31" ht="17.25" thickBot="1" x14ac:dyDescent="0.35">
      <c r="A93" s="140">
        <v>42649</v>
      </c>
      <c r="B93" s="66"/>
      <c r="C93" s="73" t="str">
        <f>IF(OR(U88="",B92=""),"",Z93*U88)</f>
        <v/>
      </c>
      <c r="D93" s="73" t="str">
        <f>IF(OR(C93="",B93&lt;&gt;"",B94&lt;&gt;""),"",AD93*(U88-B96))</f>
        <v/>
      </c>
      <c r="E93" s="76" t="str">
        <f t="shared" si="104"/>
        <v/>
      </c>
      <c r="F93" s="75" t="str">
        <f t="shared" si="105"/>
        <v/>
      </c>
      <c r="G93" s="207"/>
      <c r="H93" s="76" t="str">
        <f t="shared" si="101"/>
        <v/>
      </c>
      <c r="I93" s="75" t="str">
        <f t="shared" si="102"/>
        <v/>
      </c>
      <c r="J93" s="67"/>
      <c r="K93" s="75" t="str">
        <f t="shared" si="103"/>
        <v/>
      </c>
      <c r="L93" s="67"/>
      <c r="M93" s="84" t="str">
        <f t="shared" si="106"/>
        <v/>
      </c>
      <c r="N93" s="67"/>
      <c r="O93" s="88" t="str">
        <f t="shared" si="107"/>
        <v/>
      </c>
      <c r="P93" s="67"/>
      <c r="Q93" s="92" t="str">
        <f>IF(OR(P93="",J93=""),"",P93/J93)</f>
        <v/>
      </c>
      <c r="R93" s="110"/>
      <c r="S93" s="277" t="s">
        <v>11</v>
      </c>
      <c r="T93" s="278"/>
      <c r="U93" s="115" t="str">
        <f>IF(OR(U91="",U92=""),"",U92-U91)</f>
        <v/>
      </c>
      <c r="V93" s="99"/>
      <c r="W93" s="145"/>
      <c r="X93" s="145"/>
      <c r="Y93" s="150" t="s">
        <v>55</v>
      </c>
      <c r="Z93" s="111">
        <v>0.17</v>
      </c>
      <c r="AA93" s="112">
        <f t="shared" si="109"/>
        <v>0.20481927710843373</v>
      </c>
      <c r="AB93" s="112">
        <f>AA93/$AB$31</f>
        <v>0.23287671232876714</v>
      </c>
      <c r="AC93" s="112">
        <f>AB93/$AC$31</f>
        <v>0.26984126984126988</v>
      </c>
      <c r="AD93" s="112">
        <f>AC93/$AD$31</f>
        <v>0.32075471698113212</v>
      </c>
      <c r="AE93" s="114"/>
    </row>
    <row r="94" spans="1:31" ht="17.25" thickBot="1" x14ac:dyDescent="0.35">
      <c r="A94" s="140">
        <v>42650</v>
      </c>
      <c r="B94" s="66"/>
      <c r="C94" s="73" t="str">
        <f>IF(OR(U88="",B93=""),"",Z94*U88)</f>
        <v/>
      </c>
      <c r="D94" s="73" t="str">
        <f>IF(OR(C94="",B94&lt;&gt;"",B95&lt;&gt;""),"",AE94*(U88-B96))</f>
        <v/>
      </c>
      <c r="E94" s="76" t="str">
        <f t="shared" si="104"/>
        <v/>
      </c>
      <c r="F94" s="75" t="str">
        <f t="shared" si="105"/>
        <v/>
      </c>
      <c r="G94" s="207"/>
      <c r="H94" s="76" t="str">
        <f t="shared" si="101"/>
        <v/>
      </c>
      <c r="I94" s="75" t="str">
        <f t="shared" si="102"/>
        <v/>
      </c>
      <c r="J94" s="67"/>
      <c r="K94" s="75" t="str">
        <f t="shared" si="103"/>
        <v/>
      </c>
      <c r="L94" s="67"/>
      <c r="M94" s="84" t="str">
        <f t="shared" si="106"/>
        <v/>
      </c>
      <c r="N94" s="67"/>
      <c r="O94" s="88" t="str">
        <f t="shared" si="107"/>
        <v/>
      </c>
      <c r="P94" s="67"/>
      <c r="Q94" s="92" t="str">
        <f t="shared" ref="Q94:Q95" si="110">IF(OR(P94="",J94=""),"",P94/J94)</f>
        <v/>
      </c>
      <c r="R94" s="110"/>
      <c r="S94" s="276" t="s">
        <v>12</v>
      </c>
      <c r="T94" s="272"/>
      <c r="U94" s="116" t="str">
        <f>IF(OR(U91="",U88=""),"",U91/U88)</f>
        <v/>
      </c>
      <c r="V94" s="99"/>
      <c r="W94" s="145"/>
      <c r="X94" s="145"/>
      <c r="Y94" s="151" t="s">
        <v>56</v>
      </c>
      <c r="Z94" s="111">
        <v>0.14000000000000001</v>
      </c>
      <c r="AA94" s="112">
        <f t="shared" si="109"/>
        <v>0.16867469879518071</v>
      </c>
      <c r="AB94" s="112">
        <f>AA94/$AB$31</f>
        <v>0.19178082191780821</v>
      </c>
      <c r="AC94" s="112">
        <f>AB94/$AC$31</f>
        <v>0.22222222222222221</v>
      </c>
      <c r="AD94" s="112">
        <f>AC94/$AD$31</f>
        <v>0.26415094339622641</v>
      </c>
      <c r="AE94" s="117">
        <f>AD94/$AE$31</f>
        <v>0.3888888888888889</v>
      </c>
    </row>
    <row r="95" spans="1:31" ht="17.25" thickBot="1" x14ac:dyDescent="0.35">
      <c r="A95" s="140">
        <v>42651</v>
      </c>
      <c r="B95" s="66"/>
      <c r="C95" s="73" t="str">
        <f>IF(OR(U88="",B94=""),"",Z95*U88)</f>
        <v/>
      </c>
      <c r="D95" s="214" t="str">
        <f>IF(OR(B94="",C95="",B95&lt;&gt;""),"",C95+(C96-B96))</f>
        <v/>
      </c>
      <c r="E95" s="78" t="str">
        <f>IF(OR(B95="",C95=""),"",B95/C95)</f>
        <v/>
      </c>
      <c r="F95" s="77" t="str">
        <f>IF(OR(B95="",C95=""),"",B95-C95)</f>
        <v/>
      </c>
      <c r="G95" s="207"/>
      <c r="H95" s="78" t="str">
        <f t="shared" si="101"/>
        <v/>
      </c>
      <c r="I95" s="77" t="str">
        <f>IF(OR(G95="",B95=""),"",B95-G95)</f>
        <v/>
      </c>
      <c r="J95" s="67"/>
      <c r="K95" s="77" t="str">
        <f t="shared" si="103"/>
        <v/>
      </c>
      <c r="L95" s="67"/>
      <c r="M95" s="85" t="str">
        <f t="shared" si="106"/>
        <v/>
      </c>
      <c r="N95" s="67"/>
      <c r="O95" s="89" t="str">
        <f t="shared" si="107"/>
        <v/>
      </c>
      <c r="P95" s="67"/>
      <c r="Q95" s="93" t="str">
        <f t="shared" si="110"/>
        <v/>
      </c>
      <c r="R95" s="110"/>
      <c r="S95" s="275" t="s">
        <v>13</v>
      </c>
      <c r="T95" s="264"/>
      <c r="U95" s="213" t="str">
        <f>IF(OR(U92="",B96=""),"",U92/B96)</f>
        <v/>
      </c>
      <c r="V95" s="99"/>
      <c r="W95" s="145"/>
      <c r="X95" s="145"/>
      <c r="Y95" s="152" t="s">
        <v>57</v>
      </c>
      <c r="Z95" s="111">
        <v>0.22</v>
      </c>
      <c r="AA95" s="112">
        <f t="shared" si="109"/>
        <v>0.26506024096385539</v>
      </c>
      <c r="AB95" s="112">
        <f>AA95/$AB$31</f>
        <v>0.30136986301369861</v>
      </c>
      <c r="AC95" s="112">
        <f>AB95/$AC$31</f>
        <v>0.34920634920634919</v>
      </c>
      <c r="AD95" s="112">
        <f>AC95/$AD$31</f>
        <v>0.41509433962264147</v>
      </c>
      <c r="AE95" s="117">
        <f>AD95/$AE$31</f>
        <v>0.61111111111111105</v>
      </c>
    </row>
    <row r="96" spans="1:31" ht="17.25" thickBot="1" x14ac:dyDescent="0.35">
      <c r="A96" s="141" t="s">
        <v>20</v>
      </c>
      <c r="B96" s="119" t="str">
        <f>IF(B89="","",SUM(B89:B95))</f>
        <v/>
      </c>
      <c r="C96" s="216" t="str">
        <f>IF(C89="","",SUMIF(B89:B95,"&lt;&gt;"&amp;"",C89:C95))</f>
        <v/>
      </c>
      <c r="D96" s="208"/>
      <c r="E96" s="79" t="str">
        <f>IFERROR(SUM(B89:B95)/SUMIF(B89:B95,"&lt;&gt;"&amp;"",C89:C95),"")</f>
        <v/>
      </c>
      <c r="F96" s="80" t="str">
        <f>IF(OR(C96="",B96=""),"",B96-C96)</f>
        <v/>
      </c>
      <c r="G96" s="82" t="str">
        <f>IF(G89="","",SUM(G89:G95))</f>
        <v/>
      </c>
      <c r="H96" s="79" t="str">
        <f>IFERROR(SUM(B89:B95)/SUMIF(B89:B95,"&lt;&gt;"&amp;"",G89:G95),"")</f>
        <v/>
      </c>
      <c r="I96" s="82" t="str">
        <f>IF(OR(G96="",B96=""),"",B96-G96)</f>
        <v/>
      </c>
      <c r="J96" s="120" t="str">
        <f>IF(J89="","",SUM(J89:J95))</f>
        <v/>
      </c>
      <c r="K96" s="82" t="str">
        <f t="shared" si="103"/>
        <v/>
      </c>
      <c r="L96" s="120" t="str">
        <f>IF(L89="","",SUM(L89:L95))</f>
        <v/>
      </c>
      <c r="M96" s="86" t="str">
        <f t="shared" si="106"/>
        <v/>
      </c>
      <c r="N96" s="120" t="str">
        <f>IF(N89="","",SUM(N89:N95))</f>
        <v/>
      </c>
      <c r="O96" s="90" t="str">
        <f>IF(OR(J96="",N96=""),"",J96/N96)</f>
        <v/>
      </c>
      <c r="P96" s="120" t="str">
        <f>IF(P89="","",SUM(P89:P95))</f>
        <v/>
      </c>
      <c r="Q96" s="211" t="str">
        <f>IF(OR(P96="",J96=""),"",P96/J96)</f>
        <v/>
      </c>
      <c r="R96" s="118"/>
      <c r="S96" s="263" t="s">
        <v>14</v>
      </c>
      <c r="T96" s="264"/>
      <c r="U96" s="69"/>
      <c r="V96" s="99"/>
      <c r="W96" s="145"/>
      <c r="X96" s="145"/>
      <c r="Y96" s="121"/>
      <c r="Z96" s="122">
        <f>SUM(Z89:Z95)</f>
        <v>1</v>
      </c>
      <c r="AA96" s="123">
        <f>SUM(Z90:Z95)</f>
        <v>0.83000000000000007</v>
      </c>
      <c r="AB96" s="123">
        <f>SUM(AA91:AA95)</f>
        <v>0.87951807228915657</v>
      </c>
      <c r="AC96" s="123">
        <f>SUM(AB92:AB95)</f>
        <v>0.86301369863013699</v>
      </c>
      <c r="AD96" s="123">
        <f>SUM(AC93:AC95)</f>
        <v>0.84126984126984128</v>
      </c>
      <c r="AE96" s="124">
        <f>SUM(AD94:AD95)</f>
        <v>0.67924528301886788</v>
      </c>
    </row>
    <row r="97" spans="1:31" ht="48" customHeight="1" thickBot="1" x14ac:dyDescent="0.3">
      <c r="A97" s="158" t="s">
        <v>74</v>
      </c>
      <c r="B97" s="144" t="s">
        <v>0</v>
      </c>
      <c r="C97" s="131" t="s">
        <v>1</v>
      </c>
      <c r="D97" s="133" t="s">
        <v>117</v>
      </c>
      <c r="E97" s="129" t="s">
        <v>62</v>
      </c>
      <c r="F97" s="131" t="s">
        <v>18</v>
      </c>
      <c r="G97" s="132" t="s">
        <v>16</v>
      </c>
      <c r="H97" s="129" t="s">
        <v>2</v>
      </c>
      <c r="I97" s="133" t="s">
        <v>15</v>
      </c>
      <c r="J97" s="134" t="s">
        <v>19</v>
      </c>
      <c r="K97" s="132" t="s">
        <v>3</v>
      </c>
      <c r="L97" s="135" t="s">
        <v>5</v>
      </c>
      <c r="M97" s="134" t="s">
        <v>4</v>
      </c>
      <c r="N97" s="134" t="s">
        <v>6</v>
      </c>
      <c r="O97" s="136" t="s">
        <v>7</v>
      </c>
      <c r="P97" s="137" t="s">
        <v>17</v>
      </c>
      <c r="Q97" s="209" t="s">
        <v>8</v>
      </c>
      <c r="R97" s="106"/>
      <c r="S97" s="265" t="s">
        <v>116</v>
      </c>
      <c r="T97" s="266"/>
      <c r="U97" s="215"/>
      <c r="V97" s="99"/>
      <c r="W97" s="145"/>
      <c r="X97" s="145"/>
      <c r="Y97" s="146" t="s">
        <v>58</v>
      </c>
      <c r="Z97" s="147" t="s">
        <v>51</v>
      </c>
      <c r="AA97" s="148" t="s">
        <v>52</v>
      </c>
      <c r="AB97" s="147" t="s">
        <v>53</v>
      </c>
      <c r="AC97" s="148" t="s">
        <v>54</v>
      </c>
      <c r="AD97" s="147" t="s">
        <v>55</v>
      </c>
      <c r="AE97" s="149" t="s">
        <v>56</v>
      </c>
    </row>
    <row r="98" spans="1:31" ht="17.25" thickBot="1" x14ac:dyDescent="0.35">
      <c r="A98" s="138">
        <v>42652</v>
      </c>
      <c r="B98" s="66"/>
      <c r="C98" s="73" t="str">
        <f>IF(U97="","",Z98*U97)</f>
        <v/>
      </c>
      <c r="D98" s="73"/>
      <c r="E98" s="74" t="str">
        <f>IF(OR(B98="",C98=""),"",B98/C98)</f>
        <v/>
      </c>
      <c r="F98" s="73" t="str">
        <f>IF(OR(B98="",C98=""),"",B98-C98)</f>
        <v/>
      </c>
      <c r="G98" s="207"/>
      <c r="H98" s="74" t="str">
        <f t="shared" ref="H98:H104" si="111">IF(OR(B98="",G98=""),"",B98/G98)</f>
        <v/>
      </c>
      <c r="I98" s="73" t="str">
        <f t="shared" ref="I98:I103" si="112">IF(OR(G98="",B98=""),"",B98-G98)</f>
        <v/>
      </c>
      <c r="J98" s="67"/>
      <c r="K98" s="73" t="str">
        <f t="shared" ref="K98:K105" si="113">IF(OR(B98="",J98=""),"",B98/J98)</f>
        <v/>
      </c>
      <c r="L98" s="67"/>
      <c r="M98" s="83" t="str">
        <f>IF(OR(L98="",J98=""),"",L98/J98)</f>
        <v/>
      </c>
      <c r="N98" s="67"/>
      <c r="O98" s="87" t="str">
        <f>IF(OR(J98="",N98=""),"",J98/N98)</f>
        <v/>
      </c>
      <c r="P98" s="67"/>
      <c r="Q98" s="91" t="str">
        <f>IF(OR(P98="",J98=""),"",P98/J98)</f>
        <v/>
      </c>
      <c r="R98" s="110"/>
      <c r="S98" s="279"/>
      <c r="T98" s="279"/>
      <c r="U98" s="280"/>
      <c r="V98" s="99"/>
      <c r="W98" s="145"/>
      <c r="X98" s="145"/>
      <c r="Y98" s="150" t="s">
        <v>51</v>
      </c>
      <c r="Z98" s="107">
        <v>0.17</v>
      </c>
      <c r="AA98" s="108"/>
      <c r="AB98" s="108"/>
      <c r="AC98" s="108"/>
      <c r="AD98" s="108"/>
      <c r="AE98" s="109"/>
    </row>
    <row r="99" spans="1:31" ht="17.25" thickBot="1" x14ac:dyDescent="0.35">
      <c r="A99" s="138">
        <v>42653</v>
      </c>
      <c r="B99" s="66"/>
      <c r="C99" s="73" t="str">
        <f>IF(OR(U97="",B98=""),"",Z99*U97)</f>
        <v/>
      </c>
      <c r="D99" s="73" t="str">
        <f>IF(OR(C99="",B99&lt;&gt;"",B100&lt;&gt;""),"",AA99*(U97-B105))</f>
        <v/>
      </c>
      <c r="E99" s="76" t="str">
        <f t="shared" ref="E99:E103" si="114">IF(OR(B99="",C99=""),"",B99/C99)</f>
        <v/>
      </c>
      <c r="F99" s="75" t="str">
        <f t="shared" ref="F99:F103" si="115">IF(OR(B99="",C99=""),"",B99-C99)</f>
        <v/>
      </c>
      <c r="G99" s="207"/>
      <c r="H99" s="76" t="str">
        <f t="shared" si="111"/>
        <v/>
      </c>
      <c r="I99" s="75" t="str">
        <f t="shared" si="112"/>
        <v/>
      </c>
      <c r="J99" s="67"/>
      <c r="K99" s="75" t="str">
        <f t="shared" si="113"/>
        <v/>
      </c>
      <c r="L99" s="67"/>
      <c r="M99" s="84" t="str">
        <f t="shared" ref="M99:M105" si="116">IF(OR(L99="",J99=""),"",L99/J99)</f>
        <v/>
      </c>
      <c r="N99" s="67"/>
      <c r="O99" s="88" t="str">
        <f t="shared" ref="O99:O104" si="117">IF(OR(J99="",N99=""),"",J99/N99)</f>
        <v/>
      </c>
      <c r="P99" s="67"/>
      <c r="Q99" s="92" t="str">
        <f t="shared" ref="Q99:Q100" si="118">IF(OR(P99="",J99=""),"",P99/J99)</f>
        <v/>
      </c>
      <c r="R99" s="110"/>
      <c r="S99" s="267" t="s">
        <v>9</v>
      </c>
      <c r="T99" s="267"/>
      <c r="U99" s="268"/>
      <c r="V99" s="99"/>
      <c r="W99" s="145"/>
      <c r="X99" s="145"/>
      <c r="Y99" s="150" t="s">
        <v>52</v>
      </c>
      <c r="Z99" s="111">
        <v>0.1</v>
      </c>
      <c r="AA99" s="112">
        <f t="shared" ref="AA99:AA104" si="119">Z99/$AA$31</f>
        <v>0.12048192771084337</v>
      </c>
      <c r="AB99" s="113"/>
      <c r="AC99" s="113"/>
      <c r="AD99" s="113"/>
      <c r="AE99" s="114"/>
    </row>
    <row r="100" spans="1:31" ht="17.25" thickBot="1" x14ac:dyDescent="0.35">
      <c r="A100" s="138">
        <v>42654</v>
      </c>
      <c r="B100" s="66"/>
      <c r="C100" s="73" t="str">
        <f>IF(OR(U97="",B99=""),"",Z100*U97)</f>
        <v/>
      </c>
      <c r="D100" s="73" t="str">
        <f>IF(OR(C100="",B100&lt;&gt;"",B101&lt;&gt;""),"",AB100*(U97-B105))</f>
        <v/>
      </c>
      <c r="E100" s="76" t="str">
        <f t="shared" si="114"/>
        <v/>
      </c>
      <c r="F100" s="75" t="str">
        <f t="shared" si="115"/>
        <v/>
      </c>
      <c r="G100" s="207"/>
      <c r="H100" s="76" t="str">
        <f t="shared" si="111"/>
        <v/>
      </c>
      <c r="I100" s="75" t="str">
        <f t="shared" si="112"/>
        <v/>
      </c>
      <c r="J100" s="67"/>
      <c r="K100" s="75" t="str">
        <f t="shared" si="113"/>
        <v/>
      </c>
      <c r="L100" s="67"/>
      <c r="M100" s="84" t="str">
        <f t="shared" si="116"/>
        <v/>
      </c>
      <c r="N100" s="67"/>
      <c r="O100" s="88" t="str">
        <f t="shared" si="117"/>
        <v/>
      </c>
      <c r="P100" s="67"/>
      <c r="Q100" s="92" t="str">
        <f t="shared" si="118"/>
        <v/>
      </c>
      <c r="R100" s="110"/>
      <c r="S100" s="276" t="s">
        <v>1</v>
      </c>
      <c r="T100" s="272"/>
      <c r="U100" s="68"/>
      <c r="V100" s="99"/>
      <c r="W100" s="145"/>
      <c r="X100" s="145"/>
      <c r="Y100" s="151" t="s">
        <v>53</v>
      </c>
      <c r="Z100" s="111">
        <v>0.1</v>
      </c>
      <c r="AA100" s="112">
        <f t="shared" si="119"/>
        <v>0.12048192771084337</v>
      </c>
      <c r="AB100" s="112">
        <f>AA100/$AB$31</f>
        <v>0.13698630136986303</v>
      </c>
      <c r="AC100" s="113"/>
      <c r="AD100" s="113"/>
      <c r="AE100" s="114"/>
    </row>
    <row r="101" spans="1:31" ht="17.25" thickBot="1" x14ac:dyDescent="0.35">
      <c r="A101" s="139">
        <v>42655</v>
      </c>
      <c r="B101" s="66"/>
      <c r="C101" s="73" t="str">
        <f>IF(OR(U97="",B100=""),"",Z101*U97)</f>
        <v/>
      </c>
      <c r="D101" s="73" t="str">
        <f>IF(OR(C101="",B101&lt;&gt;"",B102&lt;&gt;""),"",AC101*(U97-B105))</f>
        <v/>
      </c>
      <c r="E101" s="76" t="str">
        <f t="shared" si="114"/>
        <v/>
      </c>
      <c r="F101" s="75" t="str">
        <f t="shared" si="115"/>
        <v/>
      </c>
      <c r="G101" s="207"/>
      <c r="H101" s="76" t="str">
        <f t="shared" si="111"/>
        <v/>
      </c>
      <c r="I101" s="75" t="str">
        <f t="shared" si="112"/>
        <v/>
      </c>
      <c r="J101" s="67"/>
      <c r="K101" s="75" t="str">
        <f t="shared" si="113"/>
        <v/>
      </c>
      <c r="L101" s="67"/>
      <c r="M101" s="84" t="str">
        <f t="shared" si="116"/>
        <v/>
      </c>
      <c r="N101" s="67"/>
      <c r="O101" s="88" t="str">
        <f t="shared" si="117"/>
        <v/>
      </c>
      <c r="P101" s="67"/>
      <c r="Q101" s="92" t="str">
        <f>IF(OR(P101="",J101=""),"",P101/J101)</f>
        <v/>
      </c>
      <c r="R101" s="110"/>
      <c r="S101" s="276" t="s">
        <v>10</v>
      </c>
      <c r="T101" s="272"/>
      <c r="U101" s="68"/>
      <c r="V101" s="99"/>
      <c r="W101" s="145"/>
      <c r="X101" s="145"/>
      <c r="Y101" s="152" t="s">
        <v>54</v>
      </c>
      <c r="Z101" s="111">
        <v>0.1</v>
      </c>
      <c r="AA101" s="112">
        <f t="shared" si="119"/>
        <v>0.12048192771084337</v>
      </c>
      <c r="AB101" s="112">
        <f>AA101/$AB$31</f>
        <v>0.13698630136986303</v>
      </c>
      <c r="AC101" s="112">
        <f>AB101/$AC$31</f>
        <v>0.15873015873015875</v>
      </c>
      <c r="AD101" s="113"/>
      <c r="AE101" s="114"/>
    </row>
    <row r="102" spans="1:31" ht="17.25" thickBot="1" x14ac:dyDescent="0.35">
      <c r="A102" s="140">
        <v>42656</v>
      </c>
      <c r="B102" s="66"/>
      <c r="C102" s="73" t="str">
        <f>IF(OR(U97="",B101=""),"",Z102*U97)</f>
        <v/>
      </c>
      <c r="D102" s="73" t="str">
        <f>IF(OR(C102="",B102&lt;&gt;"",B103&lt;&gt;""),"",AD102*(U97-B105))</f>
        <v/>
      </c>
      <c r="E102" s="76" t="str">
        <f t="shared" si="114"/>
        <v/>
      </c>
      <c r="F102" s="75" t="str">
        <f t="shared" si="115"/>
        <v/>
      </c>
      <c r="G102" s="207"/>
      <c r="H102" s="76" t="str">
        <f t="shared" si="111"/>
        <v/>
      </c>
      <c r="I102" s="75" t="str">
        <f t="shared" si="112"/>
        <v/>
      </c>
      <c r="J102" s="67"/>
      <c r="K102" s="75" t="str">
        <f t="shared" si="113"/>
        <v/>
      </c>
      <c r="L102" s="67"/>
      <c r="M102" s="84" t="str">
        <f t="shared" si="116"/>
        <v/>
      </c>
      <c r="N102" s="67"/>
      <c r="O102" s="88" t="str">
        <f t="shared" si="117"/>
        <v/>
      </c>
      <c r="P102" s="67"/>
      <c r="Q102" s="92" t="str">
        <f>IF(OR(P102="",J102=""),"",P102/J102)</f>
        <v/>
      </c>
      <c r="R102" s="110"/>
      <c r="S102" s="277" t="s">
        <v>11</v>
      </c>
      <c r="T102" s="278"/>
      <c r="U102" s="115" t="str">
        <f>IF(OR(U100="",U101=""),"",U101-U100)</f>
        <v/>
      </c>
      <c r="V102" s="99"/>
      <c r="W102" s="145"/>
      <c r="X102" s="145"/>
      <c r="Y102" s="150" t="s">
        <v>55</v>
      </c>
      <c r="Z102" s="111">
        <v>0.17</v>
      </c>
      <c r="AA102" s="112">
        <f t="shared" si="119"/>
        <v>0.20481927710843373</v>
      </c>
      <c r="AB102" s="112">
        <f>AA102/$AB$31</f>
        <v>0.23287671232876714</v>
      </c>
      <c r="AC102" s="112">
        <f>AB102/$AC$31</f>
        <v>0.26984126984126988</v>
      </c>
      <c r="AD102" s="112">
        <f>AC102/$AD$31</f>
        <v>0.32075471698113212</v>
      </c>
      <c r="AE102" s="114"/>
    </row>
    <row r="103" spans="1:31" ht="17.25" thickBot="1" x14ac:dyDescent="0.35">
      <c r="A103" s="140">
        <v>42657</v>
      </c>
      <c r="B103" s="66"/>
      <c r="C103" s="73" t="str">
        <f>IF(OR(U97="",B102=""),"",Z103*U97)</f>
        <v/>
      </c>
      <c r="D103" s="73" t="str">
        <f>IF(OR(C103="",B103&lt;&gt;"",B104&lt;&gt;""),"",AE103*(U97-B105))</f>
        <v/>
      </c>
      <c r="E103" s="76" t="str">
        <f t="shared" si="114"/>
        <v/>
      </c>
      <c r="F103" s="75" t="str">
        <f t="shared" si="115"/>
        <v/>
      </c>
      <c r="G103" s="207"/>
      <c r="H103" s="76" t="str">
        <f t="shared" si="111"/>
        <v/>
      </c>
      <c r="I103" s="75" t="str">
        <f t="shared" si="112"/>
        <v/>
      </c>
      <c r="J103" s="67"/>
      <c r="K103" s="75" t="str">
        <f t="shared" si="113"/>
        <v/>
      </c>
      <c r="L103" s="67"/>
      <c r="M103" s="84" t="str">
        <f t="shared" si="116"/>
        <v/>
      </c>
      <c r="N103" s="67"/>
      <c r="O103" s="88" t="str">
        <f t="shared" si="117"/>
        <v/>
      </c>
      <c r="P103" s="67"/>
      <c r="Q103" s="92" t="str">
        <f t="shared" ref="Q103:Q104" si="120">IF(OR(P103="",J103=""),"",P103/J103)</f>
        <v/>
      </c>
      <c r="R103" s="110"/>
      <c r="S103" s="276" t="s">
        <v>12</v>
      </c>
      <c r="T103" s="272"/>
      <c r="U103" s="116" t="str">
        <f>IF(OR(U100="",U97=""),"",U100/U97)</f>
        <v/>
      </c>
      <c r="V103" s="99"/>
      <c r="W103" s="145"/>
      <c r="X103" s="145"/>
      <c r="Y103" s="151" t="s">
        <v>56</v>
      </c>
      <c r="Z103" s="111">
        <v>0.14000000000000001</v>
      </c>
      <c r="AA103" s="112">
        <f t="shared" si="119"/>
        <v>0.16867469879518071</v>
      </c>
      <c r="AB103" s="112">
        <f>AA103/$AB$31</f>
        <v>0.19178082191780821</v>
      </c>
      <c r="AC103" s="112">
        <f>AB103/$AC$31</f>
        <v>0.22222222222222221</v>
      </c>
      <c r="AD103" s="112">
        <f>AC103/$AD$31</f>
        <v>0.26415094339622641</v>
      </c>
      <c r="AE103" s="117">
        <f>AD103/$AE$31</f>
        <v>0.3888888888888889</v>
      </c>
    </row>
    <row r="104" spans="1:31" ht="17.25" thickBot="1" x14ac:dyDescent="0.35">
      <c r="A104" s="140">
        <v>42658</v>
      </c>
      <c r="B104" s="66"/>
      <c r="C104" s="73" t="str">
        <f>IF(OR(U97="",B103=""),"",Z104*U97)</f>
        <v/>
      </c>
      <c r="D104" s="214" t="str">
        <f>IF(OR(B103="",C104="",B104&lt;&gt;""),"",C104+(C105-B105))</f>
        <v/>
      </c>
      <c r="E104" s="78" t="str">
        <f>IF(OR(B104="",C104=""),"",B104/C104)</f>
        <v/>
      </c>
      <c r="F104" s="77" t="str">
        <f>IF(OR(B104="",C104=""),"",B104-C104)</f>
        <v/>
      </c>
      <c r="G104" s="207"/>
      <c r="H104" s="78" t="str">
        <f t="shared" si="111"/>
        <v/>
      </c>
      <c r="I104" s="77" t="str">
        <f>IF(OR(G104="",B104=""),"",B104-G104)</f>
        <v/>
      </c>
      <c r="J104" s="67"/>
      <c r="K104" s="77" t="str">
        <f t="shared" si="113"/>
        <v/>
      </c>
      <c r="L104" s="67"/>
      <c r="M104" s="85" t="str">
        <f t="shared" si="116"/>
        <v/>
      </c>
      <c r="N104" s="67"/>
      <c r="O104" s="89" t="str">
        <f t="shared" si="117"/>
        <v/>
      </c>
      <c r="P104" s="67"/>
      <c r="Q104" s="93" t="str">
        <f t="shared" si="120"/>
        <v/>
      </c>
      <c r="R104" s="110"/>
      <c r="S104" s="275" t="s">
        <v>13</v>
      </c>
      <c r="T104" s="264"/>
      <c r="U104" s="213" t="str">
        <f>IF(OR(U101="",B105=""),"",U101/B105)</f>
        <v/>
      </c>
      <c r="V104" s="99"/>
      <c r="W104" s="145"/>
      <c r="X104" s="145"/>
      <c r="Y104" s="152" t="s">
        <v>57</v>
      </c>
      <c r="Z104" s="111">
        <v>0.22</v>
      </c>
      <c r="AA104" s="112">
        <f t="shared" si="119"/>
        <v>0.26506024096385539</v>
      </c>
      <c r="AB104" s="112">
        <f>AA104/$AB$31</f>
        <v>0.30136986301369861</v>
      </c>
      <c r="AC104" s="112">
        <f>AB104/$AC$31</f>
        <v>0.34920634920634919</v>
      </c>
      <c r="AD104" s="112">
        <f>AC104/$AD$31</f>
        <v>0.41509433962264147</v>
      </c>
      <c r="AE104" s="117">
        <f>AD104/$AE$31</f>
        <v>0.61111111111111105</v>
      </c>
    </row>
    <row r="105" spans="1:31" ht="17.25" thickBot="1" x14ac:dyDescent="0.35">
      <c r="A105" s="141" t="s">
        <v>20</v>
      </c>
      <c r="B105" s="119" t="str">
        <f>IF(B98="","",SUM(B98:B104))</f>
        <v/>
      </c>
      <c r="C105" s="216" t="str">
        <f>IF(C98="","",SUMIF(B98:B104,"&lt;&gt;"&amp;"",C98:C104))</f>
        <v/>
      </c>
      <c r="D105" s="208"/>
      <c r="E105" s="79" t="str">
        <f>IFERROR(SUM(B98:B104)/SUMIF(B98:B104,"&lt;&gt;"&amp;"",C98:C104),"")</f>
        <v/>
      </c>
      <c r="F105" s="80" t="str">
        <f>IF(OR(C105="",B105=""),"",B105-C105)</f>
        <v/>
      </c>
      <c r="G105" s="82" t="str">
        <f>IF(G98="","",SUM(G98:G104))</f>
        <v/>
      </c>
      <c r="H105" s="79" t="str">
        <f>IFERROR(SUM(B98:B104)/SUMIF(B98:B104,"&lt;&gt;"&amp;"",G98:G104),"")</f>
        <v/>
      </c>
      <c r="I105" s="82" t="str">
        <f>IF(OR(G105="",B105=""),"",B105-G105)</f>
        <v/>
      </c>
      <c r="J105" s="120" t="str">
        <f>IF(J98="","",SUM(J98:J104))</f>
        <v/>
      </c>
      <c r="K105" s="82" t="str">
        <f t="shared" si="113"/>
        <v/>
      </c>
      <c r="L105" s="120" t="str">
        <f>IF(L98="","",SUM(L98:L104))</f>
        <v/>
      </c>
      <c r="M105" s="86" t="str">
        <f t="shared" si="116"/>
        <v/>
      </c>
      <c r="N105" s="120" t="str">
        <f>IF(N98="","",SUM(N98:N104))</f>
        <v/>
      </c>
      <c r="O105" s="90" t="str">
        <f>IF(OR(J105="",N105=""),"",J105/N105)</f>
        <v/>
      </c>
      <c r="P105" s="120" t="str">
        <f>IF(P98="","",SUM(P98:P104))</f>
        <v/>
      </c>
      <c r="Q105" s="211" t="str">
        <f>IF(OR(P105="",J105=""),"",P105/J105)</f>
        <v/>
      </c>
      <c r="R105" s="118"/>
      <c r="S105" s="263" t="s">
        <v>14</v>
      </c>
      <c r="T105" s="264"/>
      <c r="U105" s="69"/>
      <c r="V105" s="99"/>
      <c r="W105" s="145"/>
      <c r="X105" s="145"/>
      <c r="Y105" s="121"/>
      <c r="Z105" s="122">
        <f>SUM(Z98:Z104)</f>
        <v>1</v>
      </c>
      <c r="AA105" s="123">
        <f>SUM(Z99:Z104)</f>
        <v>0.83000000000000007</v>
      </c>
      <c r="AB105" s="123">
        <f>SUM(AA100:AA104)</f>
        <v>0.87951807228915657</v>
      </c>
      <c r="AC105" s="123">
        <f>SUM(AB101:AB104)</f>
        <v>0.86301369863013699</v>
      </c>
      <c r="AD105" s="123">
        <f>SUM(AC102:AC104)</f>
        <v>0.84126984126984128</v>
      </c>
      <c r="AE105" s="124">
        <f>SUM(AD103:AD104)</f>
        <v>0.67924528301886788</v>
      </c>
    </row>
    <row r="106" spans="1:31" ht="48" customHeight="1" thickBot="1" x14ac:dyDescent="0.3">
      <c r="A106" s="158" t="s">
        <v>75</v>
      </c>
      <c r="B106" s="144" t="s">
        <v>0</v>
      </c>
      <c r="C106" s="131" t="s">
        <v>1</v>
      </c>
      <c r="D106" s="133" t="s">
        <v>117</v>
      </c>
      <c r="E106" s="129" t="s">
        <v>62</v>
      </c>
      <c r="F106" s="131" t="s">
        <v>18</v>
      </c>
      <c r="G106" s="132" t="s">
        <v>16</v>
      </c>
      <c r="H106" s="129" t="s">
        <v>2</v>
      </c>
      <c r="I106" s="133" t="s">
        <v>15</v>
      </c>
      <c r="J106" s="134" t="s">
        <v>19</v>
      </c>
      <c r="K106" s="132" t="s">
        <v>3</v>
      </c>
      <c r="L106" s="135" t="s">
        <v>5</v>
      </c>
      <c r="M106" s="134" t="s">
        <v>4</v>
      </c>
      <c r="N106" s="134" t="s">
        <v>6</v>
      </c>
      <c r="O106" s="136" t="s">
        <v>7</v>
      </c>
      <c r="P106" s="137" t="s">
        <v>17</v>
      </c>
      <c r="Q106" s="209" t="s">
        <v>8</v>
      </c>
      <c r="R106" s="106"/>
      <c r="S106" s="265" t="s">
        <v>116</v>
      </c>
      <c r="T106" s="266"/>
      <c r="U106" s="215"/>
      <c r="V106" s="99"/>
      <c r="W106" s="145"/>
      <c r="X106" s="145"/>
      <c r="Y106" s="146" t="s">
        <v>58</v>
      </c>
      <c r="Z106" s="147" t="s">
        <v>51</v>
      </c>
      <c r="AA106" s="148" t="s">
        <v>52</v>
      </c>
      <c r="AB106" s="147" t="s">
        <v>53</v>
      </c>
      <c r="AC106" s="148" t="s">
        <v>54</v>
      </c>
      <c r="AD106" s="147" t="s">
        <v>55</v>
      </c>
      <c r="AE106" s="149" t="s">
        <v>56</v>
      </c>
    </row>
    <row r="107" spans="1:31" ht="17.25" thickBot="1" x14ac:dyDescent="0.35">
      <c r="A107" s="138">
        <v>42659</v>
      </c>
      <c r="B107" s="66"/>
      <c r="C107" s="73" t="str">
        <f>IF(U106="","",Z107*U106)</f>
        <v/>
      </c>
      <c r="D107" s="73"/>
      <c r="E107" s="74" t="str">
        <f>IF(OR(B107="",C107=""),"",B107/C107)</f>
        <v/>
      </c>
      <c r="F107" s="73" t="str">
        <f>IF(OR(B107="",C107=""),"",B107-C107)</f>
        <v/>
      </c>
      <c r="G107" s="207"/>
      <c r="H107" s="74" t="str">
        <f t="shared" ref="H107:H113" si="121">IF(OR(B107="",G107=""),"",B107/G107)</f>
        <v/>
      </c>
      <c r="I107" s="73" t="str">
        <f t="shared" ref="I107:I112" si="122">IF(OR(G107="",B107=""),"",B107-G107)</f>
        <v/>
      </c>
      <c r="J107" s="67"/>
      <c r="K107" s="73" t="str">
        <f t="shared" ref="K107:K114" si="123">IF(OR(B107="",J107=""),"",B107/J107)</f>
        <v/>
      </c>
      <c r="L107" s="67"/>
      <c r="M107" s="83" t="str">
        <f>IF(OR(L107="",J107=""),"",L107/J107)</f>
        <v/>
      </c>
      <c r="N107" s="67"/>
      <c r="O107" s="87" t="str">
        <f>IF(OR(J107="",N107=""),"",J107/N107)</f>
        <v/>
      </c>
      <c r="P107" s="67"/>
      <c r="Q107" s="91" t="str">
        <f>IF(OR(P107="",J107=""),"",P107/J107)</f>
        <v/>
      </c>
      <c r="R107" s="110"/>
      <c r="S107" s="279"/>
      <c r="T107" s="279"/>
      <c r="U107" s="280"/>
      <c r="V107" s="99"/>
      <c r="W107" s="145"/>
      <c r="X107" s="145"/>
      <c r="Y107" s="150" t="s">
        <v>51</v>
      </c>
      <c r="Z107" s="107">
        <v>0.17</v>
      </c>
      <c r="AA107" s="108"/>
      <c r="AB107" s="108"/>
      <c r="AC107" s="108"/>
      <c r="AD107" s="108"/>
      <c r="AE107" s="109"/>
    </row>
    <row r="108" spans="1:31" ht="17.25" thickBot="1" x14ac:dyDescent="0.35">
      <c r="A108" s="138">
        <v>42660</v>
      </c>
      <c r="B108" s="66"/>
      <c r="C108" s="73" t="str">
        <f>IF(OR(U106="",B107=""),"",Z108*U106)</f>
        <v/>
      </c>
      <c r="D108" s="73" t="str">
        <f>IF(OR(C108="",B108&lt;&gt;"",B109&lt;&gt;""),"",AA108*(U106-B114))</f>
        <v/>
      </c>
      <c r="E108" s="76" t="str">
        <f t="shared" ref="E108:E112" si="124">IF(OR(B108="",C108=""),"",B108/C108)</f>
        <v/>
      </c>
      <c r="F108" s="75" t="str">
        <f t="shared" ref="F108:F112" si="125">IF(OR(B108="",C108=""),"",B108-C108)</f>
        <v/>
      </c>
      <c r="G108" s="207"/>
      <c r="H108" s="76" t="str">
        <f t="shared" si="121"/>
        <v/>
      </c>
      <c r="I108" s="75" t="str">
        <f t="shared" si="122"/>
        <v/>
      </c>
      <c r="J108" s="67"/>
      <c r="K108" s="75" t="str">
        <f t="shared" si="123"/>
        <v/>
      </c>
      <c r="L108" s="67"/>
      <c r="M108" s="84" t="str">
        <f t="shared" ref="M108:M114" si="126">IF(OR(L108="",J108=""),"",L108/J108)</f>
        <v/>
      </c>
      <c r="N108" s="67"/>
      <c r="O108" s="88" t="str">
        <f t="shared" ref="O108:O113" si="127">IF(OR(J108="",N108=""),"",J108/N108)</f>
        <v/>
      </c>
      <c r="P108" s="67"/>
      <c r="Q108" s="92" t="str">
        <f t="shared" ref="Q108:Q109" si="128">IF(OR(P108="",J108=""),"",P108/J108)</f>
        <v/>
      </c>
      <c r="R108" s="110"/>
      <c r="S108" s="267" t="s">
        <v>9</v>
      </c>
      <c r="T108" s="267"/>
      <c r="U108" s="268"/>
      <c r="V108" s="99"/>
      <c r="W108" s="145"/>
      <c r="X108" s="145"/>
      <c r="Y108" s="150" t="s">
        <v>52</v>
      </c>
      <c r="Z108" s="111">
        <v>0.1</v>
      </c>
      <c r="AA108" s="112">
        <f t="shared" ref="AA108:AA113" si="129">Z108/$AA$31</f>
        <v>0.12048192771084337</v>
      </c>
      <c r="AB108" s="113"/>
      <c r="AC108" s="113"/>
      <c r="AD108" s="113"/>
      <c r="AE108" s="114"/>
    </row>
    <row r="109" spans="1:31" ht="17.25" thickBot="1" x14ac:dyDescent="0.35">
      <c r="A109" s="138">
        <v>42661</v>
      </c>
      <c r="B109" s="66"/>
      <c r="C109" s="73" t="str">
        <f>IF(OR(U106="",B108=""),"",Z109*U106)</f>
        <v/>
      </c>
      <c r="D109" s="73" t="str">
        <f>IF(OR(C109="",B109&lt;&gt;"",B110&lt;&gt;""),"",AB109*(U106-B114))</f>
        <v/>
      </c>
      <c r="E109" s="76" t="str">
        <f t="shared" si="124"/>
        <v/>
      </c>
      <c r="F109" s="75" t="str">
        <f t="shared" si="125"/>
        <v/>
      </c>
      <c r="G109" s="207"/>
      <c r="H109" s="76" t="str">
        <f t="shared" si="121"/>
        <v/>
      </c>
      <c r="I109" s="75" t="str">
        <f t="shared" si="122"/>
        <v/>
      </c>
      <c r="J109" s="67"/>
      <c r="K109" s="75" t="str">
        <f t="shared" si="123"/>
        <v/>
      </c>
      <c r="L109" s="67"/>
      <c r="M109" s="84" t="str">
        <f t="shared" si="126"/>
        <v/>
      </c>
      <c r="N109" s="67"/>
      <c r="O109" s="88" t="str">
        <f t="shared" si="127"/>
        <v/>
      </c>
      <c r="P109" s="67"/>
      <c r="Q109" s="92" t="str">
        <f t="shared" si="128"/>
        <v/>
      </c>
      <c r="R109" s="110"/>
      <c r="S109" s="276" t="s">
        <v>1</v>
      </c>
      <c r="T109" s="272"/>
      <c r="U109" s="68"/>
      <c r="V109" s="99"/>
      <c r="W109" s="145"/>
      <c r="X109" s="145"/>
      <c r="Y109" s="151" t="s">
        <v>53</v>
      </c>
      <c r="Z109" s="111">
        <v>0.1</v>
      </c>
      <c r="AA109" s="112">
        <f t="shared" si="129"/>
        <v>0.12048192771084337</v>
      </c>
      <c r="AB109" s="112">
        <f>AA109/$AB$31</f>
        <v>0.13698630136986303</v>
      </c>
      <c r="AC109" s="113"/>
      <c r="AD109" s="113"/>
      <c r="AE109" s="114"/>
    </row>
    <row r="110" spans="1:31" ht="17.25" thickBot="1" x14ac:dyDescent="0.35">
      <c r="A110" s="139">
        <v>42662</v>
      </c>
      <c r="B110" s="66"/>
      <c r="C110" s="73" t="str">
        <f>IF(OR(U106="",B109=""),"",Z110*U106)</f>
        <v/>
      </c>
      <c r="D110" s="73" t="str">
        <f>IF(OR(C110="",B110&lt;&gt;"",B111&lt;&gt;""),"",AC110*(U106-B114))</f>
        <v/>
      </c>
      <c r="E110" s="76" t="str">
        <f t="shared" si="124"/>
        <v/>
      </c>
      <c r="F110" s="75" t="str">
        <f t="shared" si="125"/>
        <v/>
      </c>
      <c r="G110" s="207"/>
      <c r="H110" s="76" t="str">
        <f t="shared" si="121"/>
        <v/>
      </c>
      <c r="I110" s="75" t="str">
        <f t="shared" si="122"/>
        <v/>
      </c>
      <c r="J110" s="67"/>
      <c r="K110" s="75" t="str">
        <f t="shared" si="123"/>
        <v/>
      </c>
      <c r="L110" s="67"/>
      <c r="M110" s="84" t="str">
        <f t="shared" si="126"/>
        <v/>
      </c>
      <c r="N110" s="67"/>
      <c r="O110" s="88" t="str">
        <f t="shared" si="127"/>
        <v/>
      </c>
      <c r="P110" s="67"/>
      <c r="Q110" s="92" t="str">
        <f>IF(OR(P110="",J110=""),"",P110/J110)</f>
        <v/>
      </c>
      <c r="R110" s="110"/>
      <c r="S110" s="276" t="s">
        <v>10</v>
      </c>
      <c r="T110" s="272"/>
      <c r="U110" s="68"/>
      <c r="V110" s="99"/>
      <c r="W110" s="145"/>
      <c r="X110" s="145"/>
      <c r="Y110" s="152" t="s">
        <v>54</v>
      </c>
      <c r="Z110" s="111">
        <v>0.1</v>
      </c>
      <c r="AA110" s="112">
        <f t="shared" si="129"/>
        <v>0.12048192771084337</v>
      </c>
      <c r="AB110" s="112">
        <f>AA110/$AB$31</f>
        <v>0.13698630136986303</v>
      </c>
      <c r="AC110" s="112">
        <f>AB110/$AC$31</f>
        <v>0.15873015873015875</v>
      </c>
      <c r="AD110" s="113"/>
      <c r="AE110" s="114"/>
    </row>
    <row r="111" spans="1:31" ht="17.25" thickBot="1" x14ac:dyDescent="0.35">
      <c r="A111" s="140">
        <v>42663</v>
      </c>
      <c r="B111" s="66"/>
      <c r="C111" s="73" t="str">
        <f>IF(OR(U106="",B110=""),"",Z111*U106)</f>
        <v/>
      </c>
      <c r="D111" s="73" t="str">
        <f>IF(OR(C111="",B111&lt;&gt;"",B112&lt;&gt;""),"",AD111*(U106-B114))</f>
        <v/>
      </c>
      <c r="E111" s="76" t="str">
        <f t="shared" si="124"/>
        <v/>
      </c>
      <c r="F111" s="75" t="str">
        <f t="shared" si="125"/>
        <v/>
      </c>
      <c r="G111" s="207"/>
      <c r="H111" s="76" t="str">
        <f t="shared" si="121"/>
        <v/>
      </c>
      <c r="I111" s="75" t="str">
        <f t="shared" si="122"/>
        <v/>
      </c>
      <c r="J111" s="67"/>
      <c r="K111" s="75" t="str">
        <f t="shared" si="123"/>
        <v/>
      </c>
      <c r="L111" s="67"/>
      <c r="M111" s="84" t="str">
        <f t="shared" si="126"/>
        <v/>
      </c>
      <c r="N111" s="67"/>
      <c r="O111" s="88" t="str">
        <f t="shared" si="127"/>
        <v/>
      </c>
      <c r="P111" s="67"/>
      <c r="Q111" s="92" t="str">
        <f>IF(OR(P111="",J111=""),"",P111/J111)</f>
        <v/>
      </c>
      <c r="R111" s="110"/>
      <c r="S111" s="277" t="s">
        <v>11</v>
      </c>
      <c r="T111" s="278"/>
      <c r="U111" s="115" t="str">
        <f>IF(OR(U109="",U110=""),"",U110-U109)</f>
        <v/>
      </c>
      <c r="V111" s="99"/>
      <c r="W111" s="145"/>
      <c r="X111" s="145"/>
      <c r="Y111" s="150" t="s">
        <v>55</v>
      </c>
      <c r="Z111" s="111">
        <v>0.17</v>
      </c>
      <c r="AA111" s="112">
        <f t="shared" si="129"/>
        <v>0.20481927710843373</v>
      </c>
      <c r="AB111" s="112">
        <f>AA111/$AB$31</f>
        <v>0.23287671232876714</v>
      </c>
      <c r="AC111" s="112">
        <f>AB111/$AC$31</f>
        <v>0.26984126984126988</v>
      </c>
      <c r="AD111" s="112">
        <f>AC111/$AD$31</f>
        <v>0.32075471698113212</v>
      </c>
      <c r="AE111" s="114"/>
    </row>
    <row r="112" spans="1:31" ht="17.25" thickBot="1" x14ac:dyDescent="0.35">
      <c r="A112" s="140">
        <v>42664</v>
      </c>
      <c r="B112" s="66"/>
      <c r="C112" s="73" t="str">
        <f>IF(OR(U106="",B111=""),"",Z112*U106)</f>
        <v/>
      </c>
      <c r="D112" s="73" t="str">
        <f>IF(OR(C112="",B112&lt;&gt;"",B113&lt;&gt;""),"",AE112*(U106-B114))</f>
        <v/>
      </c>
      <c r="E112" s="76" t="str">
        <f t="shared" si="124"/>
        <v/>
      </c>
      <c r="F112" s="75" t="str">
        <f t="shared" si="125"/>
        <v/>
      </c>
      <c r="G112" s="207"/>
      <c r="H112" s="76" t="str">
        <f t="shared" si="121"/>
        <v/>
      </c>
      <c r="I112" s="75" t="str">
        <f t="shared" si="122"/>
        <v/>
      </c>
      <c r="J112" s="67"/>
      <c r="K112" s="75" t="str">
        <f t="shared" si="123"/>
        <v/>
      </c>
      <c r="L112" s="67"/>
      <c r="M112" s="84" t="str">
        <f t="shared" si="126"/>
        <v/>
      </c>
      <c r="N112" s="67"/>
      <c r="O112" s="88" t="str">
        <f t="shared" si="127"/>
        <v/>
      </c>
      <c r="P112" s="67"/>
      <c r="Q112" s="92" t="str">
        <f t="shared" ref="Q112:Q113" si="130">IF(OR(P112="",J112=""),"",P112/J112)</f>
        <v/>
      </c>
      <c r="R112" s="110"/>
      <c r="S112" s="276" t="s">
        <v>12</v>
      </c>
      <c r="T112" s="272"/>
      <c r="U112" s="116" t="str">
        <f>IF(OR(U109="",U106=""),"",U109/U106)</f>
        <v/>
      </c>
      <c r="V112" s="99"/>
      <c r="W112" s="145"/>
      <c r="X112" s="145"/>
      <c r="Y112" s="151" t="s">
        <v>56</v>
      </c>
      <c r="Z112" s="111">
        <v>0.14000000000000001</v>
      </c>
      <c r="AA112" s="112">
        <f t="shared" si="129"/>
        <v>0.16867469879518071</v>
      </c>
      <c r="AB112" s="112">
        <f>AA112/$AB$31</f>
        <v>0.19178082191780821</v>
      </c>
      <c r="AC112" s="112">
        <f>AB112/$AC$31</f>
        <v>0.22222222222222221</v>
      </c>
      <c r="AD112" s="112">
        <f>AC112/$AD$31</f>
        <v>0.26415094339622641</v>
      </c>
      <c r="AE112" s="117">
        <f>AD112/$AE$31</f>
        <v>0.3888888888888889</v>
      </c>
    </row>
    <row r="113" spans="1:31" ht="17.25" thickBot="1" x14ac:dyDescent="0.35">
      <c r="A113" s="140">
        <v>42665</v>
      </c>
      <c r="B113" s="66"/>
      <c r="C113" s="73" t="str">
        <f>IF(OR(U106="",B112=""),"",Z113*U106)</f>
        <v/>
      </c>
      <c r="D113" s="214" t="str">
        <f>IF(OR(B112="",C113="",B113&lt;&gt;""),"",C113+(C114-B114))</f>
        <v/>
      </c>
      <c r="E113" s="78" t="str">
        <f>IF(OR(B113="",C113=""),"",B113/C113)</f>
        <v/>
      </c>
      <c r="F113" s="77" t="str">
        <f>IF(OR(B113="",C113=""),"",B113-C113)</f>
        <v/>
      </c>
      <c r="G113" s="207"/>
      <c r="H113" s="78" t="str">
        <f t="shared" si="121"/>
        <v/>
      </c>
      <c r="I113" s="77" t="str">
        <f>IF(OR(G113="",B113=""),"",B113-G113)</f>
        <v/>
      </c>
      <c r="J113" s="67"/>
      <c r="K113" s="77" t="str">
        <f t="shared" si="123"/>
        <v/>
      </c>
      <c r="L113" s="67"/>
      <c r="M113" s="85" t="str">
        <f t="shared" si="126"/>
        <v/>
      </c>
      <c r="N113" s="67"/>
      <c r="O113" s="89" t="str">
        <f t="shared" si="127"/>
        <v/>
      </c>
      <c r="P113" s="67"/>
      <c r="Q113" s="93" t="str">
        <f t="shared" si="130"/>
        <v/>
      </c>
      <c r="R113" s="110"/>
      <c r="S113" s="275" t="s">
        <v>13</v>
      </c>
      <c r="T113" s="264"/>
      <c r="U113" s="213" t="str">
        <f>IF(OR(U110="",B114=""),"",U110/B114)</f>
        <v/>
      </c>
      <c r="V113" s="99"/>
      <c r="W113" s="145"/>
      <c r="X113" s="145"/>
      <c r="Y113" s="152" t="s">
        <v>57</v>
      </c>
      <c r="Z113" s="111">
        <v>0.22</v>
      </c>
      <c r="AA113" s="112">
        <f t="shared" si="129"/>
        <v>0.26506024096385539</v>
      </c>
      <c r="AB113" s="112">
        <f>AA113/$AB$31</f>
        <v>0.30136986301369861</v>
      </c>
      <c r="AC113" s="112">
        <f>AB113/$AC$31</f>
        <v>0.34920634920634919</v>
      </c>
      <c r="AD113" s="112">
        <f>AC113/$AD$31</f>
        <v>0.41509433962264147</v>
      </c>
      <c r="AE113" s="117">
        <f>AD113/$AE$31</f>
        <v>0.61111111111111105</v>
      </c>
    </row>
    <row r="114" spans="1:31" ht="17.25" thickBot="1" x14ac:dyDescent="0.35">
      <c r="A114" s="141" t="s">
        <v>20</v>
      </c>
      <c r="B114" s="119" t="str">
        <f>IF(B107="","",SUM(B107:B113))</f>
        <v/>
      </c>
      <c r="C114" s="216" t="str">
        <f>IF(C107="","",SUMIF(B107:B113,"&lt;&gt;"&amp;"",C107:C113))</f>
        <v/>
      </c>
      <c r="D114" s="208"/>
      <c r="E114" s="79" t="str">
        <f>IFERROR(SUM(B107:B113)/SUMIF(B107:B113,"&lt;&gt;"&amp;"",C107:C113),"")</f>
        <v/>
      </c>
      <c r="F114" s="80" t="str">
        <f>IF(OR(C114="",B114=""),"",B114-C114)</f>
        <v/>
      </c>
      <c r="G114" s="82" t="str">
        <f>IF(G107="","",SUM(G107:G113))</f>
        <v/>
      </c>
      <c r="H114" s="79" t="str">
        <f>IFERROR(SUM(B107:B113)/SUMIF(B107:B113,"&lt;&gt;"&amp;"",G107:G113),"")</f>
        <v/>
      </c>
      <c r="I114" s="82" t="str">
        <f>IF(OR(G114="",B114=""),"",B114-G114)</f>
        <v/>
      </c>
      <c r="J114" s="120" t="str">
        <f>IF(J107="","",SUM(J107:J113))</f>
        <v/>
      </c>
      <c r="K114" s="82" t="str">
        <f t="shared" si="123"/>
        <v/>
      </c>
      <c r="L114" s="120" t="str">
        <f>IF(L107="","",SUM(L107:L113))</f>
        <v/>
      </c>
      <c r="M114" s="86" t="str">
        <f t="shared" si="126"/>
        <v/>
      </c>
      <c r="N114" s="120" t="str">
        <f>IF(N107="","",SUM(N107:N113))</f>
        <v/>
      </c>
      <c r="O114" s="90" t="str">
        <f>IF(OR(J114="",N114=""),"",J114/N114)</f>
        <v/>
      </c>
      <c r="P114" s="120" t="str">
        <f>IF(P107="","",SUM(P107:P113))</f>
        <v/>
      </c>
      <c r="Q114" s="211" t="str">
        <f>IF(OR(P114="",J114=""),"",P114/J114)</f>
        <v/>
      </c>
      <c r="R114" s="118"/>
      <c r="S114" s="263" t="s">
        <v>14</v>
      </c>
      <c r="T114" s="264"/>
      <c r="U114" s="69"/>
      <c r="V114" s="99"/>
      <c r="W114" s="145"/>
      <c r="X114" s="145"/>
      <c r="Y114" s="121"/>
      <c r="Z114" s="122">
        <f>SUM(Z107:Z113)</f>
        <v>1</v>
      </c>
      <c r="AA114" s="123">
        <f>SUM(Z108:Z113)</f>
        <v>0.83000000000000007</v>
      </c>
      <c r="AB114" s="123">
        <f>SUM(AA109:AA113)</f>
        <v>0.87951807228915657</v>
      </c>
      <c r="AC114" s="123">
        <f>SUM(AB110:AB113)</f>
        <v>0.86301369863013699</v>
      </c>
      <c r="AD114" s="123">
        <f>SUM(AC111:AC113)</f>
        <v>0.84126984126984128</v>
      </c>
      <c r="AE114" s="124">
        <f>SUM(AD112:AD113)</f>
        <v>0.67924528301886788</v>
      </c>
    </row>
    <row r="115" spans="1:31" ht="48" customHeight="1" thickBot="1" x14ac:dyDescent="0.3">
      <c r="A115" s="130" t="s">
        <v>76</v>
      </c>
      <c r="B115" s="131" t="s">
        <v>0</v>
      </c>
      <c r="C115" s="131" t="s">
        <v>1</v>
      </c>
      <c r="D115" s="133" t="s">
        <v>117</v>
      </c>
      <c r="E115" s="129" t="s">
        <v>62</v>
      </c>
      <c r="F115" s="131" t="s">
        <v>18</v>
      </c>
      <c r="G115" s="132" t="s">
        <v>16</v>
      </c>
      <c r="H115" s="129" t="s">
        <v>2</v>
      </c>
      <c r="I115" s="133" t="s">
        <v>15</v>
      </c>
      <c r="J115" s="134" t="s">
        <v>19</v>
      </c>
      <c r="K115" s="132" t="s">
        <v>3</v>
      </c>
      <c r="L115" s="135" t="s">
        <v>5</v>
      </c>
      <c r="M115" s="134" t="s">
        <v>4</v>
      </c>
      <c r="N115" s="134" t="s">
        <v>6</v>
      </c>
      <c r="O115" s="136" t="s">
        <v>7</v>
      </c>
      <c r="P115" s="137" t="s">
        <v>17</v>
      </c>
      <c r="Q115" s="209" t="s">
        <v>8</v>
      </c>
      <c r="R115" s="106"/>
      <c r="S115" s="265" t="s">
        <v>116</v>
      </c>
      <c r="T115" s="266"/>
      <c r="U115" s="215"/>
      <c r="V115" s="99"/>
      <c r="W115" s="145"/>
      <c r="X115" s="145"/>
      <c r="Y115" s="146" t="s">
        <v>58</v>
      </c>
      <c r="Z115" s="147" t="s">
        <v>51</v>
      </c>
      <c r="AA115" s="148" t="s">
        <v>52</v>
      </c>
      <c r="AB115" s="147" t="s">
        <v>53</v>
      </c>
      <c r="AC115" s="148" t="s">
        <v>54</v>
      </c>
      <c r="AD115" s="147" t="s">
        <v>55</v>
      </c>
      <c r="AE115" s="149" t="s">
        <v>56</v>
      </c>
    </row>
    <row r="116" spans="1:31" ht="17.25" thickBot="1" x14ac:dyDescent="0.35">
      <c r="A116" s="138">
        <v>42666</v>
      </c>
      <c r="B116" s="66"/>
      <c r="C116" s="73" t="str">
        <f>IF(U115="","",Z116*U115)</f>
        <v/>
      </c>
      <c r="D116" s="73"/>
      <c r="E116" s="74" t="str">
        <f>IF(OR(B116="",C116=""),"",B116/C116)</f>
        <v/>
      </c>
      <c r="F116" s="73" t="str">
        <f>IF(OR(B116="",C116=""),"",B116-C116)</f>
        <v/>
      </c>
      <c r="G116" s="207"/>
      <c r="H116" s="74" t="str">
        <f t="shared" ref="H116:H122" si="131">IF(OR(B116="",G116=""),"",B116/G116)</f>
        <v/>
      </c>
      <c r="I116" s="73" t="str">
        <f t="shared" ref="I116:I121" si="132">IF(OR(G116="",B116=""),"",B116-G116)</f>
        <v/>
      </c>
      <c r="J116" s="67"/>
      <c r="K116" s="73" t="str">
        <f t="shared" ref="K116:K123" si="133">IF(OR(B116="",J116=""),"",B116/J116)</f>
        <v/>
      </c>
      <c r="L116" s="67"/>
      <c r="M116" s="83" t="str">
        <f>IF(OR(L116="",J116=""),"",L116/J116)</f>
        <v/>
      </c>
      <c r="N116" s="67"/>
      <c r="O116" s="87" t="str">
        <f>IF(OR(J116="",N116=""),"",J116/N116)</f>
        <v/>
      </c>
      <c r="P116" s="67"/>
      <c r="Q116" s="91" t="str">
        <f>IF(OR(P116="",J116=""),"",P116/J116)</f>
        <v/>
      </c>
      <c r="R116" s="110"/>
      <c r="S116" s="279"/>
      <c r="T116" s="279"/>
      <c r="U116" s="280"/>
      <c r="V116" s="99"/>
      <c r="W116" s="145"/>
      <c r="X116" s="145"/>
      <c r="Y116" s="150" t="s">
        <v>51</v>
      </c>
      <c r="Z116" s="107">
        <v>0.17</v>
      </c>
      <c r="AA116" s="108"/>
      <c r="AB116" s="108"/>
      <c r="AC116" s="108"/>
      <c r="AD116" s="108"/>
      <c r="AE116" s="109"/>
    </row>
    <row r="117" spans="1:31" ht="17.25" thickBot="1" x14ac:dyDescent="0.35">
      <c r="A117" s="138">
        <v>42667</v>
      </c>
      <c r="B117" s="66"/>
      <c r="C117" s="73" t="str">
        <f>IF(OR(U115="",B116=""),"",Z117*U115)</f>
        <v/>
      </c>
      <c r="D117" s="73" t="str">
        <f>IF(OR(C117="",B117&lt;&gt;"",B118&lt;&gt;""),"",AA117*(U115-B123))</f>
        <v/>
      </c>
      <c r="E117" s="76" t="str">
        <f t="shared" ref="E117:E121" si="134">IF(OR(B117="",C117=""),"",B117/C117)</f>
        <v/>
      </c>
      <c r="F117" s="75" t="str">
        <f t="shared" ref="F117:F121" si="135">IF(OR(B117="",C117=""),"",B117-C117)</f>
        <v/>
      </c>
      <c r="G117" s="207"/>
      <c r="H117" s="76" t="str">
        <f t="shared" si="131"/>
        <v/>
      </c>
      <c r="I117" s="75" t="str">
        <f t="shared" si="132"/>
        <v/>
      </c>
      <c r="J117" s="67"/>
      <c r="K117" s="75" t="str">
        <f t="shared" si="133"/>
        <v/>
      </c>
      <c r="L117" s="67"/>
      <c r="M117" s="84" t="str">
        <f t="shared" ref="M117:M123" si="136">IF(OR(L117="",J117=""),"",L117/J117)</f>
        <v/>
      </c>
      <c r="N117" s="67"/>
      <c r="O117" s="88" t="str">
        <f t="shared" ref="O117:O122" si="137">IF(OR(J117="",N117=""),"",J117/N117)</f>
        <v/>
      </c>
      <c r="P117" s="67"/>
      <c r="Q117" s="92" t="str">
        <f t="shared" ref="Q117:Q118" si="138">IF(OR(P117="",J117=""),"",P117/J117)</f>
        <v/>
      </c>
      <c r="R117" s="110"/>
      <c r="S117" s="267" t="s">
        <v>9</v>
      </c>
      <c r="T117" s="267"/>
      <c r="U117" s="268"/>
      <c r="V117" s="99"/>
      <c r="W117" s="145"/>
      <c r="X117" s="145"/>
      <c r="Y117" s="150" t="s">
        <v>52</v>
      </c>
      <c r="Z117" s="111">
        <v>0.1</v>
      </c>
      <c r="AA117" s="112">
        <f t="shared" ref="AA117:AA122" si="139">Z117/$AA$31</f>
        <v>0.12048192771084337</v>
      </c>
      <c r="AB117" s="113"/>
      <c r="AC117" s="113"/>
      <c r="AD117" s="113"/>
      <c r="AE117" s="114"/>
    </row>
    <row r="118" spans="1:31" ht="17.25" thickBot="1" x14ac:dyDescent="0.35">
      <c r="A118" s="138">
        <v>42668</v>
      </c>
      <c r="B118" s="66"/>
      <c r="C118" s="73" t="str">
        <f>IF(OR(U115="",B117=""),"",Z118*U115)</f>
        <v/>
      </c>
      <c r="D118" s="73" t="str">
        <f>IF(OR(C118="",B118&lt;&gt;"",B119&lt;&gt;""),"",AB118*(U115-B123))</f>
        <v/>
      </c>
      <c r="E118" s="76" t="str">
        <f t="shared" si="134"/>
        <v/>
      </c>
      <c r="F118" s="75" t="str">
        <f t="shared" si="135"/>
        <v/>
      </c>
      <c r="G118" s="207"/>
      <c r="H118" s="76" t="str">
        <f t="shared" si="131"/>
        <v/>
      </c>
      <c r="I118" s="75" t="str">
        <f t="shared" si="132"/>
        <v/>
      </c>
      <c r="J118" s="67"/>
      <c r="K118" s="75" t="str">
        <f t="shared" si="133"/>
        <v/>
      </c>
      <c r="L118" s="67"/>
      <c r="M118" s="84" t="str">
        <f t="shared" si="136"/>
        <v/>
      </c>
      <c r="N118" s="67"/>
      <c r="O118" s="88" t="str">
        <f t="shared" si="137"/>
        <v/>
      </c>
      <c r="P118" s="67"/>
      <c r="Q118" s="92" t="str">
        <f t="shared" si="138"/>
        <v/>
      </c>
      <c r="R118" s="110"/>
      <c r="S118" s="276" t="s">
        <v>1</v>
      </c>
      <c r="T118" s="272"/>
      <c r="U118" s="68"/>
      <c r="V118" s="99"/>
      <c r="W118" s="145"/>
      <c r="X118" s="145"/>
      <c r="Y118" s="151" t="s">
        <v>53</v>
      </c>
      <c r="Z118" s="111">
        <v>0.1</v>
      </c>
      <c r="AA118" s="112">
        <f t="shared" si="139"/>
        <v>0.12048192771084337</v>
      </c>
      <c r="AB118" s="112">
        <f>AA118/$AB$31</f>
        <v>0.13698630136986303</v>
      </c>
      <c r="AC118" s="113"/>
      <c r="AD118" s="113"/>
      <c r="AE118" s="114"/>
    </row>
    <row r="119" spans="1:31" ht="17.25" thickBot="1" x14ac:dyDescent="0.35">
      <c r="A119" s="139">
        <v>42669</v>
      </c>
      <c r="B119" s="66"/>
      <c r="C119" s="73" t="str">
        <f>IF(OR(U115="",B118=""),"",Z119*U115)</f>
        <v/>
      </c>
      <c r="D119" s="73" t="str">
        <f>IF(OR(C119="",B119&lt;&gt;"",B120&lt;&gt;""),"",AC119*(U115-B123))</f>
        <v/>
      </c>
      <c r="E119" s="76" t="str">
        <f t="shared" si="134"/>
        <v/>
      </c>
      <c r="F119" s="75" t="str">
        <f t="shared" si="135"/>
        <v/>
      </c>
      <c r="G119" s="207"/>
      <c r="H119" s="76" t="str">
        <f t="shared" si="131"/>
        <v/>
      </c>
      <c r="I119" s="75" t="str">
        <f t="shared" si="132"/>
        <v/>
      </c>
      <c r="J119" s="67"/>
      <c r="K119" s="75" t="str">
        <f t="shared" si="133"/>
        <v/>
      </c>
      <c r="L119" s="67"/>
      <c r="M119" s="84" t="str">
        <f t="shared" si="136"/>
        <v/>
      </c>
      <c r="N119" s="67"/>
      <c r="O119" s="88" t="str">
        <f t="shared" si="137"/>
        <v/>
      </c>
      <c r="P119" s="67"/>
      <c r="Q119" s="92" t="str">
        <f>IF(OR(P119="",J119=""),"",P119/J119)</f>
        <v/>
      </c>
      <c r="R119" s="110"/>
      <c r="S119" s="276" t="s">
        <v>10</v>
      </c>
      <c r="T119" s="272"/>
      <c r="U119" s="68"/>
      <c r="V119" s="99"/>
      <c r="W119" s="145"/>
      <c r="X119" s="145"/>
      <c r="Y119" s="152" t="s">
        <v>54</v>
      </c>
      <c r="Z119" s="111">
        <v>0.1</v>
      </c>
      <c r="AA119" s="112">
        <f t="shared" si="139"/>
        <v>0.12048192771084337</v>
      </c>
      <c r="AB119" s="112">
        <f>AA119/$AB$31</f>
        <v>0.13698630136986303</v>
      </c>
      <c r="AC119" s="112">
        <f>AB119/$AC$31</f>
        <v>0.15873015873015875</v>
      </c>
      <c r="AD119" s="113"/>
      <c r="AE119" s="114"/>
    </row>
    <row r="120" spans="1:31" ht="17.25" thickBot="1" x14ac:dyDescent="0.35">
      <c r="A120" s="140">
        <v>42670</v>
      </c>
      <c r="B120" s="66"/>
      <c r="C120" s="73" t="str">
        <f>IF(OR(U115="",B119=""),"",Z120*U115)</f>
        <v/>
      </c>
      <c r="D120" s="73" t="str">
        <f>IF(OR(C120="",B120&lt;&gt;"",B121&lt;&gt;""),"",AD120*(U115-B123))</f>
        <v/>
      </c>
      <c r="E120" s="76" t="str">
        <f t="shared" si="134"/>
        <v/>
      </c>
      <c r="F120" s="75" t="str">
        <f t="shared" si="135"/>
        <v/>
      </c>
      <c r="G120" s="207"/>
      <c r="H120" s="76" t="str">
        <f t="shared" si="131"/>
        <v/>
      </c>
      <c r="I120" s="75" t="str">
        <f t="shared" si="132"/>
        <v/>
      </c>
      <c r="J120" s="67"/>
      <c r="K120" s="75" t="str">
        <f t="shared" si="133"/>
        <v/>
      </c>
      <c r="L120" s="67"/>
      <c r="M120" s="84" t="str">
        <f t="shared" si="136"/>
        <v/>
      </c>
      <c r="N120" s="67"/>
      <c r="O120" s="88" t="str">
        <f t="shared" si="137"/>
        <v/>
      </c>
      <c r="P120" s="67"/>
      <c r="Q120" s="92" t="str">
        <f>IF(OR(P120="",J120=""),"",P120/J120)</f>
        <v/>
      </c>
      <c r="R120" s="110"/>
      <c r="S120" s="277" t="s">
        <v>11</v>
      </c>
      <c r="T120" s="278"/>
      <c r="U120" s="115" t="str">
        <f>IF(OR(U118="",U119=""),"",U119-U118)</f>
        <v/>
      </c>
      <c r="V120" s="99"/>
      <c r="W120" s="145"/>
      <c r="X120" s="145"/>
      <c r="Y120" s="150" t="s">
        <v>55</v>
      </c>
      <c r="Z120" s="111">
        <v>0.17</v>
      </c>
      <c r="AA120" s="112">
        <f t="shared" si="139"/>
        <v>0.20481927710843373</v>
      </c>
      <c r="AB120" s="112">
        <f>AA120/$AB$31</f>
        <v>0.23287671232876714</v>
      </c>
      <c r="AC120" s="112">
        <f>AB120/$AC$31</f>
        <v>0.26984126984126988</v>
      </c>
      <c r="AD120" s="112">
        <f>AC120/$AD$31</f>
        <v>0.32075471698113212</v>
      </c>
      <c r="AE120" s="114"/>
    </row>
    <row r="121" spans="1:31" ht="17.25" thickBot="1" x14ac:dyDescent="0.35">
      <c r="A121" s="140">
        <v>42671</v>
      </c>
      <c r="B121" s="66"/>
      <c r="C121" s="73" t="str">
        <f>IF(OR(U115="",B120=""),"",Z121*U115)</f>
        <v/>
      </c>
      <c r="D121" s="73" t="str">
        <f>IF(OR(C121="",B121&lt;&gt;"",B122&lt;&gt;""),"",AE121*(U115-B123))</f>
        <v/>
      </c>
      <c r="E121" s="76" t="str">
        <f t="shared" si="134"/>
        <v/>
      </c>
      <c r="F121" s="75" t="str">
        <f t="shared" si="135"/>
        <v/>
      </c>
      <c r="G121" s="207"/>
      <c r="H121" s="76" t="str">
        <f t="shared" si="131"/>
        <v/>
      </c>
      <c r="I121" s="75" t="str">
        <f t="shared" si="132"/>
        <v/>
      </c>
      <c r="J121" s="67"/>
      <c r="K121" s="75" t="str">
        <f t="shared" si="133"/>
        <v/>
      </c>
      <c r="L121" s="67"/>
      <c r="M121" s="84" t="str">
        <f t="shared" si="136"/>
        <v/>
      </c>
      <c r="N121" s="67"/>
      <c r="O121" s="88" t="str">
        <f t="shared" si="137"/>
        <v/>
      </c>
      <c r="P121" s="67"/>
      <c r="Q121" s="92" t="str">
        <f t="shared" ref="Q121:Q122" si="140">IF(OR(P121="",J121=""),"",P121/J121)</f>
        <v/>
      </c>
      <c r="R121" s="110"/>
      <c r="S121" s="276" t="s">
        <v>12</v>
      </c>
      <c r="T121" s="272"/>
      <c r="U121" s="116" t="str">
        <f>IF(OR(U118="",U115=""),"",U118/U115)</f>
        <v/>
      </c>
      <c r="V121" s="99"/>
      <c r="W121" s="145"/>
      <c r="X121" s="145"/>
      <c r="Y121" s="151" t="s">
        <v>56</v>
      </c>
      <c r="Z121" s="111">
        <v>0.14000000000000001</v>
      </c>
      <c r="AA121" s="112">
        <f t="shared" si="139"/>
        <v>0.16867469879518071</v>
      </c>
      <c r="AB121" s="112">
        <f>AA121/$AB$31</f>
        <v>0.19178082191780821</v>
      </c>
      <c r="AC121" s="112">
        <f>AB121/$AC$31</f>
        <v>0.22222222222222221</v>
      </c>
      <c r="AD121" s="112">
        <f>AC121/$AD$31</f>
        <v>0.26415094339622641</v>
      </c>
      <c r="AE121" s="117">
        <f>AD121/$AE$31</f>
        <v>0.3888888888888889</v>
      </c>
    </row>
    <row r="122" spans="1:31" ht="17.25" thickBot="1" x14ac:dyDescent="0.35">
      <c r="A122" s="140">
        <v>42672</v>
      </c>
      <c r="B122" s="66"/>
      <c r="C122" s="73" t="str">
        <f>IF(OR(U115="",B121=""),"",Z122*U115)</f>
        <v/>
      </c>
      <c r="D122" s="214" t="str">
        <f>IF(OR(B121="",C122="",B122&lt;&gt;""),"",C122+(C123-B123))</f>
        <v/>
      </c>
      <c r="E122" s="78" t="str">
        <f>IF(OR(B122="",C122=""),"",B122/C122)</f>
        <v/>
      </c>
      <c r="F122" s="77" t="str">
        <f>IF(OR(B122="",C122=""),"",B122-C122)</f>
        <v/>
      </c>
      <c r="G122" s="207"/>
      <c r="H122" s="78" t="str">
        <f t="shared" si="131"/>
        <v/>
      </c>
      <c r="I122" s="77" t="str">
        <f>IF(OR(G122="",B122=""),"",B122-G122)</f>
        <v/>
      </c>
      <c r="J122" s="67"/>
      <c r="K122" s="77" t="str">
        <f t="shared" si="133"/>
        <v/>
      </c>
      <c r="L122" s="67"/>
      <c r="M122" s="85" t="str">
        <f t="shared" si="136"/>
        <v/>
      </c>
      <c r="N122" s="67"/>
      <c r="O122" s="89" t="str">
        <f t="shared" si="137"/>
        <v/>
      </c>
      <c r="P122" s="67"/>
      <c r="Q122" s="93" t="str">
        <f t="shared" si="140"/>
        <v/>
      </c>
      <c r="R122" s="110"/>
      <c r="S122" s="275" t="s">
        <v>13</v>
      </c>
      <c r="T122" s="264"/>
      <c r="U122" s="213" t="str">
        <f>IF(OR(U119="",B123=""),"",U119/B123)</f>
        <v/>
      </c>
      <c r="V122" s="99"/>
      <c r="W122" s="145"/>
      <c r="X122" s="145"/>
      <c r="Y122" s="152" t="s">
        <v>57</v>
      </c>
      <c r="Z122" s="111">
        <v>0.22</v>
      </c>
      <c r="AA122" s="112">
        <f t="shared" si="139"/>
        <v>0.26506024096385539</v>
      </c>
      <c r="AB122" s="112">
        <f>AA122/$AB$31</f>
        <v>0.30136986301369861</v>
      </c>
      <c r="AC122" s="112">
        <f>AB122/$AC$31</f>
        <v>0.34920634920634919</v>
      </c>
      <c r="AD122" s="112">
        <f>AC122/$AD$31</f>
        <v>0.41509433962264147</v>
      </c>
      <c r="AE122" s="117">
        <f>AD122/$AE$31</f>
        <v>0.61111111111111105</v>
      </c>
    </row>
    <row r="123" spans="1:31" ht="17.25" thickBot="1" x14ac:dyDescent="0.35">
      <c r="A123" s="141" t="s">
        <v>20</v>
      </c>
      <c r="B123" s="119" t="str">
        <f>IF(B116="","",SUM(B116:B122))</f>
        <v/>
      </c>
      <c r="C123" s="216" t="str">
        <f>IF(C116="","",SUMIF(B116:B122,"&lt;&gt;"&amp;"",C116:C122))</f>
        <v/>
      </c>
      <c r="D123" s="208"/>
      <c r="E123" s="79" t="str">
        <f>IFERROR(SUM(B116:B122)/SUMIF(B116:B122,"&lt;&gt;"&amp;"",C116:C122),"")</f>
        <v/>
      </c>
      <c r="F123" s="80" t="str">
        <f>IF(OR(C123="",B123=""),"",B123-C123)</f>
        <v/>
      </c>
      <c r="G123" s="82" t="str">
        <f>IF(G116="","",SUM(G116:G122))</f>
        <v/>
      </c>
      <c r="H123" s="79" t="str">
        <f>IFERROR(SUM(B116:B122)/SUMIF(B116:B122,"&lt;&gt;"&amp;"",G116:G122),"")</f>
        <v/>
      </c>
      <c r="I123" s="82" t="str">
        <f>IF(OR(G123="",B123=""),"",B123-G123)</f>
        <v/>
      </c>
      <c r="J123" s="120" t="str">
        <f>IF(J116="","",SUM(J116:J122))</f>
        <v/>
      </c>
      <c r="K123" s="82" t="str">
        <f t="shared" si="133"/>
        <v/>
      </c>
      <c r="L123" s="120" t="str">
        <f>IF(L116="","",SUM(L116:L122))</f>
        <v/>
      </c>
      <c r="M123" s="86" t="str">
        <f t="shared" si="136"/>
        <v/>
      </c>
      <c r="N123" s="120" t="str">
        <f>IF(N116="","",SUM(N116:N122))</f>
        <v/>
      </c>
      <c r="O123" s="90" t="str">
        <f>IF(OR(J123="",N123=""),"",J123/N123)</f>
        <v/>
      </c>
      <c r="P123" s="120" t="str">
        <f>IF(P116="","",SUM(P116:P122))</f>
        <v/>
      </c>
      <c r="Q123" s="211" t="str">
        <f>IF(OR(P123="",J123=""),"",P123/J123)</f>
        <v/>
      </c>
      <c r="R123" s="118"/>
      <c r="S123" s="263" t="s">
        <v>14</v>
      </c>
      <c r="T123" s="264"/>
      <c r="U123" s="69"/>
      <c r="V123" s="99"/>
      <c r="W123" s="145"/>
      <c r="X123" s="145"/>
      <c r="Y123" s="121"/>
      <c r="Z123" s="122">
        <f>SUM(Z116:Z122)</f>
        <v>1</v>
      </c>
      <c r="AA123" s="123">
        <f>SUM(Z117:Z122)</f>
        <v>0.83000000000000007</v>
      </c>
      <c r="AB123" s="123">
        <f>SUM(AA118:AA122)</f>
        <v>0.87951807228915657</v>
      </c>
      <c r="AC123" s="123">
        <f>SUM(AB119:AB122)</f>
        <v>0.86301369863013699</v>
      </c>
      <c r="AD123" s="123">
        <f>SUM(AC120:AC122)</f>
        <v>0.84126984126984128</v>
      </c>
      <c r="AE123" s="124">
        <f>SUM(AD121:AD122)</f>
        <v>0.67924528301886788</v>
      </c>
    </row>
    <row r="124" spans="1:31" ht="16.5" thickBot="1" x14ac:dyDescent="0.3">
      <c r="A124" s="156" t="s">
        <v>47</v>
      </c>
      <c r="B124" s="81" t="str">
        <f>IF(B87="","",SUM(B123,B114,B105,B96,B87))</f>
        <v/>
      </c>
      <c r="C124" s="81" t="str">
        <f>IF(C87="","",SUM(C123,C114,C105,C96,C87))</f>
        <v/>
      </c>
      <c r="D124" s="81"/>
      <c r="E124" s="94" t="str">
        <f>IF(OR(B124="",C124=""),"",B124/C124)</f>
        <v/>
      </c>
      <c r="F124" s="95" t="str">
        <f>IF(OR(B124="",C124=""),"",B124-C124)</f>
        <v/>
      </c>
      <c r="G124" s="95" t="str">
        <f>IF(G87="","",SUM(G123,G114,G105,G96,G87))</f>
        <v/>
      </c>
      <c r="H124" s="94" t="str">
        <f>IF(OR(B124="",G124=""),"",B124/G124)</f>
        <v/>
      </c>
      <c r="I124" s="95" t="str">
        <f>IF(OR(B124="",G124=""),"",B124-G124)</f>
        <v/>
      </c>
      <c r="J124" s="96" t="str">
        <f>IF(J87="","",SUM(J114,J123,J105,J96,J87))</f>
        <v/>
      </c>
      <c r="K124" s="95" t="str">
        <f t="shared" ref="K124" si="141">IF(OR(B124="",J124=""),"",B124/J124)</f>
        <v/>
      </c>
      <c r="L124" s="96" t="str">
        <f>IF(L87="","",SUM(L114,L123,L105,L96,L87))</f>
        <v/>
      </c>
      <c r="M124" s="96" t="str">
        <f>IF(OR(L124="",J124=""),"",L124/J124)</f>
        <v/>
      </c>
      <c r="N124" s="96" t="str">
        <f>IF(N87="","",SUM(N114,N123,N105,N96,N87))</f>
        <v/>
      </c>
      <c r="O124" s="97" t="str">
        <f>IF(OR(J124="",N124=""),"",J124/N124)</f>
        <v/>
      </c>
      <c r="P124" s="96" t="str">
        <f>IF(P87="","",SUM(P114,P123,P105,P96,P87))</f>
        <v/>
      </c>
      <c r="Q124" s="98" t="str">
        <f>IF(OR(P124="",J124=""),"",P124/J124)</f>
        <v/>
      </c>
      <c r="R124" s="99"/>
      <c r="S124" s="128"/>
      <c r="T124" s="154"/>
      <c r="U124" s="128"/>
      <c r="V124" s="155"/>
      <c r="W124" s="157"/>
      <c r="X124" s="145"/>
      <c r="Y124" s="145"/>
      <c r="Z124" s="145"/>
      <c r="AA124" s="145"/>
      <c r="AB124" s="145"/>
      <c r="AC124" s="145"/>
      <c r="AD124" s="145"/>
      <c r="AE124" s="145"/>
    </row>
    <row r="125" spans="1:31" ht="48" customHeight="1" thickBot="1" x14ac:dyDescent="0.3">
      <c r="A125" s="158" t="s">
        <v>77</v>
      </c>
      <c r="B125" s="144" t="s">
        <v>0</v>
      </c>
      <c r="C125" s="131" t="s">
        <v>1</v>
      </c>
      <c r="D125" s="133" t="s">
        <v>117</v>
      </c>
      <c r="E125" s="129" t="s">
        <v>62</v>
      </c>
      <c r="F125" s="131" t="s">
        <v>18</v>
      </c>
      <c r="G125" s="132" t="s">
        <v>16</v>
      </c>
      <c r="H125" s="129" t="s">
        <v>2</v>
      </c>
      <c r="I125" s="133" t="s">
        <v>15</v>
      </c>
      <c r="J125" s="134" t="s">
        <v>19</v>
      </c>
      <c r="K125" s="132" t="s">
        <v>3</v>
      </c>
      <c r="L125" s="135" t="s">
        <v>5</v>
      </c>
      <c r="M125" s="134" t="s">
        <v>4</v>
      </c>
      <c r="N125" s="134" t="s">
        <v>6</v>
      </c>
      <c r="O125" s="136" t="s">
        <v>7</v>
      </c>
      <c r="P125" s="137" t="s">
        <v>17</v>
      </c>
      <c r="Q125" s="209" t="s">
        <v>8</v>
      </c>
      <c r="R125" s="106"/>
      <c r="S125" s="269" t="s">
        <v>116</v>
      </c>
      <c r="T125" s="270"/>
      <c r="U125" s="215"/>
      <c r="V125" s="99"/>
      <c r="W125" s="145"/>
      <c r="X125" s="145"/>
      <c r="Y125" s="146" t="s">
        <v>58</v>
      </c>
      <c r="Z125" s="147" t="s">
        <v>51</v>
      </c>
      <c r="AA125" s="148" t="s">
        <v>52</v>
      </c>
      <c r="AB125" s="147" t="s">
        <v>53</v>
      </c>
      <c r="AC125" s="148" t="s">
        <v>54</v>
      </c>
      <c r="AD125" s="147" t="s">
        <v>55</v>
      </c>
      <c r="AE125" s="149" t="s">
        <v>56</v>
      </c>
    </row>
    <row r="126" spans="1:31" ht="17.25" thickBot="1" x14ac:dyDescent="0.35">
      <c r="A126" s="138">
        <v>42673</v>
      </c>
      <c r="B126" s="66"/>
      <c r="C126" s="73" t="str">
        <f>IF(U125="","",Z126*U125)</f>
        <v/>
      </c>
      <c r="D126" s="73"/>
      <c r="E126" s="74" t="str">
        <f>IF(OR(B126="",C126=""),"",B126/C126)</f>
        <v/>
      </c>
      <c r="F126" s="73" t="str">
        <f>IF(OR(B126="",C126=""),"",B126-C126)</f>
        <v/>
      </c>
      <c r="G126" s="207"/>
      <c r="H126" s="74" t="str">
        <f t="shared" ref="H126:H132" si="142">IF(OR(B126="",G126=""),"",B126/G126)</f>
        <v/>
      </c>
      <c r="I126" s="73" t="str">
        <f t="shared" ref="I126:I131" si="143">IF(OR(G126="",B126=""),"",B126-G126)</f>
        <v/>
      </c>
      <c r="J126" s="67"/>
      <c r="K126" s="73" t="str">
        <f t="shared" ref="K126:K133" si="144">IF(OR(B126="",J126=""),"",B126/J126)</f>
        <v/>
      </c>
      <c r="L126" s="67"/>
      <c r="M126" s="83" t="str">
        <f>IF(OR(L126="",J126=""),"",L126/J126)</f>
        <v/>
      </c>
      <c r="N126" s="67"/>
      <c r="O126" s="87" t="str">
        <f>IF(OR(J126="",N126=""),"",J126/N126)</f>
        <v/>
      </c>
      <c r="P126" s="67"/>
      <c r="Q126" s="91" t="str">
        <f>IF(OR(P126="",J126=""),"",P126/J126)</f>
        <v/>
      </c>
      <c r="R126" s="110"/>
      <c r="S126" s="279"/>
      <c r="T126" s="279"/>
      <c r="U126" s="280"/>
      <c r="V126" s="99"/>
      <c r="W126" s="145"/>
      <c r="X126" s="145"/>
      <c r="Y126" s="150" t="s">
        <v>51</v>
      </c>
      <c r="Z126" s="107">
        <v>0.17</v>
      </c>
      <c r="AA126" s="108"/>
      <c r="AB126" s="108"/>
      <c r="AC126" s="108"/>
      <c r="AD126" s="108"/>
      <c r="AE126" s="109"/>
    </row>
    <row r="127" spans="1:31" ht="17.25" thickBot="1" x14ac:dyDescent="0.35">
      <c r="A127" s="138">
        <v>42674</v>
      </c>
      <c r="B127" s="66"/>
      <c r="C127" s="73" t="str">
        <f>IF(OR(U125="",B126=""),"",Z127*U125)</f>
        <v/>
      </c>
      <c r="D127" s="73" t="str">
        <f>IF(OR(C127="",B127&lt;&gt;"",B128&lt;&gt;""),"",AA127*(U125-B133))</f>
        <v/>
      </c>
      <c r="E127" s="76" t="str">
        <f t="shared" ref="E127:E131" si="145">IF(OR(B127="",C127=""),"",B127/C127)</f>
        <v/>
      </c>
      <c r="F127" s="75" t="str">
        <f t="shared" ref="F127:F131" si="146">IF(OR(B127="",C127=""),"",B127-C127)</f>
        <v/>
      </c>
      <c r="G127" s="207"/>
      <c r="H127" s="76" t="str">
        <f t="shared" si="142"/>
        <v/>
      </c>
      <c r="I127" s="75" t="str">
        <f t="shared" si="143"/>
        <v/>
      </c>
      <c r="J127" s="67"/>
      <c r="K127" s="75" t="str">
        <f t="shared" si="144"/>
        <v/>
      </c>
      <c r="L127" s="67"/>
      <c r="M127" s="84" t="str">
        <f t="shared" ref="M127:M133" si="147">IF(OR(L127="",J127=""),"",L127/J127)</f>
        <v/>
      </c>
      <c r="N127" s="67"/>
      <c r="O127" s="88" t="str">
        <f t="shared" ref="O127:O132" si="148">IF(OR(J127="",N127=""),"",J127/N127)</f>
        <v/>
      </c>
      <c r="P127" s="67"/>
      <c r="Q127" s="92" t="str">
        <f t="shared" ref="Q127:Q128" si="149">IF(OR(P127="",J127=""),"",P127/J127)</f>
        <v/>
      </c>
      <c r="R127" s="110"/>
      <c r="S127" s="267" t="s">
        <v>9</v>
      </c>
      <c r="T127" s="267"/>
      <c r="U127" s="268"/>
      <c r="V127" s="99"/>
      <c r="W127" s="145"/>
      <c r="X127" s="145"/>
      <c r="Y127" s="150" t="s">
        <v>52</v>
      </c>
      <c r="Z127" s="111">
        <v>0.1</v>
      </c>
      <c r="AA127" s="112">
        <f t="shared" ref="AA127:AA132" si="150">Z127/$AA$31</f>
        <v>0.12048192771084337</v>
      </c>
      <c r="AB127" s="113"/>
      <c r="AC127" s="113"/>
      <c r="AD127" s="113"/>
      <c r="AE127" s="114"/>
    </row>
    <row r="128" spans="1:31" ht="17.25" thickBot="1" x14ac:dyDescent="0.35">
      <c r="A128" s="138">
        <v>42675</v>
      </c>
      <c r="B128" s="66"/>
      <c r="C128" s="73" t="str">
        <f>IF(OR(U125="",B127=""),"",Z128*U125)</f>
        <v/>
      </c>
      <c r="D128" s="73" t="str">
        <f>IF(OR(C128="",B128&lt;&gt;"",B129&lt;&gt;""),"",AB128*(U125-B133))</f>
        <v/>
      </c>
      <c r="E128" s="76" t="str">
        <f t="shared" si="145"/>
        <v/>
      </c>
      <c r="F128" s="75" t="str">
        <f t="shared" si="146"/>
        <v/>
      </c>
      <c r="G128" s="207"/>
      <c r="H128" s="76" t="str">
        <f t="shared" si="142"/>
        <v/>
      </c>
      <c r="I128" s="75" t="str">
        <f t="shared" si="143"/>
        <v/>
      </c>
      <c r="J128" s="67"/>
      <c r="K128" s="75" t="str">
        <f t="shared" si="144"/>
        <v/>
      </c>
      <c r="L128" s="67"/>
      <c r="M128" s="84" t="str">
        <f t="shared" si="147"/>
        <v/>
      </c>
      <c r="N128" s="67"/>
      <c r="O128" s="88" t="str">
        <f t="shared" si="148"/>
        <v/>
      </c>
      <c r="P128" s="67"/>
      <c r="Q128" s="92" t="str">
        <f t="shared" si="149"/>
        <v/>
      </c>
      <c r="R128" s="110"/>
      <c r="S128" s="276" t="s">
        <v>1</v>
      </c>
      <c r="T128" s="272"/>
      <c r="U128" s="68"/>
      <c r="V128" s="99"/>
      <c r="W128" s="145"/>
      <c r="X128" s="145"/>
      <c r="Y128" s="151" t="s">
        <v>53</v>
      </c>
      <c r="Z128" s="111">
        <v>0.1</v>
      </c>
      <c r="AA128" s="112">
        <f t="shared" si="150"/>
        <v>0.12048192771084337</v>
      </c>
      <c r="AB128" s="112">
        <f>AA128/$AB$31</f>
        <v>0.13698630136986303</v>
      </c>
      <c r="AC128" s="113"/>
      <c r="AD128" s="113"/>
      <c r="AE128" s="114"/>
    </row>
    <row r="129" spans="1:31" ht="17.25" thickBot="1" x14ac:dyDescent="0.35">
      <c r="A129" s="139">
        <v>42676</v>
      </c>
      <c r="B129" s="66"/>
      <c r="C129" s="73" t="str">
        <f>IF(OR(U125="",B128=""),"",Z129*U125)</f>
        <v/>
      </c>
      <c r="D129" s="73" t="str">
        <f>IF(OR(C129="",B129&lt;&gt;"",B130&lt;&gt;""),"",AC129*(U125-B133))</f>
        <v/>
      </c>
      <c r="E129" s="76" t="str">
        <f t="shared" si="145"/>
        <v/>
      </c>
      <c r="F129" s="75" t="str">
        <f t="shared" si="146"/>
        <v/>
      </c>
      <c r="G129" s="207"/>
      <c r="H129" s="76" t="str">
        <f t="shared" si="142"/>
        <v/>
      </c>
      <c r="I129" s="75" t="str">
        <f t="shared" si="143"/>
        <v/>
      </c>
      <c r="J129" s="67"/>
      <c r="K129" s="75" t="str">
        <f t="shared" si="144"/>
        <v/>
      </c>
      <c r="L129" s="67"/>
      <c r="M129" s="84" t="str">
        <f t="shared" si="147"/>
        <v/>
      </c>
      <c r="N129" s="67"/>
      <c r="O129" s="88" t="str">
        <f t="shared" si="148"/>
        <v/>
      </c>
      <c r="P129" s="67"/>
      <c r="Q129" s="92" t="str">
        <f>IF(OR(P129="",J129=""),"",P129/J129)</f>
        <v/>
      </c>
      <c r="R129" s="110"/>
      <c r="S129" s="276" t="s">
        <v>10</v>
      </c>
      <c r="T129" s="272"/>
      <c r="U129" s="68"/>
      <c r="V129" s="99"/>
      <c r="W129" s="145"/>
      <c r="X129" s="145"/>
      <c r="Y129" s="152" t="s">
        <v>54</v>
      </c>
      <c r="Z129" s="111">
        <v>0.1</v>
      </c>
      <c r="AA129" s="112">
        <f t="shared" si="150"/>
        <v>0.12048192771084337</v>
      </c>
      <c r="AB129" s="112">
        <f>AA129/$AB$31</f>
        <v>0.13698630136986303</v>
      </c>
      <c r="AC129" s="112">
        <f>AB129/$AC$31</f>
        <v>0.15873015873015875</v>
      </c>
      <c r="AD129" s="113"/>
      <c r="AE129" s="114"/>
    </row>
    <row r="130" spans="1:31" ht="17.25" thickBot="1" x14ac:dyDescent="0.35">
      <c r="A130" s="140">
        <v>42677</v>
      </c>
      <c r="B130" s="66"/>
      <c r="C130" s="73" t="str">
        <f>IF(OR(U125="",B129=""),"",Z130*U125)</f>
        <v/>
      </c>
      <c r="D130" s="73" t="str">
        <f>IF(OR(C130="",B130&lt;&gt;"",B131&lt;&gt;""),"",AD130*(U125-B133))</f>
        <v/>
      </c>
      <c r="E130" s="76" t="str">
        <f t="shared" si="145"/>
        <v/>
      </c>
      <c r="F130" s="75" t="str">
        <f t="shared" si="146"/>
        <v/>
      </c>
      <c r="G130" s="207"/>
      <c r="H130" s="76" t="str">
        <f t="shared" si="142"/>
        <v/>
      </c>
      <c r="I130" s="75" t="str">
        <f t="shared" si="143"/>
        <v/>
      </c>
      <c r="J130" s="67"/>
      <c r="K130" s="75" t="str">
        <f t="shared" si="144"/>
        <v/>
      </c>
      <c r="L130" s="67"/>
      <c r="M130" s="84" t="str">
        <f t="shared" si="147"/>
        <v/>
      </c>
      <c r="N130" s="67"/>
      <c r="O130" s="88" t="str">
        <f t="shared" si="148"/>
        <v/>
      </c>
      <c r="P130" s="67"/>
      <c r="Q130" s="92" t="str">
        <f>IF(OR(P130="",J130=""),"",P130/J130)</f>
        <v/>
      </c>
      <c r="R130" s="110"/>
      <c r="S130" s="277" t="s">
        <v>11</v>
      </c>
      <c r="T130" s="278"/>
      <c r="U130" s="115" t="str">
        <f>IF(OR(U128="",U129=""),"",U129-U128)</f>
        <v/>
      </c>
      <c r="V130" s="99"/>
      <c r="W130" s="145"/>
      <c r="X130" s="145"/>
      <c r="Y130" s="150" t="s">
        <v>55</v>
      </c>
      <c r="Z130" s="111">
        <v>0.17</v>
      </c>
      <c r="AA130" s="112">
        <f t="shared" si="150"/>
        <v>0.20481927710843373</v>
      </c>
      <c r="AB130" s="112">
        <f>AA130/$AB$31</f>
        <v>0.23287671232876714</v>
      </c>
      <c r="AC130" s="112">
        <f>AB130/$AC$31</f>
        <v>0.26984126984126988</v>
      </c>
      <c r="AD130" s="112">
        <f>AC130/$AD$31</f>
        <v>0.32075471698113212</v>
      </c>
      <c r="AE130" s="114"/>
    </row>
    <row r="131" spans="1:31" ht="17.25" thickBot="1" x14ac:dyDescent="0.35">
      <c r="A131" s="140">
        <v>42678</v>
      </c>
      <c r="B131" s="66"/>
      <c r="C131" s="73" t="str">
        <f>IF(OR(U125="",B130=""),"",Z131*U125)</f>
        <v/>
      </c>
      <c r="D131" s="73" t="str">
        <f>IF(OR(C131="",B131&lt;&gt;"",B132&lt;&gt;""),"",AE131*(U125-B133))</f>
        <v/>
      </c>
      <c r="E131" s="76" t="str">
        <f t="shared" si="145"/>
        <v/>
      </c>
      <c r="F131" s="75" t="str">
        <f t="shared" si="146"/>
        <v/>
      </c>
      <c r="G131" s="207"/>
      <c r="H131" s="76" t="str">
        <f t="shared" si="142"/>
        <v/>
      </c>
      <c r="I131" s="75" t="str">
        <f t="shared" si="143"/>
        <v/>
      </c>
      <c r="J131" s="67"/>
      <c r="K131" s="75" t="str">
        <f t="shared" si="144"/>
        <v/>
      </c>
      <c r="L131" s="67"/>
      <c r="M131" s="84" t="str">
        <f t="shared" si="147"/>
        <v/>
      </c>
      <c r="N131" s="67"/>
      <c r="O131" s="88" t="str">
        <f t="shared" si="148"/>
        <v/>
      </c>
      <c r="P131" s="67"/>
      <c r="Q131" s="92" t="str">
        <f t="shared" ref="Q131:Q132" si="151">IF(OR(P131="",J131=""),"",P131/J131)</f>
        <v/>
      </c>
      <c r="R131" s="110"/>
      <c r="S131" s="276" t="s">
        <v>12</v>
      </c>
      <c r="T131" s="272"/>
      <c r="U131" s="116" t="str">
        <f>IF(OR(U128="",U125=""),"",U128/U125)</f>
        <v/>
      </c>
      <c r="V131" s="99"/>
      <c r="W131" s="145"/>
      <c r="X131" s="145"/>
      <c r="Y131" s="151" t="s">
        <v>56</v>
      </c>
      <c r="Z131" s="111">
        <v>0.14000000000000001</v>
      </c>
      <c r="AA131" s="112">
        <f t="shared" si="150"/>
        <v>0.16867469879518071</v>
      </c>
      <c r="AB131" s="112">
        <f>AA131/$AB$31</f>
        <v>0.19178082191780821</v>
      </c>
      <c r="AC131" s="112">
        <f>AB131/$AC$31</f>
        <v>0.22222222222222221</v>
      </c>
      <c r="AD131" s="112">
        <f>AC131/$AD$31</f>
        <v>0.26415094339622641</v>
      </c>
      <c r="AE131" s="117">
        <f>AD131/$AE$31</f>
        <v>0.3888888888888889</v>
      </c>
    </row>
    <row r="132" spans="1:31" ht="17.25" thickBot="1" x14ac:dyDescent="0.35">
      <c r="A132" s="140">
        <v>42679</v>
      </c>
      <c r="B132" s="66"/>
      <c r="C132" s="73" t="str">
        <f>IF(OR(U125="",B131=""),"",Z132*U125)</f>
        <v/>
      </c>
      <c r="D132" s="214" t="str">
        <f>IF(OR(B131="",C132="",B132&lt;&gt;""),"",C132+(C133-B133))</f>
        <v/>
      </c>
      <c r="E132" s="78" t="str">
        <f>IF(OR(B132="",C132=""),"",B132/C132)</f>
        <v/>
      </c>
      <c r="F132" s="77" t="str">
        <f>IF(OR(B132="",C132=""),"",B132-C132)</f>
        <v/>
      </c>
      <c r="G132" s="207"/>
      <c r="H132" s="78" t="str">
        <f t="shared" si="142"/>
        <v/>
      </c>
      <c r="I132" s="77" t="str">
        <f>IF(OR(G132="",B132=""),"",B132-G132)</f>
        <v/>
      </c>
      <c r="J132" s="67"/>
      <c r="K132" s="77" t="str">
        <f t="shared" si="144"/>
        <v/>
      </c>
      <c r="L132" s="67"/>
      <c r="M132" s="85" t="str">
        <f t="shared" si="147"/>
        <v/>
      </c>
      <c r="N132" s="67"/>
      <c r="O132" s="89" t="str">
        <f t="shared" si="148"/>
        <v/>
      </c>
      <c r="P132" s="67"/>
      <c r="Q132" s="93" t="str">
        <f t="shared" si="151"/>
        <v/>
      </c>
      <c r="R132" s="110"/>
      <c r="S132" s="275" t="s">
        <v>13</v>
      </c>
      <c r="T132" s="264"/>
      <c r="U132" s="213" t="str">
        <f>IF(OR(U129="",B133=""),"",U129/B133)</f>
        <v/>
      </c>
      <c r="V132" s="99"/>
      <c r="W132" s="145"/>
      <c r="X132" s="145"/>
      <c r="Y132" s="152" t="s">
        <v>57</v>
      </c>
      <c r="Z132" s="111">
        <v>0.22</v>
      </c>
      <c r="AA132" s="112">
        <f t="shared" si="150"/>
        <v>0.26506024096385539</v>
      </c>
      <c r="AB132" s="112">
        <f>AA132/$AB$31</f>
        <v>0.30136986301369861</v>
      </c>
      <c r="AC132" s="112">
        <f>AB132/$AC$31</f>
        <v>0.34920634920634919</v>
      </c>
      <c r="AD132" s="112">
        <f>AC132/$AD$31</f>
        <v>0.41509433962264147</v>
      </c>
      <c r="AE132" s="117">
        <f>AD132/$AE$31</f>
        <v>0.61111111111111105</v>
      </c>
    </row>
    <row r="133" spans="1:31" ht="17.25" thickBot="1" x14ac:dyDescent="0.35">
      <c r="A133" s="141" t="s">
        <v>20</v>
      </c>
      <c r="B133" s="119" t="str">
        <f>IF(B126="","",SUM(B126:B132))</f>
        <v/>
      </c>
      <c r="C133" s="216" t="str">
        <f>IF(C126="","",SUMIF(B126:B132,"&lt;&gt;"&amp;"",C126:C132))</f>
        <v/>
      </c>
      <c r="D133" s="208"/>
      <c r="E133" s="79" t="str">
        <f>IFERROR(SUM(B126:B132)/SUMIF(B126:B132,"&lt;&gt;"&amp;"",C126:C132),"")</f>
        <v/>
      </c>
      <c r="F133" s="80" t="str">
        <f>IF(OR(C133="",B133=""),"",B133-C133)</f>
        <v/>
      </c>
      <c r="G133" s="82" t="str">
        <f>IF(G126="","",SUM(G126:G132))</f>
        <v/>
      </c>
      <c r="H133" s="79" t="str">
        <f>IFERROR(SUM(B126:B132)/SUMIF(B126:B132,"&lt;&gt;"&amp;"",G126:G132),"")</f>
        <v/>
      </c>
      <c r="I133" s="82" t="str">
        <f>IF(OR(G133="",B133=""),"",B133-G133)</f>
        <v/>
      </c>
      <c r="J133" s="120" t="str">
        <f>IF(J126="","",SUM(J126:J132))</f>
        <v/>
      </c>
      <c r="K133" s="82" t="str">
        <f t="shared" si="144"/>
        <v/>
      </c>
      <c r="L133" s="120" t="str">
        <f>IF(L126="","",SUM(L126:L132))</f>
        <v/>
      </c>
      <c r="M133" s="86" t="str">
        <f t="shared" si="147"/>
        <v/>
      </c>
      <c r="N133" s="120" t="str">
        <f>IF(N126="","",SUM(N126:N132))</f>
        <v/>
      </c>
      <c r="O133" s="90" t="str">
        <f>IF(OR(J133="",N133=""),"",J133/N133)</f>
        <v/>
      </c>
      <c r="P133" s="120" t="str">
        <f>IF(P126="","",SUM(P126:P132))</f>
        <v/>
      </c>
      <c r="Q133" s="211" t="str">
        <f>IF(OR(P133="",J133=""),"",P133/J133)</f>
        <v/>
      </c>
      <c r="R133" s="118"/>
      <c r="S133" s="263" t="s">
        <v>14</v>
      </c>
      <c r="T133" s="264"/>
      <c r="U133" s="69"/>
      <c r="V133" s="99"/>
      <c r="W133" s="145"/>
      <c r="X133" s="145"/>
      <c r="Y133" s="121"/>
      <c r="Z133" s="122">
        <f>SUM(Z126:Z132)</f>
        <v>1</v>
      </c>
      <c r="AA133" s="123">
        <f>SUM(Z127:Z132)</f>
        <v>0.83000000000000007</v>
      </c>
      <c r="AB133" s="123">
        <f>SUM(AA128:AA132)</f>
        <v>0.87951807228915657</v>
      </c>
      <c r="AC133" s="123">
        <f>SUM(AB129:AB132)</f>
        <v>0.86301369863013699</v>
      </c>
      <c r="AD133" s="123">
        <f>SUM(AC130:AC132)</f>
        <v>0.84126984126984128</v>
      </c>
      <c r="AE133" s="124">
        <f>SUM(AD131:AD132)</f>
        <v>0.67924528301886788</v>
      </c>
    </row>
    <row r="134" spans="1:31" ht="48" customHeight="1" thickBot="1" x14ac:dyDescent="0.3">
      <c r="A134" s="130" t="s">
        <v>78</v>
      </c>
      <c r="B134" s="131" t="s">
        <v>0</v>
      </c>
      <c r="C134" s="131" t="s">
        <v>1</v>
      </c>
      <c r="D134" s="133" t="s">
        <v>117</v>
      </c>
      <c r="E134" s="129" t="s">
        <v>62</v>
      </c>
      <c r="F134" s="131" t="s">
        <v>18</v>
      </c>
      <c r="G134" s="132" t="s">
        <v>16</v>
      </c>
      <c r="H134" s="129" t="s">
        <v>2</v>
      </c>
      <c r="I134" s="133" t="s">
        <v>15</v>
      </c>
      <c r="J134" s="134" t="s">
        <v>19</v>
      </c>
      <c r="K134" s="132" t="s">
        <v>3</v>
      </c>
      <c r="L134" s="135" t="s">
        <v>5</v>
      </c>
      <c r="M134" s="134" t="s">
        <v>4</v>
      </c>
      <c r="N134" s="134" t="s">
        <v>6</v>
      </c>
      <c r="O134" s="136" t="s">
        <v>7</v>
      </c>
      <c r="P134" s="137" t="s">
        <v>17</v>
      </c>
      <c r="Q134" s="209" t="s">
        <v>8</v>
      </c>
      <c r="R134" s="106"/>
      <c r="S134" s="265" t="s">
        <v>116</v>
      </c>
      <c r="T134" s="266"/>
      <c r="U134" s="215"/>
      <c r="V134" s="99"/>
      <c r="W134" s="145"/>
      <c r="X134" s="145"/>
      <c r="Y134" s="146" t="s">
        <v>58</v>
      </c>
      <c r="Z134" s="147" t="s">
        <v>51</v>
      </c>
      <c r="AA134" s="148" t="s">
        <v>52</v>
      </c>
      <c r="AB134" s="147" t="s">
        <v>53</v>
      </c>
      <c r="AC134" s="148" t="s">
        <v>54</v>
      </c>
      <c r="AD134" s="147" t="s">
        <v>55</v>
      </c>
      <c r="AE134" s="149" t="s">
        <v>56</v>
      </c>
    </row>
    <row r="135" spans="1:31" ht="17.25" thickBot="1" x14ac:dyDescent="0.35">
      <c r="A135" s="138">
        <v>42680</v>
      </c>
      <c r="B135" s="66"/>
      <c r="C135" s="73" t="str">
        <f>IF(U134="","",Z135*U134)</f>
        <v/>
      </c>
      <c r="D135" s="73"/>
      <c r="E135" s="74" t="str">
        <f>IF(OR(B135="",C135=""),"",B135/C135)</f>
        <v/>
      </c>
      <c r="F135" s="73" t="str">
        <f>IF(OR(B135="",C135=""),"",B135-C135)</f>
        <v/>
      </c>
      <c r="G135" s="207"/>
      <c r="H135" s="74" t="str">
        <f t="shared" ref="H135:H141" si="152">IF(OR(B135="",G135=""),"",B135/G135)</f>
        <v/>
      </c>
      <c r="I135" s="73" t="str">
        <f t="shared" ref="I135:I140" si="153">IF(OR(G135="",B135=""),"",B135-G135)</f>
        <v/>
      </c>
      <c r="J135" s="67"/>
      <c r="K135" s="73" t="str">
        <f t="shared" ref="K135:K142" si="154">IF(OR(B135="",J135=""),"",B135/J135)</f>
        <v/>
      </c>
      <c r="L135" s="67"/>
      <c r="M135" s="83" t="str">
        <f>IF(OR(L135="",J135=""),"",L135/J135)</f>
        <v/>
      </c>
      <c r="N135" s="67"/>
      <c r="O135" s="87" t="str">
        <f>IF(OR(J135="",N135=""),"",J135/N135)</f>
        <v/>
      </c>
      <c r="P135" s="67"/>
      <c r="Q135" s="91" t="str">
        <f>IF(OR(P135="",J135=""),"",P135/J135)</f>
        <v/>
      </c>
      <c r="R135" s="110"/>
      <c r="S135" s="279"/>
      <c r="T135" s="279"/>
      <c r="U135" s="280"/>
      <c r="V135" s="99"/>
      <c r="W135" s="145"/>
      <c r="X135" s="145"/>
      <c r="Y135" s="150" t="s">
        <v>51</v>
      </c>
      <c r="Z135" s="107">
        <v>0.17</v>
      </c>
      <c r="AA135" s="108"/>
      <c r="AB135" s="108"/>
      <c r="AC135" s="108"/>
      <c r="AD135" s="108"/>
      <c r="AE135" s="109"/>
    </row>
    <row r="136" spans="1:31" ht="17.25" thickBot="1" x14ac:dyDescent="0.35">
      <c r="A136" s="138">
        <v>42681</v>
      </c>
      <c r="B136" s="66"/>
      <c r="C136" s="73" t="str">
        <f>IF(OR(U134="",B135=""),"",Z136*U134)</f>
        <v/>
      </c>
      <c r="D136" s="73" t="str">
        <f>IF(OR(C136="",B136&lt;&gt;"",B137&lt;&gt;""),"",AA136*(U134-B142))</f>
        <v/>
      </c>
      <c r="E136" s="76" t="str">
        <f t="shared" ref="E136:E140" si="155">IF(OR(B136="",C136=""),"",B136/C136)</f>
        <v/>
      </c>
      <c r="F136" s="75" t="str">
        <f t="shared" ref="F136:F140" si="156">IF(OR(B136="",C136=""),"",B136-C136)</f>
        <v/>
      </c>
      <c r="G136" s="207"/>
      <c r="H136" s="76" t="str">
        <f t="shared" si="152"/>
        <v/>
      </c>
      <c r="I136" s="75" t="str">
        <f t="shared" si="153"/>
        <v/>
      </c>
      <c r="J136" s="67"/>
      <c r="K136" s="75" t="str">
        <f t="shared" si="154"/>
        <v/>
      </c>
      <c r="L136" s="67"/>
      <c r="M136" s="84" t="str">
        <f t="shared" ref="M136:M142" si="157">IF(OR(L136="",J136=""),"",L136/J136)</f>
        <v/>
      </c>
      <c r="N136" s="67"/>
      <c r="O136" s="88" t="str">
        <f t="shared" ref="O136:O141" si="158">IF(OR(J136="",N136=""),"",J136/N136)</f>
        <v/>
      </c>
      <c r="P136" s="67"/>
      <c r="Q136" s="92" t="str">
        <f t="shared" ref="Q136:Q137" si="159">IF(OR(P136="",J136=""),"",P136/J136)</f>
        <v/>
      </c>
      <c r="R136" s="110"/>
      <c r="S136" s="267" t="s">
        <v>9</v>
      </c>
      <c r="T136" s="267"/>
      <c r="U136" s="268"/>
      <c r="V136" s="99"/>
      <c r="W136" s="145"/>
      <c r="X136" s="145"/>
      <c r="Y136" s="150" t="s">
        <v>52</v>
      </c>
      <c r="Z136" s="111">
        <v>0.1</v>
      </c>
      <c r="AA136" s="112">
        <f t="shared" ref="AA136:AA141" si="160">Z136/$AA$31</f>
        <v>0.12048192771084337</v>
      </c>
      <c r="AB136" s="113"/>
      <c r="AC136" s="113"/>
      <c r="AD136" s="113"/>
      <c r="AE136" s="114"/>
    </row>
    <row r="137" spans="1:31" ht="17.25" thickBot="1" x14ac:dyDescent="0.35">
      <c r="A137" s="138">
        <v>42682</v>
      </c>
      <c r="B137" s="66"/>
      <c r="C137" s="73" t="str">
        <f>IF(OR(U134="",B136=""),"",Z137*U134)</f>
        <v/>
      </c>
      <c r="D137" s="73" t="str">
        <f>IF(OR(C137="",B137&lt;&gt;"",B138&lt;&gt;""),"",AB137*(U134-B142))</f>
        <v/>
      </c>
      <c r="E137" s="76" t="str">
        <f t="shared" si="155"/>
        <v/>
      </c>
      <c r="F137" s="75" t="str">
        <f t="shared" si="156"/>
        <v/>
      </c>
      <c r="G137" s="207"/>
      <c r="H137" s="76" t="str">
        <f t="shared" si="152"/>
        <v/>
      </c>
      <c r="I137" s="75" t="str">
        <f t="shared" si="153"/>
        <v/>
      </c>
      <c r="J137" s="67"/>
      <c r="K137" s="75" t="str">
        <f t="shared" si="154"/>
        <v/>
      </c>
      <c r="L137" s="67"/>
      <c r="M137" s="84" t="str">
        <f t="shared" si="157"/>
        <v/>
      </c>
      <c r="N137" s="67"/>
      <c r="O137" s="88" t="str">
        <f t="shared" si="158"/>
        <v/>
      </c>
      <c r="P137" s="67"/>
      <c r="Q137" s="92" t="str">
        <f t="shared" si="159"/>
        <v/>
      </c>
      <c r="R137" s="110"/>
      <c r="S137" s="276" t="s">
        <v>1</v>
      </c>
      <c r="T137" s="272"/>
      <c r="U137" s="68"/>
      <c r="V137" s="99"/>
      <c r="W137" s="145"/>
      <c r="X137" s="145"/>
      <c r="Y137" s="151" t="s">
        <v>53</v>
      </c>
      <c r="Z137" s="111">
        <v>0.1</v>
      </c>
      <c r="AA137" s="112">
        <f t="shared" si="160"/>
        <v>0.12048192771084337</v>
      </c>
      <c r="AB137" s="112">
        <f>AA137/$AB$31</f>
        <v>0.13698630136986303</v>
      </c>
      <c r="AC137" s="113"/>
      <c r="AD137" s="113"/>
      <c r="AE137" s="114"/>
    </row>
    <row r="138" spans="1:31" ht="17.25" thickBot="1" x14ac:dyDescent="0.35">
      <c r="A138" s="139">
        <v>42683</v>
      </c>
      <c r="B138" s="66"/>
      <c r="C138" s="73" t="str">
        <f>IF(OR(U134="",B137=""),"",Z138*U134)</f>
        <v/>
      </c>
      <c r="D138" s="73" t="str">
        <f>IF(OR(C138="",B138&lt;&gt;"",B139&lt;&gt;""),"",AC138*(U134-B142))</f>
        <v/>
      </c>
      <c r="E138" s="76" t="str">
        <f t="shared" si="155"/>
        <v/>
      </c>
      <c r="F138" s="75" t="str">
        <f t="shared" si="156"/>
        <v/>
      </c>
      <c r="G138" s="207"/>
      <c r="H138" s="76" t="str">
        <f t="shared" si="152"/>
        <v/>
      </c>
      <c r="I138" s="75" t="str">
        <f t="shared" si="153"/>
        <v/>
      </c>
      <c r="J138" s="67"/>
      <c r="K138" s="75" t="str">
        <f t="shared" si="154"/>
        <v/>
      </c>
      <c r="L138" s="67"/>
      <c r="M138" s="84" t="str">
        <f t="shared" si="157"/>
        <v/>
      </c>
      <c r="N138" s="67"/>
      <c r="O138" s="88" t="str">
        <f t="shared" si="158"/>
        <v/>
      </c>
      <c r="P138" s="67"/>
      <c r="Q138" s="92" t="str">
        <f>IF(OR(P138="",J138=""),"",P138/J138)</f>
        <v/>
      </c>
      <c r="R138" s="110"/>
      <c r="S138" s="276" t="s">
        <v>10</v>
      </c>
      <c r="T138" s="272"/>
      <c r="U138" s="68"/>
      <c r="V138" s="99"/>
      <c r="W138" s="145"/>
      <c r="X138" s="145"/>
      <c r="Y138" s="152" t="s">
        <v>54</v>
      </c>
      <c r="Z138" s="111">
        <v>0.1</v>
      </c>
      <c r="AA138" s="112">
        <f t="shared" si="160"/>
        <v>0.12048192771084337</v>
      </c>
      <c r="AB138" s="112">
        <f>AA138/$AB$31</f>
        <v>0.13698630136986303</v>
      </c>
      <c r="AC138" s="112">
        <f>AB138/$AC$31</f>
        <v>0.15873015873015875</v>
      </c>
      <c r="AD138" s="113"/>
      <c r="AE138" s="114"/>
    </row>
    <row r="139" spans="1:31" ht="17.25" thickBot="1" x14ac:dyDescent="0.35">
      <c r="A139" s="140">
        <v>42684</v>
      </c>
      <c r="B139" s="66"/>
      <c r="C139" s="73" t="str">
        <f>IF(OR(U134="",B138=""),"",Z139*U134)</f>
        <v/>
      </c>
      <c r="D139" s="73" t="str">
        <f>IF(OR(C139="",B139&lt;&gt;"",B140&lt;&gt;""),"",AD139*(U134-B142))</f>
        <v/>
      </c>
      <c r="E139" s="76" t="str">
        <f t="shared" si="155"/>
        <v/>
      </c>
      <c r="F139" s="75" t="str">
        <f t="shared" si="156"/>
        <v/>
      </c>
      <c r="G139" s="207"/>
      <c r="H139" s="76" t="str">
        <f t="shared" si="152"/>
        <v/>
      </c>
      <c r="I139" s="75" t="str">
        <f t="shared" si="153"/>
        <v/>
      </c>
      <c r="J139" s="67"/>
      <c r="K139" s="75" t="str">
        <f t="shared" si="154"/>
        <v/>
      </c>
      <c r="L139" s="67"/>
      <c r="M139" s="84" t="str">
        <f t="shared" si="157"/>
        <v/>
      </c>
      <c r="N139" s="67"/>
      <c r="O139" s="88" t="str">
        <f t="shared" si="158"/>
        <v/>
      </c>
      <c r="P139" s="67"/>
      <c r="Q139" s="92" t="str">
        <f>IF(OR(P139="",J139=""),"",P139/J139)</f>
        <v/>
      </c>
      <c r="R139" s="110"/>
      <c r="S139" s="277" t="s">
        <v>11</v>
      </c>
      <c r="T139" s="278"/>
      <c r="U139" s="115" t="str">
        <f>IF(OR(U137="",U138=""),"",U138-U137)</f>
        <v/>
      </c>
      <c r="V139" s="99"/>
      <c r="W139" s="145"/>
      <c r="X139" s="145"/>
      <c r="Y139" s="150" t="s">
        <v>55</v>
      </c>
      <c r="Z139" s="111">
        <v>0.17</v>
      </c>
      <c r="AA139" s="112">
        <f t="shared" si="160"/>
        <v>0.20481927710843373</v>
      </c>
      <c r="AB139" s="112">
        <f>AA139/$AB$31</f>
        <v>0.23287671232876714</v>
      </c>
      <c r="AC139" s="112">
        <f>AB139/$AC$31</f>
        <v>0.26984126984126988</v>
      </c>
      <c r="AD139" s="112">
        <f>AC139/$AD$31</f>
        <v>0.32075471698113212</v>
      </c>
      <c r="AE139" s="114"/>
    </row>
    <row r="140" spans="1:31" ht="17.25" thickBot="1" x14ac:dyDescent="0.35">
      <c r="A140" s="140">
        <v>42685</v>
      </c>
      <c r="B140" s="66"/>
      <c r="C140" s="73" t="str">
        <f>IF(OR(U134="",B139=""),"",Z140*U134)</f>
        <v/>
      </c>
      <c r="D140" s="73" t="str">
        <f>IF(OR(C140="",B140&lt;&gt;"",B141&lt;&gt;""),"",AE140*(U134-B142))</f>
        <v/>
      </c>
      <c r="E140" s="76" t="str">
        <f t="shared" si="155"/>
        <v/>
      </c>
      <c r="F140" s="75" t="str">
        <f t="shared" si="156"/>
        <v/>
      </c>
      <c r="G140" s="207"/>
      <c r="H140" s="76" t="str">
        <f t="shared" si="152"/>
        <v/>
      </c>
      <c r="I140" s="75" t="str">
        <f t="shared" si="153"/>
        <v/>
      </c>
      <c r="J140" s="67"/>
      <c r="K140" s="75" t="str">
        <f t="shared" si="154"/>
        <v/>
      </c>
      <c r="L140" s="67"/>
      <c r="M140" s="84" t="str">
        <f t="shared" si="157"/>
        <v/>
      </c>
      <c r="N140" s="67"/>
      <c r="O140" s="88" t="str">
        <f t="shared" si="158"/>
        <v/>
      </c>
      <c r="P140" s="67"/>
      <c r="Q140" s="92" t="str">
        <f t="shared" ref="Q140:Q141" si="161">IF(OR(P140="",J140=""),"",P140/J140)</f>
        <v/>
      </c>
      <c r="R140" s="110"/>
      <c r="S140" s="276" t="s">
        <v>12</v>
      </c>
      <c r="T140" s="272"/>
      <c r="U140" s="116" t="str">
        <f>IF(OR(U137="",U134=""),"",U137/U134)</f>
        <v/>
      </c>
      <c r="V140" s="99"/>
      <c r="W140" s="145"/>
      <c r="X140" s="145"/>
      <c r="Y140" s="151" t="s">
        <v>56</v>
      </c>
      <c r="Z140" s="111">
        <v>0.14000000000000001</v>
      </c>
      <c r="AA140" s="112">
        <f t="shared" si="160"/>
        <v>0.16867469879518071</v>
      </c>
      <c r="AB140" s="112">
        <f>AA140/$AB$31</f>
        <v>0.19178082191780821</v>
      </c>
      <c r="AC140" s="112">
        <f>AB140/$AC$31</f>
        <v>0.22222222222222221</v>
      </c>
      <c r="AD140" s="112">
        <f>AC140/$AD$31</f>
        <v>0.26415094339622641</v>
      </c>
      <c r="AE140" s="117">
        <f>AD140/$AE$31</f>
        <v>0.3888888888888889</v>
      </c>
    </row>
    <row r="141" spans="1:31" ht="17.25" thickBot="1" x14ac:dyDescent="0.35">
      <c r="A141" s="140">
        <v>42686</v>
      </c>
      <c r="B141" s="66"/>
      <c r="C141" s="73" t="str">
        <f>IF(OR(U134="",B140=""),"",Z141*U134)</f>
        <v/>
      </c>
      <c r="D141" s="214" t="str">
        <f>IF(OR(B140="",C141="",B141&lt;&gt;""),"",C141+(C142-B142))</f>
        <v/>
      </c>
      <c r="E141" s="78" t="str">
        <f>IF(OR(B141="",C141=""),"",B141/C141)</f>
        <v/>
      </c>
      <c r="F141" s="77" t="str">
        <f>IF(OR(B141="",C141=""),"",B141-C141)</f>
        <v/>
      </c>
      <c r="G141" s="207"/>
      <c r="H141" s="78" t="str">
        <f t="shared" si="152"/>
        <v/>
      </c>
      <c r="I141" s="77" t="str">
        <f>IF(OR(G141="",B141=""),"",B141-G141)</f>
        <v/>
      </c>
      <c r="J141" s="67"/>
      <c r="K141" s="77" t="str">
        <f t="shared" si="154"/>
        <v/>
      </c>
      <c r="L141" s="67"/>
      <c r="M141" s="85" t="str">
        <f t="shared" si="157"/>
        <v/>
      </c>
      <c r="N141" s="67"/>
      <c r="O141" s="89" t="str">
        <f t="shared" si="158"/>
        <v/>
      </c>
      <c r="P141" s="67"/>
      <c r="Q141" s="93" t="str">
        <f t="shared" si="161"/>
        <v/>
      </c>
      <c r="R141" s="110"/>
      <c r="S141" s="275" t="s">
        <v>13</v>
      </c>
      <c r="T141" s="264"/>
      <c r="U141" s="213" t="str">
        <f>IF(OR(U138="",B142=""),"",U138/B142)</f>
        <v/>
      </c>
      <c r="V141" s="99"/>
      <c r="W141" s="145"/>
      <c r="X141" s="145"/>
      <c r="Y141" s="152" t="s">
        <v>57</v>
      </c>
      <c r="Z141" s="111">
        <v>0.22</v>
      </c>
      <c r="AA141" s="112">
        <f t="shared" si="160"/>
        <v>0.26506024096385539</v>
      </c>
      <c r="AB141" s="112">
        <f>AA141/$AB$31</f>
        <v>0.30136986301369861</v>
      </c>
      <c r="AC141" s="112">
        <f>AB141/$AC$31</f>
        <v>0.34920634920634919</v>
      </c>
      <c r="AD141" s="112">
        <f>AC141/$AD$31</f>
        <v>0.41509433962264147</v>
      </c>
      <c r="AE141" s="117">
        <f>AD141/$AE$31</f>
        <v>0.61111111111111105</v>
      </c>
    </row>
    <row r="142" spans="1:31" ht="17.25" thickBot="1" x14ac:dyDescent="0.35">
      <c r="A142" s="141" t="s">
        <v>20</v>
      </c>
      <c r="B142" s="119" t="str">
        <f>IF(B135="","",SUM(B135:B141))</f>
        <v/>
      </c>
      <c r="C142" s="216" t="str">
        <f>IF(C135="","",SUMIF(B135:B141,"&lt;&gt;"&amp;"",C135:C141))</f>
        <v/>
      </c>
      <c r="D142" s="208"/>
      <c r="E142" s="79" t="str">
        <f>IFERROR(SUM(B135:B141)/SUMIF(B135:B141,"&lt;&gt;"&amp;"",C135:C141),"")</f>
        <v/>
      </c>
      <c r="F142" s="80" t="str">
        <f>IF(OR(C142="",B142=""),"",B142-C142)</f>
        <v/>
      </c>
      <c r="G142" s="82" t="str">
        <f>IF(G135="","",SUM(G135:G141))</f>
        <v/>
      </c>
      <c r="H142" s="79" t="str">
        <f>IFERROR(SUM(B135:B141)/SUMIF(B135:B141,"&lt;&gt;"&amp;"",G135:G141),"")</f>
        <v/>
      </c>
      <c r="I142" s="82" t="str">
        <f>IF(OR(G142="",B142=""),"",B142-G142)</f>
        <v/>
      </c>
      <c r="J142" s="120" t="str">
        <f>IF(J135="","",SUM(J135:J141))</f>
        <v/>
      </c>
      <c r="K142" s="82" t="str">
        <f t="shared" si="154"/>
        <v/>
      </c>
      <c r="L142" s="120" t="str">
        <f>IF(L135="","",SUM(L135:L141))</f>
        <v/>
      </c>
      <c r="M142" s="86" t="str">
        <f t="shared" si="157"/>
        <v/>
      </c>
      <c r="N142" s="120" t="str">
        <f>IF(N135="","",SUM(N135:N141))</f>
        <v/>
      </c>
      <c r="O142" s="90" t="str">
        <f>IF(OR(J142="",N142=""),"",J142/N142)</f>
        <v/>
      </c>
      <c r="P142" s="120" t="str">
        <f>IF(P135="","",SUM(P135:P141))</f>
        <v/>
      </c>
      <c r="Q142" s="211" t="str">
        <f>IF(OR(P142="",J142=""),"",P142/J142)</f>
        <v/>
      </c>
      <c r="R142" s="118"/>
      <c r="S142" s="263" t="s">
        <v>14</v>
      </c>
      <c r="T142" s="264"/>
      <c r="U142" s="69"/>
      <c r="V142" s="99"/>
      <c r="W142" s="145"/>
      <c r="X142" s="145"/>
      <c r="Y142" s="121"/>
      <c r="Z142" s="122">
        <f>SUM(Z135:Z141)</f>
        <v>1</v>
      </c>
      <c r="AA142" s="123">
        <f>SUM(Z136:Z141)</f>
        <v>0.83000000000000007</v>
      </c>
      <c r="AB142" s="123">
        <f>SUM(AA137:AA141)</f>
        <v>0.87951807228915657</v>
      </c>
      <c r="AC142" s="123">
        <f>SUM(AB138:AB141)</f>
        <v>0.86301369863013699</v>
      </c>
      <c r="AD142" s="123">
        <f>SUM(AC139:AC141)</f>
        <v>0.84126984126984128</v>
      </c>
      <c r="AE142" s="124">
        <f>SUM(AD140:AD141)</f>
        <v>0.67924528301886788</v>
      </c>
    </row>
    <row r="143" spans="1:31" ht="48" customHeight="1" thickBot="1" x14ac:dyDescent="0.3">
      <c r="A143" s="130" t="s">
        <v>79</v>
      </c>
      <c r="B143" s="131" t="s">
        <v>0</v>
      </c>
      <c r="C143" s="131" t="s">
        <v>1</v>
      </c>
      <c r="D143" s="133" t="s">
        <v>117</v>
      </c>
      <c r="E143" s="129" t="s">
        <v>62</v>
      </c>
      <c r="F143" s="131" t="s">
        <v>18</v>
      </c>
      <c r="G143" s="132" t="s">
        <v>16</v>
      </c>
      <c r="H143" s="129" t="s">
        <v>2</v>
      </c>
      <c r="I143" s="133" t="s">
        <v>15</v>
      </c>
      <c r="J143" s="134" t="s">
        <v>19</v>
      </c>
      <c r="K143" s="132" t="s">
        <v>3</v>
      </c>
      <c r="L143" s="135" t="s">
        <v>5</v>
      </c>
      <c r="M143" s="134" t="s">
        <v>4</v>
      </c>
      <c r="N143" s="134" t="s">
        <v>6</v>
      </c>
      <c r="O143" s="136" t="s">
        <v>7</v>
      </c>
      <c r="P143" s="137" t="s">
        <v>17</v>
      </c>
      <c r="Q143" s="209" t="s">
        <v>8</v>
      </c>
      <c r="R143" s="106"/>
      <c r="S143" s="265" t="s">
        <v>116</v>
      </c>
      <c r="T143" s="266"/>
      <c r="U143" s="215"/>
      <c r="V143" s="99"/>
      <c r="W143" s="145"/>
      <c r="X143" s="145"/>
      <c r="Y143" s="146" t="s">
        <v>58</v>
      </c>
      <c r="Z143" s="147" t="s">
        <v>51</v>
      </c>
      <c r="AA143" s="148" t="s">
        <v>52</v>
      </c>
      <c r="AB143" s="147" t="s">
        <v>53</v>
      </c>
      <c r="AC143" s="148" t="s">
        <v>54</v>
      </c>
      <c r="AD143" s="147" t="s">
        <v>55</v>
      </c>
      <c r="AE143" s="149" t="s">
        <v>56</v>
      </c>
    </row>
    <row r="144" spans="1:31" ht="17.25" thickBot="1" x14ac:dyDescent="0.35">
      <c r="A144" s="138">
        <v>42687</v>
      </c>
      <c r="B144" s="66"/>
      <c r="C144" s="73" t="str">
        <f>IF(U143="","",Z144*U143)</f>
        <v/>
      </c>
      <c r="D144" s="73"/>
      <c r="E144" s="74" t="str">
        <f>IF(OR(B144="",C144=""),"",B144/C144)</f>
        <v/>
      </c>
      <c r="F144" s="73" t="str">
        <f>IF(OR(B144="",C144=""),"",B144-C144)</f>
        <v/>
      </c>
      <c r="G144" s="207"/>
      <c r="H144" s="74" t="str">
        <f t="shared" ref="H144:H150" si="162">IF(OR(B144="",G144=""),"",B144/G144)</f>
        <v/>
      </c>
      <c r="I144" s="73" t="str">
        <f t="shared" ref="I144:I149" si="163">IF(OR(G144="",B144=""),"",B144-G144)</f>
        <v/>
      </c>
      <c r="J144" s="67"/>
      <c r="K144" s="73" t="str">
        <f t="shared" ref="K144:K151" si="164">IF(OR(B144="",J144=""),"",B144/J144)</f>
        <v/>
      </c>
      <c r="L144" s="67"/>
      <c r="M144" s="83" t="str">
        <f>IF(OR(L144="",J144=""),"",L144/J144)</f>
        <v/>
      </c>
      <c r="N144" s="67"/>
      <c r="O144" s="87" t="str">
        <f>IF(OR(J144="",N144=""),"",J144/N144)</f>
        <v/>
      </c>
      <c r="P144" s="67"/>
      <c r="Q144" s="91" t="str">
        <f>IF(OR(P144="",J144=""),"",P144/J144)</f>
        <v/>
      </c>
      <c r="R144" s="110"/>
      <c r="S144" s="279"/>
      <c r="T144" s="279"/>
      <c r="U144" s="280"/>
      <c r="V144" s="99"/>
      <c r="W144" s="145"/>
      <c r="X144" s="145"/>
      <c r="Y144" s="150" t="s">
        <v>51</v>
      </c>
      <c r="Z144" s="107">
        <v>0.17</v>
      </c>
      <c r="AA144" s="108"/>
      <c r="AB144" s="108"/>
      <c r="AC144" s="108"/>
      <c r="AD144" s="108"/>
      <c r="AE144" s="109"/>
    </row>
    <row r="145" spans="1:31" ht="17.25" thickBot="1" x14ac:dyDescent="0.35">
      <c r="A145" s="138">
        <v>42688</v>
      </c>
      <c r="B145" s="66"/>
      <c r="C145" s="73" t="str">
        <f>IF(OR(U143="",B144=""),"",Z145*U143)</f>
        <v/>
      </c>
      <c r="D145" s="73" t="str">
        <f>IF(OR(C145="",B145&lt;&gt;"",B146&lt;&gt;""),"",AA145*(U143-B151))</f>
        <v/>
      </c>
      <c r="E145" s="76" t="str">
        <f t="shared" ref="E145:E149" si="165">IF(OR(B145="",C145=""),"",B145/C145)</f>
        <v/>
      </c>
      <c r="F145" s="75" t="str">
        <f t="shared" ref="F145:F149" si="166">IF(OR(B145="",C145=""),"",B145-C145)</f>
        <v/>
      </c>
      <c r="G145" s="207"/>
      <c r="H145" s="76" t="str">
        <f t="shared" si="162"/>
        <v/>
      </c>
      <c r="I145" s="75" t="str">
        <f t="shared" si="163"/>
        <v/>
      </c>
      <c r="J145" s="67"/>
      <c r="K145" s="75" t="str">
        <f t="shared" si="164"/>
        <v/>
      </c>
      <c r="L145" s="67"/>
      <c r="M145" s="84" t="str">
        <f t="shared" ref="M145:M151" si="167">IF(OR(L145="",J145=""),"",L145/J145)</f>
        <v/>
      </c>
      <c r="N145" s="67"/>
      <c r="O145" s="88" t="str">
        <f t="shared" ref="O145:O150" si="168">IF(OR(J145="",N145=""),"",J145/N145)</f>
        <v/>
      </c>
      <c r="P145" s="67"/>
      <c r="Q145" s="92" t="str">
        <f t="shared" ref="Q145:Q146" si="169">IF(OR(P145="",J145=""),"",P145/J145)</f>
        <v/>
      </c>
      <c r="R145" s="110"/>
      <c r="S145" s="267" t="s">
        <v>9</v>
      </c>
      <c r="T145" s="267"/>
      <c r="U145" s="268"/>
      <c r="V145" s="99"/>
      <c r="W145" s="145"/>
      <c r="X145" s="145"/>
      <c r="Y145" s="150" t="s">
        <v>52</v>
      </c>
      <c r="Z145" s="111">
        <v>0.1</v>
      </c>
      <c r="AA145" s="112">
        <f t="shared" ref="AA145:AA150" si="170">Z145/$AA$31</f>
        <v>0.12048192771084337</v>
      </c>
      <c r="AB145" s="113"/>
      <c r="AC145" s="113"/>
      <c r="AD145" s="113"/>
      <c r="AE145" s="114"/>
    </row>
    <row r="146" spans="1:31" ht="17.25" thickBot="1" x14ac:dyDescent="0.35">
      <c r="A146" s="138">
        <v>42689</v>
      </c>
      <c r="B146" s="66"/>
      <c r="C146" s="73" t="str">
        <f>IF(OR(U143="",B145=""),"",Z146*U143)</f>
        <v/>
      </c>
      <c r="D146" s="73" t="str">
        <f>IF(OR(C146="",B146&lt;&gt;"",B147&lt;&gt;""),"",AB146*(U143-B151))</f>
        <v/>
      </c>
      <c r="E146" s="76" t="str">
        <f t="shared" si="165"/>
        <v/>
      </c>
      <c r="F146" s="75" t="str">
        <f t="shared" si="166"/>
        <v/>
      </c>
      <c r="G146" s="207"/>
      <c r="H146" s="76" t="str">
        <f t="shared" si="162"/>
        <v/>
      </c>
      <c r="I146" s="75" t="str">
        <f t="shared" si="163"/>
        <v/>
      </c>
      <c r="J146" s="67"/>
      <c r="K146" s="75" t="str">
        <f t="shared" si="164"/>
        <v/>
      </c>
      <c r="L146" s="67"/>
      <c r="M146" s="84" t="str">
        <f t="shared" si="167"/>
        <v/>
      </c>
      <c r="N146" s="67"/>
      <c r="O146" s="88" t="str">
        <f t="shared" si="168"/>
        <v/>
      </c>
      <c r="P146" s="67"/>
      <c r="Q146" s="92" t="str">
        <f t="shared" si="169"/>
        <v/>
      </c>
      <c r="R146" s="110"/>
      <c r="S146" s="276" t="s">
        <v>1</v>
      </c>
      <c r="T146" s="272"/>
      <c r="U146" s="68"/>
      <c r="V146" s="99"/>
      <c r="W146" s="145"/>
      <c r="X146" s="145"/>
      <c r="Y146" s="151" t="s">
        <v>53</v>
      </c>
      <c r="Z146" s="111">
        <v>0.1</v>
      </c>
      <c r="AA146" s="112">
        <f t="shared" si="170"/>
        <v>0.12048192771084337</v>
      </c>
      <c r="AB146" s="112">
        <f>AA146/$AB$31</f>
        <v>0.13698630136986303</v>
      </c>
      <c r="AC146" s="113"/>
      <c r="AD146" s="113"/>
      <c r="AE146" s="114"/>
    </row>
    <row r="147" spans="1:31" ht="17.25" thickBot="1" x14ac:dyDescent="0.35">
      <c r="A147" s="139">
        <v>42690</v>
      </c>
      <c r="B147" s="66"/>
      <c r="C147" s="73" t="str">
        <f>IF(OR(U143="",B146=""),"",Z147*U143)</f>
        <v/>
      </c>
      <c r="D147" s="73" t="str">
        <f>IF(OR(C147="",B147&lt;&gt;"",B148&lt;&gt;""),"",AC147*(U143-B151))</f>
        <v/>
      </c>
      <c r="E147" s="76" t="str">
        <f t="shared" si="165"/>
        <v/>
      </c>
      <c r="F147" s="75" t="str">
        <f t="shared" si="166"/>
        <v/>
      </c>
      <c r="G147" s="207"/>
      <c r="H147" s="76" t="str">
        <f t="shared" si="162"/>
        <v/>
      </c>
      <c r="I147" s="75" t="str">
        <f t="shared" si="163"/>
        <v/>
      </c>
      <c r="J147" s="67"/>
      <c r="K147" s="75" t="str">
        <f t="shared" si="164"/>
        <v/>
      </c>
      <c r="L147" s="67"/>
      <c r="M147" s="84" t="str">
        <f t="shared" si="167"/>
        <v/>
      </c>
      <c r="N147" s="67"/>
      <c r="O147" s="88" t="str">
        <f t="shared" si="168"/>
        <v/>
      </c>
      <c r="P147" s="67"/>
      <c r="Q147" s="92" t="str">
        <f>IF(OR(P147="",J147=""),"",P147/J147)</f>
        <v/>
      </c>
      <c r="R147" s="110"/>
      <c r="S147" s="276" t="s">
        <v>10</v>
      </c>
      <c r="T147" s="272"/>
      <c r="U147" s="68"/>
      <c r="V147" s="99"/>
      <c r="W147" s="145"/>
      <c r="X147" s="145"/>
      <c r="Y147" s="152" t="s">
        <v>54</v>
      </c>
      <c r="Z147" s="111">
        <v>0.1</v>
      </c>
      <c r="AA147" s="112">
        <f t="shared" si="170"/>
        <v>0.12048192771084337</v>
      </c>
      <c r="AB147" s="112">
        <f>AA147/$AB$31</f>
        <v>0.13698630136986303</v>
      </c>
      <c r="AC147" s="112">
        <f>AB147/$AC$31</f>
        <v>0.15873015873015875</v>
      </c>
      <c r="AD147" s="113"/>
      <c r="AE147" s="114"/>
    </row>
    <row r="148" spans="1:31" ht="17.25" thickBot="1" x14ac:dyDescent="0.35">
      <c r="A148" s="140">
        <v>42691</v>
      </c>
      <c r="B148" s="66"/>
      <c r="C148" s="73" t="str">
        <f>IF(OR(U143="",B147=""),"",Z148*U143)</f>
        <v/>
      </c>
      <c r="D148" s="73" t="str">
        <f>IF(OR(C148="",B148&lt;&gt;"",B149&lt;&gt;""),"",AD148*(U143-B151))</f>
        <v/>
      </c>
      <c r="E148" s="76" t="str">
        <f t="shared" si="165"/>
        <v/>
      </c>
      <c r="F148" s="75" t="str">
        <f t="shared" si="166"/>
        <v/>
      </c>
      <c r="G148" s="207"/>
      <c r="H148" s="76" t="str">
        <f t="shared" si="162"/>
        <v/>
      </c>
      <c r="I148" s="75" t="str">
        <f t="shared" si="163"/>
        <v/>
      </c>
      <c r="J148" s="67"/>
      <c r="K148" s="75" t="str">
        <f t="shared" si="164"/>
        <v/>
      </c>
      <c r="L148" s="67"/>
      <c r="M148" s="84" t="str">
        <f t="shared" si="167"/>
        <v/>
      </c>
      <c r="N148" s="67"/>
      <c r="O148" s="88" t="str">
        <f t="shared" si="168"/>
        <v/>
      </c>
      <c r="P148" s="67"/>
      <c r="Q148" s="92" t="str">
        <f>IF(OR(P148="",J148=""),"",P148/J148)</f>
        <v/>
      </c>
      <c r="R148" s="110"/>
      <c r="S148" s="277" t="s">
        <v>11</v>
      </c>
      <c r="T148" s="278"/>
      <c r="U148" s="115" t="str">
        <f>IF(OR(U146="",U147=""),"",U147-U146)</f>
        <v/>
      </c>
      <c r="V148" s="99"/>
      <c r="W148" s="145"/>
      <c r="X148" s="145"/>
      <c r="Y148" s="150" t="s">
        <v>55</v>
      </c>
      <c r="Z148" s="111">
        <v>0.17</v>
      </c>
      <c r="AA148" s="112">
        <f t="shared" si="170"/>
        <v>0.20481927710843373</v>
      </c>
      <c r="AB148" s="112">
        <f>AA148/$AB$31</f>
        <v>0.23287671232876714</v>
      </c>
      <c r="AC148" s="112">
        <f>AB148/$AC$31</f>
        <v>0.26984126984126988</v>
      </c>
      <c r="AD148" s="112">
        <f>AC148/$AD$31</f>
        <v>0.32075471698113212</v>
      </c>
      <c r="AE148" s="114"/>
    </row>
    <row r="149" spans="1:31" ht="17.25" thickBot="1" x14ac:dyDescent="0.35">
      <c r="A149" s="140">
        <v>42692</v>
      </c>
      <c r="B149" s="66"/>
      <c r="C149" s="73" t="str">
        <f>IF(OR(U143="",B148=""),"",Z149*U143)</f>
        <v/>
      </c>
      <c r="D149" s="73" t="str">
        <f>IF(OR(C149="",B149&lt;&gt;"",B150&lt;&gt;""),"",AE149*(U143-B151))</f>
        <v/>
      </c>
      <c r="E149" s="76" t="str">
        <f t="shared" si="165"/>
        <v/>
      </c>
      <c r="F149" s="75" t="str">
        <f t="shared" si="166"/>
        <v/>
      </c>
      <c r="G149" s="207"/>
      <c r="H149" s="76" t="str">
        <f t="shared" si="162"/>
        <v/>
      </c>
      <c r="I149" s="75" t="str">
        <f t="shared" si="163"/>
        <v/>
      </c>
      <c r="J149" s="67"/>
      <c r="K149" s="75" t="str">
        <f t="shared" si="164"/>
        <v/>
      </c>
      <c r="L149" s="67"/>
      <c r="M149" s="84" t="str">
        <f t="shared" si="167"/>
        <v/>
      </c>
      <c r="N149" s="67"/>
      <c r="O149" s="88" t="str">
        <f t="shared" si="168"/>
        <v/>
      </c>
      <c r="P149" s="67"/>
      <c r="Q149" s="92" t="str">
        <f t="shared" ref="Q149:Q150" si="171">IF(OR(P149="",J149=""),"",P149/J149)</f>
        <v/>
      </c>
      <c r="R149" s="110"/>
      <c r="S149" s="276" t="s">
        <v>12</v>
      </c>
      <c r="T149" s="272"/>
      <c r="U149" s="116" t="str">
        <f>IF(OR(U146="",U143=""),"",U146/U143)</f>
        <v/>
      </c>
      <c r="V149" s="99"/>
      <c r="W149" s="145"/>
      <c r="X149" s="145"/>
      <c r="Y149" s="151" t="s">
        <v>56</v>
      </c>
      <c r="Z149" s="111">
        <v>0.14000000000000001</v>
      </c>
      <c r="AA149" s="112">
        <f t="shared" si="170"/>
        <v>0.16867469879518071</v>
      </c>
      <c r="AB149" s="112">
        <f>AA149/$AB$31</f>
        <v>0.19178082191780821</v>
      </c>
      <c r="AC149" s="112">
        <f>AB149/$AC$31</f>
        <v>0.22222222222222221</v>
      </c>
      <c r="AD149" s="112">
        <f>AC149/$AD$31</f>
        <v>0.26415094339622641</v>
      </c>
      <c r="AE149" s="117">
        <f>AD149/$AE$31</f>
        <v>0.3888888888888889</v>
      </c>
    </row>
    <row r="150" spans="1:31" ht="17.25" thickBot="1" x14ac:dyDescent="0.35">
      <c r="A150" s="140">
        <v>42693</v>
      </c>
      <c r="B150" s="66"/>
      <c r="C150" s="73" t="str">
        <f>IF(OR(U143="",B149=""),"",Z150*U143)</f>
        <v/>
      </c>
      <c r="D150" s="214" t="str">
        <f>IF(OR(B149="",C150="",B150&lt;&gt;""),"",C150+(C151-B151))</f>
        <v/>
      </c>
      <c r="E150" s="78" t="str">
        <f>IF(OR(B150="",C150=""),"",B150/C150)</f>
        <v/>
      </c>
      <c r="F150" s="77" t="str">
        <f>IF(OR(B150="",C150=""),"",B150-C150)</f>
        <v/>
      </c>
      <c r="G150" s="207"/>
      <c r="H150" s="78" t="str">
        <f t="shared" si="162"/>
        <v/>
      </c>
      <c r="I150" s="77" t="str">
        <f>IF(OR(G150="",B150=""),"",B150-G150)</f>
        <v/>
      </c>
      <c r="J150" s="67"/>
      <c r="K150" s="77" t="str">
        <f t="shared" si="164"/>
        <v/>
      </c>
      <c r="L150" s="67"/>
      <c r="M150" s="85" t="str">
        <f t="shared" si="167"/>
        <v/>
      </c>
      <c r="N150" s="67"/>
      <c r="O150" s="89" t="str">
        <f t="shared" si="168"/>
        <v/>
      </c>
      <c r="P150" s="67"/>
      <c r="Q150" s="93" t="str">
        <f t="shared" si="171"/>
        <v/>
      </c>
      <c r="R150" s="110"/>
      <c r="S150" s="275" t="s">
        <v>13</v>
      </c>
      <c r="T150" s="264"/>
      <c r="U150" s="213" t="str">
        <f>IF(OR(U147="",B151=""),"",U147/B151)</f>
        <v/>
      </c>
      <c r="V150" s="99"/>
      <c r="W150" s="145"/>
      <c r="X150" s="145"/>
      <c r="Y150" s="152" t="s">
        <v>57</v>
      </c>
      <c r="Z150" s="111">
        <v>0.22</v>
      </c>
      <c r="AA150" s="112">
        <f t="shared" si="170"/>
        <v>0.26506024096385539</v>
      </c>
      <c r="AB150" s="112">
        <f>AA150/$AB$31</f>
        <v>0.30136986301369861</v>
      </c>
      <c r="AC150" s="112">
        <f>AB150/$AC$31</f>
        <v>0.34920634920634919</v>
      </c>
      <c r="AD150" s="112">
        <f>AC150/$AD$31</f>
        <v>0.41509433962264147</v>
      </c>
      <c r="AE150" s="117">
        <f>AD150/$AE$31</f>
        <v>0.61111111111111105</v>
      </c>
    </row>
    <row r="151" spans="1:31" ht="17.25" thickBot="1" x14ac:dyDescent="0.35">
      <c r="A151" s="141" t="s">
        <v>20</v>
      </c>
      <c r="B151" s="119" t="str">
        <f>IF(B144="","",SUM(B144:B150))</f>
        <v/>
      </c>
      <c r="C151" s="216" t="str">
        <f>IF(C144="","",SUMIF(B144:B150,"&lt;&gt;"&amp;"",C144:C150))</f>
        <v/>
      </c>
      <c r="D151" s="208"/>
      <c r="E151" s="79" t="str">
        <f>IFERROR(SUM(B144:B150)/SUMIF(B144:B150,"&lt;&gt;"&amp;"",C144:C150),"")</f>
        <v/>
      </c>
      <c r="F151" s="80" t="str">
        <f>IF(OR(C151="",B151=""),"",B151-C151)</f>
        <v/>
      </c>
      <c r="G151" s="82" t="str">
        <f>IF(G144="","",SUM(G144:G150))</f>
        <v/>
      </c>
      <c r="H151" s="79" t="str">
        <f>IFERROR(SUM(B144:B150)/SUMIF(B144:B150,"&lt;&gt;"&amp;"",G144:G150),"")</f>
        <v/>
      </c>
      <c r="I151" s="82" t="str">
        <f>IF(OR(G151="",B151=""),"",B151-G151)</f>
        <v/>
      </c>
      <c r="J151" s="120" t="str">
        <f>IF(J144="","",SUM(J144:J150))</f>
        <v/>
      </c>
      <c r="K151" s="82" t="str">
        <f t="shared" si="164"/>
        <v/>
      </c>
      <c r="L151" s="120" t="str">
        <f>IF(L144="","",SUM(L144:L150))</f>
        <v/>
      </c>
      <c r="M151" s="86" t="str">
        <f t="shared" si="167"/>
        <v/>
      </c>
      <c r="N151" s="120" t="str">
        <f>IF(N144="","",SUM(N144:N150))</f>
        <v/>
      </c>
      <c r="O151" s="90" t="str">
        <f>IF(OR(J151="",N151=""),"",J151/N151)</f>
        <v/>
      </c>
      <c r="P151" s="120" t="str">
        <f>IF(P144="","",SUM(P144:P150))</f>
        <v/>
      </c>
      <c r="Q151" s="211" t="str">
        <f>IF(OR(P151="",J151=""),"",P151/J151)</f>
        <v/>
      </c>
      <c r="R151" s="118"/>
      <c r="S151" s="263" t="s">
        <v>14</v>
      </c>
      <c r="T151" s="264"/>
      <c r="U151" s="69"/>
      <c r="V151" s="99"/>
      <c r="W151" s="145"/>
      <c r="X151" s="145"/>
      <c r="Y151" s="121"/>
      <c r="Z151" s="122">
        <f>SUM(Z144:Z150)</f>
        <v>1</v>
      </c>
      <c r="AA151" s="123">
        <f>SUM(Z145:Z150)</f>
        <v>0.83000000000000007</v>
      </c>
      <c r="AB151" s="123">
        <f>SUM(AA146:AA150)</f>
        <v>0.87951807228915657</v>
      </c>
      <c r="AC151" s="123">
        <f>SUM(AB147:AB150)</f>
        <v>0.86301369863013699</v>
      </c>
      <c r="AD151" s="123">
        <f>SUM(AC148:AC150)</f>
        <v>0.84126984126984128</v>
      </c>
      <c r="AE151" s="124">
        <f>SUM(AD149:AD150)</f>
        <v>0.67924528301886788</v>
      </c>
    </row>
    <row r="152" spans="1:31" ht="48" customHeight="1" thickBot="1" x14ac:dyDescent="0.3">
      <c r="A152" s="158" t="s">
        <v>80</v>
      </c>
      <c r="B152" s="144" t="s">
        <v>0</v>
      </c>
      <c r="C152" s="131" t="s">
        <v>1</v>
      </c>
      <c r="D152" s="133" t="s">
        <v>117</v>
      </c>
      <c r="E152" s="129" t="s">
        <v>62</v>
      </c>
      <c r="F152" s="131" t="s">
        <v>18</v>
      </c>
      <c r="G152" s="132" t="s">
        <v>16</v>
      </c>
      <c r="H152" s="129" t="s">
        <v>2</v>
      </c>
      <c r="I152" s="133" t="s">
        <v>15</v>
      </c>
      <c r="J152" s="134" t="s">
        <v>19</v>
      </c>
      <c r="K152" s="132" t="s">
        <v>3</v>
      </c>
      <c r="L152" s="135" t="s">
        <v>5</v>
      </c>
      <c r="M152" s="134" t="s">
        <v>4</v>
      </c>
      <c r="N152" s="134" t="s">
        <v>6</v>
      </c>
      <c r="O152" s="136" t="s">
        <v>7</v>
      </c>
      <c r="P152" s="137" t="s">
        <v>17</v>
      </c>
      <c r="Q152" s="209" t="s">
        <v>8</v>
      </c>
      <c r="R152" s="106"/>
      <c r="S152" s="265" t="s">
        <v>116</v>
      </c>
      <c r="T152" s="266"/>
      <c r="U152" s="215"/>
      <c r="V152" s="99"/>
      <c r="W152" s="145"/>
      <c r="X152" s="145"/>
      <c r="Y152" s="146" t="s">
        <v>58</v>
      </c>
      <c r="Z152" s="147" t="s">
        <v>51</v>
      </c>
      <c r="AA152" s="148" t="s">
        <v>52</v>
      </c>
      <c r="AB152" s="147" t="s">
        <v>53</v>
      </c>
      <c r="AC152" s="148" t="s">
        <v>54</v>
      </c>
      <c r="AD152" s="147" t="s">
        <v>55</v>
      </c>
      <c r="AE152" s="149" t="s">
        <v>56</v>
      </c>
    </row>
    <row r="153" spans="1:31" ht="17.25" thickBot="1" x14ac:dyDescent="0.35">
      <c r="A153" s="138">
        <v>42694</v>
      </c>
      <c r="B153" s="66"/>
      <c r="C153" s="73" t="str">
        <f>IF(U152="","",Z153*U152)</f>
        <v/>
      </c>
      <c r="D153" s="73"/>
      <c r="E153" s="74" t="str">
        <f>IF(OR(B153="",C153=""),"",B153/C153)</f>
        <v/>
      </c>
      <c r="F153" s="73" t="str">
        <f>IF(OR(B153="",C153=""),"",B153-C153)</f>
        <v/>
      </c>
      <c r="G153" s="207"/>
      <c r="H153" s="74" t="str">
        <f t="shared" ref="H153:H159" si="172">IF(OR(B153="",G153=""),"",B153/G153)</f>
        <v/>
      </c>
      <c r="I153" s="73" t="str">
        <f t="shared" ref="I153:I158" si="173">IF(OR(G153="",B153=""),"",B153-G153)</f>
        <v/>
      </c>
      <c r="J153" s="67"/>
      <c r="K153" s="73" t="str">
        <f t="shared" ref="K153:K160" si="174">IF(OR(B153="",J153=""),"",B153/J153)</f>
        <v/>
      </c>
      <c r="L153" s="67"/>
      <c r="M153" s="83" t="str">
        <f>IF(OR(L153="",J153=""),"",L153/J153)</f>
        <v/>
      </c>
      <c r="N153" s="67"/>
      <c r="O153" s="87" t="str">
        <f>IF(OR(J153="",N153=""),"",J153/N153)</f>
        <v/>
      </c>
      <c r="P153" s="67"/>
      <c r="Q153" s="91" t="str">
        <f>IF(OR(P153="",J153=""),"",P153/J153)</f>
        <v/>
      </c>
      <c r="R153" s="110"/>
      <c r="S153" s="279"/>
      <c r="T153" s="279"/>
      <c r="U153" s="280"/>
      <c r="V153" s="99"/>
      <c r="W153" s="145"/>
      <c r="X153" s="145"/>
      <c r="Y153" s="150" t="s">
        <v>51</v>
      </c>
      <c r="Z153" s="107">
        <v>0.17</v>
      </c>
      <c r="AA153" s="108"/>
      <c r="AB153" s="108"/>
      <c r="AC153" s="108"/>
      <c r="AD153" s="108"/>
      <c r="AE153" s="109"/>
    </row>
    <row r="154" spans="1:31" ht="17.25" thickBot="1" x14ac:dyDescent="0.35">
      <c r="A154" s="138">
        <v>42695</v>
      </c>
      <c r="B154" s="66"/>
      <c r="C154" s="73" t="str">
        <f>IF(OR(U152="",B153=""),"",Z154*U152)</f>
        <v/>
      </c>
      <c r="D154" s="73" t="str">
        <f>IF(OR(C154="",B154&lt;&gt;"",B155&lt;&gt;""),"",AA154*(U152-B160))</f>
        <v/>
      </c>
      <c r="E154" s="76" t="str">
        <f t="shared" ref="E154:E158" si="175">IF(OR(B154="",C154=""),"",B154/C154)</f>
        <v/>
      </c>
      <c r="F154" s="75" t="str">
        <f t="shared" ref="F154:F158" si="176">IF(OR(B154="",C154=""),"",B154-C154)</f>
        <v/>
      </c>
      <c r="G154" s="207"/>
      <c r="H154" s="76" t="str">
        <f t="shared" si="172"/>
        <v/>
      </c>
      <c r="I154" s="75" t="str">
        <f t="shared" si="173"/>
        <v/>
      </c>
      <c r="J154" s="67"/>
      <c r="K154" s="75" t="str">
        <f t="shared" si="174"/>
        <v/>
      </c>
      <c r="L154" s="67"/>
      <c r="M154" s="84" t="str">
        <f t="shared" ref="M154:M160" si="177">IF(OR(L154="",J154=""),"",L154/J154)</f>
        <v/>
      </c>
      <c r="N154" s="67"/>
      <c r="O154" s="88" t="str">
        <f t="shared" ref="O154:O159" si="178">IF(OR(J154="",N154=""),"",J154/N154)</f>
        <v/>
      </c>
      <c r="P154" s="67"/>
      <c r="Q154" s="92" t="str">
        <f t="shared" ref="Q154:Q155" si="179">IF(OR(P154="",J154=""),"",P154/J154)</f>
        <v/>
      </c>
      <c r="R154" s="110"/>
      <c r="S154" s="267" t="s">
        <v>9</v>
      </c>
      <c r="T154" s="267"/>
      <c r="U154" s="268"/>
      <c r="V154" s="99"/>
      <c r="W154" s="145"/>
      <c r="X154" s="145"/>
      <c r="Y154" s="150" t="s">
        <v>52</v>
      </c>
      <c r="Z154" s="111">
        <v>0.1</v>
      </c>
      <c r="AA154" s="112">
        <f t="shared" ref="AA154:AA159" si="180">Z154/$AA$31</f>
        <v>0.12048192771084337</v>
      </c>
      <c r="AB154" s="113"/>
      <c r="AC154" s="113"/>
      <c r="AD154" s="113"/>
      <c r="AE154" s="114"/>
    </row>
    <row r="155" spans="1:31" ht="17.25" thickBot="1" x14ac:dyDescent="0.35">
      <c r="A155" s="138">
        <v>42696</v>
      </c>
      <c r="B155" s="66"/>
      <c r="C155" s="73" t="str">
        <f>IF(OR(U152="",B154=""),"",Z155*U152)</f>
        <v/>
      </c>
      <c r="D155" s="73" t="str">
        <f>IF(OR(C155="",B155&lt;&gt;"",B156&lt;&gt;""),"",AB155*(U152-B160))</f>
        <v/>
      </c>
      <c r="E155" s="76" t="str">
        <f t="shared" si="175"/>
        <v/>
      </c>
      <c r="F155" s="75" t="str">
        <f t="shared" si="176"/>
        <v/>
      </c>
      <c r="G155" s="207"/>
      <c r="H155" s="76" t="str">
        <f t="shared" si="172"/>
        <v/>
      </c>
      <c r="I155" s="75" t="str">
        <f t="shared" si="173"/>
        <v/>
      </c>
      <c r="J155" s="67"/>
      <c r="K155" s="75" t="str">
        <f t="shared" si="174"/>
        <v/>
      </c>
      <c r="L155" s="67"/>
      <c r="M155" s="84" t="str">
        <f t="shared" si="177"/>
        <v/>
      </c>
      <c r="N155" s="67"/>
      <c r="O155" s="88" t="str">
        <f t="shared" si="178"/>
        <v/>
      </c>
      <c r="P155" s="67"/>
      <c r="Q155" s="92" t="str">
        <f t="shared" si="179"/>
        <v/>
      </c>
      <c r="R155" s="110"/>
      <c r="S155" s="276" t="s">
        <v>1</v>
      </c>
      <c r="T155" s="272"/>
      <c r="U155" s="68"/>
      <c r="V155" s="99"/>
      <c r="W155" s="145"/>
      <c r="X155" s="145"/>
      <c r="Y155" s="151" t="s">
        <v>53</v>
      </c>
      <c r="Z155" s="111">
        <v>0.1</v>
      </c>
      <c r="AA155" s="112">
        <f t="shared" si="180"/>
        <v>0.12048192771084337</v>
      </c>
      <c r="AB155" s="112">
        <f>AA155/$AB$31</f>
        <v>0.13698630136986303</v>
      </c>
      <c r="AC155" s="113"/>
      <c r="AD155" s="113"/>
      <c r="AE155" s="114"/>
    </row>
    <row r="156" spans="1:31" ht="17.25" thickBot="1" x14ac:dyDescent="0.35">
      <c r="A156" s="139">
        <v>42697</v>
      </c>
      <c r="B156" s="66"/>
      <c r="C156" s="73" t="str">
        <f>IF(OR(U152="",B155=""),"",Z156*U152)</f>
        <v/>
      </c>
      <c r="D156" s="73" t="str">
        <f>IF(OR(C156="",B156&lt;&gt;"",B157&lt;&gt;""),"",AC156*(U152-B160))</f>
        <v/>
      </c>
      <c r="E156" s="76" t="str">
        <f t="shared" si="175"/>
        <v/>
      </c>
      <c r="F156" s="75" t="str">
        <f t="shared" si="176"/>
        <v/>
      </c>
      <c r="G156" s="207"/>
      <c r="H156" s="76" t="str">
        <f t="shared" si="172"/>
        <v/>
      </c>
      <c r="I156" s="75" t="str">
        <f t="shared" si="173"/>
        <v/>
      </c>
      <c r="J156" s="67"/>
      <c r="K156" s="75" t="str">
        <f t="shared" si="174"/>
        <v/>
      </c>
      <c r="L156" s="67"/>
      <c r="M156" s="84" t="str">
        <f t="shared" si="177"/>
        <v/>
      </c>
      <c r="N156" s="67"/>
      <c r="O156" s="88" t="str">
        <f t="shared" si="178"/>
        <v/>
      </c>
      <c r="P156" s="67"/>
      <c r="Q156" s="92" t="str">
        <f>IF(OR(P156="",J156=""),"",P156/J156)</f>
        <v/>
      </c>
      <c r="R156" s="110"/>
      <c r="S156" s="276" t="s">
        <v>10</v>
      </c>
      <c r="T156" s="272"/>
      <c r="U156" s="68"/>
      <c r="V156" s="99"/>
      <c r="W156" s="145"/>
      <c r="X156" s="145"/>
      <c r="Y156" s="152" t="s">
        <v>54</v>
      </c>
      <c r="Z156" s="111">
        <v>0.1</v>
      </c>
      <c r="AA156" s="112">
        <f t="shared" si="180"/>
        <v>0.12048192771084337</v>
      </c>
      <c r="AB156" s="112">
        <f>AA156/$AB$31</f>
        <v>0.13698630136986303</v>
      </c>
      <c r="AC156" s="112">
        <f>AB156/$AC$31</f>
        <v>0.15873015873015875</v>
      </c>
      <c r="AD156" s="113"/>
      <c r="AE156" s="114"/>
    </row>
    <row r="157" spans="1:31" ht="17.25" thickBot="1" x14ac:dyDescent="0.35">
      <c r="A157" s="140">
        <v>42698</v>
      </c>
      <c r="B157" s="66"/>
      <c r="C157" s="73" t="str">
        <f>IF(OR(U152="",B156=""),"",Z157*U152)</f>
        <v/>
      </c>
      <c r="D157" s="73" t="str">
        <f>IF(OR(C157="",B157&lt;&gt;"",B158&lt;&gt;""),"",AD157*(U152-B160))</f>
        <v/>
      </c>
      <c r="E157" s="76" t="str">
        <f t="shared" si="175"/>
        <v/>
      </c>
      <c r="F157" s="75" t="str">
        <f t="shared" si="176"/>
        <v/>
      </c>
      <c r="G157" s="207"/>
      <c r="H157" s="76" t="str">
        <f t="shared" si="172"/>
        <v/>
      </c>
      <c r="I157" s="75" t="str">
        <f t="shared" si="173"/>
        <v/>
      </c>
      <c r="J157" s="67"/>
      <c r="K157" s="75" t="str">
        <f t="shared" si="174"/>
        <v/>
      </c>
      <c r="L157" s="67"/>
      <c r="M157" s="84" t="str">
        <f t="shared" si="177"/>
        <v/>
      </c>
      <c r="N157" s="67"/>
      <c r="O157" s="88" t="str">
        <f t="shared" si="178"/>
        <v/>
      </c>
      <c r="P157" s="67"/>
      <c r="Q157" s="92" t="str">
        <f>IF(OR(P157="",J157=""),"",P157/J157)</f>
        <v/>
      </c>
      <c r="R157" s="110"/>
      <c r="S157" s="277" t="s">
        <v>11</v>
      </c>
      <c r="T157" s="278"/>
      <c r="U157" s="115" t="str">
        <f>IF(OR(U155="",U156=""),"",U156-U155)</f>
        <v/>
      </c>
      <c r="V157" s="99"/>
      <c r="W157" s="145"/>
      <c r="X157" s="145"/>
      <c r="Y157" s="150" t="s">
        <v>55</v>
      </c>
      <c r="Z157" s="111">
        <v>0.17</v>
      </c>
      <c r="AA157" s="112">
        <f t="shared" si="180"/>
        <v>0.20481927710843373</v>
      </c>
      <c r="AB157" s="112">
        <f>AA157/$AB$31</f>
        <v>0.23287671232876714</v>
      </c>
      <c r="AC157" s="112">
        <f>AB157/$AC$31</f>
        <v>0.26984126984126988</v>
      </c>
      <c r="AD157" s="112">
        <f>AC157/$AD$31</f>
        <v>0.32075471698113212</v>
      </c>
      <c r="AE157" s="114"/>
    </row>
    <row r="158" spans="1:31" ht="17.25" thickBot="1" x14ac:dyDescent="0.35">
      <c r="A158" s="140">
        <v>42699</v>
      </c>
      <c r="B158" s="66"/>
      <c r="C158" s="73" t="str">
        <f>IF(OR(U152="",B157=""),"",Z158*U152)</f>
        <v/>
      </c>
      <c r="D158" s="73" t="str">
        <f>IF(OR(C158="",B158&lt;&gt;"",B159&lt;&gt;""),"",AE158*(U152-B160))</f>
        <v/>
      </c>
      <c r="E158" s="76" t="str">
        <f t="shared" si="175"/>
        <v/>
      </c>
      <c r="F158" s="75" t="str">
        <f t="shared" si="176"/>
        <v/>
      </c>
      <c r="G158" s="207"/>
      <c r="H158" s="76" t="str">
        <f t="shared" si="172"/>
        <v/>
      </c>
      <c r="I158" s="75" t="str">
        <f t="shared" si="173"/>
        <v/>
      </c>
      <c r="J158" s="67"/>
      <c r="K158" s="75" t="str">
        <f t="shared" si="174"/>
        <v/>
      </c>
      <c r="L158" s="67"/>
      <c r="M158" s="84" t="str">
        <f t="shared" si="177"/>
        <v/>
      </c>
      <c r="N158" s="67"/>
      <c r="O158" s="88" t="str">
        <f t="shared" si="178"/>
        <v/>
      </c>
      <c r="P158" s="67"/>
      <c r="Q158" s="92" t="str">
        <f t="shared" ref="Q158:Q159" si="181">IF(OR(P158="",J158=""),"",P158/J158)</f>
        <v/>
      </c>
      <c r="R158" s="110"/>
      <c r="S158" s="276" t="s">
        <v>12</v>
      </c>
      <c r="T158" s="272"/>
      <c r="U158" s="116" t="str">
        <f>IF(OR(U155="",U152=""),"",U155/U152)</f>
        <v/>
      </c>
      <c r="V158" s="99"/>
      <c r="W158" s="145"/>
      <c r="X158" s="145"/>
      <c r="Y158" s="151" t="s">
        <v>56</v>
      </c>
      <c r="Z158" s="111">
        <v>0.14000000000000001</v>
      </c>
      <c r="AA158" s="112">
        <f t="shared" si="180"/>
        <v>0.16867469879518071</v>
      </c>
      <c r="AB158" s="112">
        <f>AA158/$AB$31</f>
        <v>0.19178082191780821</v>
      </c>
      <c r="AC158" s="112">
        <f>AB158/$AC$31</f>
        <v>0.22222222222222221</v>
      </c>
      <c r="AD158" s="112">
        <f>AC158/$AD$31</f>
        <v>0.26415094339622641</v>
      </c>
      <c r="AE158" s="117">
        <f>AD158/$AE$31</f>
        <v>0.3888888888888889</v>
      </c>
    </row>
    <row r="159" spans="1:31" ht="17.25" thickBot="1" x14ac:dyDescent="0.35">
      <c r="A159" s="140">
        <v>42700</v>
      </c>
      <c r="B159" s="66"/>
      <c r="C159" s="73" t="str">
        <f>IF(OR(U152="",B158=""),"",Z159*U152)</f>
        <v/>
      </c>
      <c r="D159" s="214" t="str">
        <f>IF(OR(B158="",C159="",B159&lt;&gt;""),"",C159+(C160-B160))</f>
        <v/>
      </c>
      <c r="E159" s="78" t="str">
        <f>IF(OR(B159="",C159=""),"",B159/C159)</f>
        <v/>
      </c>
      <c r="F159" s="77" t="str">
        <f>IF(OR(B159="",C159=""),"",B159-C159)</f>
        <v/>
      </c>
      <c r="G159" s="207"/>
      <c r="H159" s="78" t="str">
        <f t="shared" si="172"/>
        <v/>
      </c>
      <c r="I159" s="77" t="str">
        <f>IF(OR(G159="",B159=""),"",B159-G159)</f>
        <v/>
      </c>
      <c r="J159" s="67"/>
      <c r="K159" s="77" t="str">
        <f t="shared" si="174"/>
        <v/>
      </c>
      <c r="L159" s="67"/>
      <c r="M159" s="85" t="str">
        <f t="shared" si="177"/>
        <v/>
      </c>
      <c r="N159" s="67"/>
      <c r="O159" s="89" t="str">
        <f t="shared" si="178"/>
        <v/>
      </c>
      <c r="P159" s="67"/>
      <c r="Q159" s="93" t="str">
        <f t="shared" si="181"/>
        <v/>
      </c>
      <c r="R159" s="110"/>
      <c r="S159" s="275" t="s">
        <v>13</v>
      </c>
      <c r="T159" s="264"/>
      <c r="U159" s="213" t="str">
        <f>IF(OR(U156="",B160=""),"",U156/B160)</f>
        <v/>
      </c>
      <c r="V159" s="99"/>
      <c r="W159" s="145"/>
      <c r="X159" s="145"/>
      <c r="Y159" s="152" t="s">
        <v>57</v>
      </c>
      <c r="Z159" s="111">
        <v>0.22</v>
      </c>
      <c r="AA159" s="112">
        <f t="shared" si="180"/>
        <v>0.26506024096385539</v>
      </c>
      <c r="AB159" s="112">
        <f>AA159/$AB$31</f>
        <v>0.30136986301369861</v>
      </c>
      <c r="AC159" s="112">
        <f>AB159/$AC$31</f>
        <v>0.34920634920634919</v>
      </c>
      <c r="AD159" s="112">
        <f>AC159/$AD$31</f>
        <v>0.41509433962264147</v>
      </c>
      <c r="AE159" s="117">
        <f>AD159/$AE$31</f>
        <v>0.61111111111111105</v>
      </c>
    </row>
    <row r="160" spans="1:31" ht="17.25" thickBot="1" x14ac:dyDescent="0.35">
      <c r="A160" s="141" t="s">
        <v>20</v>
      </c>
      <c r="B160" s="119" t="str">
        <f>IF(B153="","",SUM(B153:B159))</f>
        <v/>
      </c>
      <c r="C160" s="216" t="str">
        <f>IF(C153="","",SUMIF(B153:B159,"&lt;&gt;"&amp;"",C153:C159))</f>
        <v/>
      </c>
      <c r="D160" s="208"/>
      <c r="E160" s="79" t="str">
        <f>IFERROR(SUM(B153:B159)/SUMIF(B153:B159,"&lt;&gt;"&amp;"",C153:C159),"")</f>
        <v/>
      </c>
      <c r="F160" s="80" t="str">
        <f>IF(OR(C160="",B160=""),"",B160-C160)</f>
        <v/>
      </c>
      <c r="G160" s="82" t="str">
        <f>IF(G153="","",SUM(G153:G159))</f>
        <v/>
      </c>
      <c r="H160" s="79" t="str">
        <f>IFERROR(SUM(B153:B159)/SUMIF(B153:B159,"&lt;&gt;"&amp;"",G153:G159),"")</f>
        <v/>
      </c>
      <c r="I160" s="82" t="str">
        <f>IF(OR(G160="",B160=""),"",B160-G160)</f>
        <v/>
      </c>
      <c r="J160" s="120" t="str">
        <f>IF(J153="","",SUM(J153:J159))</f>
        <v/>
      </c>
      <c r="K160" s="82" t="str">
        <f t="shared" si="174"/>
        <v/>
      </c>
      <c r="L160" s="120" t="str">
        <f>IF(L153="","",SUM(L153:L159))</f>
        <v/>
      </c>
      <c r="M160" s="86" t="str">
        <f t="shared" si="177"/>
        <v/>
      </c>
      <c r="N160" s="120" t="str">
        <f>IF(N153="","",SUM(N153:N159))</f>
        <v/>
      </c>
      <c r="O160" s="90" t="str">
        <f>IF(OR(J160="",N160=""),"",J160/N160)</f>
        <v/>
      </c>
      <c r="P160" s="120" t="str">
        <f>IF(P153="","",SUM(P153:P159))</f>
        <v/>
      </c>
      <c r="Q160" s="211" t="str">
        <f>IF(OR(P160="",J160=""),"",P160/J160)</f>
        <v/>
      </c>
      <c r="R160" s="118"/>
      <c r="S160" s="263" t="s">
        <v>14</v>
      </c>
      <c r="T160" s="264"/>
      <c r="U160" s="69"/>
      <c r="V160" s="99"/>
      <c r="W160" s="145"/>
      <c r="X160" s="145"/>
      <c r="Y160" s="121"/>
      <c r="Z160" s="122">
        <f>SUM(Z153:Z159)</f>
        <v>1</v>
      </c>
      <c r="AA160" s="123">
        <f>SUM(Z154:Z159)</f>
        <v>0.83000000000000007</v>
      </c>
      <c r="AB160" s="123">
        <f>SUM(AA155:AA159)</f>
        <v>0.87951807228915657</v>
      </c>
      <c r="AC160" s="123">
        <f>SUM(AB156:AB159)</f>
        <v>0.86301369863013699</v>
      </c>
      <c r="AD160" s="123">
        <f>SUM(AC157:AC159)</f>
        <v>0.84126984126984128</v>
      </c>
      <c r="AE160" s="124">
        <f>SUM(AD158:AD159)</f>
        <v>0.67924528301886788</v>
      </c>
    </row>
    <row r="161" spans="1:31" ht="16.5" thickBot="1" x14ac:dyDescent="0.3">
      <c r="A161" s="153" t="s">
        <v>46</v>
      </c>
      <c r="B161" s="81" t="str">
        <f>IF(B133="","",SUM(B160,B151,B142,B133))</f>
        <v/>
      </c>
      <c r="C161" s="81" t="str">
        <f>IF(C133="","",SUM(C133,C142,C151,C160))</f>
        <v/>
      </c>
      <c r="D161" s="81"/>
      <c r="E161" s="94" t="str">
        <f>IF(OR(B161="",C161=""),"",B161/C161)</f>
        <v/>
      </c>
      <c r="F161" s="95" t="str">
        <f>IF(OR(B161="",C161=""),"",B161-C161)</f>
        <v/>
      </c>
      <c r="G161" s="95" t="str">
        <f>IF(G133="","",SUM(G160,G151,G142,G133))</f>
        <v/>
      </c>
      <c r="H161" s="94" t="str">
        <f>IF(OR(B161="",G161=""),"",B161/G161)</f>
        <v/>
      </c>
      <c r="I161" s="95" t="str">
        <f>IF(OR(B161="",G161=""),"",B161-G161)</f>
        <v/>
      </c>
      <c r="J161" s="96" t="str">
        <f>IF(J133="","",SUM(J151,J160,J142,J133))</f>
        <v/>
      </c>
      <c r="K161" s="95" t="str">
        <f t="shared" ref="K161" si="182">IF(OR(B161="",J161=""),"",B161/J161)</f>
        <v/>
      </c>
      <c r="L161" s="96" t="str">
        <f>IF(L133="","",SUM(L151,L160,L142,L133))</f>
        <v/>
      </c>
      <c r="M161" s="96" t="str">
        <f>IF(OR(L161="",J161=""),"",L161/J161)</f>
        <v/>
      </c>
      <c r="N161" s="96" t="str">
        <f>IF(N133="","",SUM(N151,N160,N142,N133))</f>
        <v/>
      </c>
      <c r="O161" s="97" t="str">
        <f>IF(OR(J161="",N161=""),"",J161/N161)</f>
        <v/>
      </c>
      <c r="P161" s="96" t="str">
        <f>IF(P133="","",SUM(P151,P160,P142,P133))</f>
        <v/>
      </c>
      <c r="Q161" s="98" t="str">
        <f>IF(OR(P161="",J161=""),"",P161/J161)</f>
        <v/>
      </c>
      <c r="R161" s="99"/>
      <c r="S161" s="128"/>
      <c r="T161" s="154"/>
      <c r="U161" s="128"/>
      <c r="V161" s="155"/>
      <c r="W161" s="145"/>
      <c r="X161" s="145"/>
      <c r="Y161" s="145"/>
      <c r="Z161" s="145"/>
      <c r="AA161" s="145"/>
      <c r="AB161" s="145"/>
      <c r="AC161" s="145"/>
      <c r="AD161" s="145"/>
      <c r="AE161" s="145"/>
    </row>
    <row r="162" spans="1:31" ht="48" customHeight="1" thickBot="1" x14ac:dyDescent="0.3">
      <c r="A162" s="158" t="s">
        <v>81</v>
      </c>
      <c r="B162" s="144" t="s">
        <v>0</v>
      </c>
      <c r="C162" s="131" t="s">
        <v>1</v>
      </c>
      <c r="D162" s="133" t="s">
        <v>117</v>
      </c>
      <c r="E162" s="129" t="s">
        <v>62</v>
      </c>
      <c r="F162" s="131" t="s">
        <v>18</v>
      </c>
      <c r="G162" s="132" t="s">
        <v>16</v>
      </c>
      <c r="H162" s="129" t="s">
        <v>2</v>
      </c>
      <c r="I162" s="133" t="s">
        <v>15</v>
      </c>
      <c r="J162" s="134" t="s">
        <v>19</v>
      </c>
      <c r="K162" s="132" t="s">
        <v>3</v>
      </c>
      <c r="L162" s="135" t="s">
        <v>5</v>
      </c>
      <c r="M162" s="134" t="s">
        <v>4</v>
      </c>
      <c r="N162" s="134" t="s">
        <v>6</v>
      </c>
      <c r="O162" s="136" t="s">
        <v>7</v>
      </c>
      <c r="P162" s="137" t="s">
        <v>17</v>
      </c>
      <c r="Q162" s="209" t="s">
        <v>8</v>
      </c>
      <c r="R162" s="106"/>
      <c r="S162" s="269" t="s">
        <v>116</v>
      </c>
      <c r="T162" s="270"/>
      <c r="U162" s="215"/>
      <c r="V162" s="99"/>
      <c r="W162" s="145"/>
      <c r="X162" s="145"/>
      <c r="Y162" s="146" t="s">
        <v>58</v>
      </c>
      <c r="Z162" s="147" t="s">
        <v>51</v>
      </c>
      <c r="AA162" s="148" t="s">
        <v>52</v>
      </c>
      <c r="AB162" s="147" t="s">
        <v>53</v>
      </c>
      <c r="AC162" s="148" t="s">
        <v>54</v>
      </c>
      <c r="AD162" s="147" t="s">
        <v>55</v>
      </c>
      <c r="AE162" s="149" t="s">
        <v>56</v>
      </c>
    </row>
    <row r="163" spans="1:31" ht="17.25" thickBot="1" x14ac:dyDescent="0.35">
      <c r="A163" s="138">
        <v>42701</v>
      </c>
      <c r="B163" s="66"/>
      <c r="C163" s="73" t="str">
        <f>IF(U162="","",Z163*U162)</f>
        <v/>
      </c>
      <c r="D163" s="73"/>
      <c r="E163" s="74" t="str">
        <f>IF(OR(B163="",C163=""),"",B163/C163)</f>
        <v/>
      </c>
      <c r="F163" s="73" t="str">
        <f>IF(OR(B163="",C163=""),"",B163-C163)</f>
        <v/>
      </c>
      <c r="G163" s="207"/>
      <c r="H163" s="74" t="str">
        <f t="shared" ref="H163:H169" si="183">IF(OR(B163="",G163=""),"",B163/G163)</f>
        <v/>
      </c>
      <c r="I163" s="73" t="str">
        <f t="shared" ref="I163:I168" si="184">IF(OR(G163="",B163=""),"",B163-G163)</f>
        <v/>
      </c>
      <c r="J163" s="67"/>
      <c r="K163" s="73" t="str">
        <f t="shared" ref="K163:K170" si="185">IF(OR(B163="",J163=""),"",B163/J163)</f>
        <v/>
      </c>
      <c r="L163" s="67"/>
      <c r="M163" s="83" t="str">
        <f>IF(OR(L163="",J163=""),"",L163/J163)</f>
        <v/>
      </c>
      <c r="N163" s="67"/>
      <c r="O163" s="87" t="str">
        <f>IF(OR(J163="",N163=""),"",J163/N163)</f>
        <v/>
      </c>
      <c r="P163" s="67"/>
      <c r="Q163" s="91" t="str">
        <f>IF(OR(P163="",J163=""),"",P163/J163)</f>
        <v/>
      </c>
      <c r="R163" s="110"/>
      <c r="S163" s="279"/>
      <c r="T163" s="279"/>
      <c r="U163" s="280"/>
      <c r="V163" s="99"/>
      <c r="W163" s="145"/>
      <c r="X163" s="145"/>
      <c r="Y163" s="150" t="s">
        <v>51</v>
      </c>
      <c r="Z163" s="107">
        <v>0.17</v>
      </c>
      <c r="AA163" s="108"/>
      <c r="AB163" s="108"/>
      <c r="AC163" s="108"/>
      <c r="AD163" s="108"/>
      <c r="AE163" s="109"/>
    </row>
    <row r="164" spans="1:31" ht="17.25" thickBot="1" x14ac:dyDescent="0.35">
      <c r="A164" s="138">
        <v>42702</v>
      </c>
      <c r="B164" s="66"/>
      <c r="C164" s="73" t="str">
        <f>IF(OR(U162="",B163=""),"",Z164*U162)</f>
        <v/>
      </c>
      <c r="D164" s="73" t="str">
        <f>IF(OR(C164="",B164&lt;&gt;"",B165&lt;&gt;""),"",AA164*(U162-B170))</f>
        <v/>
      </c>
      <c r="E164" s="76" t="str">
        <f t="shared" ref="E164:E168" si="186">IF(OR(B164="",C164=""),"",B164/C164)</f>
        <v/>
      </c>
      <c r="F164" s="75" t="str">
        <f t="shared" ref="F164:F168" si="187">IF(OR(B164="",C164=""),"",B164-C164)</f>
        <v/>
      </c>
      <c r="G164" s="207"/>
      <c r="H164" s="76" t="str">
        <f t="shared" si="183"/>
        <v/>
      </c>
      <c r="I164" s="75" t="str">
        <f t="shared" si="184"/>
        <v/>
      </c>
      <c r="J164" s="67"/>
      <c r="K164" s="75" t="str">
        <f t="shared" si="185"/>
        <v/>
      </c>
      <c r="L164" s="67"/>
      <c r="M164" s="84" t="str">
        <f t="shared" ref="M164:M170" si="188">IF(OR(L164="",J164=""),"",L164/J164)</f>
        <v/>
      </c>
      <c r="N164" s="67"/>
      <c r="O164" s="88" t="str">
        <f t="shared" ref="O164:O169" si="189">IF(OR(J164="",N164=""),"",J164/N164)</f>
        <v/>
      </c>
      <c r="P164" s="67"/>
      <c r="Q164" s="92" t="str">
        <f t="shared" ref="Q164:Q165" si="190">IF(OR(P164="",J164=""),"",P164/J164)</f>
        <v/>
      </c>
      <c r="R164" s="110"/>
      <c r="S164" s="267" t="s">
        <v>9</v>
      </c>
      <c r="T164" s="267"/>
      <c r="U164" s="268"/>
      <c r="V164" s="99"/>
      <c r="W164" s="145"/>
      <c r="X164" s="145"/>
      <c r="Y164" s="150" t="s">
        <v>52</v>
      </c>
      <c r="Z164" s="111">
        <v>0.1</v>
      </c>
      <c r="AA164" s="112">
        <f t="shared" ref="AA164:AA169" si="191">Z164/$AA$31</f>
        <v>0.12048192771084337</v>
      </c>
      <c r="AB164" s="113"/>
      <c r="AC164" s="113"/>
      <c r="AD164" s="113"/>
      <c r="AE164" s="114"/>
    </row>
    <row r="165" spans="1:31" ht="17.25" thickBot="1" x14ac:dyDescent="0.35">
      <c r="A165" s="138">
        <v>42703</v>
      </c>
      <c r="B165" s="66"/>
      <c r="C165" s="73" t="str">
        <f>IF(OR(U162="",B164=""),"",Z165*U162)</f>
        <v/>
      </c>
      <c r="D165" s="73" t="str">
        <f>IF(OR(C165="",B165&lt;&gt;"",B166&lt;&gt;""),"",AB165*(U162-B170))</f>
        <v/>
      </c>
      <c r="E165" s="76" t="str">
        <f t="shared" si="186"/>
        <v/>
      </c>
      <c r="F165" s="75" t="str">
        <f t="shared" si="187"/>
        <v/>
      </c>
      <c r="G165" s="207"/>
      <c r="H165" s="76" t="str">
        <f t="shared" si="183"/>
        <v/>
      </c>
      <c r="I165" s="75" t="str">
        <f t="shared" si="184"/>
        <v/>
      </c>
      <c r="J165" s="67"/>
      <c r="K165" s="75" t="str">
        <f t="shared" si="185"/>
        <v/>
      </c>
      <c r="L165" s="67"/>
      <c r="M165" s="84" t="str">
        <f t="shared" si="188"/>
        <v/>
      </c>
      <c r="N165" s="67"/>
      <c r="O165" s="88" t="str">
        <f t="shared" si="189"/>
        <v/>
      </c>
      <c r="P165" s="67"/>
      <c r="Q165" s="92" t="str">
        <f t="shared" si="190"/>
        <v/>
      </c>
      <c r="R165" s="110"/>
      <c r="S165" s="276" t="s">
        <v>1</v>
      </c>
      <c r="T165" s="272"/>
      <c r="U165" s="68"/>
      <c r="V165" s="99"/>
      <c r="W165" s="145"/>
      <c r="X165" s="145"/>
      <c r="Y165" s="151" t="s">
        <v>53</v>
      </c>
      <c r="Z165" s="111">
        <v>0.1</v>
      </c>
      <c r="AA165" s="112">
        <f t="shared" si="191"/>
        <v>0.12048192771084337</v>
      </c>
      <c r="AB165" s="112">
        <f>AA165/$AB$31</f>
        <v>0.13698630136986303</v>
      </c>
      <c r="AC165" s="113"/>
      <c r="AD165" s="113"/>
      <c r="AE165" s="114"/>
    </row>
    <row r="166" spans="1:31" ht="17.25" thickBot="1" x14ac:dyDescent="0.35">
      <c r="A166" s="139">
        <v>42704</v>
      </c>
      <c r="B166" s="66"/>
      <c r="C166" s="73" t="str">
        <f>IF(OR(U162="",B165=""),"",Z166*U162)</f>
        <v/>
      </c>
      <c r="D166" s="73" t="str">
        <f>IF(OR(C166="",B166&lt;&gt;"",B167&lt;&gt;""),"",AC166*(U162-B170))</f>
        <v/>
      </c>
      <c r="E166" s="76" t="str">
        <f t="shared" si="186"/>
        <v/>
      </c>
      <c r="F166" s="75" t="str">
        <f t="shared" si="187"/>
        <v/>
      </c>
      <c r="G166" s="207"/>
      <c r="H166" s="76" t="str">
        <f t="shared" si="183"/>
        <v/>
      </c>
      <c r="I166" s="75" t="str">
        <f t="shared" si="184"/>
        <v/>
      </c>
      <c r="J166" s="67"/>
      <c r="K166" s="75" t="str">
        <f t="shared" si="185"/>
        <v/>
      </c>
      <c r="L166" s="67"/>
      <c r="M166" s="84" t="str">
        <f t="shared" si="188"/>
        <v/>
      </c>
      <c r="N166" s="67"/>
      <c r="O166" s="88" t="str">
        <f t="shared" si="189"/>
        <v/>
      </c>
      <c r="P166" s="67"/>
      <c r="Q166" s="92" t="str">
        <f>IF(OR(P166="",J166=""),"",P166/J166)</f>
        <v/>
      </c>
      <c r="R166" s="110"/>
      <c r="S166" s="276" t="s">
        <v>10</v>
      </c>
      <c r="T166" s="272"/>
      <c r="U166" s="68"/>
      <c r="V166" s="99"/>
      <c r="W166" s="145"/>
      <c r="X166" s="145"/>
      <c r="Y166" s="152" t="s">
        <v>54</v>
      </c>
      <c r="Z166" s="111">
        <v>0.1</v>
      </c>
      <c r="AA166" s="112">
        <f t="shared" si="191"/>
        <v>0.12048192771084337</v>
      </c>
      <c r="AB166" s="112">
        <f>AA166/$AB$31</f>
        <v>0.13698630136986303</v>
      </c>
      <c r="AC166" s="112">
        <f>AB166/$AC$31</f>
        <v>0.15873015873015875</v>
      </c>
      <c r="AD166" s="113"/>
      <c r="AE166" s="114"/>
    </row>
    <row r="167" spans="1:31" ht="17.25" thickBot="1" x14ac:dyDescent="0.35">
      <c r="A167" s="140">
        <v>42705</v>
      </c>
      <c r="B167" s="66"/>
      <c r="C167" s="73" t="str">
        <f>IF(OR(U162="",B166=""),"",Z167*U162)</f>
        <v/>
      </c>
      <c r="D167" s="73" t="str">
        <f>IF(OR(C167="",B167&lt;&gt;"",B168&lt;&gt;""),"",AD167*(U162-B170))</f>
        <v/>
      </c>
      <c r="E167" s="76" t="str">
        <f t="shared" si="186"/>
        <v/>
      </c>
      <c r="F167" s="75" t="str">
        <f t="shared" si="187"/>
        <v/>
      </c>
      <c r="G167" s="207"/>
      <c r="H167" s="76" t="str">
        <f t="shared" si="183"/>
        <v/>
      </c>
      <c r="I167" s="75" t="str">
        <f t="shared" si="184"/>
        <v/>
      </c>
      <c r="J167" s="67"/>
      <c r="K167" s="75" t="str">
        <f t="shared" si="185"/>
        <v/>
      </c>
      <c r="L167" s="67"/>
      <c r="M167" s="84" t="str">
        <f t="shared" si="188"/>
        <v/>
      </c>
      <c r="N167" s="67"/>
      <c r="O167" s="88" t="str">
        <f t="shared" si="189"/>
        <v/>
      </c>
      <c r="P167" s="67"/>
      <c r="Q167" s="92" t="str">
        <f>IF(OR(P167="",J167=""),"",P167/J167)</f>
        <v/>
      </c>
      <c r="R167" s="110"/>
      <c r="S167" s="277" t="s">
        <v>11</v>
      </c>
      <c r="T167" s="278"/>
      <c r="U167" s="115" t="str">
        <f>IF(OR(U165="",U166=""),"",U166-U165)</f>
        <v/>
      </c>
      <c r="V167" s="99"/>
      <c r="W167" s="145"/>
      <c r="X167" s="145"/>
      <c r="Y167" s="150" t="s">
        <v>55</v>
      </c>
      <c r="Z167" s="111">
        <v>0.17</v>
      </c>
      <c r="AA167" s="112">
        <f t="shared" si="191"/>
        <v>0.20481927710843373</v>
      </c>
      <c r="AB167" s="112">
        <f>AA167/$AB$31</f>
        <v>0.23287671232876714</v>
      </c>
      <c r="AC167" s="112">
        <f>AB167/$AC$31</f>
        <v>0.26984126984126988</v>
      </c>
      <c r="AD167" s="112">
        <f>AC167/$AD$31</f>
        <v>0.32075471698113212</v>
      </c>
      <c r="AE167" s="114"/>
    </row>
    <row r="168" spans="1:31" ht="17.25" thickBot="1" x14ac:dyDescent="0.35">
      <c r="A168" s="140">
        <v>42706</v>
      </c>
      <c r="B168" s="66"/>
      <c r="C168" s="73" t="str">
        <f>IF(OR(U162="",B167=""),"",Z168*U162)</f>
        <v/>
      </c>
      <c r="D168" s="73" t="str">
        <f>IF(OR(C168="",B168&lt;&gt;"",B169&lt;&gt;""),"",AE168*(U162-B170))</f>
        <v/>
      </c>
      <c r="E168" s="76" t="str">
        <f t="shared" si="186"/>
        <v/>
      </c>
      <c r="F168" s="75" t="str">
        <f t="shared" si="187"/>
        <v/>
      </c>
      <c r="G168" s="207"/>
      <c r="H168" s="76" t="str">
        <f t="shared" si="183"/>
        <v/>
      </c>
      <c r="I168" s="75" t="str">
        <f t="shared" si="184"/>
        <v/>
      </c>
      <c r="J168" s="67"/>
      <c r="K168" s="75" t="str">
        <f t="shared" si="185"/>
        <v/>
      </c>
      <c r="L168" s="67"/>
      <c r="M168" s="84" t="str">
        <f t="shared" si="188"/>
        <v/>
      </c>
      <c r="N168" s="67"/>
      <c r="O168" s="88" t="str">
        <f t="shared" si="189"/>
        <v/>
      </c>
      <c r="P168" s="67"/>
      <c r="Q168" s="92" t="str">
        <f t="shared" ref="Q168:Q169" si="192">IF(OR(P168="",J168=""),"",P168/J168)</f>
        <v/>
      </c>
      <c r="R168" s="110"/>
      <c r="S168" s="276" t="s">
        <v>12</v>
      </c>
      <c r="T168" s="272"/>
      <c r="U168" s="116" t="str">
        <f>IF(OR(U165="",U162=""),"",U165/U162)</f>
        <v/>
      </c>
      <c r="V168" s="99"/>
      <c r="W168" s="145"/>
      <c r="X168" s="145"/>
      <c r="Y168" s="151" t="s">
        <v>56</v>
      </c>
      <c r="Z168" s="111">
        <v>0.14000000000000001</v>
      </c>
      <c r="AA168" s="112">
        <f t="shared" si="191"/>
        <v>0.16867469879518071</v>
      </c>
      <c r="AB168" s="112">
        <f>AA168/$AB$31</f>
        <v>0.19178082191780821</v>
      </c>
      <c r="AC168" s="112">
        <f>AB168/$AC$31</f>
        <v>0.22222222222222221</v>
      </c>
      <c r="AD168" s="112">
        <f>AC168/$AD$31</f>
        <v>0.26415094339622641</v>
      </c>
      <c r="AE168" s="117">
        <f>AD168/$AE$31</f>
        <v>0.3888888888888889</v>
      </c>
    </row>
    <row r="169" spans="1:31" ht="17.25" thickBot="1" x14ac:dyDescent="0.35">
      <c r="A169" s="140">
        <v>42707</v>
      </c>
      <c r="B169" s="66"/>
      <c r="C169" s="73" t="str">
        <f>IF(OR(U162="",B168=""),"",Z169*U162)</f>
        <v/>
      </c>
      <c r="D169" s="214" t="str">
        <f>IF(OR(B168="",C169="",B169&lt;&gt;""),"",C169+(C170-B170))</f>
        <v/>
      </c>
      <c r="E169" s="78" t="str">
        <f>IF(OR(B169="",C169=""),"",B169/C169)</f>
        <v/>
      </c>
      <c r="F169" s="77" t="str">
        <f>IF(OR(B169="",C169=""),"",B169-C169)</f>
        <v/>
      </c>
      <c r="G169" s="207"/>
      <c r="H169" s="78" t="str">
        <f t="shared" si="183"/>
        <v/>
      </c>
      <c r="I169" s="77" t="str">
        <f>IF(OR(G169="",B169=""),"",B169-G169)</f>
        <v/>
      </c>
      <c r="J169" s="67"/>
      <c r="K169" s="77" t="str">
        <f t="shared" si="185"/>
        <v/>
      </c>
      <c r="L169" s="67"/>
      <c r="M169" s="85" t="str">
        <f t="shared" si="188"/>
        <v/>
      </c>
      <c r="N169" s="67"/>
      <c r="O169" s="89" t="str">
        <f t="shared" si="189"/>
        <v/>
      </c>
      <c r="P169" s="67"/>
      <c r="Q169" s="93" t="str">
        <f t="shared" si="192"/>
        <v/>
      </c>
      <c r="R169" s="110"/>
      <c r="S169" s="275" t="s">
        <v>13</v>
      </c>
      <c r="T169" s="264"/>
      <c r="U169" s="213" t="str">
        <f>IF(OR(U166="",B170=""),"",U166/B170)</f>
        <v/>
      </c>
      <c r="V169" s="99"/>
      <c r="W169" s="145"/>
      <c r="X169" s="145"/>
      <c r="Y169" s="152" t="s">
        <v>57</v>
      </c>
      <c r="Z169" s="111">
        <v>0.22</v>
      </c>
      <c r="AA169" s="112">
        <f t="shared" si="191"/>
        <v>0.26506024096385539</v>
      </c>
      <c r="AB169" s="112">
        <f>AA169/$AB$31</f>
        <v>0.30136986301369861</v>
      </c>
      <c r="AC169" s="112">
        <f>AB169/$AC$31</f>
        <v>0.34920634920634919</v>
      </c>
      <c r="AD169" s="112">
        <f>AC169/$AD$31</f>
        <v>0.41509433962264147</v>
      </c>
      <c r="AE169" s="117">
        <f>AD169/$AE$31</f>
        <v>0.61111111111111105</v>
      </c>
    </row>
    <row r="170" spans="1:31" ht="17.25" thickBot="1" x14ac:dyDescent="0.35">
      <c r="A170" s="141" t="s">
        <v>20</v>
      </c>
      <c r="B170" s="119" t="str">
        <f>IF(B163="","",SUM(B163:B169))</f>
        <v/>
      </c>
      <c r="C170" s="216" t="str">
        <f>IF(C163="","",SUMIF(B163:B169,"&lt;&gt;"&amp;"",C163:C169))</f>
        <v/>
      </c>
      <c r="D170" s="208"/>
      <c r="E170" s="79" t="str">
        <f>IFERROR(SUM(B163:B169)/SUMIF(B163:B169,"&lt;&gt;"&amp;"",C163:C169),"")</f>
        <v/>
      </c>
      <c r="F170" s="80" t="str">
        <f>IF(OR(C170="",B170=""),"",B170-C170)</f>
        <v/>
      </c>
      <c r="G170" s="82" t="str">
        <f>IF(G163="","",SUM(G163:G169))</f>
        <v/>
      </c>
      <c r="H170" s="79" t="str">
        <f>IFERROR(SUM(B163:B169)/SUMIF(B163:B169,"&lt;&gt;"&amp;"",G163:G169),"")</f>
        <v/>
      </c>
      <c r="I170" s="82" t="str">
        <f>IF(OR(G170="",B170=""),"",B170-G170)</f>
        <v/>
      </c>
      <c r="J170" s="120" t="str">
        <f>IF(J163="","",SUM(J163:J169))</f>
        <v/>
      </c>
      <c r="K170" s="82" t="str">
        <f t="shared" si="185"/>
        <v/>
      </c>
      <c r="L170" s="120" t="str">
        <f>IF(L163="","",SUM(L163:L169))</f>
        <v/>
      </c>
      <c r="M170" s="86" t="str">
        <f t="shared" si="188"/>
        <v/>
      </c>
      <c r="N170" s="120" t="str">
        <f>IF(N163="","",SUM(N163:N169))</f>
        <v/>
      </c>
      <c r="O170" s="90" t="str">
        <f>IF(OR(J170="",N170=""),"",J170/N170)</f>
        <v/>
      </c>
      <c r="P170" s="120" t="str">
        <f>IF(P163="","",SUM(P163:P169))</f>
        <v/>
      </c>
      <c r="Q170" s="211" t="str">
        <f>IF(OR(P170="",J170=""),"",P170/J170)</f>
        <v/>
      </c>
      <c r="R170" s="118"/>
      <c r="S170" s="271" t="s">
        <v>14</v>
      </c>
      <c r="T170" s="272"/>
      <c r="U170" s="69"/>
      <c r="V170" s="99"/>
      <c r="W170" s="145"/>
      <c r="X170" s="145"/>
      <c r="Y170" s="121"/>
      <c r="Z170" s="122">
        <f>SUM(Z163:Z169)</f>
        <v>1</v>
      </c>
      <c r="AA170" s="123">
        <f>SUM(Z164:Z169)</f>
        <v>0.83000000000000007</v>
      </c>
      <c r="AB170" s="123">
        <f>SUM(AA165:AA169)</f>
        <v>0.87951807228915657</v>
      </c>
      <c r="AC170" s="123">
        <f>SUM(AB166:AB169)</f>
        <v>0.86301369863013699</v>
      </c>
      <c r="AD170" s="123">
        <f>SUM(AC167:AC169)</f>
        <v>0.84126984126984128</v>
      </c>
      <c r="AE170" s="124">
        <f>SUM(AD168:AD169)</f>
        <v>0.67924528301886788</v>
      </c>
    </row>
    <row r="171" spans="1:31" ht="48" customHeight="1" thickBot="1" x14ac:dyDescent="0.3">
      <c r="A171" s="130" t="s">
        <v>82</v>
      </c>
      <c r="B171" s="131" t="s">
        <v>0</v>
      </c>
      <c r="C171" s="131" t="s">
        <v>1</v>
      </c>
      <c r="D171" s="133" t="s">
        <v>117</v>
      </c>
      <c r="E171" s="129" t="s">
        <v>62</v>
      </c>
      <c r="F171" s="131" t="s">
        <v>18</v>
      </c>
      <c r="G171" s="132" t="s">
        <v>16</v>
      </c>
      <c r="H171" s="129" t="s">
        <v>2</v>
      </c>
      <c r="I171" s="133" t="s">
        <v>15</v>
      </c>
      <c r="J171" s="134" t="s">
        <v>19</v>
      </c>
      <c r="K171" s="132" t="s">
        <v>3</v>
      </c>
      <c r="L171" s="135" t="s">
        <v>5</v>
      </c>
      <c r="M171" s="134" t="s">
        <v>4</v>
      </c>
      <c r="N171" s="134" t="s">
        <v>6</v>
      </c>
      <c r="O171" s="136" t="s">
        <v>7</v>
      </c>
      <c r="P171" s="137" t="s">
        <v>17</v>
      </c>
      <c r="Q171" s="209" t="s">
        <v>8</v>
      </c>
      <c r="R171" s="106"/>
      <c r="S171" s="273" t="s">
        <v>116</v>
      </c>
      <c r="T171" s="274"/>
      <c r="U171" s="215"/>
      <c r="V171" s="99"/>
      <c r="W171" s="145"/>
      <c r="X171" s="145"/>
      <c r="Y171" s="146" t="s">
        <v>58</v>
      </c>
      <c r="Z171" s="147" t="s">
        <v>51</v>
      </c>
      <c r="AA171" s="148" t="s">
        <v>52</v>
      </c>
      <c r="AB171" s="147" t="s">
        <v>53</v>
      </c>
      <c r="AC171" s="148" t="s">
        <v>54</v>
      </c>
      <c r="AD171" s="147" t="s">
        <v>55</v>
      </c>
      <c r="AE171" s="149" t="s">
        <v>56</v>
      </c>
    </row>
    <row r="172" spans="1:31" ht="17.25" thickBot="1" x14ac:dyDescent="0.35">
      <c r="A172" s="138">
        <v>42708</v>
      </c>
      <c r="B172" s="66"/>
      <c r="C172" s="73" t="str">
        <f>IF(U171="","",Z172*U171)</f>
        <v/>
      </c>
      <c r="D172" s="73"/>
      <c r="E172" s="74" t="str">
        <f>IF(OR(B172="",C172=""),"",B172/C172)</f>
        <v/>
      </c>
      <c r="F172" s="73" t="str">
        <f>IF(OR(B172="",C172=""),"",B172-C172)</f>
        <v/>
      </c>
      <c r="G172" s="207"/>
      <c r="H172" s="74" t="str">
        <f t="shared" ref="H172:H178" si="193">IF(OR(B172="",G172=""),"",B172/G172)</f>
        <v/>
      </c>
      <c r="I172" s="73" t="str">
        <f t="shared" ref="I172:I177" si="194">IF(OR(G172="",B172=""),"",B172-G172)</f>
        <v/>
      </c>
      <c r="J172" s="67"/>
      <c r="K172" s="73" t="str">
        <f t="shared" ref="K172:K179" si="195">IF(OR(B172="",J172=""),"",B172/J172)</f>
        <v/>
      </c>
      <c r="L172" s="67"/>
      <c r="M172" s="83" t="str">
        <f>IF(OR(L172="",J172=""),"",L172/J172)</f>
        <v/>
      </c>
      <c r="N172" s="67"/>
      <c r="O172" s="87" t="str">
        <f>IF(OR(J172="",N172=""),"",J172/N172)</f>
        <v/>
      </c>
      <c r="P172" s="67"/>
      <c r="Q172" s="91" t="str">
        <f>IF(OR(P172="",J172=""),"",P172/J172)</f>
        <v/>
      </c>
      <c r="R172" s="110"/>
      <c r="S172" s="279"/>
      <c r="T172" s="279"/>
      <c r="U172" s="280"/>
      <c r="V172" s="99"/>
      <c r="W172" s="145"/>
      <c r="X172" s="145"/>
      <c r="Y172" s="150" t="s">
        <v>51</v>
      </c>
      <c r="Z172" s="107">
        <v>0.17</v>
      </c>
      <c r="AA172" s="108"/>
      <c r="AB172" s="108"/>
      <c r="AC172" s="108"/>
      <c r="AD172" s="108"/>
      <c r="AE172" s="109"/>
    </row>
    <row r="173" spans="1:31" ht="17.25" thickBot="1" x14ac:dyDescent="0.35">
      <c r="A173" s="138">
        <v>42709</v>
      </c>
      <c r="B173" s="66"/>
      <c r="C173" s="73" t="str">
        <f>IF(OR(U171="",B172=""),"",Z173*U171)</f>
        <v/>
      </c>
      <c r="D173" s="73" t="str">
        <f>IF(OR(C173="",B173&lt;&gt;"",B174&lt;&gt;""),"",AA173*(U171-B179))</f>
        <v/>
      </c>
      <c r="E173" s="76" t="str">
        <f t="shared" ref="E173:E177" si="196">IF(OR(B173="",C173=""),"",B173/C173)</f>
        <v/>
      </c>
      <c r="F173" s="75" t="str">
        <f t="shared" ref="F173:F177" si="197">IF(OR(B173="",C173=""),"",B173-C173)</f>
        <v/>
      </c>
      <c r="G173" s="207"/>
      <c r="H173" s="76" t="str">
        <f t="shared" si="193"/>
        <v/>
      </c>
      <c r="I173" s="75" t="str">
        <f t="shared" si="194"/>
        <v/>
      </c>
      <c r="J173" s="67"/>
      <c r="K173" s="75" t="str">
        <f t="shared" si="195"/>
        <v/>
      </c>
      <c r="L173" s="67"/>
      <c r="M173" s="84" t="str">
        <f t="shared" ref="M173:M179" si="198">IF(OR(L173="",J173=""),"",L173/J173)</f>
        <v/>
      </c>
      <c r="N173" s="67"/>
      <c r="O173" s="88" t="str">
        <f t="shared" ref="O173:O178" si="199">IF(OR(J173="",N173=""),"",J173/N173)</f>
        <v/>
      </c>
      <c r="P173" s="67"/>
      <c r="Q173" s="92" t="str">
        <f t="shared" ref="Q173:Q174" si="200">IF(OR(P173="",J173=""),"",P173/J173)</f>
        <v/>
      </c>
      <c r="R173" s="110"/>
      <c r="S173" s="267" t="s">
        <v>9</v>
      </c>
      <c r="T173" s="267"/>
      <c r="U173" s="268"/>
      <c r="V173" s="99"/>
      <c r="W173" s="145"/>
      <c r="X173" s="145"/>
      <c r="Y173" s="150" t="s">
        <v>52</v>
      </c>
      <c r="Z173" s="111">
        <v>0.1</v>
      </c>
      <c r="AA173" s="112">
        <f t="shared" ref="AA173:AA178" si="201">Z173/$AA$31</f>
        <v>0.12048192771084337</v>
      </c>
      <c r="AB173" s="113"/>
      <c r="AC173" s="113"/>
      <c r="AD173" s="113"/>
      <c r="AE173" s="114"/>
    </row>
    <row r="174" spans="1:31" ht="17.25" thickBot="1" x14ac:dyDescent="0.35">
      <c r="A174" s="138">
        <v>42710</v>
      </c>
      <c r="B174" s="66"/>
      <c r="C174" s="73" t="str">
        <f>IF(OR(U171="",B173=""),"",Z174*U171)</f>
        <v/>
      </c>
      <c r="D174" s="73" t="str">
        <f>IF(OR(C174="",B174&lt;&gt;"",B175&lt;&gt;""),"",AB174*(U171-B179))</f>
        <v/>
      </c>
      <c r="E174" s="76" t="str">
        <f t="shared" si="196"/>
        <v/>
      </c>
      <c r="F174" s="75" t="str">
        <f t="shared" si="197"/>
        <v/>
      </c>
      <c r="G174" s="207"/>
      <c r="H174" s="76" t="str">
        <f t="shared" si="193"/>
        <v/>
      </c>
      <c r="I174" s="75" t="str">
        <f t="shared" si="194"/>
        <v/>
      </c>
      <c r="J174" s="67"/>
      <c r="K174" s="75" t="str">
        <f t="shared" si="195"/>
        <v/>
      </c>
      <c r="L174" s="67"/>
      <c r="M174" s="84" t="str">
        <f t="shared" si="198"/>
        <v/>
      </c>
      <c r="N174" s="67"/>
      <c r="O174" s="88" t="str">
        <f t="shared" si="199"/>
        <v/>
      </c>
      <c r="P174" s="67"/>
      <c r="Q174" s="92" t="str">
        <f t="shared" si="200"/>
        <v/>
      </c>
      <c r="R174" s="110"/>
      <c r="S174" s="276" t="s">
        <v>1</v>
      </c>
      <c r="T174" s="272"/>
      <c r="U174" s="68"/>
      <c r="V174" s="99"/>
      <c r="W174" s="145"/>
      <c r="X174" s="145"/>
      <c r="Y174" s="151" t="s">
        <v>53</v>
      </c>
      <c r="Z174" s="111">
        <v>0.1</v>
      </c>
      <c r="AA174" s="112">
        <f t="shared" si="201"/>
        <v>0.12048192771084337</v>
      </c>
      <c r="AB174" s="112">
        <f>AA174/$AB$31</f>
        <v>0.13698630136986303</v>
      </c>
      <c r="AC174" s="113"/>
      <c r="AD174" s="113"/>
      <c r="AE174" s="114"/>
    </row>
    <row r="175" spans="1:31" ht="17.25" thickBot="1" x14ac:dyDescent="0.35">
      <c r="A175" s="139">
        <v>42711</v>
      </c>
      <c r="B175" s="66"/>
      <c r="C175" s="73" t="str">
        <f>IF(OR(U171="",B174=""),"",Z175*U171)</f>
        <v/>
      </c>
      <c r="D175" s="73" t="str">
        <f>IF(OR(C175="",B175&lt;&gt;"",B176&lt;&gt;""),"",AC175*(U171-B179))</f>
        <v/>
      </c>
      <c r="E175" s="76" t="str">
        <f t="shared" si="196"/>
        <v/>
      </c>
      <c r="F175" s="75" t="str">
        <f t="shared" si="197"/>
        <v/>
      </c>
      <c r="G175" s="207"/>
      <c r="H175" s="76" t="str">
        <f t="shared" si="193"/>
        <v/>
      </c>
      <c r="I175" s="75" t="str">
        <f t="shared" si="194"/>
        <v/>
      </c>
      <c r="J175" s="67"/>
      <c r="K175" s="75" t="str">
        <f t="shared" si="195"/>
        <v/>
      </c>
      <c r="L175" s="67"/>
      <c r="M175" s="84" t="str">
        <f t="shared" si="198"/>
        <v/>
      </c>
      <c r="N175" s="67"/>
      <c r="O175" s="88" t="str">
        <f t="shared" si="199"/>
        <v/>
      </c>
      <c r="P175" s="67"/>
      <c r="Q175" s="92" t="str">
        <f>IF(OR(P175="",J175=""),"",P175/J175)</f>
        <v/>
      </c>
      <c r="R175" s="110"/>
      <c r="S175" s="276" t="s">
        <v>10</v>
      </c>
      <c r="T175" s="272"/>
      <c r="U175" s="68"/>
      <c r="V175" s="99"/>
      <c r="W175" s="145"/>
      <c r="X175" s="145"/>
      <c r="Y175" s="152" t="s">
        <v>54</v>
      </c>
      <c r="Z175" s="111">
        <v>0.1</v>
      </c>
      <c r="AA175" s="112">
        <f t="shared" si="201"/>
        <v>0.12048192771084337</v>
      </c>
      <c r="AB175" s="112">
        <f>AA175/$AB$31</f>
        <v>0.13698630136986303</v>
      </c>
      <c r="AC175" s="112">
        <f>AB175/$AC$31</f>
        <v>0.15873015873015875</v>
      </c>
      <c r="AD175" s="113"/>
      <c r="AE175" s="114"/>
    </row>
    <row r="176" spans="1:31" ht="17.25" thickBot="1" x14ac:dyDescent="0.35">
      <c r="A176" s="140">
        <v>42712</v>
      </c>
      <c r="B176" s="66"/>
      <c r="C176" s="73" t="str">
        <f>IF(OR(U171="",B175=""),"",Z176*U171)</f>
        <v/>
      </c>
      <c r="D176" s="73" t="str">
        <f>IF(OR(C176="",B176&lt;&gt;"",B177&lt;&gt;""),"",AD176*(U171-B179))</f>
        <v/>
      </c>
      <c r="E176" s="76" t="str">
        <f t="shared" si="196"/>
        <v/>
      </c>
      <c r="F176" s="75" t="str">
        <f t="shared" si="197"/>
        <v/>
      </c>
      <c r="G176" s="207"/>
      <c r="H176" s="76" t="str">
        <f t="shared" si="193"/>
        <v/>
      </c>
      <c r="I176" s="75" t="str">
        <f t="shared" si="194"/>
        <v/>
      </c>
      <c r="J176" s="67"/>
      <c r="K176" s="75" t="str">
        <f t="shared" si="195"/>
        <v/>
      </c>
      <c r="L176" s="67"/>
      <c r="M176" s="84" t="str">
        <f t="shared" si="198"/>
        <v/>
      </c>
      <c r="N176" s="67"/>
      <c r="O176" s="88" t="str">
        <f t="shared" si="199"/>
        <v/>
      </c>
      <c r="P176" s="67"/>
      <c r="Q176" s="92" t="str">
        <f>IF(OR(P176="",J176=""),"",P176/J176)</f>
        <v/>
      </c>
      <c r="R176" s="110"/>
      <c r="S176" s="277" t="s">
        <v>11</v>
      </c>
      <c r="T176" s="278"/>
      <c r="U176" s="115" t="str">
        <f>IF(OR(U174="",U175=""),"",U175-U174)</f>
        <v/>
      </c>
      <c r="V176" s="99"/>
      <c r="W176" s="145"/>
      <c r="X176" s="145"/>
      <c r="Y176" s="150" t="s">
        <v>55</v>
      </c>
      <c r="Z176" s="111">
        <v>0.17</v>
      </c>
      <c r="AA176" s="112">
        <f t="shared" si="201"/>
        <v>0.20481927710843373</v>
      </c>
      <c r="AB176" s="112">
        <f>AA176/$AB$31</f>
        <v>0.23287671232876714</v>
      </c>
      <c r="AC176" s="112">
        <f>AB176/$AC$31</f>
        <v>0.26984126984126988</v>
      </c>
      <c r="AD176" s="112">
        <f>AC176/$AD$31</f>
        <v>0.32075471698113212</v>
      </c>
      <c r="AE176" s="114"/>
    </row>
    <row r="177" spans="1:31" ht="17.25" thickBot="1" x14ac:dyDescent="0.35">
      <c r="A177" s="140">
        <v>42713</v>
      </c>
      <c r="B177" s="66"/>
      <c r="C177" s="73" t="str">
        <f>IF(OR(U171="",B176=""),"",Z177*U171)</f>
        <v/>
      </c>
      <c r="D177" s="73" t="str">
        <f>IF(OR(C177="",B177&lt;&gt;"",B178&lt;&gt;""),"",AE177*(U171-B179))</f>
        <v/>
      </c>
      <c r="E177" s="76" t="str">
        <f t="shared" si="196"/>
        <v/>
      </c>
      <c r="F177" s="75" t="str">
        <f t="shared" si="197"/>
        <v/>
      </c>
      <c r="G177" s="207"/>
      <c r="H177" s="76" t="str">
        <f t="shared" si="193"/>
        <v/>
      </c>
      <c r="I177" s="75" t="str">
        <f t="shared" si="194"/>
        <v/>
      </c>
      <c r="J177" s="67"/>
      <c r="K177" s="75" t="str">
        <f t="shared" si="195"/>
        <v/>
      </c>
      <c r="L177" s="67"/>
      <c r="M177" s="84" t="str">
        <f t="shared" si="198"/>
        <v/>
      </c>
      <c r="N177" s="67"/>
      <c r="O177" s="88" t="str">
        <f t="shared" si="199"/>
        <v/>
      </c>
      <c r="P177" s="67"/>
      <c r="Q177" s="92" t="str">
        <f t="shared" ref="Q177:Q178" si="202">IF(OR(P177="",J177=""),"",P177/J177)</f>
        <v/>
      </c>
      <c r="R177" s="110"/>
      <c r="S177" s="276" t="s">
        <v>12</v>
      </c>
      <c r="T177" s="272"/>
      <c r="U177" s="116" t="str">
        <f>IF(OR(U174="",U171=""),"",U174/U171)</f>
        <v/>
      </c>
      <c r="V177" s="99"/>
      <c r="W177" s="145"/>
      <c r="X177" s="145"/>
      <c r="Y177" s="151" t="s">
        <v>56</v>
      </c>
      <c r="Z177" s="111">
        <v>0.14000000000000001</v>
      </c>
      <c r="AA177" s="112">
        <f t="shared" si="201"/>
        <v>0.16867469879518071</v>
      </c>
      <c r="AB177" s="112">
        <f>AA177/$AB$31</f>
        <v>0.19178082191780821</v>
      </c>
      <c r="AC177" s="112">
        <f>AB177/$AC$31</f>
        <v>0.22222222222222221</v>
      </c>
      <c r="AD177" s="112">
        <f>AC177/$AD$31</f>
        <v>0.26415094339622641</v>
      </c>
      <c r="AE177" s="117">
        <f>AD177/$AE$31</f>
        <v>0.3888888888888889</v>
      </c>
    </row>
    <row r="178" spans="1:31" ht="17.25" thickBot="1" x14ac:dyDescent="0.35">
      <c r="A178" s="140">
        <v>42714</v>
      </c>
      <c r="B178" s="66"/>
      <c r="C178" s="73" t="str">
        <f>IF(OR(U171="",B177=""),"",Z178*U171)</f>
        <v/>
      </c>
      <c r="D178" s="214" t="str">
        <f>IF(OR(B177="",C178="",B178&lt;&gt;""),"",C178+(C179-B179))</f>
        <v/>
      </c>
      <c r="E178" s="78" t="str">
        <f>IF(OR(B178="",C178=""),"",B178/C178)</f>
        <v/>
      </c>
      <c r="F178" s="77" t="str">
        <f>IF(OR(B178="",C178=""),"",B178-C178)</f>
        <v/>
      </c>
      <c r="G178" s="207"/>
      <c r="H178" s="78" t="str">
        <f t="shared" si="193"/>
        <v/>
      </c>
      <c r="I178" s="77" t="str">
        <f>IF(OR(G178="",B178=""),"",B178-G178)</f>
        <v/>
      </c>
      <c r="J178" s="67"/>
      <c r="K178" s="77" t="str">
        <f t="shared" si="195"/>
        <v/>
      </c>
      <c r="L178" s="67"/>
      <c r="M178" s="85" t="str">
        <f t="shared" si="198"/>
        <v/>
      </c>
      <c r="N178" s="67"/>
      <c r="O178" s="89" t="str">
        <f t="shared" si="199"/>
        <v/>
      </c>
      <c r="P178" s="67"/>
      <c r="Q178" s="93" t="str">
        <f t="shared" si="202"/>
        <v/>
      </c>
      <c r="R178" s="110"/>
      <c r="S178" s="275" t="s">
        <v>13</v>
      </c>
      <c r="T178" s="264"/>
      <c r="U178" s="213" t="str">
        <f>IF(OR(U175="",B179=""),"",U175/B179)</f>
        <v/>
      </c>
      <c r="V178" s="99"/>
      <c r="W178" s="145"/>
      <c r="X178" s="145"/>
      <c r="Y178" s="152" t="s">
        <v>57</v>
      </c>
      <c r="Z178" s="111">
        <v>0.22</v>
      </c>
      <c r="AA178" s="112">
        <f t="shared" si="201"/>
        <v>0.26506024096385539</v>
      </c>
      <c r="AB178" s="112">
        <f>AA178/$AB$31</f>
        <v>0.30136986301369861</v>
      </c>
      <c r="AC178" s="112">
        <f>AB178/$AC$31</f>
        <v>0.34920634920634919</v>
      </c>
      <c r="AD178" s="112">
        <f>AC178/$AD$31</f>
        <v>0.41509433962264147</v>
      </c>
      <c r="AE178" s="117">
        <f>AD178/$AE$31</f>
        <v>0.61111111111111105</v>
      </c>
    </row>
    <row r="179" spans="1:31" ht="17.25" thickBot="1" x14ac:dyDescent="0.35">
      <c r="A179" s="141" t="s">
        <v>20</v>
      </c>
      <c r="B179" s="119" t="str">
        <f>IF(B172="","",SUM(B172:B178))</f>
        <v/>
      </c>
      <c r="C179" s="216" t="str">
        <f>IF(C172="","",SUMIF(B172:B178,"&lt;&gt;"&amp;"",C172:C178))</f>
        <v/>
      </c>
      <c r="D179" s="208"/>
      <c r="E179" s="79" t="str">
        <f>IFERROR(SUM(B172:B178)/SUMIF(B172:B178,"&lt;&gt;"&amp;"",C172:C178),"")</f>
        <v/>
      </c>
      <c r="F179" s="80" t="str">
        <f>IF(OR(C179="",B179=""),"",B179-C179)</f>
        <v/>
      </c>
      <c r="G179" s="82" t="str">
        <f>IF(G172="","",SUM(G172:G178))</f>
        <v/>
      </c>
      <c r="H179" s="79" t="str">
        <f>IFERROR(SUM(B172:B178)/SUMIF(B172:B178,"&lt;&gt;"&amp;"",G172:G178),"")</f>
        <v/>
      </c>
      <c r="I179" s="82" t="str">
        <f>IF(OR(G179="",B179=""),"",B179-G179)</f>
        <v/>
      </c>
      <c r="J179" s="120" t="str">
        <f>IF(J172="","",SUM(J172:J178))</f>
        <v/>
      </c>
      <c r="K179" s="82" t="str">
        <f t="shared" si="195"/>
        <v/>
      </c>
      <c r="L179" s="120" t="str">
        <f>IF(L172="","",SUM(L172:L178))</f>
        <v/>
      </c>
      <c r="M179" s="86" t="str">
        <f t="shared" si="198"/>
        <v/>
      </c>
      <c r="N179" s="120" t="str">
        <f>IF(N172="","",SUM(N172:N178))</f>
        <v/>
      </c>
      <c r="O179" s="90" t="str">
        <f>IF(OR(J179="",N179=""),"",J179/N179)</f>
        <v/>
      </c>
      <c r="P179" s="120" t="str">
        <f>IF(P172="","",SUM(P172:P178))</f>
        <v/>
      </c>
      <c r="Q179" s="211" t="str">
        <f>IF(OR(P179="",J179=""),"",P179/J179)</f>
        <v/>
      </c>
      <c r="R179" s="118"/>
      <c r="S179" s="263" t="s">
        <v>14</v>
      </c>
      <c r="T179" s="264"/>
      <c r="U179" s="69"/>
      <c r="V179" s="99"/>
      <c r="W179" s="145"/>
      <c r="X179" s="145"/>
      <c r="Y179" s="121"/>
      <c r="Z179" s="122">
        <f>SUM(Z172:Z178)</f>
        <v>1</v>
      </c>
      <c r="AA179" s="123">
        <f>SUM(Z173:Z178)</f>
        <v>0.83000000000000007</v>
      </c>
      <c r="AB179" s="123">
        <f>SUM(AA174:AA178)</f>
        <v>0.87951807228915657</v>
      </c>
      <c r="AC179" s="123">
        <f>SUM(AB175:AB178)</f>
        <v>0.86301369863013699</v>
      </c>
      <c r="AD179" s="123">
        <f>SUM(AC176:AC178)</f>
        <v>0.84126984126984128</v>
      </c>
      <c r="AE179" s="124">
        <f>SUM(AD177:AD178)</f>
        <v>0.67924528301886788</v>
      </c>
    </row>
    <row r="180" spans="1:31" ht="48" customHeight="1" thickBot="1" x14ac:dyDescent="0.3">
      <c r="A180" s="158" t="s">
        <v>83</v>
      </c>
      <c r="B180" s="144" t="s">
        <v>0</v>
      </c>
      <c r="C180" s="131" t="s">
        <v>1</v>
      </c>
      <c r="D180" s="133" t="s">
        <v>117</v>
      </c>
      <c r="E180" s="129" t="s">
        <v>62</v>
      </c>
      <c r="F180" s="131" t="s">
        <v>18</v>
      </c>
      <c r="G180" s="132" t="s">
        <v>16</v>
      </c>
      <c r="H180" s="129" t="s">
        <v>2</v>
      </c>
      <c r="I180" s="133" t="s">
        <v>15</v>
      </c>
      <c r="J180" s="134" t="s">
        <v>19</v>
      </c>
      <c r="K180" s="132" t="s">
        <v>3</v>
      </c>
      <c r="L180" s="135" t="s">
        <v>5</v>
      </c>
      <c r="M180" s="134" t="s">
        <v>4</v>
      </c>
      <c r="N180" s="134" t="s">
        <v>6</v>
      </c>
      <c r="O180" s="136" t="s">
        <v>7</v>
      </c>
      <c r="P180" s="137" t="s">
        <v>17</v>
      </c>
      <c r="Q180" s="209" t="s">
        <v>8</v>
      </c>
      <c r="R180" s="106"/>
      <c r="S180" s="265" t="s">
        <v>116</v>
      </c>
      <c r="T180" s="266"/>
      <c r="U180" s="215"/>
      <c r="V180" s="99"/>
      <c r="W180" s="145"/>
      <c r="X180" s="145"/>
      <c r="Y180" s="146" t="s">
        <v>58</v>
      </c>
      <c r="Z180" s="147" t="s">
        <v>51</v>
      </c>
      <c r="AA180" s="148" t="s">
        <v>52</v>
      </c>
      <c r="AB180" s="147" t="s">
        <v>53</v>
      </c>
      <c r="AC180" s="148" t="s">
        <v>54</v>
      </c>
      <c r="AD180" s="147" t="s">
        <v>55</v>
      </c>
      <c r="AE180" s="149" t="s">
        <v>56</v>
      </c>
    </row>
    <row r="181" spans="1:31" ht="17.25" thickBot="1" x14ac:dyDescent="0.35">
      <c r="A181" s="138">
        <v>42715</v>
      </c>
      <c r="B181" s="66"/>
      <c r="C181" s="73" t="str">
        <f>IF(U180="","",Z181*U180)</f>
        <v/>
      </c>
      <c r="D181" s="73"/>
      <c r="E181" s="74" t="str">
        <f>IF(OR(B181="",C181=""),"",B181/C181)</f>
        <v/>
      </c>
      <c r="F181" s="73" t="str">
        <f>IF(OR(B181="",C181=""),"",B181-C181)</f>
        <v/>
      </c>
      <c r="G181" s="207"/>
      <c r="H181" s="74" t="str">
        <f t="shared" ref="H181:H187" si="203">IF(OR(B181="",G181=""),"",B181/G181)</f>
        <v/>
      </c>
      <c r="I181" s="73" t="str">
        <f t="shared" ref="I181:I186" si="204">IF(OR(G181="",B181=""),"",B181-G181)</f>
        <v/>
      </c>
      <c r="J181" s="67"/>
      <c r="K181" s="73" t="str">
        <f t="shared" ref="K181:K188" si="205">IF(OR(B181="",J181=""),"",B181/J181)</f>
        <v/>
      </c>
      <c r="L181" s="67"/>
      <c r="M181" s="83" t="str">
        <f>IF(OR(L181="",J181=""),"",L181/J181)</f>
        <v/>
      </c>
      <c r="N181" s="67"/>
      <c r="O181" s="87" t="str">
        <f>IF(OR(J181="",N181=""),"",J181/N181)</f>
        <v/>
      </c>
      <c r="P181" s="67"/>
      <c r="Q181" s="91" t="str">
        <f>IF(OR(P181="",J181=""),"",P181/J181)</f>
        <v/>
      </c>
      <c r="R181" s="110"/>
      <c r="S181" s="279"/>
      <c r="T181" s="279"/>
      <c r="U181" s="280"/>
      <c r="V181" s="99"/>
      <c r="W181" s="145"/>
      <c r="X181" s="145"/>
      <c r="Y181" s="150" t="s">
        <v>51</v>
      </c>
      <c r="Z181" s="107">
        <v>0.17</v>
      </c>
      <c r="AA181" s="108"/>
      <c r="AB181" s="108"/>
      <c r="AC181" s="108"/>
      <c r="AD181" s="108"/>
      <c r="AE181" s="109"/>
    </row>
    <row r="182" spans="1:31" ht="17.25" thickBot="1" x14ac:dyDescent="0.35">
      <c r="A182" s="138">
        <v>42716</v>
      </c>
      <c r="B182" s="66"/>
      <c r="C182" s="73" t="str">
        <f>IF(OR(U180="",B181=""),"",Z182*U180)</f>
        <v/>
      </c>
      <c r="D182" s="73" t="str">
        <f>IF(OR(C182="",B182&lt;&gt;"",B183&lt;&gt;""),"",AA182*(U180-B188))</f>
        <v/>
      </c>
      <c r="E182" s="76" t="str">
        <f t="shared" ref="E182:E186" si="206">IF(OR(B182="",C182=""),"",B182/C182)</f>
        <v/>
      </c>
      <c r="F182" s="75" t="str">
        <f t="shared" ref="F182:F186" si="207">IF(OR(B182="",C182=""),"",B182-C182)</f>
        <v/>
      </c>
      <c r="G182" s="207"/>
      <c r="H182" s="76" t="str">
        <f t="shared" si="203"/>
        <v/>
      </c>
      <c r="I182" s="75" t="str">
        <f t="shared" si="204"/>
        <v/>
      </c>
      <c r="J182" s="67"/>
      <c r="K182" s="75" t="str">
        <f t="shared" si="205"/>
        <v/>
      </c>
      <c r="L182" s="67"/>
      <c r="M182" s="84" t="str">
        <f t="shared" ref="M182:M188" si="208">IF(OR(L182="",J182=""),"",L182/J182)</f>
        <v/>
      </c>
      <c r="N182" s="67"/>
      <c r="O182" s="88" t="str">
        <f t="shared" ref="O182:O187" si="209">IF(OR(J182="",N182=""),"",J182/N182)</f>
        <v/>
      </c>
      <c r="P182" s="67"/>
      <c r="Q182" s="92" t="str">
        <f t="shared" ref="Q182:Q183" si="210">IF(OR(P182="",J182=""),"",P182/J182)</f>
        <v/>
      </c>
      <c r="R182" s="110"/>
      <c r="S182" s="267" t="s">
        <v>9</v>
      </c>
      <c r="T182" s="267"/>
      <c r="U182" s="268"/>
      <c r="V182" s="99"/>
      <c r="W182" s="145"/>
      <c r="X182" s="145"/>
      <c r="Y182" s="150" t="s">
        <v>52</v>
      </c>
      <c r="Z182" s="111">
        <v>0.1</v>
      </c>
      <c r="AA182" s="112">
        <f t="shared" ref="AA182:AA187" si="211">Z182/$AA$31</f>
        <v>0.12048192771084337</v>
      </c>
      <c r="AB182" s="113"/>
      <c r="AC182" s="113"/>
      <c r="AD182" s="113"/>
      <c r="AE182" s="114"/>
    </row>
    <row r="183" spans="1:31" ht="17.25" thickBot="1" x14ac:dyDescent="0.35">
      <c r="A183" s="138">
        <v>42717</v>
      </c>
      <c r="B183" s="66"/>
      <c r="C183" s="73" t="str">
        <f>IF(OR(U180="",B182=""),"",Z183*U180)</f>
        <v/>
      </c>
      <c r="D183" s="73" t="str">
        <f>IF(OR(C183="",B183&lt;&gt;"",B184&lt;&gt;""),"",AB183*(U180-B188))</f>
        <v/>
      </c>
      <c r="E183" s="76" t="str">
        <f t="shared" si="206"/>
        <v/>
      </c>
      <c r="F183" s="75" t="str">
        <f t="shared" si="207"/>
        <v/>
      </c>
      <c r="G183" s="207"/>
      <c r="H183" s="76" t="str">
        <f t="shared" si="203"/>
        <v/>
      </c>
      <c r="I183" s="75" t="str">
        <f t="shared" si="204"/>
        <v/>
      </c>
      <c r="J183" s="67"/>
      <c r="K183" s="75" t="str">
        <f t="shared" si="205"/>
        <v/>
      </c>
      <c r="L183" s="67"/>
      <c r="M183" s="84" t="str">
        <f t="shared" si="208"/>
        <v/>
      </c>
      <c r="N183" s="67"/>
      <c r="O183" s="88" t="str">
        <f t="shared" si="209"/>
        <v/>
      </c>
      <c r="P183" s="67"/>
      <c r="Q183" s="92" t="str">
        <f t="shared" si="210"/>
        <v/>
      </c>
      <c r="R183" s="110"/>
      <c r="S183" s="276" t="s">
        <v>1</v>
      </c>
      <c r="T183" s="272"/>
      <c r="U183" s="68"/>
      <c r="V183" s="99"/>
      <c r="W183" s="145"/>
      <c r="X183" s="145"/>
      <c r="Y183" s="151" t="s">
        <v>53</v>
      </c>
      <c r="Z183" s="111">
        <v>0.1</v>
      </c>
      <c r="AA183" s="112">
        <f t="shared" si="211"/>
        <v>0.12048192771084337</v>
      </c>
      <c r="AB183" s="112">
        <f>AA183/$AB$31</f>
        <v>0.13698630136986303</v>
      </c>
      <c r="AC183" s="113"/>
      <c r="AD183" s="113"/>
      <c r="AE183" s="114"/>
    </row>
    <row r="184" spans="1:31" ht="17.25" thickBot="1" x14ac:dyDescent="0.35">
      <c r="A184" s="139">
        <v>42718</v>
      </c>
      <c r="B184" s="66"/>
      <c r="C184" s="73" t="str">
        <f>IF(OR(U180="",B183=""),"",Z184*U180)</f>
        <v/>
      </c>
      <c r="D184" s="73" t="str">
        <f>IF(OR(C184="",B184&lt;&gt;"",B185&lt;&gt;""),"",AC184*(U180-B188))</f>
        <v/>
      </c>
      <c r="E184" s="76" t="str">
        <f t="shared" si="206"/>
        <v/>
      </c>
      <c r="F184" s="75" t="str">
        <f t="shared" si="207"/>
        <v/>
      </c>
      <c r="G184" s="207"/>
      <c r="H184" s="76" t="str">
        <f t="shared" si="203"/>
        <v/>
      </c>
      <c r="I184" s="75" t="str">
        <f t="shared" si="204"/>
        <v/>
      </c>
      <c r="J184" s="67"/>
      <c r="K184" s="75" t="str">
        <f t="shared" si="205"/>
        <v/>
      </c>
      <c r="L184" s="67"/>
      <c r="M184" s="84" t="str">
        <f t="shared" si="208"/>
        <v/>
      </c>
      <c r="N184" s="67"/>
      <c r="O184" s="88" t="str">
        <f t="shared" si="209"/>
        <v/>
      </c>
      <c r="P184" s="67"/>
      <c r="Q184" s="92" t="str">
        <f>IF(OR(P184="",J184=""),"",P184/J184)</f>
        <v/>
      </c>
      <c r="R184" s="110"/>
      <c r="S184" s="276" t="s">
        <v>10</v>
      </c>
      <c r="T184" s="272"/>
      <c r="U184" s="68"/>
      <c r="V184" s="99"/>
      <c r="W184" s="145"/>
      <c r="X184" s="145"/>
      <c r="Y184" s="152" t="s">
        <v>54</v>
      </c>
      <c r="Z184" s="111">
        <v>0.1</v>
      </c>
      <c r="AA184" s="112">
        <f t="shared" si="211"/>
        <v>0.12048192771084337</v>
      </c>
      <c r="AB184" s="112">
        <f>AA184/$AB$31</f>
        <v>0.13698630136986303</v>
      </c>
      <c r="AC184" s="112">
        <f>AB184/$AC$31</f>
        <v>0.15873015873015875</v>
      </c>
      <c r="AD184" s="113"/>
      <c r="AE184" s="114"/>
    </row>
    <row r="185" spans="1:31" ht="17.25" thickBot="1" x14ac:dyDescent="0.35">
      <c r="A185" s="140">
        <v>42719</v>
      </c>
      <c r="B185" s="66"/>
      <c r="C185" s="73" t="str">
        <f>IF(OR(U180="",B184=""),"",Z185*U180)</f>
        <v/>
      </c>
      <c r="D185" s="73" t="str">
        <f>IF(OR(C185="",B185&lt;&gt;"",B186&lt;&gt;""),"",AD185*(U180-B188))</f>
        <v/>
      </c>
      <c r="E185" s="76" t="str">
        <f t="shared" si="206"/>
        <v/>
      </c>
      <c r="F185" s="75" t="str">
        <f t="shared" si="207"/>
        <v/>
      </c>
      <c r="G185" s="207"/>
      <c r="H185" s="76" t="str">
        <f t="shared" si="203"/>
        <v/>
      </c>
      <c r="I185" s="75" t="str">
        <f t="shared" si="204"/>
        <v/>
      </c>
      <c r="J185" s="67"/>
      <c r="K185" s="75" t="str">
        <f t="shared" si="205"/>
        <v/>
      </c>
      <c r="L185" s="67"/>
      <c r="M185" s="84" t="str">
        <f t="shared" si="208"/>
        <v/>
      </c>
      <c r="N185" s="67"/>
      <c r="O185" s="88" t="str">
        <f t="shared" si="209"/>
        <v/>
      </c>
      <c r="P185" s="67"/>
      <c r="Q185" s="92" t="str">
        <f>IF(OR(P185="",J185=""),"",P185/J185)</f>
        <v/>
      </c>
      <c r="R185" s="110"/>
      <c r="S185" s="277" t="s">
        <v>11</v>
      </c>
      <c r="T185" s="278"/>
      <c r="U185" s="115" t="str">
        <f>IF(OR(U183="",U184=""),"",U184-U183)</f>
        <v/>
      </c>
      <c r="V185" s="99"/>
      <c r="W185" s="145"/>
      <c r="X185" s="145"/>
      <c r="Y185" s="150" t="s">
        <v>55</v>
      </c>
      <c r="Z185" s="111">
        <v>0.17</v>
      </c>
      <c r="AA185" s="112">
        <f t="shared" si="211"/>
        <v>0.20481927710843373</v>
      </c>
      <c r="AB185" s="112">
        <f>AA185/$AB$31</f>
        <v>0.23287671232876714</v>
      </c>
      <c r="AC185" s="112">
        <f>AB185/$AC$31</f>
        <v>0.26984126984126988</v>
      </c>
      <c r="AD185" s="112">
        <f>AC185/$AD$31</f>
        <v>0.32075471698113212</v>
      </c>
      <c r="AE185" s="114"/>
    </row>
    <row r="186" spans="1:31" ht="17.25" thickBot="1" x14ac:dyDescent="0.35">
      <c r="A186" s="140">
        <v>42720</v>
      </c>
      <c r="B186" s="66"/>
      <c r="C186" s="73" t="str">
        <f>IF(OR(U180="",B185=""),"",Z186*U180)</f>
        <v/>
      </c>
      <c r="D186" s="73" t="str">
        <f>IF(OR(C186="",B186&lt;&gt;"",B187&lt;&gt;""),"",AE186*(U180-B188))</f>
        <v/>
      </c>
      <c r="E186" s="76" t="str">
        <f t="shared" si="206"/>
        <v/>
      </c>
      <c r="F186" s="75" t="str">
        <f t="shared" si="207"/>
        <v/>
      </c>
      <c r="G186" s="207"/>
      <c r="H186" s="76" t="str">
        <f t="shared" si="203"/>
        <v/>
      </c>
      <c r="I186" s="75" t="str">
        <f t="shared" si="204"/>
        <v/>
      </c>
      <c r="J186" s="67"/>
      <c r="K186" s="75" t="str">
        <f t="shared" si="205"/>
        <v/>
      </c>
      <c r="L186" s="67"/>
      <c r="M186" s="84" t="str">
        <f t="shared" si="208"/>
        <v/>
      </c>
      <c r="N186" s="67"/>
      <c r="O186" s="88" t="str">
        <f t="shared" si="209"/>
        <v/>
      </c>
      <c r="P186" s="67"/>
      <c r="Q186" s="92" t="str">
        <f t="shared" ref="Q186:Q187" si="212">IF(OR(P186="",J186=""),"",P186/J186)</f>
        <v/>
      </c>
      <c r="R186" s="110"/>
      <c r="S186" s="276" t="s">
        <v>12</v>
      </c>
      <c r="T186" s="272"/>
      <c r="U186" s="116" t="str">
        <f>IF(OR(U183="",U180=""),"",U183/U180)</f>
        <v/>
      </c>
      <c r="V186" s="99"/>
      <c r="W186" s="145"/>
      <c r="X186" s="145"/>
      <c r="Y186" s="151" t="s">
        <v>56</v>
      </c>
      <c r="Z186" s="111">
        <v>0.14000000000000001</v>
      </c>
      <c r="AA186" s="112">
        <f t="shared" si="211"/>
        <v>0.16867469879518071</v>
      </c>
      <c r="AB186" s="112">
        <f>AA186/$AB$31</f>
        <v>0.19178082191780821</v>
      </c>
      <c r="AC186" s="112">
        <f>AB186/$AC$31</f>
        <v>0.22222222222222221</v>
      </c>
      <c r="AD186" s="112">
        <f>AC186/$AD$31</f>
        <v>0.26415094339622641</v>
      </c>
      <c r="AE186" s="117">
        <f>AD186/$AE$31</f>
        <v>0.3888888888888889</v>
      </c>
    </row>
    <row r="187" spans="1:31" ht="17.25" thickBot="1" x14ac:dyDescent="0.35">
      <c r="A187" s="140">
        <v>42721</v>
      </c>
      <c r="B187" s="66"/>
      <c r="C187" s="73" t="str">
        <f>IF(OR(U180="",B186=""),"",Z187*U180)</f>
        <v/>
      </c>
      <c r="D187" s="214" t="str">
        <f>IF(OR(B186="",C187="",B187&lt;&gt;""),"",C187+(C188-B188))</f>
        <v/>
      </c>
      <c r="E187" s="78" t="str">
        <f>IF(OR(B187="",C187=""),"",B187/C187)</f>
        <v/>
      </c>
      <c r="F187" s="77" t="str">
        <f>IF(OR(B187="",C187=""),"",B187-C187)</f>
        <v/>
      </c>
      <c r="G187" s="207"/>
      <c r="H187" s="78" t="str">
        <f t="shared" si="203"/>
        <v/>
      </c>
      <c r="I187" s="77" t="str">
        <f>IF(OR(G187="",B187=""),"",B187-G187)</f>
        <v/>
      </c>
      <c r="J187" s="67"/>
      <c r="K187" s="77" t="str">
        <f t="shared" si="205"/>
        <v/>
      </c>
      <c r="L187" s="67"/>
      <c r="M187" s="85" t="str">
        <f t="shared" si="208"/>
        <v/>
      </c>
      <c r="N187" s="67"/>
      <c r="O187" s="89" t="str">
        <f t="shared" si="209"/>
        <v/>
      </c>
      <c r="P187" s="67"/>
      <c r="Q187" s="93" t="str">
        <f t="shared" si="212"/>
        <v/>
      </c>
      <c r="R187" s="110"/>
      <c r="S187" s="275" t="s">
        <v>13</v>
      </c>
      <c r="T187" s="264"/>
      <c r="U187" s="213" t="str">
        <f>IF(OR(U184="",B188=""),"",U184/B188)</f>
        <v/>
      </c>
      <c r="V187" s="99"/>
      <c r="W187" s="145"/>
      <c r="X187" s="145"/>
      <c r="Y187" s="152" t="s">
        <v>57</v>
      </c>
      <c r="Z187" s="111">
        <v>0.22</v>
      </c>
      <c r="AA187" s="112">
        <f t="shared" si="211"/>
        <v>0.26506024096385539</v>
      </c>
      <c r="AB187" s="112">
        <f>AA187/$AB$31</f>
        <v>0.30136986301369861</v>
      </c>
      <c r="AC187" s="112">
        <f>AB187/$AC$31</f>
        <v>0.34920634920634919</v>
      </c>
      <c r="AD187" s="112">
        <f>AC187/$AD$31</f>
        <v>0.41509433962264147</v>
      </c>
      <c r="AE187" s="117">
        <f>AD187/$AE$31</f>
        <v>0.61111111111111105</v>
      </c>
    </row>
    <row r="188" spans="1:31" ht="17.25" thickBot="1" x14ac:dyDescent="0.35">
      <c r="A188" s="141" t="s">
        <v>20</v>
      </c>
      <c r="B188" s="119" t="str">
        <f>IF(B181="","",SUM(B181:B187))</f>
        <v/>
      </c>
      <c r="C188" s="216" t="str">
        <f>IF(C181="","",SUMIF(B181:B187,"&lt;&gt;"&amp;"",C181:C187))</f>
        <v/>
      </c>
      <c r="D188" s="208"/>
      <c r="E188" s="79" t="str">
        <f>IFERROR(SUM(B181:B187)/SUMIF(B181:B187,"&lt;&gt;"&amp;"",C181:C187),"")</f>
        <v/>
      </c>
      <c r="F188" s="80" t="str">
        <f>IF(OR(C188="",B188=""),"",B188-C188)</f>
        <v/>
      </c>
      <c r="G188" s="82" t="str">
        <f>IF(G181="","",SUM(G181:G187))</f>
        <v/>
      </c>
      <c r="H188" s="79" t="str">
        <f>IFERROR(SUM(B181:B187)/SUMIF(B181:B187,"&lt;&gt;"&amp;"",G181:G187),"")</f>
        <v/>
      </c>
      <c r="I188" s="82" t="str">
        <f>IF(OR(G188="",B188=""),"",B188-G188)</f>
        <v/>
      </c>
      <c r="J188" s="120" t="str">
        <f>IF(J181="","",SUM(J181:J187))</f>
        <v/>
      </c>
      <c r="K188" s="82" t="str">
        <f t="shared" si="205"/>
        <v/>
      </c>
      <c r="L188" s="120" t="str">
        <f>IF(L181="","",SUM(L181:L187))</f>
        <v/>
      </c>
      <c r="M188" s="86" t="str">
        <f t="shared" si="208"/>
        <v/>
      </c>
      <c r="N188" s="120" t="str">
        <f>IF(N181="","",SUM(N181:N187))</f>
        <v/>
      </c>
      <c r="O188" s="90" t="str">
        <f>IF(OR(J188="",N188=""),"",J188/N188)</f>
        <v/>
      </c>
      <c r="P188" s="120" t="str">
        <f>IF(P181="","",SUM(P181:P187))</f>
        <v/>
      </c>
      <c r="Q188" s="211" t="str">
        <f>IF(OR(P188="",J188=""),"",P188/J188)</f>
        <v/>
      </c>
      <c r="R188" s="118"/>
      <c r="S188" s="263" t="s">
        <v>14</v>
      </c>
      <c r="T188" s="264"/>
      <c r="U188" s="69"/>
      <c r="V188" s="99"/>
      <c r="W188" s="145"/>
      <c r="X188" s="145"/>
      <c r="Y188" s="121"/>
      <c r="Z188" s="122">
        <f>SUM(Z181:Z187)</f>
        <v>1</v>
      </c>
      <c r="AA188" s="123">
        <f>SUM(Z182:Z187)</f>
        <v>0.83000000000000007</v>
      </c>
      <c r="AB188" s="123">
        <f>SUM(AA183:AA187)</f>
        <v>0.87951807228915657</v>
      </c>
      <c r="AC188" s="123">
        <f>SUM(AB184:AB187)</f>
        <v>0.86301369863013699</v>
      </c>
      <c r="AD188" s="123">
        <f>SUM(AC185:AC187)</f>
        <v>0.84126984126984128</v>
      </c>
      <c r="AE188" s="124">
        <f>SUM(AD186:AD187)</f>
        <v>0.67924528301886788</v>
      </c>
    </row>
    <row r="189" spans="1:31" ht="48" customHeight="1" thickBot="1" x14ac:dyDescent="0.3">
      <c r="A189" s="158" t="s">
        <v>84</v>
      </c>
      <c r="B189" s="144" t="s">
        <v>0</v>
      </c>
      <c r="C189" s="131" t="s">
        <v>1</v>
      </c>
      <c r="D189" s="133" t="s">
        <v>117</v>
      </c>
      <c r="E189" s="129" t="s">
        <v>62</v>
      </c>
      <c r="F189" s="131" t="s">
        <v>18</v>
      </c>
      <c r="G189" s="132" t="s">
        <v>16</v>
      </c>
      <c r="H189" s="129" t="s">
        <v>2</v>
      </c>
      <c r="I189" s="133" t="s">
        <v>15</v>
      </c>
      <c r="J189" s="134" t="s">
        <v>19</v>
      </c>
      <c r="K189" s="132" t="s">
        <v>3</v>
      </c>
      <c r="L189" s="135" t="s">
        <v>5</v>
      </c>
      <c r="M189" s="134" t="s">
        <v>4</v>
      </c>
      <c r="N189" s="134" t="s">
        <v>6</v>
      </c>
      <c r="O189" s="136" t="s">
        <v>7</v>
      </c>
      <c r="P189" s="137" t="s">
        <v>17</v>
      </c>
      <c r="Q189" s="209" t="s">
        <v>8</v>
      </c>
      <c r="R189" s="106"/>
      <c r="S189" s="265" t="s">
        <v>116</v>
      </c>
      <c r="T189" s="266"/>
      <c r="U189" s="215"/>
      <c r="V189" s="99"/>
      <c r="W189" s="145"/>
      <c r="X189" s="145"/>
      <c r="Y189" s="146" t="s">
        <v>58</v>
      </c>
      <c r="Z189" s="147" t="s">
        <v>51</v>
      </c>
      <c r="AA189" s="148" t="s">
        <v>52</v>
      </c>
      <c r="AB189" s="147" t="s">
        <v>53</v>
      </c>
      <c r="AC189" s="148" t="s">
        <v>54</v>
      </c>
      <c r="AD189" s="147" t="s">
        <v>55</v>
      </c>
      <c r="AE189" s="149" t="s">
        <v>56</v>
      </c>
    </row>
    <row r="190" spans="1:31" ht="17.25" thickBot="1" x14ac:dyDescent="0.35">
      <c r="A190" s="138">
        <v>42722</v>
      </c>
      <c r="B190" s="66"/>
      <c r="C190" s="73" t="str">
        <f>IF(U189="","",Z190*U189)</f>
        <v/>
      </c>
      <c r="D190" s="73"/>
      <c r="E190" s="74" t="str">
        <f>IF(OR(B190="",C190=""),"",B190/C190)</f>
        <v/>
      </c>
      <c r="F190" s="73" t="str">
        <f>IF(OR(B190="",C190=""),"",B190-C190)</f>
        <v/>
      </c>
      <c r="G190" s="207"/>
      <c r="H190" s="74" t="str">
        <f t="shared" ref="H190:H196" si="213">IF(OR(B190="",G190=""),"",B190/G190)</f>
        <v/>
      </c>
      <c r="I190" s="73" t="str">
        <f t="shared" ref="I190:I195" si="214">IF(OR(G190="",B190=""),"",B190-G190)</f>
        <v/>
      </c>
      <c r="J190" s="67"/>
      <c r="K190" s="73" t="str">
        <f t="shared" ref="K190:K197" si="215">IF(OR(B190="",J190=""),"",B190/J190)</f>
        <v/>
      </c>
      <c r="L190" s="67"/>
      <c r="M190" s="83" t="str">
        <f>IF(OR(L190="",J190=""),"",L190/J190)</f>
        <v/>
      </c>
      <c r="N190" s="67"/>
      <c r="O190" s="87" t="str">
        <f>IF(OR(J190="",N190=""),"",J190/N190)</f>
        <v/>
      </c>
      <c r="P190" s="67"/>
      <c r="Q190" s="91" t="str">
        <f>IF(OR(P190="",J190=""),"",P190/J190)</f>
        <v/>
      </c>
      <c r="R190" s="110"/>
      <c r="S190" s="279"/>
      <c r="T190" s="279"/>
      <c r="U190" s="280"/>
      <c r="V190" s="99"/>
      <c r="W190" s="145"/>
      <c r="X190" s="145"/>
      <c r="Y190" s="150" t="s">
        <v>51</v>
      </c>
      <c r="Z190" s="107">
        <v>0.17</v>
      </c>
      <c r="AA190" s="108"/>
      <c r="AB190" s="108"/>
      <c r="AC190" s="108"/>
      <c r="AD190" s="108"/>
      <c r="AE190" s="109"/>
    </row>
    <row r="191" spans="1:31" ht="17.25" thickBot="1" x14ac:dyDescent="0.35">
      <c r="A191" s="138">
        <v>42723</v>
      </c>
      <c r="B191" s="66"/>
      <c r="C191" s="73" t="str">
        <f>IF(OR(U189="",B190=""),"",Z191*U189)</f>
        <v/>
      </c>
      <c r="D191" s="73" t="str">
        <f>IF(OR(C191="",B191&lt;&gt;"",B192&lt;&gt;""),"",AA191*(U189-B197))</f>
        <v/>
      </c>
      <c r="E191" s="76" t="str">
        <f t="shared" ref="E191:E195" si="216">IF(OR(B191="",C191=""),"",B191/C191)</f>
        <v/>
      </c>
      <c r="F191" s="75" t="str">
        <f t="shared" ref="F191:F195" si="217">IF(OR(B191="",C191=""),"",B191-C191)</f>
        <v/>
      </c>
      <c r="G191" s="207"/>
      <c r="H191" s="76" t="str">
        <f t="shared" si="213"/>
        <v/>
      </c>
      <c r="I191" s="75" t="str">
        <f t="shared" si="214"/>
        <v/>
      </c>
      <c r="J191" s="67"/>
      <c r="K191" s="75" t="str">
        <f t="shared" si="215"/>
        <v/>
      </c>
      <c r="L191" s="67"/>
      <c r="M191" s="84" t="str">
        <f t="shared" ref="M191:M197" si="218">IF(OR(L191="",J191=""),"",L191/J191)</f>
        <v/>
      </c>
      <c r="N191" s="67"/>
      <c r="O191" s="88" t="str">
        <f t="shared" ref="O191:O196" si="219">IF(OR(J191="",N191=""),"",J191/N191)</f>
        <v/>
      </c>
      <c r="P191" s="67"/>
      <c r="Q191" s="92" t="str">
        <f t="shared" ref="Q191:Q192" si="220">IF(OR(P191="",J191=""),"",P191/J191)</f>
        <v/>
      </c>
      <c r="R191" s="110"/>
      <c r="S191" s="267" t="s">
        <v>9</v>
      </c>
      <c r="T191" s="267"/>
      <c r="U191" s="268"/>
      <c r="V191" s="99"/>
      <c r="W191" s="145"/>
      <c r="X191" s="145"/>
      <c r="Y191" s="150" t="s">
        <v>52</v>
      </c>
      <c r="Z191" s="111">
        <v>0.1</v>
      </c>
      <c r="AA191" s="112">
        <f t="shared" ref="AA191:AA196" si="221">Z191/$AA$31</f>
        <v>0.12048192771084337</v>
      </c>
      <c r="AB191" s="113"/>
      <c r="AC191" s="113"/>
      <c r="AD191" s="113"/>
      <c r="AE191" s="114"/>
    </row>
    <row r="192" spans="1:31" ht="17.25" thickBot="1" x14ac:dyDescent="0.35">
      <c r="A192" s="138">
        <v>42724</v>
      </c>
      <c r="B192" s="66"/>
      <c r="C192" s="73" t="str">
        <f>IF(OR(U189="",B191=""),"",Z192*U189)</f>
        <v/>
      </c>
      <c r="D192" s="73" t="str">
        <f>IF(OR(C192="",B192&lt;&gt;"",B193&lt;&gt;""),"",AB192*(U189-B197))</f>
        <v/>
      </c>
      <c r="E192" s="76" t="str">
        <f t="shared" si="216"/>
        <v/>
      </c>
      <c r="F192" s="75" t="str">
        <f t="shared" si="217"/>
        <v/>
      </c>
      <c r="G192" s="207"/>
      <c r="H192" s="76" t="str">
        <f t="shared" si="213"/>
        <v/>
      </c>
      <c r="I192" s="75" t="str">
        <f t="shared" si="214"/>
        <v/>
      </c>
      <c r="J192" s="67"/>
      <c r="K192" s="75" t="str">
        <f t="shared" si="215"/>
        <v/>
      </c>
      <c r="L192" s="67"/>
      <c r="M192" s="84" t="str">
        <f t="shared" si="218"/>
        <v/>
      </c>
      <c r="N192" s="67"/>
      <c r="O192" s="88" t="str">
        <f t="shared" si="219"/>
        <v/>
      </c>
      <c r="P192" s="67"/>
      <c r="Q192" s="92" t="str">
        <f t="shared" si="220"/>
        <v/>
      </c>
      <c r="R192" s="110"/>
      <c r="S192" s="276" t="s">
        <v>1</v>
      </c>
      <c r="T192" s="272"/>
      <c r="U192" s="68"/>
      <c r="V192" s="99"/>
      <c r="W192" s="145"/>
      <c r="X192" s="145"/>
      <c r="Y192" s="151" t="s">
        <v>53</v>
      </c>
      <c r="Z192" s="111">
        <v>0.1</v>
      </c>
      <c r="AA192" s="112">
        <f t="shared" si="221"/>
        <v>0.12048192771084337</v>
      </c>
      <c r="AB192" s="112">
        <f>AA192/$AB$31</f>
        <v>0.13698630136986303</v>
      </c>
      <c r="AC192" s="113"/>
      <c r="AD192" s="113"/>
      <c r="AE192" s="114"/>
    </row>
    <row r="193" spans="1:31" ht="17.25" thickBot="1" x14ac:dyDescent="0.35">
      <c r="A193" s="139">
        <v>42725</v>
      </c>
      <c r="B193" s="66"/>
      <c r="C193" s="73" t="str">
        <f>IF(OR(U189="",B192=""),"",Z193*U189)</f>
        <v/>
      </c>
      <c r="D193" s="73" t="str">
        <f>IF(OR(C193="",B193&lt;&gt;"",B194&lt;&gt;""),"",AC193*(U189-B197))</f>
        <v/>
      </c>
      <c r="E193" s="76" t="str">
        <f t="shared" si="216"/>
        <v/>
      </c>
      <c r="F193" s="75" t="str">
        <f t="shared" si="217"/>
        <v/>
      </c>
      <c r="G193" s="207"/>
      <c r="H193" s="76" t="str">
        <f t="shared" si="213"/>
        <v/>
      </c>
      <c r="I193" s="75" t="str">
        <f t="shared" si="214"/>
        <v/>
      </c>
      <c r="J193" s="67"/>
      <c r="K193" s="75" t="str">
        <f t="shared" si="215"/>
        <v/>
      </c>
      <c r="L193" s="67"/>
      <c r="M193" s="84" t="str">
        <f t="shared" si="218"/>
        <v/>
      </c>
      <c r="N193" s="67"/>
      <c r="O193" s="88" t="str">
        <f t="shared" si="219"/>
        <v/>
      </c>
      <c r="P193" s="67"/>
      <c r="Q193" s="92" t="str">
        <f>IF(OR(P193="",J193=""),"",P193/J193)</f>
        <v/>
      </c>
      <c r="R193" s="110"/>
      <c r="S193" s="276" t="s">
        <v>10</v>
      </c>
      <c r="T193" s="272"/>
      <c r="U193" s="68"/>
      <c r="V193" s="99"/>
      <c r="W193" s="145"/>
      <c r="X193" s="145"/>
      <c r="Y193" s="152" t="s">
        <v>54</v>
      </c>
      <c r="Z193" s="111">
        <v>0.1</v>
      </c>
      <c r="AA193" s="112">
        <f t="shared" si="221"/>
        <v>0.12048192771084337</v>
      </c>
      <c r="AB193" s="112">
        <f>AA193/$AB$31</f>
        <v>0.13698630136986303</v>
      </c>
      <c r="AC193" s="112">
        <f>AB193/$AC$31</f>
        <v>0.15873015873015875</v>
      </c>
      <c r="AD193" s="113"/>
      <c r="AE193" s="114"/>
    </row>
    <row r="194" spans="1:31" ht="17.25" thickBot="1" x14ac:dyDescent="0.35">
      <c r="A194" s="140">
        <v>42726</v>
      </c>
      <c r="B194" s="66"/>
      <c r="C194" s="73" t="str">
        <f>IF(OR(U189="",B193=""),"",Z194*U189)</f>
        <v/>
      </c>
      <c r="D194" s="73" t="str">
        <f>IF(OR(C194="",B194&lt;&gt;"",B195&lt;&gt;""),"",AD194*(U189-B197))</f>
        <v/>
      </c>
      <c r="E194" s="76" t="str">
        <f t="shared" si="216"/>
        <v/>
      </c>
      <c r="F194" s="75" t="str">
        <f t="shared" si="217"/>
        <v/>
      </c>
      <c r="G194" s="207"/>
      <c r="H194" s="76" t="str">
        <f t="shared" si="213"/>
        <v/>
      </c>
      <c r="I194" s="75" t="str">
        <f t="shared" si="214"/>
        <v/>
      </c>
      <c r="J194" s="67"/>
      <c r="K194" s="75" t="str">
        <f t="shared" si="215"/>
        <v/>
      </c>
      <c r="L194" s="67"/>
      <c r="M194" s="84" t="str">
        <f t="shared" si="218"/>
        <v/>
      </c>
      <c r="N194" s="67"/>
      <c r="O194" s="88" t="str">
        <f t="shared" si="219"/>
        <v/>
      </c>
      <c r="P194" s="67"/>
      <c r="Q194" s="92" t="str">
        <f>IF(OR(P194="",J194=""),"",P194/J194)</f>
        <v/>
      </c>
      <c r="R194" s="110"/>
      <c r="S194" s="277" t="s">
        <v>11</v>
      </c>
      <c r="T194" s="278"/>
      <c r="U194" s="115" t="str">
        <f>IF(OR(U192="",U193=""),"",U193-U192)</f>
        <v/>
      </c>
      <c r="V194" s="99"/>
      <c r="W194" s="145"/>
      <c r="X194" s="145"/>
      <c r="Y194" s="150" t="s">
        <v>55</v>
      </c>
      <c r="Z194" s="111">
        <v>0.17</v>
      </c>
      <c r="AA194" s="112">
        <f t="shared" si="221"/>
        <v>0.20481927710843373</v>
      </c>
      <c r="AB194" s="112">
        <f>AA194/$AB$31</f>
        <v>0.23287671232876714</v>
      </c>
      <c r="AC194" s="112">
        <f>AB194/$AC$31</f>
        <v>0.26984126984126988</v>
      </c>
      <c r="AD194" s="112">
        <f>AC194/$AD$31</f>
        <v>0.32075471698113212</v>
      </c>
      <c r="AE194" s="114"/>
    </row>
    <row r="195" spans="1:31" ht="17.25" thickBot="1" x14ac:dyDescent="0.35">
      <c r="A195" s="140">
        <v>42727</v>
      </c>
      <c r="B195" s="66"/>
      <c r="C195" s="73" t="str">
        <f>IF(OR(U189="",B194=""),"",Z195*U189)</f>
        <v/>
      </c>
      <c r="D195" s="73" t="str">
        <f>IF(OR(C195="",B195&lt;&gt;"",B196&lt;&gt;""),"",AE195*(U189-B197))</f>
        <v/>
      </c>
      <c r="E195" s="76" t="str">
        <f t="shared" si="216"/>
        <v/>
      </c>
      <c r="F195" s="75" t="str">
        <f t="shared" si="217"/>
        <v/>
      </c>
      <c r="G195" s="207"/>
      <c r="H195" s="76" t="str">
        <f t="shared" si="213"/>
        <v/>
      </c>
      <c r="I195" s="75" t="str">
        <f t="shared" si="214"/>
        <v/>
      </c>
      <c r="J195" s="67"/>
      <c r="K195" s="75" t="str">
        <f t="shared" si="215"/>
        <v/>
      </c>
      <c r="L195" s="67"/>
      <c r="M195" s="84" t="str">
        <f t="shared" si="218"/>
        <v/>
      </c>
      <c r="N195" s="67"/>
      <c r="O195" s="88" t="str">
        <f t="shared" si="219"/>
        <v/>
      </c>
      <c r="P195" s="67"/>
      <c r="Q195" s="92" t="str">
        <f t="shared" ref="Q195:Q196" si="222">IF(OR(P195="",J195=""),"",P195/J195)</f>
        <v/>
      </c>
      <c r="R195" s="110"/>
      <c r="S195" s="276" t="s">
        <v>12</v>
      </c>
      <c r="T195" s="272"/>
      <c r="U195" s="116" t="str">
        <f>IF(OR(U192="",U189=""),"",U192/U189)</f>
        <v/>
      </c>
      <c r="V195" s="99"/>
      <c r="W195" s="145"/>
      <c r="X195" s="145"/>
      <c r="Y195" s="151" t="s">
        <v>56</v>
      </c>
      <c r="Z195" s="111">
        <v>0.14000000000000001</v>
      </c>
      <c r="AA195" s="112">
        <f t="shared" si="221"/>
        <v>0.16867469879518071</v>
      </c>
      <c r="AB195" s="112">
        <f>AA195/$AB$31</f>
        <v>0.19178082191780821</v>
      </c>
      <c r="AC195" s="112">
        <f>AB195/$AC$31</f>
        <v>0.22222222222222221</v>
      </c>
      <c r="AD195" s="112">
        <f>AC195/$AD$31</f>
        <v>0.26415094339622641</v>
      </c>
      <c r="AE195" s="117">
        <f>AD195/$AE$31</f>
        <v>0.3888888888888889</v>
      </c>
    </row>
    <row r="196" spans="1:31" ht="17.25" thickBot="1" x14ac:dyDescent="0.35">
      <c r="A196" s="140">
        <v>42728</v>
      </c>
      <c r="B196" s="66"/>
      <c r="C196" s="73" t="str">
        <f>IF(OR(U189="",B195=""),"",Z196*U189)</f>
        <v/>
      </c>
      <c r="D196" s="214" t="str">
        <f>IF(OR(B195="",C196="",B196&lt;&gt;""),"",C196+(C197-B197))</f>
        <v/>
      </c>
      <c r="E196" s="78" t="str">
        <f>IF(OR(B196="",C196=""),"",B196/C196)</f>
        <v/>
      </c>
      <c r="F196" s="77" t="str">
        <f>IF(OR(B196="",C196=""),"",B196-C196)</f>
        <v/>
      </c>
      <c r="G196" s="207"/>
      <c r="H196" s="78" t="str">
        <f t="shared" si="213"/>
        <v/>
      </c>
      <c r="I196" s="77" t="str">
        <f>IF(OR(G196="",B196=""),"",B196-G196)</f>
        <v/>
      </c>
      <c r="J196" s="67"/>
      <c r="K196" s="77" t="str">
        <f t="shared" si="215"/>
        <v/>
      </c>
      <c r="L196" s="67"/>
      <c r="M196" s="85" t="str">
        <f t="shared" si="218"/>
        <v/>
      </c>
      <c r="N196" s="67"/>
      <c r="O196" s="89" t="str">
        <f t="shared" si="219"/>
        <v/>
      </c>
      <c r="P196" s="67"/>
      <c r="Q196" s="93" t="str">
        <f t="shared" si="222"/>
        <v/>
      </c>
      <c r="R196" s="110"/>
      <c r="S196" s="275" t="s">
        <v>13</v>
      </c>
      <c r="T196" s="264"/>
      <c r="U196" s="213" t="str">
        <f>IF(OR(U193="",B197=""),"",U193/B197)</f>
        <v/>
      </c>
      <c r="V196" s="99"/>
      <c r="W196" s="145"/>
      <c r="X196" s="145"/>
      <c r="Y196" s="152" t="s">
        <v>57</v>
      </c>
      <c r="Z196" s="111">
        <v>0.22</v>
      </c>
      <c r="AA196" s="112">
        <f t="shared" si="221"/>
        <v>0.26506024096385539</v>
      </c>
      <c r="AB196" s="112">
        <f>AA196/$AB$31</f>
        <v>0.30136986301369861</v>
      </c>
      <c r="AC196" s="112">
        <f>AB196/$AC$31</f>
        <v>0.34920634920634919</v>
      </c>
      <c r="AD196" s="112">
        <f>AC196/$AD$31</f>
        <v>0.41509433962264147</v>
      </c>
      <c r="AE196" s="117">
        <f>AD196/$AE$31</f>
        <v>0.61111111111111105</v>
      </c>
    </row>
    <row r="197" spans="1:31" ht="17.25" thickBot="1" x14ac:dyDescent="0.35">
      <c r="A197" s="141" t="s">
        <v>20</v>
      </c>
      <c r="B197" s="119" t="str">
        <f>IF(B190="","",SUM(B190:B196))</f>
        <v/>
      </c>
      <c r="C197" s="216" t="str">
        <f>IF(C190="","",SUMIF(B190:B196,"&lt;&gt;"&amp;"",C190:C196))</f>
        <v/>
      </c>
      <c r="D197" s="208"/>
      <c r="E197" s="79" t="str">
        <f>IFERROR(SUM(B190:B196)/SUMIF(B190:B196,"&lt;&gt;"&amp;"",C190:C196),"")</f>
        <v/>
      </c>
      <c r="F197" s="80" t="str">
        <f>IF(OR(C197="",B197=""),"",B197-C197)</f>
        <v/>
      </c>
      <c r="G197" s="82" t="str">
        <f>IF(G190="","",SUM(G190:G196))</f>
        <v/>
      </c>
      <c r="H197" s="79" t="str">
        <f>IFERROR(SUM(B190:B196)/SUMIF(B190:B196,"&lt;&gt;"&amp;"",G190:G196),"")</f>
        <v/>
      </c>
      <c r="I197" s="82" t="str">
        <f>IF(OR(G197="",B197=""),"",B197-G197)</f>
        <v/>
      </c>
      <c r="J197" s="120" t="str">
        <f>IF(J190="","",SUM(J190:J196))</f>
        <v/>
      </c>
      <c r="K197" s="82" t="str">
        <f t="shared" si="215"/>
        <v/>
      </c>
      <c r="L197" s="120" t="str">
        <f>IF(L190="","",SUM(L190:L196))</f>
        <v/>
      </c>
      <c r="M197" s="86" t="str">
        <f t="shared" si="218"/>
        <v/>
      </c>
      <c r="N197" s="120" t="str">
        <f>IF(N190="","",SUM(N190:N196))</f>
        <v/>
      </c>
      <c r="O197" s="90" t="str">
        <f>IF(OR(J197="",N197=""),"",J197/N197)</f>
        <v/>
      </c>
      <c r="P197" s="120" t="str">
        <f>IF(P190="","",SUM(P190:P196))</f>
        <v/>
      </c>
      <c r="Q197" s="211" t="str">
        <f>IF(OR(P197="",J197=""),"",P197/J197)</f>
        <v/>
      </c>
      <c r="R197" s="118"/>
      <c r="S197" s="263" t="s">
        <v>14</v>
      </c>
      <c r="T197" s="264"/>
      <c r="U197" s="69"/>
      <c r="V197" s="99"/>
      <c r="W197" s="145"/>
      <c r="X197" s="145"/>
      <c r="Y197" s="121"/>
      <c r="Z197" s="122">
        <f>SUM(Z190:Z196)</f>
        <v>1</v>
      </c>
      <c r="AA197" s="123">
        <f>SUM(Z191:Z196)</f>
        <v>0.83000000000000007</v>
      </c>
      <c r="AB197" s="123">
        <f>SUM(AA192:AA196)</f>
        <v>0.87951807228915657</v>
      </c>
      <c r="AC197" s="123">
        <f>SUM(AB193:AB196)</f>
        <v>0.86301369863013699</v>
      </c>
      <c r="AD197" s="123">
        <f>SUM(AC194:AC196)</f>
        <v>0.84126984126984128</v>
      </c>
      <c r="AE197" s="124">
        <f>SUM(AD195:AD196)</f>
        <v>0.67924528301886788</v>
      </c>
    </row>
    <row r="198" spans="1:31" ht="48" customHeight="1" thickBot="1" x14ac:dyDescent="0.3">
      <c r="A198" s="158" t="s">
        <v>85</v>
      </c>
      <c r="B198" s="144" t="s">
        <v>0</v>
      </c>
      <c r="C198" s="131" t="s">
        <v>1</v>
      </c>
      <c r="D198" s="133" t="s">
        <v>117</v>
      </c>
      <c r="E198" s="129" t="s">
        <v>62</v>
      </c>
      <c r="F198" s="131" t="s">
        <v>18</v>
      </c>
      <c r="G198" s="132" t="s">
        <v>16</v>
      </c>
      <c r="H198" s="129" t="s">
        <v>2</v>
      </c>
      <c r="I198" s="133" t="s">
        <v>15</v>
      </c>
      <c r="J198" s="134" t="s">
        <v>19</v>
      </c>
      <c r="K198" s="132" t="s">
        <v>3</v>
      </c>
      <c r="L198" s="135" t="s">
        <v>5</v>
      </c>
      <c r="M198" s="134" t="s">
        <v>4</v>
      </c>
      <c r="N198" s="134" t="s">
        <v>6</v>
      </c>
      <c r="O198" s="136" t="s">
        <v>7</v>
      </c>
      <c r="P198" s="137" t="s">
        <v>17</v>
      </c>
      <c r="Q198" s="209" t="s">
        <v>8</v>
      </c>
      <c r="R198" s="106"/>
      <c r="S198" s="265" t="s">
        <v>116</v>
      </c>
      <c r="T198" s="266"/>
      <c r="U198" s="215"/>
      <c r="V198" s="99"/>
      <c r="W198" s="145"/>
      <c r="X198" s="145"/>
      <c r="Y198" s="146" t="s">
        <v>58</v>
      </c>
      <c r="Z198" s="147" t="s">
        <v>51</v>
      </c>
      <c r="AA198" s="148" t="s">
        <v>52</v>
      </c>
      <c r="AB198" s="147" t="s">
        <v>53</v>
      </c>
      <c r="AC198" s="148" t="s">
        <v>54</v>
      </c>
      <c r="AD198" s="147" t="s">
        <v>55</v>
      </c>
      <c r="AE198" s="149" t="s">
        <v>56</v>
      </c>
    </row>
    <row r="199" spans="1:31" ht="17.25" thickBot="1" x14ac:dyDescent="0.35">
      <c r="A199" s="138">
        <v>42729</v>
      </c>
      <c r="B199" s="66"/>
      <c r="C199" s="73" t="str">
        <f>IF(U198="","",Z199*U198)</f>
        <v/>
      </c>
      <c r="D199" s="73"/>
      <c r="E199" s="74" t="str">
        <f>IF(OR(B199="",C199=""),"",B199/C199)</f>
        <v/>
      </c>
      <c r="F199" s="73" t="str">
        <f>IF(OR(B199="",C199=""),"",B199-C199)</f>
        <v/>
      </c>
      <c r="G199" s="207"/>
      <c r="H199" s="74" t="str">
        <f t="shared" ref="H199:H205" si="223">IF(OR(B199="",G199=""),"",B199/G199)</f>
        <v/>
      </c>
      <c r="I199" s="73" t="str">
        <f t="shared" ref="I199:I204" si="224">IF(OR(G199="",B199=""),"",B199-G199)</f>
        <v/>
      </c>
      <c r="J199" s="67"/>
      <c r="K199" s="73" t="str">
        <f t="shared" ref="K199:K206" si="225">IF(OR(B199="",J199=""),"",B199/J199)</f>
        <v/>
      </c>
      <c r="L199" s="67"/>
      <c r="M199" s="83" t="str">
        <f>IF(OR(L199="",J199=""),"",L199/J199)</f>
        <v/>
      </c>
      <c r="N199" s="67"/>
      <c r="O199" s="87" t="str">
        <f>IF(OR(J199="",N199=""),"",J199/N199)</f>
        <v/>
      </c>
      <c r="P199" s="67"/>
      <c r="Q199" s="91" t="str">
        <f>IF(OR(P199="",J199=""),"",P199/J199)</f>
        <v/>
      </c>
      <c r="R199" s="110"/>
      <c r="S199" s="279"/>
      <c r="T199" s="279"/>
      <c r="U199" s="280"/>
      <c r="V199" s="99"/>
      <c r="W199" s="145"/>
      <c r="X199" s="145"/>
      <c r="Y199" s="150" t="s">
        <v>51</v>
      </c>
      <c r="Z199" s="107">
        <v>0.17</v>
      </c>
      <c r="AA199" s="108"/>
      <c r="AB199" s="108"/>
      <c r="AC199" s="108"/>
      <c r="AD199" s="108"/>
      <c r="AE199" s="109"/>
    </row>
    <row r="200" spans="1:31" ht="17.25" thickBot="1" x14ac:dyDescent="0.35">
      <c r="A200" s="138">
        <v>42730</v>
      </c>
      <c r="B200" s="66"/>
      <c r="C200" s="73" t="str">
        <f>IF(OR(U198="",B199=""),"",Z200*U198)</f>
        <v/>
      </c>
      <c r="D200" s="73" t="str">
        <f>IF(OR(C200="",B200&lt;&gt;"",B201&lt;&gt;""),"",AA200*(U198-B206))</f>
        <v/>
      </c>
      <c r="E200" s="76" t="str">
        <f t="shared" ref="E200:E204" si="226">IF(OR(B200="",C200=""),"",B200/C200)</f>
        <v/>
      </c>
      <c r="F200" s="75" t="str">
        <f t="shared" ref="F200:F204" si="227">IF(OR(B200="",C200=""),"",B200-C200)</f>
        <v/>
      </c>
      <c r="G200" s="207"/>
      <c r="H200" s="76" t="str">
        <f t="shared" si="223"/>
        <v/>
      </c>
      <c r="I200" s="75" t="str">
        <f t="shared" si="224"/>
        <v/>
      </c>
      <c r="J200" s="67"/>
      <c r="K200" s="75" t="str">
        <f t="shared" si="225"/>
        <v/>
      </c>
      <c r="L200" s="67"/>
      <c r="M200" s="84" t="str">
        <f t="shared" ref="M200:M206" si="228">IF(OR(L200="",J200=""),"",L200/J200)</f>
        <v/>
      </c>
      <c r="N200" s="67"/>
      <c r="O200" s="88" t="str">
        <f t="shared" ref="O200:O205" si="229">IF(OR(J200="",N200=""),"",J200/N200)</f>
        <v/>
      </c>
      <c r="P200" s="67"/>
      <c r="Q200" s="92" t="str">
        <f t="shared" ref="Q200:Q201" si="230">IF(OR(P200="",J200=""),"",P200/J200)</f>
        <v/>
      </c>
      <c r="R200" s="110"/>
      <c r="S200" s="267" t="s">
        <v>9</v>
      </c>
      <c r="T200" s="267"/>
      <c r="U200" s="268"/>
      <c r="V200" s="99"/>
      <c r="W200" s="145"/>
      <c r="X200" s="145"/>
      <c r="Y200" s="150" t="s">
        <v>52</v>
      </c>
      <c r="Z200" s="111">
        <v>0.1</v>
      </c>
      <c r="AA200" s="112">
        <f t="shared" ref="AA200:AA205" si="231">Z200/$AA$31</f>
        <v>0.12048192771084337</v>
      </c>
      <c r="AB200" s="113"/>
      <c r="AC200" s="113"/>
      <c r="AD200" s="113"/>
      <c r="AE200" s="114"/>
    </row>
    <row r="201" spans="1:31" ht="17.25" thickBot="1" x14ac:dyDescent="0.35">
      <c r="A201" s="138">
        <v>42731</v>
      </c>
      <c r="B201" s="66"/>
      <c r="C201" s="73" t="str">
        <f>IF(OR(U198="",B200=""),"",Z201*U198)</f>
        <v/>
      </c>
      <c r="D201" s="73" t="str">
        <f>IF(OR(C201="",B201&lt;&gt;"",B202&lt;&gt;""),"",AB201*(U198-B206))</f>
        <v/>
      </c>
      <c r="E201" s="76" t="str">
        <f t="shared" si="226"/>
        <v/>
      </c>
      <c r="F201" s="75" t="str">
        <f t="shared" si="227"/>
        <v/>
      </c>
      <c r="G201" s="207"/>
      <c r="H201" s="76" t="str">
        <f t="shared" si="223"/>
        <v/>
      </c>
      <c r="I201" s="75" t="str">
        <f t="shared" si="224"/>
        <v/>
      </c>
      <c r="J201" s="67"/>
      <c r="K201" s="75" t="str">
        <f t="shared" si="225"/>
        <v/>
      </c>
      <c r="L201" s="67"/>
      <c r="M201" s="84" t="str">
        <f t="shared" si="228"/>
        <v/>
      </c>
      <c r="N201" s="67"/>
      <c r="O201" s="88" t="str">
        <f t="shared" si="229"/>
        <v/>
      </c>
      <c r="P201" s="67"/>
      <c r="Q201" s="92" t="str">
        <f t="shared" si="230"/>
        <v/>
      </c>
      <c r="R201" s="110"/>
      <c r="S201" s="276" t="s">
        <v>1</v>
      </c>
      <c r="T201" s="272"/>
      <c r="U201" s="68"/>
      <c r="V201" s="99"/>
      <c r="W201" s="145"/>
      <c r="X201" s="145"/>
      <c r="Y201" s="151" t="s">
        <v>53</v>
      </c>
      <c r="Z201" s="111">
        <v>0.1</v>
      </c>
      <c r="AA201" s="112">
        <f t="shared" si="231"/>
        <v>0.12048192771084337</v>
      </c>
      <c r="AB201" s="112">
        <f>AA201/$AB$31</f>
        <v>0.13698630136986303</v>
      </c>
      <c r="AC201" s="113"/>
      <c r="AD201" s="113"/>
      <c r="AE201" s="114"/>
    </row>
    <row r="202" spans="1:31" ht="17.25" thickBot="1" x14ac:dyDescent="0.35">
      <c r="A202" s="139">
        <v>42732</v>
      </c>
      <c r="B202" s="66"/>
      <c r="C202" s="73" t="str">
        <f>IF(OR(U198="",B201=""),"",Z202*U198)</f>
        <v/>
      </c>
      <c r="D202" s="73" t="str">
        <f>IF(OR(C202="",B202&lt;&gt;"",B203&lt;&gt;""),"",AC202*(U198-B206))</f>
        <v/>
      </c>
      <c r="E202" s="76" t="str">
        <f t="shared" si="226"/>
        <v/>
      </c>
      <c r="F202" s="75" t="str">
        <f t="shared" si="227"/>
        <v/>
      </c>
      <c r="G202" s="207"/>
      <c r="H202" s="76" t="str">
        <f t="shared" si="223"/>
        <v/>
      </c>
      <c r="I202" s="75" t="str">
        <f t="shared" si="224"/>
        <v/>
      </c>
      <c r="J202" s="67"/>
      <c r="K202" s="75" t="str">
        <f t="shared" si="225"/>
        <v/>
      </c>
      <c r="L202" s="67"/>
      <c r="M202" s="84" t="str">
        <f t="shared" si="228"/>
        <v/>
      </c>
      <c r="N202" s="67"/>
      <c r="O202" s="88" t="str">
        <f t="shared" si="229"/>
        <v/>
      </c>
      <c r="P202" s="67"/>
      <c r="Q202" s="92" t="str">
        <f>IF(OR(P202="",J202=""),"",P202/J202)</f>
        <v/>
      </c>
      <c r="R202" s="110"/>
      <c r="S202" s="276" t="s">
        <v>10</v>
      </c>
      <c r="T202" s="272"/>
      <c r="U202" s="68"/>
      <c r="V202" s="99"/>
      <c r="W202" s="145"/>
      <c r="X202" s="145"/>
      <c r="Y202" s="152" t="s">
        <v>54</v>
      </c>
      <c r="Z202" s="111">
        <v>0.1</v>
      </c>
      <c r="AA202" s="112">
        <f t="shared" si="231"/>
        <v>0.12048192771084337</v>
      </c>
      <c r="AB202" s="112">
        <f>AA202/$AB$31</f>
        <v>0.13698630136986303</v>
      </c>
      <c r="AC202" s="112">
        <f>AB202/$AC$31</f>
        <v>0.15873015873015875</v>
      </c>
      <c r="AD202" s="113"/>
      <c r="AE202" s="114"/>
    </row>
    <row r="203" spans="1:31" ht="17.25" thickBot="1" x14ac:dyDescent="0.35">
      <c r="A203" s="140">
        <v>42733</v>
      </c>
      <c r="B203" s="66"/>
      <c r="C203" s="73" t="str">
        <f>IF(OR(U198="",B202=""),"",Z203*U198)</f>
        <v/>
      </c>
      <c r="D203" s="73" t="str">
        <f>IF(OR(C203="",B203&lt;&gt;"",B204&lt;&gt;""),"",AD203*(U198-B206))</f>
        <v/>
      </c>
      <c r="E203" s="76" t="str">
        <f t="shared" si="226"/>
        <v/>
      </c>
      <c r="F203" s="75" t="str">
        <f t="shared" si="227"/>
        <v/>
      </c>
      <c r="G203" s="207"/>
      <c r="H203" s="76" t="str">
        <f t="shared" si="223"/>
        <v/>
      </c>
      <c r="I203" s="75" t="str">
        <f t="shared" si="224"/>
        <v/>
      </c>
      <c r="J203" s="67"/>
      <c r="K203" s="75" t="str">
        <f t="shared" si="225"/>
        <v/>
      </c>
      <c r="L203" s="67"/>
      <c r="M203" s="84" t="str">
        <f t="shared" si="228"/>
        <v/>
      </c>
      <c r="N203" s="67"/>
      <c r="O203" s="88" t="str">
        <f t="shared" si="229"/>
        <v/>
      </c>
      <c r="P203" s="67"/>
      <c r="Q203" s="92" t="str">
        <f>IF(OR(P203="",J203=""),"",P203/J203)</f>
        <v/>
      </c>
      <c r="R203" s="110"/>
      <c r="S203" s="277" t="s">
        <v>11</v>
      </c>
      <c r="T203" s="278"/>
      <c r="U203" s="115" t="str">
        <f>IF(OR(U201="",U202=""),"",U202-U201)</f>
        <v/>
      </c>
      <c r="V203" s="99"/>
      <c r="W203" s="145"/>
      <c r="X203" s="145"/>
      <c r="Y203" s="150" t="s">
        <v>55</v>
      </c>
      <c r="Z203" s="111">
        <v>0.17</v>
      </c>
      <c r="AA203" s="112">
        <f t="shared" si="231"/>
        <v>0.20481927710843373</v>
      </c>
      <c r="AB203" s="112">
        <f>AA203/$AB$31</f>
        <v>0.23287671232876714</v>
      </c>
      <c r="AC203" s="112">
        <f>AB203/$AC$31</f>
        <v>0.26984126984126988</v>
      </c>
      <c r="AD203" s="112">
        <f>AC203/$AD$31</f>
        <v>0.32075471698113212</v>
      </c>
      <c r="AE203" s="114"/>
    </row>
    <row r="204" spans="1:31" ht="17.25" thickBot="1" x14ac:dyDescent="0.35">
      <c r="A204" s="140">
        <v>42734</v>
      </c>
      <c r="B204" s="66"/>
      <c r="C204" s="73" t="str">
        <f>IF(OR(U198="",B203=""),"",Z204*U198)</f>
        <v/>
      </c>
      <c r="D204" s="73" t="str">
        <f>IF(OR(C204="",B204&lt;&gt;"",B205&lt;&gt;""),"",AE204*(U198-B206))</f>
        <v/>
      </c>
      <c r="E204" s="76" t="str">
        <f t="shared" si="226"/>
        <v/>
      </c>
      <c r="F204" s="75" t="str">
        <f t="shared" si="227"/>
        <v/>
      </c>
      <c r="G204" s="207"/>
      <c r="H204" s="76" t="str">
        <f t="shared" si="223"/>
        <v/>
      </c>
      <c r="I204" s="75" t="str">
        <f t="shared" si="224"/>
        <v/>
      </c>
      <c r="J204" s="67"/>
      <c r="K204" s="75" t="str">
        <f t="shared" si="225"/>
        <v/>
      </c>
      <c r="L204" s="67"/>
      <c r="M204" s="84" t="str">
        <f t="shared" si="228"/>
        <v/>
      </c>
      <c r="N204" s="67"/>
      <c r="O204" s="88" t="str">
        <f t="shared" si="229"/>
        <v/>
      </c>
      <c r="P204" s="67"/>
      <c r="Q204" s="92" t="str">
        <f t="shared" ref="Q204:Q205" si="232">IF(OR(P204="",J204=""),"",P204/J204)</f>
        <v/>
      </c>
      <c r="R204" s="110"/>
      <c r="S204" s="276" t="s">
        <v>12</v>
      </c>
      <c r="T204" s="272"/>
      <c r="U204" s="116" t="str">
        <f>IF(OR(U201="",U198=""),"",U201/U198)</f>
        <v/>
      </c>
      <c r="V204" s="99"/>
      <c r="W204" s="145"/>
      <c r="X204" s="145"/>
      <c r="Y204" s="151" t="s">
        <v>56</v>
      </c>
      <c r="Z204" s="111">
        <v>0.14000000000000001</v>
      </c>
      <c r="AA204" s="112">
        <f t="shared" si="231"/>
        <v>0.16867469879518071</v>
      </c>
      <c r="AB204" s="112">
        <f>AA204/$AB$31</f>
        <v>0.19178082191780821</v>
      </c>
      <c r="AC204" s="112">
        <f>AB204/$AC$31</f>
        <v>0.22222222222222221</v>
      </c>
      <c r="AD204" s="112">
        <f>AC204/$AD$31</f>
        <v>0.26415094339622641</v>
      </c>
      <c r="AE204" s="117">
        <f>AD204/$AE$31</f>
        <v>0.3888888888888889</v>
      </c>
    </row>
    <row r="205" spans="1:31" ht="17.25" thickBot="1" x14ac:dyDescent="0.35">
      <c r="A205" s="140">
        <v>42735</v>
      </c>
      <c r="B205" s="66"/>
      <c r="C205" s="73" t="str">
        <f>IF(OR(U198="",B204=""),"",Z205*U198)</f>
        <v/>
      </c>
      <c r="D205" s="214" t="str">
        <f>IF(OR(B204="",C205="",B205&lt;&gt;""),"",C205+(C206-B206))</f>
        <v/>
      </c>
      <c r="E205" s="78" t="str">
        <f>IF(OR(B205="",C205=""),"",B205/C205)</f>
        <v/>
      </c>
      <c r="F205" s="77" t="str">
        <f>IF(OR(B205="",C205=""),"",B205-C205)</f>
        <v/>
      </c>
      <c r="G205" s="207"/>
      <c r="H205" s="78" t="str">
        <f t="shared" si="223"/>
        <v/>
      </c>
      <c r="I205" s="77" t="str">
        <f>IF(OR(G205="",B205=""),"",B205-G205)</f>
        <v/>
      </c>
      <c r="J205" s="67"/>
      <c r="K205" s="77" t="str">
        <f t="shared" si="225"/>
        <v/>
      </c>
      <c r="L205" s="67"/>
      <c r="M205" s="85" t="str">
        <f t="shared" si="228"/>
        <v/>
      </c>
      <c r="N205" s="67"/>
      <c r="O205" s="89" t="str">
        <f t="shared" si="229"/>
        <v/>
      </c>
      <c r="P205" s="67"/>
      <c r="Q205" s="93" t="str">
        <f t="shared" si="232"/>
        <v/>
      </c>
      <c r="R205" s="110"/>
      <c r="S205" s="275" t="s">
        <v>13</v>
      </c>
      <c r="T205" s="264"/>
      <c r="U205" s="213" t="str">
        <f>IF(OR(U202="",B206=""),"",U202/B206)</f>
        <v/>
      </c>
      <c r="V205" s="99"/>
      <c r="W205" s="145"/>
      <c r="X205" s="145"/>
      <c r="Y205" s="152" t="s">
        <v>57</v>
      </c>
      <c r="Z205" s="111">
        <v>0.22</v>
      </c>
      <c r="AA205" s="112">
        <f t="shared" si="231"/>
        <v>0.26506024096385539</v>
      </c>
      <c r="AB205" s="112">
        <f>AA205/$AB$31</f>
        <v>0.30136986301369861</v>
      </c>
      <c r="AC205" s="112">
        <f>AB205/$AC$31</f>
        <v>0.34920634920634919</v>
      </c>
      <c r="AD205" s="112">
        <f>AC205/$AD$31</f>
        <v>0.41509433962264147</v>
      </c>
      <c r="AE205" s="117">
        <f>AD205/$AE$31</f>
        <v>0.61111111111111105</v>
      </c>
    </row>
    <row r="206" spans="1:31" ht="17.25" thickBot="1" x14ac:dyDescent="0.35">
      <c r="A206" s="141" t="s">
        <v>20</v>
      </c>
      <c r="B206" s="119" t="str">
        <f>IF(B199="","",SUM(B199:B205))</f>
        <v/>
      </c>
      <c r="C206" s="216" t="str">
        <f>IF(C199="","",SUMIF(B199:B205,"&lt;&gt;"&amp;"",C199:C205))</f>
        <v/>
      </c>
      <c r="D206" s="208"/>
      <c r="E206" s="79" t="str">
        <f>IFERROR(SUM(B199:B205)/SUMIF(B199:B205,"&lt;&gt;"&amp;"",C199:C205),"")</f>
        <v/>
      </c>
      <c r="F206" s="80" t="str">
        <f>IF(OR(C206="",B206=""),"",B206-C206)</f>
        <v/>
      </c>
      <c r="G206" s="82" t="str">
        <f>IF(G199="","",SUM(G199:G205))</f>
        <v/>
      </c>
      <c r="H206" s="79" t="str">
        <f>IFERROR(SUM(B199:B205)/SUMIF(B199:B205,"&lt;&gt;"&amp;"",G199:G205),"")</f>
        <v/>
      </c>
      <c r="I206" s="82" t="str">
        <f>IF(OR(G206="",B206=""),"",B206-G206)</f>
        <v/>
      </c>
      <c r="J206" s="120" t="str">
        <f>IF(J199="","",SUM(J199:J205))</f>
        <v/>
      </c>
      <c r="K206" s="82" t="str">
        <f t="shared" si="225"/>
        <v/>
      </c>
      <c r="L206" s="120" t="str">
        <f>IF(L199="","",SUM(L199:L205))</f>
        <v/>
      </c>
      <c r="M206" s="86" t="str">
        <f t="shared" si="228"/>
        <v/>
      </c>
      <c r="N206" s="120" t="str">
        <f>IF(N199="","",SUM(N199:N205))</f>
        <v/>
      </c>
      <c r="O206" s="90" t="str">
        <f>IF(OR(J206="",N206=""),"",J206/N206)</f>
        <v/>
      </c>
      <c r="P206" s="120" t="str">
        <f>IF(P199="","",SUM(P199:P205))</f>
        <v/>
      </c>
      <c r="Q206" s="211" t="str">
        <f>IF(OR(P206="",J206=""),"",P206/J206)</f>
        <v/>
      </c>
      <c r="R206" s="118"/>
      <c r="S206" s="263" t="s">
        <v>14</v>
      </c>
      <c r="T206" s="264"/>
      <c r="U206" s="69"/>
      <c r="V206" s="99"/>
      <c r="W206" s="145"/>
      <c r="X206" s="145"/>
      <c r="Y206" s="121"/>
      <c r="Z206" s="122">
        <f>SUM(Z199:Z205)</f>
        <v>1</v>
      </c>
      <c r="AA206" s="123">
        <f>SUM(Z200:Z205)</f>
        <v>0.83000000000000007</v>
      </c>
      <c r="AB206" s="123">
        <f>SUM(AA201:AA205)</f>
        <v>0.87951807228915657</v>
      </c>
      <c r="AC206" s="123">
        <f>SUM(AB202:AB205)</f>
        <v>0.86301369863013699</v>
      </c>
      <c r="AD206" s="123">
        <f>SUM(AC203:AC205)</f>
        <v>0.84126984126984128</v>
      </c>
      <c r="AE206" s="124">
        <f>SUM(AD204:AD205)</f>
        <v>0.67924528301886788</v>
      </c>
    </row>
    <row r="207" spans="1:31" ht="16.5" thickBot="1" x14ac:dyDescent="0.3">
      <c r="A207" s="156" t="s">
        <v>45</v>
      </c>
      <c r="B207" s="81" t="str">
        <f>IF(B170="","",SUM(B206,B197,B188,B179,B170))</f>
        <v/>
      </c>
      <c r="C207" s="81" t="str">
        <f>IF(C170="","",SUM(C206,C197,C188,C179,C170))</f>
        <v/>
      </c>
      <c r="D207" s="81"/>
      <c r="E207" s="94" t="str">
        <f>IF(OR(B207="",C207=""),"",B207/C207)</f>
        <v/>
      </c>
      <c r="F207" s="95" t="str">
        <f>IF(OR(B207="",C207=""),"",B207-C207)</f>
        <v/>
      </c>
      <c r="G207" s="95" t="str">
        <f>IF(G170="","",SUM(G206,G197,G188,G179,G170))</f>
        <v/>
      </c>
      <c r="H207" s="94" t="str">
        <f>IF(OR(B207="",G207=""),"",B207/G207)</f>
        <v/>
      </c>
      <c r="I207" s="95" t="str">
        <f>IF(OR(B207="",G207=""),"",B207-G207)</f>
        <v/>
      </c>
      <c r="J207" s="96" t="str">
        <f>IF(J170="","",SUM(J197,J206,J188,J179,J170))</f>
        <v/>
      </c>
      <c r="K207" s="95" t="str">
        <f t="shared" ref="K207" si="233">IF(OR(B207="",J207=""),"",B207/J207)</f>
        <v/>
      </c>
      <c r="L207" s="96" t="str">
        <f>IF(L170="","",SUM(L197,L206,L188,L179,L170))</f>
        <v/>
      </c>
      <c r="M207" s="96" t="str">
        <f>IF(OR(L207="",J207=""),"",L207/J207)</f>
        <v/>
      </c>
      <c r="N207" s="96" t="str">
        <f>IF(N170="","",SUM(N197,N206,N188,N179,N170))</f>
        <v/>
      </c>
      <c r="O207" s="97" t="str">
        <f>IF(OR(J207="",N207=""),"",J207/N207)</f>
        <v/>
      </c>
      <c r="P207" s="96" t="str">
        <f>IF(P170="","",SUM(P197,P206,P188,P179,P170))</f>
        <v/>
      </c>
      <c r="Q207" s="98" t="str">
        <f>IF(OR(P207="",J207=""),"",P207/J207)</f>
        <v/>
      </c>
      <c r="R207" s="99"/>
      <c r="S207" s="128"/>
      <c r="T207" s="154"/>
      <c r="U207" s="128"/>
      <c r="V207" s="155"/>
      <c r="W207" s="145"/>
      <c r="X207" s="145"/>
      <c r="Y207" s="145"/>
      <c r="Z207" s="145"/>
      <c r="AA207" s="145"/>
      <c r="AB207" s="145"/>
      <c r="AC207" s="145"/>
      <c r="AD207" s="145"/>
      <c r="AE207" s="145"/>
    </row>
    <row r="208" spans="1:31" ht="48" customHeight="1" thickBot="1" x14ac:dyDescent="0.3">
      <c r="A208" s="158" t="s">
        <v>86</v>
      </c>
      <c r="B208" s="144" t="s">
        <v>0</v>
      </c>
      <c r="C208" s="131" t="s">
        <v>1</v>
      </c>
      <c r="D208" s="133" t="s">
        <v>117</v>
      </c>
      <c r="E208" s="129" t="s">
        <v>62</v>
      </c>
      <c r="F208" s="131" t="s">
        <v>18</v>
      </c>
      <c r="G208" s="132" t="s">
        <v>16</v>
      </c>
      <c r="H208" s="129" t="s">
        <v>2</v>
      </c>
      <c r="I208" s="133" t="s">
        <v>15</v>
      </c>
      <c r="J208" s="134" t="s">
        <v>19</v>
      </c>
      <c r="K208" s="132" t="s">
        <v>3</v>
      </c>
      <c r="L208" s="135" t="s">
        <v>5</v>
      </c>
      <c r="M208" s="134" t="s">
        <v>4</v>
      </c>
      <c r="N208" s="134" t="s">
        <v>6</v>
      </c>
      <c r="O208" s="136" t="s">
        <v>7</v>
      </c>
      <c r="P208" s="137" t="s">
        <v>17</v>
      </c>
      <c r="Q208" s="209" t="s">
        <v>8</v>
      </c>
      <c r="R208" s="106"/>
      <c r="S208" s="269" t="s">
        <v>116</v>
      </c>
      <c r="T208" s="270"/>
      <c r="U208" s="215"/>
      <c r="V208" s="99"/>
      <c r="W208" s="145"/>
      <c r="X208" s="145"/>
      <c r="Y208" s="146" t="s">
        <v>58</v>
      </c>
      <c r="Z208" s="147" t="s">
        <v>51</v>
      </c>
      <c r="AA208" s="148" t="s">
        <v>52</v>
      </c>
      <c r="AB208" s="147" t="s">
        <v>53</v>
      </c>
      <c r="AC208" s="148" t="s">
        <v>54</v>
      </c>
      <c r="AD208" s="147" t="s">
        <v>55</v>
      </c>
      <c r="AE208" s="149" t="s">
        <v>56</v>
      </c>
    </row>
    <row r="209" spans="1:31" ht="17.25" thickBot="1" x14ac:dyDescent="0.35">
      <c r="A209" s="138">
        <v>42736</v>
      </c>
      <c r="B209" s="66"/>
      <c r="C209" s="73" t="str">
        <f>IF(U208="","",Z209*U208)</f>
        <v/>
      </c>
      <c r="D209" s="73"/>
      <c r="E209" s="74" t="str">
        <f>IF(OR(B209="",C209=""),"",B209/C209)</f>
        <v/>
      </c>
      <c r="F209" s="73" t="str">
        <f>IF(OR(B209="",C209=""),"",B209-C209)</f>
        <v/>
      </c>
      <c r="G209" s="207"/>
      <c r="H209" s="74" t="str">
        <f t="shared" ref="H209:H215" si="234">IF(OR(B209="",G209=""),"",B209/G209)</f>
        <v/>
      </c>
      <c r="I209" s="73" t="str">
        <f t="shared" ref="I209:I214" si="235">IF(OR(G209="",B209=""),"",B209-G209)</f>
        <v/>
      </c>
      <c r="J209" s="67"/>
      <c r="K209" s="73" t="str">
        <f t="shared" ref="K209:K216" si="236">IF(OR(B209="",J209=""),"",B209/J209)</f>
        <v/>
      </c>
      <c r="L209" s="67"/>
      <c r="M209" s="83" t="str">
        <f>IF(OR(L209="",J209=""),"",L209/J209)</f>
        <v/>
      </c>
      <c r="N209" s="67"/>
      <c r="O209" s="87" t="str">
        <f>IF(OR(J209="",N209=""),"",J209/N209)</f>
        <v/>
      </c>
      <c r="P209" s="67"/>
      <c r="Q209" s="91" t="str">
        <f>IF(OR(P209="",J209=""),"",P209/J209)</f>
        <v/>
      </c>
      <c r="R209" s="110"/>
      <c r="S209" s="279"/>
      <c r="T209" s="279"/>
      <c r="U209" s="280"/>
      <c r="V209" s="99"/>
      <c r="W209" s="145"/>
      <c r="X209" s="145"/>
      <c r="Y209" s="150" t="s">
        <v>51</v>
      </c>
      <c r="Z209" s="107">
        <v>0.17</v>
      </c>
      <c r="AA209" s="108"/>
      <c r="AB209" s="108"/>
      <c r="AC209" s="108"/>
      <c r="AD209" s="108"/>
      <c r="AE209" s="109"/>
    </row>
    <row r="210" spans="1:31" ht="17.25" thickBot="1" x14ac:dyDescent="0.35">
      <c r="A210" s="138">
        <v>42737</v>
      </c>
      <c r="B210" s="66"/>
      <c r="C210" s="73" t="str">
        <f>IF(OR(U208="",B209=""),"",Z210*U208)</f>
        <v/>
      </c>
      <c r="D210" s="73" t="str">
        <f>IF(OR(C210="",B210&lt;&gt;"",B211&lt;&gt;""),"",AA210*(U208-B216))</f>
        <v/>
      </c>
      <c r="E210" s="76" t="str">
        <f t="shared" ref="E210:E214" si="237">IF(OR(B210="",C210=""),"",B210/C210)</f>
        <v/>
      </c>
      <c r="F210" s="75" t="str">
        <f t="shared" ref="F210:F214" si="238">IF(OR(B210="",C210=""),"",B210-C210)</f>
        <v/>
      </c>
      <c r="G210" s="207"/>
      <c r="H210" s="76" t="str">
        <f t="shared" si="234"/>
        <v/>
      </c>
      <c r="I210" s="75" t="str">
        <f t="shared" si="235"/>
        <v/>
      </c>
      <c r="J210" s="67"/>
      <c r="K210" s="75" t="str">
        <f t="shared" si="236"/>
        <v/>
      </c>
      <c r="L210" s="67"/>
      <c r="M210" s="84" t="str">
        <f t="shared" ref="M210:M216" si="239">IF(OR(L210="",J210=""),"",L210/J210)</f>
        <v/>
      </c>
      <c r="N210" s="67"/>
      <c r="O210" s="88" t="str">
        <f t="shared" ref="O210:O215" si="240">IF(OR(J210="",N210=""),"",J210/N210)</f>
        <v/>
      </c>
      <c r="P210" s="67"/>
      <c r="Q210" s="92" t="str">
        <f t="shared" ref="Q210:Q211" si="241">IF(OR(P210="",J210=""),"",P210/J210)</f>
        <v/>
      </c>
      <c r="R210" s="110"/>
      <c r="S210" s="267" t="s">
        <v>9</v>
      </c>
      <c r="T210" s="267"/>
      <c r="U210" s="268"/>
      <c r="V210" s="99"/>
      <c r="W210" s="145"/>
      <c r="X210" s="145"/>
      <c r="Y210" s="150" t="s">
        <v>52</v>
      </c>
      <c r="Z210" s="111">
        <v>0.1</v>
      </c>
      <c r="AA210" s="112">
        <f t="shared" ref="AA210:AA215" si="242">Z210/$AA$31</f>
        <v>0.12048192771084337</v>
      </c>
      <c r="AB210" s="113"/>
      <c r="AC210" s="113"/>
      <c r="AD210" s="113"/>
      <c r="AE210" s="114"/>
    </row>
    <row r="211" spans="1:31" ht="17.25" thickBot="1" x14ac:dyDescent="0.35">
      <c r="A211" s="138">
        <v>42738</v>
      </c>
      <c r="B211" s="66"/>
      <c r="C211" s="73" t="str">
        <f>IF(OR(U208="",B210=""),"",Z211*U208)</f>
        <v/>
      </c>
      <c r="D211" s="73" t="str">
        <f>IF(OR(C211="",B211&lt;&gt;"",B212&lt;&gt;""),"",AB211*(U208-B216))</f>
        <v/>
      </c>
      <c r="E211" s="76" t="str">
        <f t="shared" si="237"/>
        <v/>
      </c>
      <c r="F211" s="75" t="str">
        <f t="shared" si="238"/>
        <v/>
      </c>
      <c r="G211" s="207"/>
      <c r="H211" s="76" t="str">
        <f t="shared" si="234"/>
        <v/>
      </c>
      <c r="I211" s="75" t="str">
        <f t="shared" si="235"/>
        <v/>
      </c>
      <c r="J211" s="67"/>
      <c r="K211" s="75" t="str">
        <f t="shared" si="236"/>
        <v/>
      </c>
      <c r="L211" s="67"/>
      <c r="M211" s="84" t="str">
        <f t="shared" si="239"/>
        <v/>
      </c>
      <c r="N211" s="67"/>
      <c r="O211" s="88" t="str">
        <f t="shared" si="240"/>
        <v/>
      </c>
      <c r="P211" s="67"/>
      <c r="Q211" s="92" t="str">
        <f t="shared" si="241"/>
        <v/>
      </c>
      <c r="R211" s="110"/>
      <c r="S211" s="276" t="s">
        <v>1</v>
      </c>
      <c r="T211" s="272"/>
      <c r="U211" s="68"/>
      <c r="V211" s="99"/>
      <c r="W211" s="145"/>
      <c r="X211" s="145"/>
      <c r="Y211" s="151" t="s">
        <v>53</v>
      </c>
      <c r="Z211" s="111">
        <v>0.1</v>
      </c>
      <c r="AA211" s="112">
        <f t="shared" si="242"/>
        <v>0.12048192771084337</v>
      </c>
      <c r="AB211" s="112">
        <f>AA211/$AB$31</f>
        <v>0.13698630136986303</v>
      </c>
      <c r="AC211" s="113"/>
      <c r="AD211" s="113"/>
      <c r="AE211" s="114"/>
    </row>
    <row r="212" spans="1:31" ht="17.25" thickBot="1" x14ac:dyDescent="0.35">
      <c r="A212" s="139">
        <v>42739</v>
      </c>
      <c r="B212" s="66"/>
      <c r="C212" s="73" t="str">
        <f>IF(OR(U208="",B211=""),"",Z212*U208)</f>
        <v/>
      </c>
      <c r="D212" s="73" t="str">
        <f>IF(OR(C212="",B212&lt;&gt;"",B213&lt;&gt;""),"",AC212*(U208-B216))</f>
        <v/>
      </c>
      <c r="E212" s="76" t="str">
        <f t="shared" si="237"/>
        <v/>
      </c>
      <c r="F212" s="75" t="str">
        <f t="shared" si="238"/>
        <v/>
      </c>
      <c r="G212" s="207"/>
      <c r="H212" s="76" t="str">
        <f t="shared" si="234"/>
        <v/>
      </c>
      <c r="I212" s="75" t="str">
        <f t="shared" si="235"/>
        <v/>
      </c>
      <c r="J212" s="67"/>
      <c r="K212" s="75" t="str">
        <f t="shared" si="236"/>
        <v/>
      </c>
      <c r="L212" s="67"/>
      <c r="M212" s="84" t="str">
        <f t="shared" si="239"/>
        <v/>
      </c>
      <c r="N212" s="67"/>
      <c r="O212" s="88" t="str">
        <f t="shared" si="240"/>
        <v/>
      </c>
      <c r="P212" s="67"/>
      <c r="Q212" s="92" t="str">
        <f>IF(OR(P212="",J212=""),"",P212/J212)</f>
        <v/>
      </c>
      <c r="R212" s="110"/>
      <c r="S212" s="276" t="s">
        <v>10</v>
      </c>
      <c r="T212" s="272"/>
      <c r="U212" s="68"/>
      <c r="V212" s="99"/>
      <c r="W212" s="145"/>
      <c r="X212" s="145"/>
      <c r="Y212" s="152" t="s">
        <v>54</v>
      </c>
      <c r="Z212" s="111">
        <v>0.1</v>
      </c>
      <c r="AA212" s="112">
        <f t="shared" si="242"/>
        <v>0.12048192771084337</v>
      </c>
      <c r="AB212" s="112">
        <f>AA212/$AB$31</f>
        <v>0.13698630136986303</v>
      </c>
      <c r="AC212" s="112">
        <f>AB212/$AC$31</f>
        <v>0.15873015873015875</v>
      </c>
      <c r="AD212" s="113"/>
      <c r="AE212" s="114"/>
    </row>
    <row r="213" spans="1:31" ht="17.25" thickBot="1" x14ac:dyDescent="0.35">
      <c r="A213" s="140">
        <v>42740</v>
      </c>
      <c r="B213" s="66"/>
      <c r="C213" s="73" t="str">
        <f>IF(OR(U208="",B212=""),"",Z213*U208)</f>
        <v/>
      </c>
      <c r="D213" s="73" t="str">
        <f>IF(OR(C213="",B213&lt;&gt;"",B214&lt;&gt;""),"",AD213*(U208-B216))</f>
        <v/>
      </c>
      <c r="E213" s="76" t="str">
        <f t="shared" si="237"/>
        <v/>
      </c>
      <c r="F213" s="75" t="str">
        <f t="shared" si="238"/>
        <v/>
      </c>
      <c r="G213" s="207"/>
      <c r="H213" s="76" t="str">
        <f t="shared" si="234"/>
        <v/>
      </c>
      <c r="I213" s="75" t="str">
        <f t="shared" si="235"/>
        <v/>
      </c>
      <c r="J213" s="67"/>
      <c r="K213" s="75" t="str">
        <f t="shared" si="236"/>
        <v/>
      </c>
      <c r="L213" s="67"/>
      <c r="M213" s="84" t="str">
        <f t="shared" si="239"/>
        <v/>
      </c>
      <c r="N213" s="67"/>
      <c r="O213" s="88" t="str">
        <f t="shared" si="240"/>
        <v/>
      </c>
      <c r="P213" s="67"/>
      <c r="Q213" s="92" t="str">
        <f>IF(OR(P213="",J213=""),"",P213/J213)</f>
        <v/>
      </c>
      <c r="R213" s="110"/>
      <c r="S213" s="277" t="s">
        <v>11</v>
      </c>
      <c r="T213" s="278"/>
      <c r="U213" s="115" t="str">
        <f>IF(OR(U211="",U212=""),"",U212-U211)</f>
        <v/>
      </c>
      <c r="V213" s="99"/>
      <c r="W213" s="145"/>
      <c r="X213" s="145"/>
      <c r="Y213" s="150" t="s">
        <v>55</v>
      </c>
      <c r="Z213" s="111">
        <v>0.17</v>
      </c>
      <c r="AA213" s="112">
        <f t="shared" si="242"/>
        <v>0.20481927710843373</v>
      </c>
      <c r="AB213" s="112">
        <f>AA213/$AB$31</f>
        <v>0.23287671232876714</v>
      </c>
      <c r="AC213" s="112">
        <f>AB213/$AC$31</f>
        <v>0.26984126984126988</v>
      </c>
      <c r="AD213" s="112">
        <f>AC213/$AD$31</f>
        <v>0.32075471698113212</v>
      </c>
      <c r="AE213" s="114"/>
    </row>
    <row r="214" spans="1:31" ht="17.25" thickBot="1" x14ac:dyDescent="0.35">
      <c r="A214" s="140">
        <v>42741</v>
      </c>
      <c r="B214" s="66"/>
      <c r="C214" s="73" t="str">
        <f>IF(OR(U208="",B213=""),"",Z214*U208)</f>
        <v/>
      </c>
      <c r="D214" s="73" t="str">
        <f>IF(OR(C214="",B214&lt;&gt;"",B215&lt;&gt;""),"",AE214*(U208-B216))</f>
        <v/>
      </c>
      <c r="E214" s="76" t="str">
        <f t="shared" si="237"/>
        <v/>
      </c>
      <c r="F214" s="75" t="str">
        <f t="shared" si="238"/>
        <v/>
      </c>
      <c r="G214" s="207"/>
      <c r="H214" s="76" t="str">
        <f t="shared" si="234"/>
        <v/>
      </c>
      <c r="I214" s="75" t="str">
        <f t="shared" si="235"/>
        <v/>
      </c>
      <c r="J214" s="67"/>
      <c r="K214" s="75" t="str">
        <f t="shared" si="236"/>
        <v/>
      </c>
      <c r="L214" s="67"/>
      <c r="M214" s="84" t="str">
        <f t="shared" si="239"/>
        <v/>
      </c>
      <c r="N214" s="67"/>
      <c r="O214" s="88" t="str">
        <f t="shared" si="240"/>
        <v/>
      </c>
      <c r="P214" s="67"/>
      <c r="Q214" s="92" t="str">
        <f t="shared" ref="Q214:Q215" si="243">IF(OR(P214="",J214=""),"",P214/J214)</f>
        <v/>
      </c>
      <c r="R214" s="110"/>
      <c r="S214" s="276" t="s">
        <v>12</v>
      </c>
      <c r="T214" s="272"/>
      <c r="U214" s="116" t="str">
        <f>IF(OR(U211="",U208=""),"",U211/U208)</f>
        <v/>
      </c>
      <c r="V214" s="99"/>
      <c r="W214" s="145"/>
      <c r="X214" s="145"/>
      <c r="Y214" s="151" t="s">
        <v>56</v>
      </c>
      <c r="Z214" s="111">
        <v>0.14000000000000001</v>
      </c>
      <c r="AA214" s="112">
        <f t="shared" si="242"/>
        <v>0.16867469879518071</v>
      </c>
      <c r="AB214" s="112">
        <f>AA214/$AB$31</f>
        <v>0.19178082191780821</v>
      </c>
      <c r="AC214" s="112">
        <f>AB214/$AC$31</f>
        <v>0.22222222222222221</v>
      </c>
      <c r="AD214" s="112">
        <f>AC214/$AD$31</f>
        <v>0.26415094339622641</v>
      </c>
      <c r="AE214" s="117">
        <f>AD214/$AE$31</f>
        <v>0.3888888888888889</v>
      </c>
    </row>
    <row r="215" spans="1:31" ht="17.25" thickBot="1" x14ac:dyDescent="0.35">
      <c r="A215" s="140">
        <v>42742</v>
      </c>
      <c r="B215" s="66"/>
      <c r="C215" s="73" t="str">
        <f>IF(OR(U208="",B214=""),"",Z215*U208)</f>
        <v/>
      </c>
      <c r="D215" s="214" t="str">
        <f>IF(OR(B214="",C215="",B215&lt;&gt;""),"",C215+(C216-B216))</f>
        <v/>
      </c>
      <c r="E215" s="78" t="str">
        <f>IF(OR(B215="",C215=""),"",B215/C215)</f>
        <v/>
      </c>
      <c r="F215" s="77" t="str">
        <f>IF(OR(B215="",C215=""),"",B215-C215)</f>
        <v/>
      </c>
      <c r="G215" s="207"/>
      <c r="H215" s="78" t="str">
        <f t="shared" si="234"/>
        <v/>
      </c>
      <c r="I215" s="77" t="str">
        <f>IF(OR(G215="",B215=""),"",B215-G215)</f>
        <v/>
      </c>
      <c r="J215" s="67"/>
      <c r="K215" s="77" t="str">
        <f t="shared" si="236"/>
        <v/>
      </c>
      <c r="L215" s="67"/>
      <c r="M215" s="85" t="str">
        <f t="shared" si="239"/>
        <v/>
      </c>
      <c r="N215" s="67"/>
      <c r="O215" s="89" t="str">
        <f t="shared" si="240"/>
        <v/>
      </c>
      <c r="P215" s="67"/>
      <c r="Q215" s="93" t="str">
        <f t="shared" si="243"/>
        <v/>
      </c>
      <c r="R215" s="110"/>
      <c r="S215" s="275" t="s">
        <v>13</v>
      </c>
      <c r="T215" s="264"/>
      <c r="U215" s="213" t="str">
        <f>IF(OR(U212="",B216=""),"",U212/B216)</f>
        <v/>
      </c>
      <c r="V215" s="99"/>
      <c r="W215" s="145"/>
      <c r="X215" s="145"/>
      <c r="Y215" s="152" t="s">
        <v>57</v>
      </c>
      <c r="Z215" s="111">
        <v>0.22</v>
      </c>
      <c r="AA215" s="112">
        <f t="shared" si="242"/>
        <v>0.26506024096385539</v>
      </c>
      <c r="AB215" s="112">
        <f>AA215/$AB$31</f>
        <v>0.30136986301369861</v>
      </c>
      <c r="AC215" s="112">
        <f>AB215/$AC$31</f>
        <v>0.34920634920634919</v>
      </c>
      <c r="AD215" s="112">
        <f>AC215/$AD$31</f>
        <v>0.41509433962264147</v>
      </c>
      <c r="AE215" s="117">
        <f>AD215/$AE$31</f>
        <v>0.61111111111111105</v>
      </c>
    </row>
    <row r="216" spans="1:31" ht="17.25" thickBot="1" x14ac:dyDescent="0.35">
      <c r="A216" s="141" t="s">
        <v>20</v>
      </c>
      <c r="B216" s="119" t="str">
        <f>IF(B209="","",SUM(B209:B215))</f>
        <v/>
      </c>
      <c r="C216" s="216" t="str">
        <f>IF(C209="","",SUMIF(B209:B215,"&lt;&gt;"&amp;"",C209:C215))</f>
        <v/>
      </c>
      <c r="D216" s="208"/>
      <c r="E216" s="79" t="str">
        <f>IFERROR(SUM(B209:B215)/SUMIF(B209:B215,"&lt;&gt;"&amp;"",C209:C215),"")</f>
        <v/>
      </c>
      <c r="F216" s="80" t="str">
        <f>IF(OR(C216="",B216=""),"",B216-C216)</f>
        <v/>
      </c>
      <c r="G216" s="82" t="str">
        <f>IF(G209="","",SUM(G209:G215))</f>
        <v/>
      </c>
      <c r="H216" s="79" t="str">
        <f>IFERROR(SUM(B209:B215)/SUMIF(B209:B215,"&lt;&gt;"&amp;"",G209:G215),"")</f>
        <v/>
      </c>
      <c r="I216" s="82" t="str">
        <f>IF(OR(G216="",B216=""),"",B216-G216)</f>
        <v/>
      </c>
      <c r="J216" s="120" t="str">
        <f>IF(J209="","",SUM(J209:J215))</f>
        <v/>
      </c>
      <c r="K216" s="82" t="str">
        <f t="shared" si="236"/>
        <v/>
      </c>
      <c r="L216" s="120" t="str">
        <f>IF(L209="","",SUM(L209:L215))</f>
        <v/>
      </c>
      <c r="M216" s="86" t="str">
        <f t="shared" si="239"/>
        <v/>
      </c>
      <c r="N216" s="120" t="str">
        <f>IF(N209="","",SUM(N209:N215))</f>
        <v/>
      </c>
      <c r="O216" s="90" t="str">
        <f>IF(OR(J216="",N216=""),"",J216/N216)</f>
        <v/>
      </c>
      <c r="P216" s="120" t="str">
        <f>IF(P209="","",SUM(P209:P215))</f>
        <v/>
      </c>
      <c r="Q216" s="211" t="str">
        <f>IF(OR(P216="",J216=""),"",P216/J216)</f>
        <v/>
      </c>
      <c r="R216" s="118"/>
      <c r="S216" s="263" t="s">
        <v>14</v>
      </c>
      <c r="T216" s="264"/>
      <c r="U216" s="69"/>
      <c r="V216" s="99"/>
      <c r="W216" s="145"/>
      <c r="X216" s="145"/>
      <c r="Y216" s="121"/>
      <c r="Z216" s="122">
        <f>SUM(Z209:Z215)</f>
        <v>1</v>
      </c>
      <c r="AA216" s="123">
        <f>SUM(Z210:Z215)</f>
        <v>0.83000000000000007</v>
      </c>
      <c r="AB216" s="123">
        <f>SUM(AA211:AA215)</f>
        <v>0.87951807228915657</v>
      </c>
      <c r="AC216" s="123">
        <f>SUM(AB212:AB215)</f>
        <v>0.86301369863013699</v>
      </c>
      <c r="AD216" s="123">
        <f>SUM(AC213:AC215)</f>
        <v>0.84126984126984128</v>
      </c>
      <c r="AE216" s="124">
        <f>SUM(AD214:AD215)</f>
        <v>0.67924528301886788</v>
      </c>
    </row>
    <row r="217" spans="1:31" ht="48" customHeight="1" thickBot="1" x14ac:dyDescent="0.3">
      <c r="A217" s="158" t="s">
        <v>87</v>
      </c>
      <c r="B217" s="144" t="s">
        <v>0</v>
      </c>
      <c r="C217" s="131" t="s">
        <v>1</v>
      </c>
      <c r="D217" s="133" t="s">
        <v>117</v>
      </c>
      <c r="E217" s="129" t="s">
        <v>62</v>
      </c>
      <c r="F217" s="131" t="s">
        <v>18</v>
      </c>
      <c r="G217" s="132" t="s">
        <v>16</v>
      </c>
      <c r="H217" s="129" t="s">
        <v>2</v>
      </c>
      <c r="I217" s="133" t="s">
        <v>15</v>
      </c>
      <c r="J217" s="134" t="s">
        <v>19</v>
      </c>
      <c r="K217" s="132" t="s">
        <v>3</v>
      </c>
      <c r="L217" s="135" t="s">
        <v>5</v>
      </c>
      <c r="M217" s="134" t="s">
        <v>4</v>
      </c>
      <c r="N217" s="134" t="s">
        <v>6</v>
      </c>
      <c r="O217" s="136" t="s">
        <v>7</v>
      </c>
      <c r="P217" s="137" t="s">
        <v>17</v>
      </c>
      <c r="Q217" s="209" t="s">
        <v>8</v>
      </c>
      <c r="R217" s="106"/>
      <c r="S217" s="265" t="s">
        <v>116</v>
      </c>
      <c r="T217" s="266"/>
      <c r="U217" s="215"/>
      <c r="V217" s="99"/>
      <c r="W217" s="145"/>
      <c r="X217" s="145"/>
      <c r="Y217" s="146" t="s">
        <v>58</v>
      </c>
      <c r="Z217" s="147" t="s">
        <v>51</v>
      </c>
      <c r="AA217" s="148" t="s">
        <v>52</v>
      </c>
      <c r="AB217" s="147" t="s">
        <v>53</v>
      </c>
      <c r="AC217" s="148" t="s">
        <v>54</v>
      </c>
      <c r="AD217" s="147" t="s">
        <v>55</v>
      </c>
      <c r="AE217" s="149" t="s">
        <v>56</v>
      </c>
    </row>
    <row r="218" spans="1:31" ht="17.25" thickBot="1" x14ac:dyDescent="0.35">
      <c r="A218" s="138">
        <v>42743</v>
      </c>
      <c r="B218" s="66"/>
      <c r="C218" s="73" t="str">
        <f>IF(U217="","",Z218*U217)</f>
        <v/>
      </c>
      <c r="D218" s="73"/>
      <c r="E218" s="74" t="str">
        <f>IF(OR(B218="",C218=""),"",B218/C218)</f>
        <v/>
      </c>
      <c r="F218" s="73" t="str">
        <f>IF(OR(B218="",C218=""),"",B218-C218)</f>
        <v/>
      </c>
      <c r="G218" s="207"/>
      <c r="H218" s="74" t="str">
        <f t="shared" ref="H218:H224" si="244">IF(OR(B218="",G218=""),"",B218/G218)</f>
        <v/>
      </c>
      <c r="I218" s="73" t="str">
        <f t="shared" ref="I218:I223" si="245">IF(OR(G218="",B218=""),"",B218-G218)</f>
        <v/>
      </c>
      <c r="J218" s="67"/>
      <c r="K218" s="73" t="str">
        <f t="shared" ref="K218:K225" si="246">IF(OR(B218="",J218=""),"",B218/J218)</f>
        <v/>
      </c>
      <c r="L218" s="67"/>
      <c r="M218" s="83" t="str">
        <f>IF(OR(L218="",J218=""),"",L218/J218)</f>
        <v/>
      </c>
      <c r="N218" s="67"/>
      <c r="O218" s="87" t="str">
        <f>IF(OR(J218="",N218=""),"",J218/N218)</f>
        <v/>
      </c>
      <c r="P218" s="67"/>
      <c r="Q218" s="91" t="str">
        <f>IF(OR(P218="",J218=""),"",P218/J218)</f>
        <v/>
      </c>
      <c r="R218" s="110"/>
      <c r="S218" s="279"/>
      <c r="T218" s="279"/>
      <c r="U218" s="280"/>
      <c r="V218" s="99"/>
      <c r="W218" s="145"/>
      <c r="X218" s="145"/>
      <c r="Y218" s="150" t="s">
        <v>51</v>
      </c>
      <c r="Z218" s="107">
        <v>0.17</v>
      </c>
      <c r="AA218" s="108"/>
      <c r="AB218" s="108"/>
      <c r="AC218" s="108"/>
      <c r="AD218" s="108"/>
      <c r="AE218" s="109"/>
    </row>
    <row r="219" spans="1:31" ht="17.25" thickBot="1" x14ac:dyDescent="0.35">
      <c r="A219" s="138">
        <v>42744</v>
      </c>
      <c r="B219" s="66"/>
      <c r="C219" s="73" t="str">
        <f>IF(OR(U217="",B218=""),"",Z219*U217)</f>
        <v/>
      </c>
      <c r="D219" s="73" t="str">
        <f>IF(OR(C219="",B219&lt;&gt;"",B220&lt;&gt;""),"",AA219*(U217-B225))</f>
        <v/>
      </c>
      <c r="E219" s="76" t="str">
        <f t="shared" ref="E219:E223" si="247">IF(OR(B219="",C219=""),"",B219/C219)</f>
        <v/>
      </c>
      <c r="F219" s="75" t="str">
        <f t="shared" ref="F219:F223" si="248">IF(OR(B219="",C219=""),"",B219-C219)</f>
        <v/>
      </c>
      <c r="G219" s="207"/>
      <c r="H219" s="76" t="str">
        <f t="shared" si="244"/>
        <v/>
      </c>
      <c r="I219" s="75" t="str">
        <f t="shared" si="245"/>
        <v/>
      </c>
      <c r="J219" s="67"/>
      <c r="K219" s="75" t="str">
        <f t="shared" si="246"/>
        <v/>
      </c>
      <c r="L219" s="67"/>
      <c r="M219" s="84" t="str">
        <f t="shared" ref="M219:M225" si="249">IF(OR(L219="",J219=""),"",L219/J219)</f>
        <v/>
      </c>
      <c r="N219" s="67"/>
      <c r="O219" s="88" t="str">
        <f t="shared" ref="O219:O224" si="250">IF(OR(J219="",N219=""),"",J219/N219)</f>
        <v/>
      </c>
      <c r="P219" s="67"/>
      <c r="Q219" s="92" t="str">
        <f t="shared" ref="Q219:Q220" si="251">IF(OR(P219="",J219=""),"",P219/J219)</f>
        <v/>
      </c>
      <c r="R219" s="110"/>
      <c r="S219" s="267" t="s">
        <v>9</v>
      </c>
      <c r="T219" s="267"/>
      <c r="U219" s="268"/>
      <c r="V219" s="99"/>
      <c r="W219" s="145"/>
      <c r="X219" s="145"/>
      <c r="Y219" s="150" t="s">
        <v>52</v>
      </c>
      <c r="Z219" s="111">
        <v>0.1</v>
      </c>
      <c r="AA219" s="112">
        <f t="shared" ref="AA219:AA224" si="252">Z219/$AA$31</f>
        <v>0.12048192771084337</v>
      </c>
      <c r="AB219" s="113"/>
      <c r="AC219" s="113"/>
      <c r="AD219" s="113"/>
      <c r="AE219" s="114"/>
    </row>
    <row r="220" spans="1:31" ht="17.25" thickBot="1" x14ac:dyDescent="0.35">
      <c r="A220" s="138">
        <v>42745</v>
      </c>
      <c r="B220" s="66"/>
      <c r="C220" s="73" t="str">
        <f>IF(OR(U217="",B219=""),"",Z220*U217)</f>
        <v/>
      </c>
      <c r="D220" s="73" t="str">
        <f>IF(OR(C220="",B220&lt;&gt;"",B221&lt;&gt;""),"",AB220*(U217-B225))</f>
        <v/>
      </c>
      <c r="E220" s="76" t="str">
        <f t="shared" si="247"/>
        <v/>
      </c>
      <c r="F220" s="75" t="str">
        <f t="shared" si="248"/>
        <v/>
      </c>
      <c r="G220" s="207"/>
      <c r="H220" s="76" t="str">
        <f t="shared" si="244"/>
        <v/>
      </c>
      <c r="I220" s="75" t="str">
        <f t="shared" si="245"/>
        <v/>
      </c>
      <c r="J220" s="67"/>
      <c r="K220" s="75" t="str">
        <f t="shared" si="246"/>
        <v/>
      </c>
      <c r="L220" s="67"/>
      <c r="M220" s="84" t="str">
        <f t="shared" si="249"/>
        <v/>
      </c>
      <c r="N220" s="67"/>
      <c r="O220" s="88" t="str">
        <f t="shared" si="250"/>
        <v/>
      </c>
      <c r="P220" s="67"/>
      <c r="Q220" s="92" t="str">
        <f t="shared" si="251"/>
        <v/>
      </c>
      <c r="R220" s="110"/>
      <c r="S220" s="276" t="s">
        <v>1</v>
      </c>
      <c r="T220" s="272"/>
      <c r="U220" s="68"/>
      <c r="V220" s="99"/>
      <c r="W220" s="145"/>
      <c r="X220" s="145"/>
      <c r="Y220" s="151" t="s">
        <v>53</v>
      </c>
      <c r="Z220" s="111">
        <v>0.1</v>
      </c>
      <c r="AA220" s="112">
        <f t="shared" si="252"/>
        <v>0.12048192771084337</v>
      </c>
      <c r="AB220" s="112">
        <f>AA220/$AB$31</f>
        <v>0.13698630136986303</v>
      </c>
      <c r="AC220" s="113"/>
      <c r="AD220" s="113"/>
      <c r="AE220" s="114"/>
    </row>
    <row r="221" spans="1:31" ht="17.25" thickBot="1" x14ac:dyDescent="0.35">
      <c r="A221" s="139">
        <v>42746</v>
      </c>
      <c r="B221" s="66"/>
      <c r="C221" s="73" t="str">
        <f>IF(OR(U217="",B220=""),"",Z221*U217)</f>
        <v/>
      </c>
      <c r="D221" s="73" t="str">
        <f>IF(OR(C221="",B221&lt;&gt;"",B222&lt;&gt;""),"",AC221*(U217-B225))</f>
        <v/>
      </c>
      <c r="E221" s="76" t="str">
        <f t="shared" si="247"/>
        <v/>
      </c>
      <c r="F221" s="75" t="str">
        <f t="shared" si="248"/>
        <v/>
      </c>
      <c r="G221" s="207"/>
      <c r="H221" s="76" t="str">
        <f t="shared" si="244"/>
        <v/>
      </c>
      <c r="I221" s="75" t="str">
        <f t="shared" si="245"/>
        <v/>
      </c>
      <c r="J221" s="67"/>
      <c r="K221" s="75" t="str">
        <f t="shared" si="246"/>
        <v/>
      </c>
      <c r="L221" s="67"/>
      <c r="M221" s="84" t="str">
        <f t="shared" si="249"/>
        <v/>
      </c>
      <c r="N221" s="67"/>
      <c r="O221" s="88" t="str">
        <f t="shared" si="250"/>
        <v/>
      </c>
      <c r="P221" s="67"/>
      <c r="Q221" s="92" t="str">
        <f>IF(OR(P221="",J221=""),"",P221/J221)</f>
        <v/>
      </c>
      <c r="R221" s="110"/>
      <c r="S221" s="276" t="s">
        <v>10</v>
      </c>
      <c r="T221" s="272"/>
      <c r="U221" s="68"/>
      <c r="V221" s="99"/>
      <c r="W221" s="145"/>
      <c r="X221" s="145"/>
      <c r="Y221" s="152" t="s">
        <v>54</v>
      </c>
      <c r="Z221" s="111">
        <v>0.1</v>
      </c>
      <c r="AA221" s="112">
        <f t="shared" si="252"/>
        <v>0.12048192771084337</v>
      </c>
      <c r="AB221" s="112">
        <f>AA221/$AB$31</f>
        <v>0.13698630136986303</v>
      </c>
      <c r="AC221" s="112">
        <f>AB221/$AC$31</f>
        <v>0.15873015873015875</v>
      </c>
      <c r="AD221" s="113"/>
      <c r="AE221" s="114"/>
    </row>
    <row r="222" spans="1:31" ht="17.25" thickBot="1" x14ac:dyDescent="0.35">
      <c r="A222" s="140">
        <v>42747</v>
      </c>
      <c r="B222" s="66"/>
      <c r="C222" s="73" t="str">
        <f>IF(OR(U217="",B221=""),"",Z222*U217)</f>
        <v/>
      </c>
      <c r="D222" s="73" t="str">
        <f>IF(OR(C222="",B222&lt;&gt;"",B223&lt;&gt;""),"",AD222*(U217-B225))</f>
        <v/>
      </c>
      <c r="E222" s="76" t="str">
        <f t="shared" si="247"/>
        <v/>
      </c>
      <c r="F222" s="75" t="str">
        <f t="shared" si="248"/>
        <v/>
      </c>
      <c r="G222" s="207"/>
      <c r="H222" s="76" t="str">
        <f t="shared" si="244"/>
        <v/>
      </c>
      <c r="I222" s="75" t="str">
        <f t="shared" si="245"/>
        <v/>
      </c>
      <c r="J222" s="67"/>
      <c r="K222" s="75" t="str">
        <f t="shared" si="246"/>
        <v/>
      </c>
      <c r="L222" s="67"/>
      <c r="M222" s="84" t="str">
        <f t="shared" si="249"/>
        <v/>
      </c>
      <c r="N222" s="67"/>
      <c r="O222" s="88" t="str">
        <f t="shared" si="250"/>
        <v/>
      </c>
      <c r="P222" s="67"/>
      <c r="Q222" s="92" t="str">
        <f>IF(OR(P222="",J222=""),"",P222/J222)</f>
        <v/>
      </c>
      <c r="R222" s="110"/>
      <c r="S222" s="277" t="s">
        <v>11</v>
      </c>
      <c r="T222" s="278"/>
      <c r="U222" s="115" t="str">
        <f>IF(OR(U220="",U221=""),"",U221-U220)</f>
        <v/>
      </c>
      <c r="V222" s="99"/>
      <c r="W222" s="145"/>
      <c r="X222" s="145"/>
      <c r="Y222" s="150" t="s">
        <v>55</v>
      </c>
      <c r="Z222" s="111">
        <v>0.17</v>
      </c>
      <c r="AA222" s="112">
        <f t="shared" si="252"/>
        <v>0.20481927710843373</v>
      </c>
      <c r="AB222" s="112">
        <f>AA222/$AB$31</f>
        <v>0.23287671232876714</v>
      </c>
      <c r="AC222" s="112">
        <f>AB222/$AC$31</f>
        <v>0.26984126984126988</v>
      </c>
      <c r="AD222" s="112">
        <f>AC222/$AD$31</f>
        <v>0.32075471698113212</v>
      </c>
      <c r="AE222" s="114"/>
    </row>
    <row r="223" spans="1:31" ht="17.25" thickBot="1" x14ac:dyDescent="0.35">
      <c r="A223" s="140">
        <v>42748</v>
      </c>
      <c r="B223" s="66"/>
      <c r="C223" s="73" t="str">
        <f>IF(OR(U217="",B222=""),"",Z223*U217)</f>
        <v/>
      </c>
      <c r="D223" s="73" t="str">
        <f>IF(OR(C223="",B223&lt;&gt;"",B224&lt;&gt;""),"",AE223*(U217-B225))</f>
        <v/>
      </c>
      <c r="E223" s="76" t="str">
        <f t="shared" si="247"/>
        <v/>
      </c>
      <c r="F223" s="75" t="str">
        <f t="shared" si="248"/>
        <v/>
      </c>
      <c r="G223" s="207"/>
      <c r="H223" s="76" t="str">
        <f t="shared" si="244"/>
        <v/>
      </c>
      <c r="I223" s="75" t="str">
        <f t="shared" si="245"/>
        <v/>
      </c>
      <c r="J223" s="67"/>
      <c r="K223" s="75" t="str">
        <f t="shared" si="246"/>
        <v/>
      </c>
      <c r="L223" s="67"/>
      <c r="M223" s="84" t="str">
        <f t="shared" si="249"/>
        <v/>
      </c>
      <c r="N223" s="67"/>
      <c r="O223" s="88" t="str">
        <f t="shared" si="250"/>
        <v/>
      </c>
      <c r="P223" s="67"/>
      <c r="Q223" s="92" t="str">
        <f t="shared" ref="Q223:Q224" si="253">IF(OR(P223="",J223=""),"",P223/J223)</f>
        <v/>
      </c>
      <c r="R223" s="110"/>
      <c r="S223" s="276" t="s">
        <v>12</v>
      </c>
      <c r="T223" s="272"/>
      <c r="U223" s="116" t="str">
        <f>IF(OR(U220="",U217=""),"",U220/U217)</f>
        <v/>
      </c>
      <c r="V223" s="99"/>
      <c r="W223" s="145"/>
      <c r="X223" s="145"/>
      <c r="Y223" s="151" t="s">
        <v>56</v>
      </c>
      <c r="Z223" s="111">
        <v>0.14000000000000001</v>
      </c>
      <c r="AA223" s="112">
        <f t="shared" si="252"/>
        <v>0.16867469879518071</v>
      </c>
      <c r="AB223" s="112">
        <f>AA223/$AB$31</f>
        <v>0.19178082191780821</v>
      </c>
      <c r="AC223" s="112">
        <f>AB223/$AC$31</f>
        <v>0.22222222222222221</v>
      </c>
      <c r="AD223" s="112">
        <f>AC223/$AD$31</f>
        <v>0.26415094339622641</v>
      </c>
      <c r="AE223" s="117">
        <f>AD223/$AE$31</f>
        <v>0.3888888888888889</v>
      </c>
    </row>
    <row r="224" spans="1:31" ht="17.25" thickBot="1" x14ac:dyDescent="0.35">
      <c r="A224" s="140">
        <v>42749</v>
      </c>
      <c r="B224" s="66"/>
      <c r="C224" s="73" t="str">
        <f>IF(OR(U217="",B223=""),"",Z224*U217)</f>
        <v/>
      </c>
      <c r="D224" s="214" t="str">
        <f>IF(OR(B223="",C224="",B224&lt;&gt;""),"",C224+(C225-B225))</f>
        <v/>
      </c>
      <c r="E224" s="78" t="str">
        <f>IF(OR(B224="",C224=""),"",B224/C224)</f>
        <v/>
      </c>
      <c r="F224" s="77" t="str">
        <f>IF(OR(B224="",C224=""),"",B224-C224)</f>
        <v/>
      </c>
      <c r="G224" s="207"/>
      <c r="H224" s="78" t="str">
        <f t="shared" si="244"/>
        <v/>
      </c>
      <c r="I224" s="77" t="str">
        <f>IF(OR(G224="",B224=""),"",B224-G224)</f>
        <v/>
      </c>
      <c r="J224" s="67"/>
      <c r="K224" s="77" t="str">
        <f t="shared" si="246"/>
        <v/>
      </c>
      <c r="L224" s="67"/>
      <c r="M224" s="85" t="str">
        <f t="shared" si="249"/>
        <v/>
      </c>
      <c r="N224" s="67"/>
      <c r="O224" s="89" t="str">
        <f t="shared" si="250"/>
        <v/>
      </c>
      <c r="P224" s="67"/>
      <c r="Q224" s="93" t="str">
        <f t="shared" si="253"/>
        <v/>
      </c>
      <c r="R224" s="110"/>
      <c r="S224" s="275" t="s">
        <v>13</v>
      </c>
      <c r="T224" s="264"/>
      <c r="U224" s="213" t="str">
        <f>IF(OR(U221="",B225=""),"",U221/B225)</f>
        <v/>
      </c>
      <c r="V224" s="99"/>
      <c r="W224" s="145"/>
      <c r="X224" s="145"/>
      <c r="Y224" s="152" t="s">
        <v>57</v>
      </c>
      <c r="Z224" s="111">
        <v>0.22</v>
      </c>
      <c r="AA224" s="112">
        <f t="shared" si="252"/>
        <v>0.26506024096385539</v>
      </c>
      <c r="AB224" s="112">
        <f>AA224/$AB$31</f>
        <v>0.30136986301369861</v>
      </c>
      <c r="AC224" s="112">
        <f>AB224/$AC$31</f>
        <v>0.34920634920634919</v>
      </c>
      <c r="AD224" s="112">
        <f>AC224/$AD$31</f>
        <v>0.41509433962264147</v>
      </c>
      <c r="AE224" s="117">
        <f>AD224/$AE$31</f>
        <v>0.61111111111111105</v>
      </c>
    </row>
    <row r="225" spans="1:31" ht="17.25" thickBot="1" x14ac:dyDescent="0.35">
      <c r="A225" s="141" t="s">
        <v>20</v>
      </c>
      <c r="B225" s="119" t="str">
        <f>IF(B218="","",SUM(B218:B224))</f>
        <v/>
      </c>
      <c r="C225" s="216" t="str">
        <f>IF(C218="","",SUMIF(B218:B224,"&lt;&gt;"&amp;"",C218:C224))</f>
        <v/>
      </c>
      <c r="D225" s="208"/>
      <c r="E225" s="79" t="str">
        <f>IFERROR(SUM(B218:B224)/SUMIF(B218:B224,"&lt;&gt;"&amp;"",C218:C224),"")</f>
        <v/>
      </c>
      <c r="F225" s="80" t="str">
        <f>IF(OR(C225="",B225=""),"",B225-C225)</f>
        <v/>
      </c>
      <c r="G225" s="82" t="str">
        <f>IF(G218="","",SUM(G218:G224))</f>
        <v/>
      </c>
      <c r="H225" s="79" t="str">
        <f>IFERROR(SUM(B218:B224)/SUMIF(B218:B224,"&lt;&gt;"&amp;"",G218:G224),"")</f>
        <v/>
      </c>
      <c r="I225" s="82" t="str">
        <f>IF(OR(G225="",B225=""),"",B225-G225)</f>
        <v/>
      </c>
      <c r="J225" s="120" t="str">
        <f>IF(J218="","",SUM(J218:J224))</f>
        <v/>
      </c>
      <c r="K225" s="82" t="str">
        <f t="shared" si="246"/>
        <v/>
      </c>
      <c r="L225" s="120" t="str">
        <f>IF(L218="","",SUM(L218:L224))</f>
        <v/>
      </c>
      <c r="M225" s="86" t="str">
        <f t="shared" si="249"/>
        <v/>
      </c>
      <c r="N225" s="120" t="str">
        <f>IF(N218="","",SUM(N218:N224))</f>
        <v/>
      </c>
      <c r="O225" s="90" t="str">
        <f>IF(OR(J225="",N225=""),"",J225/N225)</f>
        <v/>
      </c>
      <c r="P225" s="120" t="str">
        <f>IF(P218="","",SUM(P218:P224))</f>
        <v/>
      </c>
      <c r="Q225" s="211" t="str">
        <f>IF(OR(P225="",J225=""),"",P225/J225)</f>
        <v/>
      </c>
      <c r="R225" s="118"/>
      <c r="S225" s="263" t="s">
        <v>14</v>
      </c>
      <c r="T225" s="264"/>
      <c r="U225" s="69"/>
      <c r="V225" s="99"/>
      <c r="W225" s="145"/>
      <c r="X225" s="145"/>
      <c r="Y225" s="121"/>
      <c r="Z225" s="122">
        <f>SUM(Z218:Z224)</f>
        <v>1</v>
      </c>
      <c r="AA225" s="123">
        <f>SUM(Z219:Z224)</f>
        <v>0.83000000000000007</v>
      </c>
      <c r="AB225" s="123">
        <f>SUM(AA220:AA224)</f>
        <v>0.87951807228915657</v>
      </c>
      <c r="AC225" s="123">
        <f>SUM(AB221:AB224)</f>
        <v>0.86301369863013699</v>
      </c>
      <c r="AD225" s="123">
        <f>SUM(AC222:AC224)</f>
        <v>0.84126984126984128</v>
      </c>
      <c r="AE225" s="124">
        <f>SUM(AD223:AD224)</f>
        <v>0.67924528301886788</v>
      </c>
    </row>
    <row r="226" spans="1:31" ht="48" customHeight="1" thickBot="1" x14ac:dyDescent="0.3">
      <c r="A226" s="130" t="s">
        <v>88</v>
      </c>
      <c r="B226" s="131" t="s">
        <v>0</v>
      </c>
      <c r="C226" s="131" t="s">
        <v>1</v>
      </c>
      <c r="D226" s="133" t="s">
        <v>117</v>
      </c>
      <c r="E226" s="129" t="s">
        <v>62</v>
      </c>
      <c r="F226" s="131" t="s">
        <v>18</v>
      </c>
      <c r="G226" s="132" t="s">
        <v>16</v>
      </c>
      <c r="H226" s="129" t="s">
        <v>2</v>
      </c>
      <c r="I226" s="133" t="s">
        <v>15</v>
      </c>
      <c r="J226" s="134" t="s">
        <v>19</v>
      </c>
      <c r="K226" s="132" t="s">
        <v>3</v>
      </c>
      <c r="L226" s="135" t="s">
        <v>5</v>
      </c>
      <c r="M226" s="134" t="s">
        <v>4</v>
      </c>
      <c r="N226" s="134" t="s">
        <v>6</v>
      </c>
      <c r="O226" s="136" t="s">
        <v>7</v>
      </c>
      <c r="P226" s="137" t="s">
        <v>17</v>
      </c>
      <c r="Q226" s="209" t="s">
        <v>8</v>
      </c>
      <c r="R226" s="106"/>
      <c r="S226" s="265" t="s">
        <v>116</v>
      </c>
      <c r="T226" s="266"/>
      <c r="U226" s="215"/>
      <c r="V226" s="99"/>
      <c r="W226" s="145"/>
      <c r="X226" s="145"/>
      <c r="Y226" s="146" t="s">
        <v>58</v>
      </c>
      <c r="Z226" s="147" t="s">
        <v>51</v>
      </c>
      <c r="AA226" s="148" t="s">
        <v>52</v>
      </c>
      <c r="AB226" s="147" t="s">
        <v>53</v>
      </c>
      <c r="AC226" s="148" t="s">
        <v>54</v>
      </c>
      <c r="AD226" s="147" t="s">
        <v>55</v>
      </c>
      <c r="AE226" s="149" t="s">
        <v>56</v>
      </c>
    </row>
    <row r="227" spans="1:31" ht="17.25" thickBot="1" x14ac:dyDescent="0.35">
      <c r="A227" s="138">
        <v>42750</v>
      </c>
      <c r="B227" s="66"/>
      <c r="C227" s="73" t="str">
        <f>IF(U226="","",Z227*U226)</f>
        <v/>
      </c>
      <c r="D227" s="73"/>
      <c r="E227" s="74" t="str">
        <f>IF(OR(B227="",C227=""),"",B227/C227)</f>
        <v/>
      </c>
      <c r="F227" s="73" t="str">
        <f>IF(OR(B227="",C227=""),"",B227-C227)</f>
        <v/>
      </c>
      <c r="G227" s="207"/>
      <c r="H227" s="74" t="str">
        <f t="shared" ref="H227:H233" si="254">IF(OR(B227="",G227=""),"",B227/G227)</f>
        <v/>
      </c>
      <c r="I227" s="73" t="str">
        <f t="shared" ref="I227:I232" si="255">IF(OR(G227="",B227=""),"",B227-G227)</f>
        <v/>
      </c>
      <c r="J227" s="67"/>
      <c r="K227" s="73" t="str">
        <f t="shared" ref="K227:K234" si="256">IF(OR(B227="",J227=""),"",B227/J227)</f>
        <v/>
      </c>
      <c r="L227" s="67"/>
      <c r="M227" s="83" t="str">
        <f>IF(OR(L227="",J227=""),"",L227/J227)</f>
        <v/>
      </c>
      <c r="N227" s="67"/>
      <c r="O227" s="87" t="str">
        <f>IF(OR(J227="",N227=""),"",J227/N227)</f>
        <v/>
      </c>
      <c r="P227" s="67"/>
      <c r="Q227" s="91" t="str">
        <f>IF(OR(P227="",J227=""),"",P227/J227)</f>
        <v/>
      </c>
      <c r="R227" s="110"/>
      <c r="S227" s="279"/>
      <c r="T227" s="279"/>
      <c r="U227" s="280"/>
      <c r="V227" s="99"/>
      <c r="W227" s="145"/>
      <c r="X227" s="145"/>
      <c r="Y227" s="150" t="s">
        <v>51</v>
      </c>
      <c r="Z227" s="107">
        <v>0.17</v>
      </c>
      <c r="AA227" s="108"/>
      <c r="AB227" s="108"/>
      <c r="AC227" s="108"/>
      <c r="AD227" s="108"/>
      <c r="AE227" s="109"/>
    </row>
    <row r="228" spans="1:31" ht="17.25" thickBot="1" x14ac:dyDescent="0.35">
      <c r="A228" s="138">
        <v>42751</v>
      </c>
      <c r="B228" s="66"/>
      <c r="C228" s="73" t="str">
        <f>IF(OR(U226="",B227=""),"",Z228*U226)</f>
        <v/>
      </c>
      <c r="D228" s="73" t="str">
        <f>IF(OR(C228="",B228&lt;&gt;"",B229&lt;&gt;""),"",AA228*(U226-B234))</f>
        <v/>
      </c>
      <c r="E228" s="76" t="str">
        <f t="shared" ref="E228:E232" si="257">IF(OR(B228="",C228=""),"",B228/C228)</f>
        <v/>
      </c>
      <c r="F228" s="75" t="str">
        <f t="shared" ref="F228:F232" si="258">IF(OR(B228="",C228=""),"",B228-C228)</f>
        <v/>
      </c>
      <c r="G228" s="207"/>
      <c r="H228" s="76" t="str">
        <f t="shared" si="254"/>
        <v/>
      </c>
      <c r="I228" s="75" t="str">
        <f t="shared" si="255"/>
        <v/>
      </c>
      <c r="J228" s="67"/>
      <c r="K228" s="75" t="str">
        <f t="shared" si="256"/>
        <v/>
      </c>
      <c r="L228" s="67"/>
      <c r="M228" s="84" t="str">
        <f t="shared" ref="M228:M234" si="259">IF(OR(L228="",J228=""),"",L228/J228)</f>
        <v/>
      </c>
      <c r="N228" s="67"/>
      <c r="O228" s="88" t="str">
        <f t="shared" ref="O228:O233" si="260">IF(OR(J228="",N228=""),"",J228/N228)</f>
        <v/>
      </c>
      <c r="P228" s="67"/>
      <c r="Q228" s="92" t="str">
        <f t="shared" ref="Q228:Q229" si="261">IF(OR(P228="",J228=""),"",P228/J228)</f>
        <v/>
      </c>
      <c r="R228" s="110"/>
      <c r="S228" s="267" t="s">
        <v>9</v>
      </c>
      <c r="T228" s="267"/>
      <c r="U228" s="268"/>
      <c r="V228" s="99"/>
      <c r="W228" s="145"/>
      <c r="X228" s="145"/>
      <c r="Y228" s="150" t="s">
        <v>52</v>
      </c>
      <c r="Z228" s="111">
        <v>0.1</v>
      </c>
      <c r="AA228" s="112">
        <f t="shared" ref="AA228:AA233" si="262">Z228/$AA$31</f>
        <v>0.12048192771084337</v>
      </c>
      <c r="AB228" s="113"/>
      <c r="AC228" s="113"/>
      <c r="AD228" s="113"/>
      <c r="AE228" s="114"/>
    </row>
    <row r="229" spans="1:31" ht="17.25" thickBot="1" x14ac:dyDescent="0.35">
      <c r="A229" s="138">
        <v>42752</v>
      </c>
      <c r="B229" s="66"/>
      <c r="C229" s="73" t="str">
        <f>IF(OR(U226="",B228=""),"",Z229*U226)</f>
        <v/>
      </c>
      <c r="D229" s="73" t="str">
        <f>IF(OR(C229="",B229&lt;&gt;"",B230&lt;&gt;""),"",AB229*(U226-B234))</f>
        <v/>
      </c>
      <c r="E229" s="76" t="str">
        <f t="shared" si="257"/>
        <v/>
      </c>
      <c r="F229" s="75" t="str">
        <f t="shared" si="258"/>
        <v/>
      </c>
      <c r="G229" s="207"/>
      <c r="H229" s="76" t="str">
        <f t="shared" si="254"/>
        <v/>
      </c>
      <c r="I229" s="75" t="str">
        <f t="shared" si="255"/>
        <v/>
      </c>
      <c r="J229" s="67"/>
      <c r="K229" s="75" t="str">
        <f t="shared" si="256"/>
        <v/>
      </c>
      <c r="L229" s="67"/>
      <c r="M229" s="84" t="str">
        <f t="shared" si="259"/>
        <v/>
      </c>
      <c r="N229" s="67"/>
      <c r="O229" s="88" t="str">
        <f t="shared" si="260"/>
        <v/>
      </c>
      <c r="P229" s="67"/>
      <c r="Q229" s="92" t="str">
        <f t="shared" si="261"/>
        <v/>
      </c>
      <c r="R229" s="110"/>
      <c r="S229" s="276" t="s">
        <v>1</v>
      </c>
      <c r="T229" s="272"/>
      <c r="U229" s="68"/>
      <c r="V229" s="99"/>
      <c r="W229" s="145"/>
      <c r="X229" s="145"/>
      <c r="Y229" s="151" t="s">
        <v>53</v>
      </c>
      <c r="Z229" s="111">
        <v>0.1</v>
      </c>
      <c r="AA229" s="112">
        <f t="shared" si="262"/>
        <v>0.12048192771084337</v>
      </c>
      <c r="AB229" s="112">
        <f>AA229/$AB$31</f>
        <v>0.13698630136986303</v>
      </c>
      <c r="AC229" s="113"/>
      <c r="AD229" s="113"/>
      <c r="AE229" s="114"/>
    </row>
    <row r="230" spans="1:31" ht="17.25" thickBot="1" x14ac:dyDescent="0.35">
      <c r="A230" s="139">
        <v>42753</v>
      </c>
      <c r="B230" s="66"/>
      <c r="C230" s="73" t="str">
        <f>IF(OR(U226="",B229=""),"",Z230*U226)</f>
        <v/>
      </c>
      <c r="D230" s="73" t="str">
        <f>IF(OR(C230="",B230&lt;&gt;"",B231&lt;&gt;""),"",AC230*(U226-B234))</f>
        <v/>
      </c>
      <c r="E230" s="76" t="str">
        <f t="shared" si="257"/>
        <v/>
      </c>
      <c r="F230" s="75" t="str">
        <f t="shared" si="258"/>
        <v/>
      </c>
      <c r="G230" s="207"/>
      <c r="H230" s="76" t="str">
        <f t="shared" si="254"/>
        <v/>
      </c>
      <c r="I230" s="75" t="str">
        <f t="shared" si="255"/>
        <v/>
      </c>
      <c r="J230" s="67"/>
      <c r="K230" s="75" t="str">
        <f t="shared" si="256"/>
        <v/>
      </c>
      <c r="L230" s="67"/>
      <c r="M230" s="84" t="str">
        <f t="shared" si="259"/>
        <v/>
      </c>
      <c r="N230" s="67"/>
      <c r="O230" s="88" t="str">
        <f t="shared" si="260"/>
        <v/>
      </c>
      <c r="P230" s="67"/>
      <c r="Q230" s="92" t="str">
        <f>IF(OR(P230="",J230=""),"",P230/J230)</f>
        <v/>
      </c>
      <c r="R230" s="110"/>
      <c r="S230" s="276" t="s">
        <v>10</v>
      </c>
      <c r="T230" s="272"/>
      <c r="U230" s="68"/>
      <c r="V230" s="99"/>
      <c r="W230" s="145"/>
      <c r="X230" s="145"/>
      <c r="Y230" s="152" t="s">
        <v>54</v>
      </c>
      <c r="Z230" s="111">
        <v>0.1</v>
      </c>
      <c r="AA230" s="112">
        <f t="shared" si="262"/>
        <v>0.12048192771084337</v>
      </c>
      <c r="AB230" s="112">
        <f>AA230/$AB$31</f>
        <v>0.13698630136986303</v>
      </c>
      <c r="AC230" s="112">
        <f>AB230/$AC$31</f>
        <v>0.15873015873015875</v>
      </c>
      <c r="AD230" s="113"/>
      <c r="AE230" s="114"/>
    </row>
    <row r="231" spans="1:31" ht="17.25" thickBot="1" x14ac:dyDescent="0.35">
      <c r="A231" s="140">
        <v>42754</v>
      </c>
      <c r="B231" s="66"/>
      <c r="C231" s="73" t="str">
        <f>IF(OR(U226="",B230=""),"",Z231*U226)</f>
        <v/>
      </c>
      <c r="D231" s="73" t="str">
        <f>IF(OR(C231="",B231&lt;&gt;"",B232&lt;&gt;""),"",AD231*(U226-B234))</f>
        <v/>
      </c>
      <c r="E231" s="76" t="str">
        <f t="shared" si="257"/>
        <v/>
      </c>
      <c r="F231" s="75" t="str">
        <f t="shared" si="258"/>
        <v/>
      </c>
      <c r="G231" s="207"/>
      <c r="H231" s="76" t="str">
        <f t="shared" si="254"/>
        <v/>
      </c>
      <c r="I231" s="75" t="str">
        <f t="shared" si="255"/>
        <v/>
      </c>
      <c r="J231" s="67"/>
      <c r="K231" s="75" t="str">
        <f t="shared" si="256"/>
        <v/>
      </c>
      <c r="L231" s="67"/>
      <c r="M231" s="84" t="str">
        <f t="shared" si="259"/>
        <v/>
      </c>
      <c r="N231" s="67"/>
      <c r="O231" s="88" t="str">
        <f t="shared" si="260"/>
        <v/>
      </c>
      <c r="P231" s="67"/>
      <c r="Q231" s="92" t="str">
        <f>IF(OR(P231="",J231=""),"",P231/J231)</f>
        <v/>
      </c>
      <c r="R231" s="110"/>
      <c r="S231" s="277" t="s">
        <v>11</v>
      </c>
      <c r="T231" s="278"/>
      <c r="U231" s="115" t="str">
        <f>IF(OR(U229="",U230=""),"",U230-U229)</f>
        <v/>
      </c>
      <c r="V231" s="99"/>
      <c r="W231" s="145"/>
      <c r="X231" s="145"/>
      <c r="Y231" s="150" t="s">
        <v>55</v>
      </c>
      <c r="Z231" s="111">
        <v>0.17</v>
      </c>
      <c r="AA231" s="112">
        <f t="shared" si="262"/>
        <v>0.20481927710843373</v>
      </c>
      <c r="AB231" s="112">
        <f>AA231/$AB$31</f>
        <v>0.23287671232876714</v>
      </c>
      <c r="AC231" s="112">
        <f>AB231/$AC$31</f>
        <v>0.26984126984126988</v>
      </c>
      <c r="AD231" s="112">
        <f>AC231/$AD$31</f>
        <v>0.32075471698113212</v>
      </c>
      <c r="AE231" s="114"/>
    </row>
    <row r="232" spans="1:31" ht="17.25" thickBot="1" x14ac:dyDescent="0.35">
      <c r="A232" s="140">
        <v>42755</v>
      </c>
      <c r="B232" s="66"/>
      <c r="C232" s="73" t="str">
        <f>IF(OR(U226="",B231=""),"",Z232*U226)</f>
        <v/>
      </c>
      <c r="D232" s="73" t="str">
        <f>IF(OR(C232="",B232&lt;&gt;"",B233&lt;&gt;""),"",AE232*(U226-B234))</f>
        <v/>
      </c>
      <c r="E232" s="76" t="str">
        <f t="shared" si="257"/>
        <v/>
      </c>
      <c r="F232" s="75" t="str">
        <f t="shared" si="258"/>
        <v/>
      </c>
      <c r="G232" s="207"/>
      <c r="H232" s="76" t="str">
        <f t="shared" si="254"/>
        <v/>
      </c>
      <c r="I232" s="75" t="str">
        <f t="shared" si="255"/>
        <v/>
      </c>
      <c r="J232" s="67"/>
      <c r="K232" s="75" t="str">
        <f t="shared" si="256"/>
        <v/>
      </c>
      <c r="L232" s="67"/>
      <c r="M232" s="84" t="str">
        <f t="shared" si="259"/>
        <v/>
      </c>
      <c r="N232" s="67"/>
      <c r="O232" s="88" t="str">
        <f t="shared" si="260"/>
        <v/>
      </c>
      <c r="P232" s="67"/>
      <c r="Q232" s="92" t="str">
        <f t="shared" ref="Q232:Q233" si="263">IF(OR(P232="",J232=""),"",P232/J232)</f>
        <v/>
      </c>
      <c r="R232" s="110"/>
      <c r="S232" s="276" t="s">
        <v>12</v>
      </c>
      <c r="T232" s="272"/>
      <c r="U232" s="116" t="str">
        <f>IF(OR(U229="",U226=""),"",U229/U226)</f>
        <v/>
      </c>
      <c r="V232" s="99"/>
      <c r="W232" s="145"/>
      <c r="X232" s="145"/>
      <c r="Y232" s="151" t="s">
        <v>56</v>
      </c>
      <c r="Z232" s="111">
        <v>0.14000000000000001</v>
      </c>
      <c r="AA232" s="112">
        <f t="shared" si="262"/>
        <v>0.16867469879518071</v>
      </c>
      <c r="AB232" s="112">
        <f>AA232/$AB$31</f>
        <v>0.19178082191780821</v>
      </c>
      <c r="AC232" s="112">
        <f>AB232/$AC$31</f>
        <v>0.22222222222222221</v>
      </c>
      <c r="AD232" s="112">
        <f>AC232/$AD$31</f>
        <v>0.26415094339622641</v>
      </c>
      <c r="AE232" s="117">
        <f>AD232/$AE$31</f>
        <v>0.3888888888888889</v>
      </c>
    </row>
    <row r="233" spans="1:31" ht="17.25" thickBot="1" x14ac:dyDescent="0.35">
      <c r="A233" s="140">
        <v>42756</v>
      </c>
      <c r="B233" s="66"/>
      <c r="C233" s="73" t="str">
        <f>IF(OR(U226="",B232=""),"",Z233*U226)</f>
        <v/>
      </c>
      <c r="D233" s="214" t="str">
        <f>IF(OR(B232="",C233="",B233&lt;&gt;""),"",C233+(C234-B234))</f>
        <v/>
      </c>
      <c r="E233" s="78" t="str">
        <f>IF(OR(B233="",C233=""),"",B233/C233)</f>
        <v/>
      </c>
      <c r="F233" s="77" t="str">
        <f>IF(OR(B233="",C233=""),"",B233-C233)</f>
        <v/>
      </c>
      <c r="G233" s="207"/>
      <c r="H233" s="78" t="str">
        <f t="shared" si="254"/>
        <v/>
      </c>
      <c r="I233" s="77" t="str">
        <f>IF(OR(G233="",B233=""),"",B233-G233)</f>
        <v/>
      </c>
      <c r="J233" s="67"/>
      <c r="K233" s="77" t="str">
        <f t="shared" si="256"/>
        <v/>
      </c>
      <c r="L233" s="67"/>
      <c r="M233" s="85" t="str">
        <f t="shared" si="259"/>
        <v/>
      </c>
      <c r="N233" s="67"/>
      <c r="O233" s="89" t="str">
        <f t="shared" si="260"/>
        <v/>
      </c>
      <c r="P233" s="67"/>
      <c r="Q233" s="93" t="str">
        <f t="shared" si="263"/>
        <v/>
      </c>
      <c r="R233" s="110"/>
      <c r="S233" s="275" t="s">
        <v>13</v>
      </c>
      <c r="T233" s="264"/>
      <c r="U233" s="213" t="str">
        <f>IF(OR(U230="",B234=""),"",U230/B234)</f>
        <v/>
      </c>
      <c r="V233" s="99"/>
      <c r="W233" s="145"/>
      <c r="X233" s="145"/>
      <c r="Y233" s="152" t="s">
        <v>57</v>
      </c>
      <c r="Z233" s="111">
        <v>0.22</v>
      </c>
      <c r="AA233" s="112">
        <f t="shared" si="262"/>
        <v>0.26506024096385539</v>
      </c>
      <c r="AB233" s="112">
        <f>AA233/$AB$31</f>
        <v>0.30136986301369861</v>
      </c>
      <c r="AC233" s="112">
        <f>AB233/$AC$31</f>
        <v>0.34920634920634919</v>
      </c>
      <c r="AD233" s="112">
        <f>AC233/$AD$31</f>
        <v>0.41509433962264147</v>
      </c>
      <c r="AE233" s="117">
        <f>AD233/$AE$31</f>
        <v>0.61111111111111105</v>
      </c>
    </row>
    <row r="234" spans="1:31" ht="17.25" thickBot="1" x14ac:dyDescent="0.35">
      <c r="A234" s="141" t="s">
        <v>20</v>
      </c>
      <c r="B234" s="119" t="str">
        <f>IF(B227="","",SUM(B227:B233))</f>
        <v/>
      </c>
      <c r="C234" s="216" t="str">
        <f>IF(C227="","",SUMIF(B227:B233,"&lt;&gt;"&amp;"",C227:C233))</f>
        <v/>
      </c>
      <c r="D234" s="208"/>
      <c r="E234" s="79" t="str">
        <f>IFERROR(SUM(B227:B233)/SUMIF(B227:B233,"&lt;&gt;"&amp;"",C227:C233),"")</f>
        <v/>
      </c>
      <c r="F234" s="80" t="str">
        <f>IF(OR(C234="",B234=""),"",B234-C234)</f>
        <v/>
      </c>
      <c r="G234" s="82" t="str">
        <f>IF(G227="","",SUM(G227:G233))</f>
        <v/>
      </c>
      <c r="H234" s="79" t="str">
        <f>IFERROR(SUM(B227:B233)/SUMIF(B227:B233,"&lt;&gt;"&amp;"",G227:G233),"")</f>
        <v/>
      </c>
      <c r="I234" s="82" t="str">
        <f>IF(OR(G234="",B234=""),"",B234-G234)</f>
        <v/>
      </c>
      <c r="J234" s="120" t="str">
        <f>IF(J227="","",SUM(J227:J233))</f>
        <v/>
      </c>
      <c r="K234" s="82" t="str">
        <f t="shared" si="256"/>
        <v/>
      </c>
      <c r="L234" s="120" t="str">
        <f>IF(L227="","",SUM(L227:L233))</f>
        <v/>
      </c>
      <c r="M234" s="86" t="str">
        <f t="shared" si="259"/>
        <v/>
      </c>
      <c r="N234" s="120" t="str">
        <f>IF(N227="","",SUM(N227:N233))</f>
        <v/>
      </c>
      <c r="O234" s="90" t="str">
        <f>IF(OR(J234="",N234=""),"",J234/N234)</f>
        <v/>
      </c>
      <c r="P234" s="120" t="str">
        <f>IF(P227="","",SUM(P227:P233))</f>
        <v/>
      </c>
      <c r="Q234" s="211" t="str">
        <f>IF(OR(P234="",J234=""),"",P234/J234)</f>
        <v/>
      </c>
      <c r="R234" s="118"/>
      <c r="S234" s="263" t="s">
        <v>14</v>
      </c>
      <c r="T234" s="264"/>
      <c r="U234" s="69"/>
      <c r="V234" s="99"/>
      <c r="W234" s="145"/>
      <c r="X234" s="145"/>
      <c r="Y234" s="121"/>
      <c r="Z234" s="122">
        <f>SUM(Z227:Z233)</f>
        <v>1</v>
      </c>
      <c r="AA234" s="123">
        <f>SUM(Z228:Z233)</f>
        <v>0.83000000000000007</v>
      </c>
      <c r="AB234" s="123">
        <f>SUM(AA229:AA233)</f>
        <v>0.87951807228915657</v>
      </c>
      <c r="AC234" s="123">
        <f>SUM(AB230:AB233)</f>
        <v>0.86301369863013699</v>
      </c>
      <c r="AD234" s="123">
        <f>SUM(AC231:AC233)</f>
        <v>0.84126984126984128</v>
      </c>
      <c r="AE234" s="124">
        <f>SUM(AD232:AD233)</f>
        <v>0.67924528301886788</v>
      </c>
    </row>
    <row r="235" spans="1:31" ht="48" customHeight="1" thickBot="1" x14ac:dyDescent="0.3">
      <c r="A235" s="130" t="s">
        <v>89</v>
      </c>
      <c r="B235" s="131" t="s">
        <v>0</v>
      </c>
      <c r="C235" s="131" t="s">
        <v>1</v>
      </c>
      <c r="D235" s="133" t="s">
        <v>117</v>
      </c>
      <c r="E235" s="129" t="s">
        <v>62</v>
      </c>
      <c r="F235" s="131" t="s">
        <v>18</v>
      </c>
      <c r="G235" s="132" t="s">
        <v>16</v>
      </c>
      <c r="H235" s="129" t="s">
        <v>2</v>
      </c>
      <c r="I235" s="133" t="s">
        <v>15</v>
      </c>
      <c r="J235" s="134" t="s">
        <v>19</v>
      </c>
      <c r="K235" s="132" t="s">
        <v>3</v>
      </c>
      <c r="L235" s="135" t="s">
        <v>5</v>
      </c>
      <c r="M235" s="134" t="s">
        <v>4</v>
      </c>
      <c r="N235" s="134" t="s">
        <v>6</v>
      </c>
      <c r="O235" s="136" t="s">
        <v>7</v>
      </c>
      <c r="P235" s="137" t="s">
        <v>17</v>
      </c>
      <c r="Q235" s="209" t="s">
        <v>8</v>
      </c>
      <c r="R235" s="106"/>
      <c r="S235" s="265" t="s">
        <v>116</v>
      </c>
      <c r="T235" s="266"/>
      <c r="U235" s="215"/>
      <c r="V235" s="99"/>
      <c r="W235" s="145"/>
      <c r="X235" s="145"/>
      <c r="Y235" s="146" t="s">
        <v>58</v>
      </c>
      <c r="Z235" s="147" t="s">
        <v>51</v>
      </c>
      <c r="AA235" s="148" t="s">
        <v>52</v>
      </c>
      <c r="AB235" s="147" t="s">
        <v>53</v>
      </c>
      <c r="AC235" s="148" t="s">
        <v>54</v>
      </c>
      <c r="AD235" s="147" t="s">
        <v>55</v>
      </c>
      <c r="AE235" s="149" t="s">
        <v>56</v>
      </c>
    </row>
    <row r="236" spans="1:31" ht="17.25" thickBot="1" x14ac:dyDescent="0.35">
      <c r="A236" s="138">
        <v>42757</v>
      </c>
      <c r="B236" s="66"/>
      <c r="C236" s="73" t="str">
        <f>IF(U235="","",Z236*U235)</f>
        <v/>
      </c>
      <c r="D236" s="73"/>
      <c r="E236" s="74" t="str">
        <f>IF(OR(B236="",C236=""),"",B236/C236)</f>
        <v/>
      </c>
      <c r="F236" s="73" t="str">
        <f>IF(OR(B236="",C236=""),"",B236-C236)</f>
        <v/>
      </c>
      <c r="G236" s="207"/>
      <c r="H236" s="74" t="str">
        <f t="shared" ref="H236:H242" si="264">IF(OR(B236="",G236=""),"",B236/G236)</f>
        <v/>
      </c>
      <c r="I236" s="73" t="str">
        <f t="shared" ref="I236:I241" si="265">IF(OR(G236="",B236=""),"",B236-G236)</f>
        <v/>
      </c>
      <c r="J236" s="67"/>
      <c r="K236" s="73" t="str">
        <f t="shared" ref="K236:K243" si="266">IF(OR(B236="",J236=""),"",B236/J236)</f>
        <v/>
      </c>
      <c r="L236" s="67"/>
      <c r="M236" s="83" t="str">
        <f>IF(OR(L236="",J236=""),"",L236/J236)</f>
        <v/>
      </c>
      <c r="N236" s="67"/>
      <c r="O236" s="87" t="str">
        <f>IF(OR(J236="",N236=""),"",J236/N236)</f>
        <v/>
      </c>
      <c r="P236" s="67"/>
      <c r="Q236" s="91" t="str">
        <f>IF(OR(P236="",J236=""),"",P236/J236)</f>
        <v/>
      </c>
      <c r="R236" s="110"/>
      <c r="S236" s="279"/>
      <c r="T236" s="279"/>
      <c r="U236" s="280"/>
      <c r="V236" s="99"/>
      <c r="W236" s="145"/>
      <c r="X236" s="145"/>
      <c r="Y236" s="150" t="s">
        <v>51</v>
      </c>
      <c r="Z236" s="107">
        <v>0.17</v>
      </c>
      <c r="AA236" s="108"/>
      <c r="AB236" s="108"/>
      <c r="AC236" s="108"/>
      <c r="AD236" s="108"/>
      <c r="AE236" s="109"/>
    </row>
    <row r="237" spans="1:31" ht="17.25" thickBot="1" x14ac:dyDescent="0.35">
      <c r="A237" s="138">
        <v>42758</v>
      </c>
      <c r="B237" s="66"/>
      <c r="C237" s="73" t="str">
        <f>IF(OR(U235="",B236=""),"",Z237*U235)</f>
        <v/>
      </c>
      <c r="D237" s="73" t="str">
        <f>IF(OR(C237="",B237&lt;&gt;"",B238&lt;&gt;""),"",AA237*(U235-B243))</f>
        <v/>
      </c>
      <c r="E237" s="76" t="str">
        <f t="shared" ref="E237:E241" si="267">IF(OR(B237="",C237=""),"",B237/C237)</f>
        <v/>
      </c>
      <c r="F237" s="75" t="str">
        <f t="shared" ref="F237:F241" si="268">IF(OR(B237="",C237=""),"",B237-C237)</f>
        <v/>
      </c>
      <c r="G237" s="207"/>
      <c r="H237" s="76" t="str">
        <f t="shared" si="264"/>
        <v/>
      </c>
      <c r="I237" s="75" t="str">
        <f t="shared" si="265"/>
        <v/>
      </c>
      <c r="J237" s="67"/>
      <c r="K237" s="75" t="str">
        <f t="shared" si="266"/>
        <v/>
      </c>
      <c r="L237" s="67"/>
      <c r="M237" s="84" t="str">
        <f t="shared" ref="M237:M243" si="269">IF(OR(L237="",J237=""),"",L237/J237)</f>
        <v/>
      </c>
      <c r="N237" s="67"/>
      <c r="O237" s="88" t="str">
        <f t="shared" ref="O237:O242" si="270">IF(OR(J237="",N237=""),"",J237/N237)</f>
        <v/>
      </c>
      <c r="P237" s="67"/>
      <c r="Q237" s="92" t="str">
        <f t="shared" ref="Q237:Q238" si="271">IF(OR(P237="",J237=""),"",P237/J237)</f>
        <v/>
      </c>
      <c r="R237" s="110"/>
      <c r="S237" s="267" t="s">
        <v>9</v>
      </c>
      <c r="T237" s="267"/>
      <c r="U237" s="268"/>
      <c r="V237" s="99"/>
      <c r="W237" s="145"/>
      <c r="X237" s="145"/>
      <c r="Y237" s="150" t="s">
        <v>52</v>
      </c>
      <c r="Z237" s="111">
        <v>0.1</v>
      </c>
      <c r="AA237" s="112">
        <f t="shared" ref="AA237:AA242" si="272">Z237/$AA$31</f>
        <v>0.12048192771084337</v>
      </c>
      <c r="AB237" s="113"/>
      <c r="AC237" s="113"/>
      <c r="AD237" s="113"/>
      <c r="AE237" s="114"/>
    </row>
    <row r="238" spans="1:31" ht="17.25" thickBot="1" x14ac:dyDescent="0.35">
      <c r="A238" s="138">
        <v>42759</v>
      </c>
      <c r="B238" s="66"/>
      <c r="C238" s="73" t="str">
        <f>IF(OR(U235="",B237=""),"",Z238*U235)</f>
        <v/>
      </c>
      <c r="D238" s="73" t="str">
        <f>IF(OR(C238="",B238&lt;&gt;"",B239&lt;&gt;""),"",AB238*(U235-B243))</f>
        <v/>
      </c>
      <c r="E238" s="76" t="str">
        <f t="shared" si="267"/>
        <v/>
      </c>
      <c r="F238" s="75" t="str">
        <f t="shared" si="268"/>
        <v/>
      </c>
      <c r="G238" s="207"/>
      <c r="H238" s="76" t="str">
        <f t="shared" si="264"/>
        <v/>
      </c>
      <c r="I238" s="75" t="str">
        <f t="shared" si="265"/>
        <v/>
      </c>
      <c r="J238" s="67"/>
      <c r="K238" s="75" t="str">
        <f t="shared" si="266"/>
        <v/>
      </c>
      <c r="L238" s="67"/>
      <c r="M238" s="84" t="str">
        <f t="shared" si="269"/>
        <v/>
      </c>
      <c r="N238" s="67"/>
      <c r="O238" s="88" t="str">
        <f t="shared" si="270"/>
        <v/>
      </c>
      <c r="P238" s="67"/>
      <c r="Q238" s="92" t="str">
        <f t="shared" si="271"/>
        <v/>
      </c>
      <c r="R238" s="110"/>
      <c r="S238" s="276" t="s">
        <v>1</v>
      </c>
      <c r="T238" s="272"/>
      <c r="U238" s="68"/>
      <c r="V238" s="99"/>
      <c r="W238" s="145"/>
      <c r="X238" s="145"/>
      <c r="Y238" s="151" t="s">
        <v>53</v>
      </c>
      <c r="Z238" s="111">
        <v>0.1</v>
      </c>
      <c r="AA238" s="112">
        <f t="shared" si="272"/>
        <v>0.12048192771084337</v>
      </c>
      <c r="AB238" s="112">
        <f>AA238/$AB$31</f>
        <v>0.13698630136986303</v>
      </c>
      <c r="AC238" s="113"/>
      <c r="AD238" s="113"/>
      <c r="AE238" s="114"/>
    </row>
    <row r="239" spans="1:31" ht="17.25" thickBot="1" x14ac:dyDescent="0.35">
      <c r="A239" s="139">
        <v>42760</v>
      </c>
      <c r="B239" s="66"/>
      <c r="C239" s="73" t="str">
        <f>IF(OR(U235="",B238=""),"",Z239*U235)</f>
        <v/>
      </c>
      <c r="D239" s="73" t="str">
        <f>IF(OR(C239="",B239&lt;&gt;"",B240&lt;&gt;""),"",AC239*(U235-B243))</f>
        <v/>
      </c>
      <c r="E239" s="76" t="str">
        <f t="shared" si="267"/>
        <v/>
      </c>
      <c r="F239" s="75" t="str">
        <f t="shared" si="268"/>
        <v/>
      </c>
      <c r="G239" s="207"/>
      <c r="H239" s="76" t="str">
        <f t="shared" si="264"/>
        <v/>
      </c>
      <c r="I239" s="75" t="str">
        <f t="shared" si="265"/>
        <v/>
      </c>
      <c r="J239" s="67"/>
      <c r="K239" s="75" t="str">
        <f t="shared" si="266"/>
        <v/>
      </c>
      <c r="L239" s="67"/>
      <c r="M239" s="84" t="str">
        <f t="shared" si="269"/>
        <v/>
      </c>
      <c r="N239" s="67"/>
      <c r="O239" s="88" t="str">
        <f t="shared" si="270"/>
        <v/>
      </c>
      <c r="P239" s="67"/>
      <c r="Q239" s="92" t="str">
        <f>IF(OR(P239="",J239=""),"",P239/J239)</f>
        <v/>
      </c>
      <c r="R239" s="110"/>
      <c r="S239" s="276" t="s">
        <v>10</v>
      </c>
      <c r="T239" s="272"/>
      <c r="U239" s="68"/>
      <c r="V239" s="99"/>
      <c r="W239" s="145"/>
      <c r="X239" s="145"/>
      <c r="Y239" s="152" t="s">
        <v>54</v>
      </c>
      <c r="Z239" s="111">
        <v>0.1</v>
      </c>
      <c r="AA239" s="112">
        <f t="shared" si="272"/>
        <v>0.12048192771084337</v>
      </c>
      <c r="AB239" s="112">
        <f>AA239/$AB$31</f>
        <v>0.13698630136986303</v>
      </c>
      <c r="AC239" s="112">
        <f>AB239/$AC$31</f>
        <v>0.15873015873015875</v>
      </c>
      <c r="AD239" s="113"/>
      <c r="AE239" s="114"/>
    </row>
    <row r="240" spans="1:31" ht="17.25" thickBot="1" x14ac:dyDescent="0.35">
      <c r="A240" s="140">
        <v>42761</v>
      </c>
      <c r="B240" s="66"/>
      <c r="C240" s="73" t="str">
        <f>IF(OR(U235="",B239=""),"",Z240*U235)</f>
        <v/>
      </c>
      <c r="D240" s="73" t="str">
        <f>IF(OR(C240="",B240&lt;&gt;"",B241&lt;&gt;""),"",AD240*(U235-B243))</f>
        <v/>
      </c>
      <c r="E240" s="76" t="str">
        <f t="shared" si="267"/>
        <v/>
      </c>
      <c r="F240" s="75" t="str">
        <f t="shared" si="268"/>
        <v/>
      </c>
      <c r="G240" s="207"/>
      <c r="H240" s="76" t="str">
        <f t="shared" si="264"/>
        <v/>
      </c>
      <c r="I240" s="75" t="str">
        <f t="shared" si="265"/>
        <v/>
      </c>
      <c r="J240" s="67"/>
      <c r="K240" s="75" t="str">
        <f t="shared" si="266"/>
        <v/>
      </c>
      <c r="L240" s="67"/>
      <c r="M240" s="84" t="str">
        <f t="shared" si="269"/>
        <v/>
      </c>
      <c r="N240" s="67"/>
      <c r="O240" s="88" t="str">
        <f t="shared" si="270"/>
        <v/>
      </c>
      <c r="P240" s="67"/>
      <c r="Q240" s="92" t="str">
        <f>IF(OR(P240="",J240=""),"",P240/J240)</f>
        <v/>
      </c>
      <c r="R240" s="110"/>
      <c r="S240" s="277" t="s">
        <v>11</v>
      </c>
      <c r="T240" s="278"/>
      <c r="U240" s="115" t="str">
        <f>IF(OR(U238="",U239=""),"",U239-U238)</f>
        <v/>
      </c>
      <c r="V240" s="99"/>
      <c r="W240" s="145"/>
      <c r="X240" s="145"/>
      <c r="Y240" s="150" t="s">
        <v>55</v>
      </c>
      <c r="Z240" s="111">
        <v>0.17</v>
      </c>
      <c r="AA240" s="112">
        <f t="shared" si="272"/>
        <v>0.20481927710843373</v>
      </c>
      <c r="AB240" s="112">
        <f>AA240/$AB$31</f>
        <v>0.23287671232876714</v>
      </c>
      <c r="AC240" s="112">
        <f>AB240/$AC$31</f>
        <v>0.26984126984126988</v>
      </c>
      <c r="AD240" s="112">
        <f>AC240/$AD$31</f>
        <v>0.32075471698113212</v>
      </c>
      <c r="AE240" s="114"/>
    </row>
    <row r="241" spans="1:31" ht="17.25" thickBot="1" x14ac:dyDescent="0.35">
      <c r="A241" s="140">
        <v>42762</v>
      </c>
      <c r="B241" s="66"/>
      <c r="C241" s="73" t="str">
        <f>IF(OR(U235="",B240=""),"",Z241*U235)</f>
        <v/>
      </c>
      <c r="D241" s="73" t="str">
        <f>IF(OR(C241="",B241&lt;&gt;"",B242&lt;&gt;""),"",AE241*(U235-B243))</f>
        <v/>
      </c>
      <c r="E241" s="76" t="str">
        <f t="shared" si="267"/>
        <v/>
      </c>
      <c r="F241" s="75" t="str">
        <f t="shared" si="268"/>
        <v/>
      </c>
      <c r="G241" s="207"/>
      <c r="H241" s="76" t="str">
        <f t="shared" si="264"/>
        <v/>
      </c>
      <c r="I241" s="75" t="str">
        <f t="shared" si="265"/>
        <v/>
      </c>
      <c r="J241" s="67"/>
      <c r="K241" s="75" t="str">
        <f t="shared" si="266"/>
        <v/>
      </c>
      <c r="L241" s="67"/>
      <c r="M241" s="84" t="str">
        <f t="shared" si="269"/>
        <v/>
      </c>
      <c r="N241" s="67"/>
      <c r="O241" s="88" t="str">
        <f t="shared" si="270"/>
        <v/>
      </c>
      <c r="P241" s="67"/>
      <c r="Q241" s="92" t="str">
        <f t="shared" ref="Q241:Q242" si="273">IF(OR(P241="",J241=""),"",P241/J241)</f>
        <v/>
      </c>
      <c r="R241" s="110"/>
      <c r="S241" s="276" t="s">
        <v>12</v>
      </c>
      <c r="T241" s="272"/>
      <c r="U241" s="116" t="str">
        <f>IF(OR(U238="",U235=""),"",U238/U235)</f>
        <v/>
      </c>
      <c r="V241" s="99"/>
      <c r="W241" s="145"/>
      <c r="X241" s="145"/>
      <c r="Y241" s="151" t="s">
        <v>56</v>
      </c>
      <c r="Z241" s="111">
        <v>0.14000000000000001</v>
      </c>
      <c r="AA241" s="112">
        <f t="shared" si="272"/>
        <v>0.16867469879518071</v>
      </c>
      <c r="AB241" s="112">
        <f>AA241/$AB$31</f>
        <v>0.19178082191780821</v>
      </c>
      <c r="AC241" s="112">
        <f>AB241/$AC$31</f>
        <v>0.22222222222222221</v>
      </c>
      <c r="AD241" s="112">
        <f>AC241/$AD$31</f>
        <v>0.26415094339622641</v>
      </c>
      <c r="AE241" s="117">
        <f>AD241/$AE$31</f>
        <v>0.3888888888888889</v>
      </c>
    </row>
    <row r="242" spans="1:31" ht="17.25" thickBot="1" x14ac:dyDescent="0.35">
      <c r="A242" s="140">
        <v>42763</v>
      </c>
      <c r="B242" s="66"/>
      <c r="C242" s="73" t="str">
        <f>IF(OR(U235="",B241=""),"",Z242*U235)</f>
        <v/>
      </c>
      <c r="D242" s="214" t="str">
        <f>IF(OR(B241="",C242="",B242&lt;&gt;""),"",C242+(C243-B243))</f>
        <v/>
      </c>
      <c r="E242" s="78" t="str">
        <f>IF(OR(B242="",C242=""),"",B242/C242)</f>
        <v/>
      </c>
      <c r="F242" s="77" t="str">
        <f>IF(OR(B242="",C242=""),"",B242-C242)</f>
        <v/>
      </c>
      <c r="G242" s="207"/>
      <c r="H242" s="78" t="str">
        <f t="shared" si="264"/>
        <v/>
      </c>
      <c r="I242" s="77" t="str">
        <f>IF(OR(G242="",B242=""),"",B242-G242)</f>
        <v/>
      </c>
      <c r="J242" s="67"/>
      <c r="K242" s="77" t="str">
        <f t="shared" si="266"/>
        <v/>
      </c>
      <c r="L242" s="67"/>
      <c r="M242" s="85" t="str">
        <f t="shared" si="269"/>
        <v/>
      </c>
      <c r="N242" s="67"/>
      <c r="O242" s="89" t="str">
        <f t="shared" si="270"/>
        <v/>
      </c>
      <c r="P242" s="67"/>
      <c r="Q242" s="93" t="str">
        <f t="shared" si="273"/>
        <v/>
      </c>
      <c r="R242" s="110"/>
      <c r="S242" s="275" t="s">
        <v>13</v>
      </c>
      <c r="T242" s="264"/>
      <c r="U242" s="213" t="str">
        <f>IF(OR(U239="",B243=""),"",U239/B243)</f>
        <v/>
      </c>
      <c r="V242" s="99"/>
      <c r="W242" s="145"/>
      <c r="X242" s="145"/>
      <c r="Y242" s="152" t="s">
        <v>57</v>
      </c>
      <c r="Z242" s="111">
        <v>0.22</v>
      </c>
      <c r="AA242" s="112">
        <f t="shared" si="272"/>
        <v>0.26506024096385539</v>
      </c>
      <c r="AB242" s="112">
        <f>AA242/$AB$31</f>
        <v>0.30136986301369861</v>
      </c>
      <c r="AC242" s="112">
        <f>AB242/$AC$31</f>
        <v>0.34920634920634919</v>
      </c>
      <c r="AD242" s="112">
        <f>AC242/$AD$31</f>
        <v>0.41509433962264147</v>
      </c>
      <c r="AE242" s="117">
        <f>AD242/$AE$31</f>
        <v>0.61111111111111105</v>
      </c>
    </row>
    <row r="243" spans="1:31" ht="17.25" thickBot="1" x14ac:dyDescent="0.35">
      <c r="A243" s="141" t="s">
        <v>20</v>
      </c>
      <c r="B243" s="119" t="str">
        <f>IF(B236="","",SUM(B236:B242))</f>
        <v/>
      </c>
      <c r="C243" s="216" t="str">
        <f>IF(C236="","",SUMIF(B236:B242,"&lt;&gt;"&amp;"",C236:C242))</f>
        <v/>
      </c>
      <c r="D243" s="208"/>
      <c r="E243" s="79" t="str">
        <f>IFERROR(SUM(B236:B242)/SUMIF(B236:B242,"&lt;&gt;"&amp;"",C236:C242),"")</f>
        <v/>
      </c>
      <c r="F243" s="80" t="str">
        <f>IF(OR(C243="",B243=""),"",B243-C243)</f>
        <v/>
      </c>
      <c r="G243" s="82" t="str">
        <f>IF(G236="","",SUM(G236:G242))</f>
        <v/>
      </c>
      <c r="H243" s="79" t="str">
        <f>IFERROR(SUM(B236:B242)/SUMIF(B236:B242,"&lt;&gt;"&amp;"",G236:G242),"")</f>
        <v/>
      </c>
      <c r="I243" s="82" t="str">
        <f>IF(OR(G243="",B243=""),"",B243-G243)</f>
        <v/>
      </c>
      <c r="J243" s="120" t="str">
        <f>IF(J236="","",SUM(J236:J242))</f>
        <v/>
      </c>
      <c r="K243" s="82" t="str">
        <f t="shared" si="266"/>
        <v/>
      </c>
      <c r="L243" s="120" t="str">
        <f>IF(L236="","",SUM(L236:L242))</f>
        <v/>
      </c>
      <c r="M243" s="86" t="str">
        <f t="shared" si="269"/>
        <v/>
      </c>
      <c r="N243" s="120" t="str">
        <f>IF(N236="","",SUM(N236:N242))</f>
        <v/>
      </c>
      <c r="O243" s="90" t="str">
        <f>IF(OR(J243="",N243=""),"",J243/N243)</f>
        <v/>
      </c>
      <c r="P243" s="120" t="str">
        <f>IF(P236="","",SUM(P236:P242))</f>
        <v/>
      </c>
      <c r="Q243" s="211" t="str">
        <f>IF(OR(P243="",J243=""),"",P243/J243)</f>
        <v/>
      </c>
      <c r="R243" s="118"/>
      <c r="S243" s="263" t="s">
        <v>14</v>
      </c>
      <c r="T243" s="264"/>
      <c r="U243" s="69"/>
      <c r="V243" s="99"/>
      <c r="W243" s="145"/>
      <c r="X243" s="145"/>
      <c r="Y243" s="121"/>
      <c r="Z243" s="122">
        <f>SUM(Z236:Z242)</f>
        <v>1</v>
      </c>
      <c r="AA243" s="123">
        <f>SUM(Z237:Z242)</f>
        <v>0.83000000000000007</v>
      </c>
      <c r="AB243" s="123">
        <f>SUM(AA238:AA242)</f>
        <v>0.87951807228915657</v>
      </c>
      <c r="AC243" s="123">
        <f>SUM(AB239:AB242)</f>
        <v>0.86301369863013699</v>
      </c>
      <c r="AD243" s="123">
        <f>SUM(AC240:AC242)</f>
        <v>0.84126984126984128</v>
      </c>
      <c r="AE243" s="124">
        <f>SUM(AD241:AD242)</f>
        <v>0.67924528301886788</v>
      </c>
    </row>
    <row r="244" spans="1:31" ht="16.5" thickBot="1" x14ac:dyDescent="0.3">
      <c r="A244" s="153" t="s">
        <v>44</v>
      </c>
      <c r="B244" s="81" t="str">
        <f>IF(B216="","",SUM(B243,B234,B225,B216))</f>
        <v/>
      </c>
      <c r="C244" s="81" t="str">
        <f>IF(C216="","",SUM(C216,C225,C234,C243))</f>
        <v/>
      </c>
      <c r="D244" s="81"/>
      <c r="E244" s="94" t="str">
        <f>IF(OR(B244="",C244=""),"",B244/C244)</f>
        <v/>
      </c>
      <c r="F244" s="95" t="str">
        <f>IF(OR(B244="",C244=""),"",B244-C244)</f>
        <v/>
      </c>
      <c r="G244" s="95" t="str">
        <f>IF(G216="","",SUM(G243,G234,G225,G216))</f>
        <v/>
      </c>
      <c r="H244" s="94" t="str">
        <f>IF(OR(B244="",G244=""),"",B244/G244)</f>
        <v/>
      </c>
      <c r="I244" s="95" t="str">
        <f>IF(OR(B244="",G244=""),"",B244-G244)</f>
        <v/>
      </c>
      <c r="J244" s="96" t="str">
        <f>IF(J216="","",SUM(J234,J243,J225,J216))</f>
        <v/>
      </c>
      <c r="K244" s="95" t="str">
        <f t="shared" ref="K244" si="274">IF(OR(B244="",J244=""),"",B244/J244)</f>
        <v/>
      </c>
      <c r="L244" s="96" t="str">
        <f>IF(L216="","",SUM(L234,L243,L225,L216))</f>
        <v/>
      </c>
      <c r="M244" s="96" t="str">
        <f>IF(OR(L244="",J244=""),"",L244/J244)</f>
        <v/>
      </c>
      <c r="N244" s="96" t="str">
        <f>IF(N216="","",SUM(N234,N243,N225,N216))</f>
        <v/>
      </c>
      <c r="O244" s="97" t="str">
        <f>IF(OR(J244="",N244=""),"",J244/N244)</f>
        <v/>
      </c>
      <c r="P244" s="96" t="str">
        <f>IF(P216="","",SUM(P234,P243,P225,P216))</f>
        <v/>
      </c>
      <c r="Q244" s="98" t="str">
        <f>IF(OR(P244="",J244=""),"",P244/J244)</f>
        <v/>
      </c>
      <c r="R244" s="99"/>
      <c r="S244" s="212"/>
      <c r="T244" s="154"/>
      <c r="U244" s="128"/>
      <c r="V244" s="155"/>
      <c r="W244" s="145"/>
      <c r="X244" s="145"/>
      <c r="Y244" s="145"/>
      <c r="Z244" s="145"/>
      <c r="AA244" s="145"/>
      <c r="AB244" s="145"/>
      <c r="AC244" s="145"/>
      <c r="AD244" s="145"/>
      <c r="AE244" s="145"/>
    </row>
    <row r="245" spans="1:31" ht="48" customHeight="1" thickBot="1" x14ac:dyDescent="0.3">
      <c r="A245" s="130" t="s">
        <v>90</v>
      </c>
      <c r="B245" s="131" t="s">
        <v>0</v>
      </c>
      <c r="C245" s="131" t="s">
        <v>1</v>
      </c>
      <c r="D245" s="133" t="s">
        <v>117</v>
      </c>
      <c r="E245" s="129" t="s">
        <v>62</v>
      </c>
      <c r="F245" s="131" t="s">
        <v>18</v>
      </c>
      <c r="G245" s="132" t="s">
        <v>16</v>
      </c>
      <c r="H245" s="129" t="s">
        <v>2</v>
      </c>
      <c r="I245" s="133" t="s">
        <v>15</v>
      </c>
      <c r="J245" s="134" t="s">
        <v>19</v>
      </c>
      <c r="K245" s="132" t="s">
        <v>3</v>
      </c>
      <c r="L245" s="135" t="s">
        <v>5</v>
      </c>
      <c r="M245" s="134" t="s">
        <v>4</v>
      </c>
      <c r="N245" s="134" t="s">
        <v>6</v>
      </c>
      <c r="O245" s="136" t="s">
        <v>7</v>
      </c>
      <c r="P245" s="137" t="s">
        <v>17</v>
      </c>
      <c r="Q245" s="209" t="s">
        <v>8</v>
      </c>
      <c r="R245" s="106"/>
      <c r="S245" s="269" t="s">
        <v>116</v>
      </c>
      <c r="T245" s="270"/>
      <c r="U245" s="215"/>
      <c r="V245" s="99"/>
      <c r="W245" s="145"/>
      <c r="X245" s="145"/>
      <c r="Y245" s="146" t="s">
        <v>58</v>
      </c>
      <c r="Z245" s="147" t="s">
        <v>51</v>
      </c>
      <c r="AA245" s="148" t="s">
        <v>52</v>
      </c>
      <c r="AB245" s="147" t="s">
        <v>53</v>
      </c>
      <c r="AC245" s="148" t="s">
        <v>54</v>
      </c>
      <c r="AD245" s="147" t="s">
        <v>55</v>
      </c>
      <c r="AE245" s="149" t="s">
        <v>56</v>
      </c>
    </row>
    <row r="246" spans="1:31" ht="17.25" thickBot="1" x14ac:dyDescent="0.35">
      <c r="A246" s="138">
        <v>42764</v>
      </c>
      <c r="B246" s="66"/>
      <c r="C246" s="73" t="str">
        <f>IF(U245="","",Z246*U245)</f>
        <v/>
      </c>
      <c r="D246" s="73"/>
      <c r="E246" s="74" t="str">
        <f>IF(OR(B246="",C246=""),"",B246/C246)</f>
        <v/>
      </c>
      <c r="F246" s="73" t="str">
        <f>IF(OR(B246="",C246=""),"",B246-C246)</f>
        <v/>
      </c>
      <c r="G246" s="207"/>
      <c r="H246" s="74" t="str">
        <f t="shared" ref="H246:H252" si="275">IF(OR(B246="",G246=""),"",B246/G246)</f>
        <v/>
      </c>
      <c r="I246" s="73" t="str">
        <f t="shared" ref="I246:I251" si="276">IF(OR(G246="",B246=""),"",B246-G246)</f>
        <v/>
      </c>
      <c r="J246" s="67"/>
      <c r="K246" s="73" t="str">
        <f t="shared" ref="K246:K253" si="277">IF(OR(B246="",J246=""),"",B246/J246)</f>
        <v/>
      </c>
      <c r="L246" s="67"/>
      <c r="M246" s="83" t="str">
        <f>IF(OR(L246="",J246=""),"",L246/J246)</f>
        <v/>
      </c>
      <c r="N246" s="67"/>
      <c r="O246" s="87" t="str">
        <f>IF(OR(J246="",N246=""),"",J246/N246)</f>
        <v/>
      </c>
      <c r="P246" s="67"/>
      <c r="Q246" s="91" t="str">
        <f>IF(OR(P246="",J246=""),"",P246/J246)</f>
        <v/>
      </c>
      <c r="R246" s="110"/>
      <c r="S246" s="279"/>
      <c r="T246" s="279"/>
      <c r="U246" s="280"/>
      <c r="V246" s="99"/>
      <c r="W246" s="145"/>
      <c r="X246" s="145"/>
      <c r="Y246" s="150" t="s">
        <v>51</v>
      </c>
      <c r="Z246" s="107">
        <v>0.17</v>
      </c>
      <c r="AA246" s="108"/>
      <c r="AB246" s="108"/>
      <c r="AC246" s="108"/>
      <c r="AD246" s="108"/>
      <c r="AE246" s="109"/>
    </row>
    <row r="247" spans="1:31" ht="17.25" thickBot="1" x14ac:dyDescent="0.35">
      <c r="A247" s="138">
        <v>42765</v>
      </c>
      <c r="B247" s="66"/>
      <c r="C247" s="73" t="str">
        <f>IF(OR(U245="",B246=""),"",Z247*U245)</f>
        <v/>
      </c>
      <c r="D247" s="73" t="str">
        <f>IF(OR(C247="",B247&lt;&gt;"",B248&lt;&gt;""),"",AA247*(U245-B253))</f>
        <v/>
      </c>
      <c r="E247" s="76" t="str">
        <f t="shared" ref="E247:E251" si="278">IF(OR(B247="",C247=""),"",B247/C247)</f>
        <v/>
      </c>
      <c r="F247" s="75" t="str">
        <f t="shared" ref="F247:F251" si="279">IF(OR(B247="",C247=""),"",B247-C247)</f>
        <v/>
      </c>
      <c r="G247" s="207"/>
      <c r="H247" s="76" t="str">
        <f t="shared" si="275"/>
        <v/>
      </c>
      <c r="I247" s="75" t="str">
        <f t="shared" si="276"/>
        <v/>
      </c>
      <c r="J247" s="67"/>
      <c r="K247" s="75" t="str">
        <f t="shared" si="277"/>
        <v/>
      </c>
      <c r="L247" s="67"/>
      <c r="M247" s="84" t="str">
        <f t="shared" ref="M247:M253" si="280">IF(OR(L247="",J247=""),"",L247/J247)</f>
        <v/>
      </c>
      <c r="N247" s="67"/>
      <c r="O247" s="88" t="str">
        <f t="shared" ref="O247:O252" si="281">IF(OR(J247="",N247=""),"",J247/N247)</f>
        <v/>
      </c>
      <c r="P247" s="67"/>
      <c r="Q247" s="92" t="str">
        <f t="shared" ref="Q247:Q248" si="282">IF(OR(P247="",J247=""),"",P247/J247)</f>
        <v/>
      </c>
      <c r="R247" s="110"/>
      <c r="S247" s="267" t="s">
        <v>9</v>
      </c>
      <c r="T247" s="267"/>
      <c r="U247" s="268"/>
      <c r="V247" s="99"/>
      <c r="W247" s="145"/>
      <c r="X247" s="145"/>
      <c r="Y247" s="150" t="s">
        <v>52</v>
      </c>
      <c r="Z247" s="111">
        <v>0.1</v>
      </c>
      <c r="AA247" s="112">
        <f t="shared" ref="AA247:AA252" si="283">Z247/$AA$31</f>
        <v>0.12048192771084337</v>
      </c>
      <c r="AB247" s="113"/>
      <c r="AC247" s="113"/>
      <c r="AD247" s="113"/>
      <c r="AE247" s="114"/>
    </row>
    <row r="248" spans="1:31" ht="17.25" thickBot="1" x14ac:dyDescent="0.35">
      <c r="A248" s="138">
        <v>42766</v>
      </c>
      <c r="B248" s="66"/>
      <c r="C248" s="73" t="str">
        <f>IF(OR(U245="",B247=""),"",Z248*U245)</f>
        <v/>
      </c>
      <c r="D248" s="73" t="str">
        <f>IF(OR(C248="",B248&lt;&gt;"",B249&lt;&gt;""),"",AB248*(U245-B253))</f>
        <v/>
      </c>
      <c r="E248" s="76" t="str">
        <f t="shared" si="278"/>
        <v/>
      </c>
      <c r="F248" s="75" t="str">
        <f t="shared" si="279"/>
        <v/>
      </c>
      <c r="G248" s="207"/>
      <c r="H248" s="76" t="str">
        <f t="shared" si="275"/>
        <v/>
      </c>
      <c r="I248" s="75" t="str">
        <f t="shared" si="276"/>
        <v/>
      </c>
      <c r="J248" s="67"/>
      <c r="K248" s="75" t="str">
        <f t="shared" si="277"/>
        <v/>
      </c>
      <c r="L248" s="67"/>
      <c r="M248" s="84" t="str">
        <f t="shared" si="280"/>
        <v/>
      </c>
      <c r="N248" s="67"/>
      <c r="O248" s="88" t="str">
        <f t="shared" si="281"/>
        <v/>
      </c>
      <c r="P248" s="67"/>
      <c r="Q248" s="92" t="str">
        <f t="shared" si="282"/>
        <v/>
      </c>
      <c r="R248" s="110"/>
      <c r="S248" s="276" t="s">
        <v>1</v>
      </c>
      <c r="T248" s="272"/>
      <c r="U248" s="68"/>
      <c r="V248" s="99"/>
      <c r="W248" s="145"/>
      <c r="X248" s="145"/>
      <c r="Y248" s="151" t="s">
        <v>53</v>
      </c>
      <c r="Z248" s="111">
        <v>0.1</v>
      </c>
      <c r="AA248" s="112">
        <f t="shared" si="283"/>
        <v>0.12048192771084337</v>
      </c>
      <c r="AB248" s="112">
        <f>AA248/$AB$31</f>
        <v>0.13698630136986303</v>
      </c>
      <c r="AC248" s="113"/>
      <c r="AD248" s="113"/>
      <c r="AE248" s="114"/>
    </row>
    <row r="249" spans="1:31" ht="17.25" thickBot="1" x14ac:dyDescent="0.35">
      <c r="A249" s="139">
        <v>42767</v>
      </c>
      <c r="B249" s="66"/>
      <c r="C249" s="73" t="str">
        <f>IF(OR(U245="",B248=""),"",Z249*U245)</f>
        <v/>
      </c>
      <c r="D249" s="73" t="str">
        <f>IF(OR(C249="",B249&lt;&gt;"",B250&lt;&gt;""),"",AC249*(U245-B253))</f>
        <v/>
      </c>
      <c r="E249" s="76" t="str">
        <f t="shared" si="278"/>
        <v/>
      </c>
      <c r="F249" s="75" t="str">
        <f t="shared" si="279"/>
        <v/>
      </c>
      <c r="G249" s="207"/>
      <c r="H249" s="76" t="str">
        <f t="shared" si="275"/>
        <v/>
      </c>
      <c r="I249" s="75" t="str">
        <f t="shared" si="276"/>
        <v/>
      </c>
      <c r="J249" s="67"/>
      <c r="K249" s="75" t="str">
        <f t="shared" si="277"/>
        <v/>
      </c>
      <c r="L249" s="67"/>
      <c r="M249" s="84" t="str">
        <f t="shared" si="280"/>
        <v/>
      </c>
      <c r="N249" s="67"/>
      <c r="O249" s="88" t="str">
        <f t="shared" si="281"/>
        <v/>
      </c>
      <c r="P249" s="67"/>
      <c r="Q249" s="92" t="str">
        <f>IF(OR(P249="",J249=""),"",P249/J249)</f>
        <v/>
      </c>
      <c r="R249" s="110"/>
      <c r="S249" s="276" t="s">
        <v>10</v>
      </c>
      <c r="T249" s="272"/>
      <c r="U249" s="68"/>
      <c r="V249" s="99"/>
      <c r="W249" s="145"/>
      <c r="X249" s="145"/>
      <c r="Y249" s="152" t="s">
        <v>54</v>
      </c>
      <c r="Z249" s="111">
        <v>0.1</v>
      </c>
      <c r="AA249" s="112">
        <f t="shared" si="283"/>
        <v>0.12048192771084337</v>
      </c>
      <c r="AB249" s="112">
        <f>AA249/$AB$31</f>
        <v>0.13698630136986303</v>
      </c>
      <c r="AC249" s="112">
        <f>AB249/$AC$31</f>
        <v>0.15873015873015875</v>
      </c>
      <c r="AD249" s="113"/>
      <c r="AE249" s="114"/>
    </row>
    <row r="250" spans="1:31" ht="17.25" thickBot="1" x14ac:dyDescent="0.35">
      <c r="A250" s="140">
        <v>42768</v>
      </c>
      <c r="B250" s="66"/>
      <c r="C250" s="73" t="str">
        <f>IF(OR(U245="",B249=""),"",Z250*U245)</f>
        <v/>
      </c>
      <c r="D250" s="73" t="str">
        <f>IF(OR(C250="",B250&lt;&gt;"",B251&lt;&gt;""),"",AD250*(U245-B253))</f>
        <v/>
      </c>
      <c r="E250" s="76" t="str">
        <f t="shared" si="278"/>
        <v/>
      </c>
      <c r="F250" s="75" t="str">
        <f t="shared" si="279"/>
        <v/>
      </c>
      <c r="G250" s="207"/>
      <c r="H250" s="76" t="str">
        <f t="shared" si="275"/>
        <v/>
      </c>
      <c r="I250" s="75" t="str">
        <f t="shared" si="276"/>
        <v/>
      </c>
      <c r="J250" s="67"/>
      <c r="K250" s="75" t="str">
        <f t="shared" si="277"/>
        <v/>
      </c>
      <c r="L250" s="67"/>
      <c r="M250" s="84" t="str">
        <f t="shared" si="280"/>
        <v/>
      </c>
      <c r="N250" s="67"/>
      <c r="O250" s="88" t="str">
        <f t="shared" si="281"/>
        <v/>
      </c>
      <c r="P250" s="67"/>
      <c r="Q250" s="92" t="str">
        <f>IF(OR(P250="",J250=""),"",P250/J250)</f>
        <v/>
      </c>
      <c r="R250" s="110"/>
      <c r="S250" s="277" t="s">
        <v>11</v>
      </c>
      <c r="T250" s="278"/>
      <c r="U250" s="115" t="str">
        <f>IF(OR(U248="",U249=""),"",U249-U248)</f>
        <v/>
      </c>
      <c r="V250" s="99"/>
      <c r="W250" s="145"/>
      <c r="X250" s="145"/>
      <c r="Y250" s="150" t="s">
        <v>55</v>
      </c>
      <c r="Z250" s="111">
        <v>0.17</v>
      </c>
      <c r="AA250" s="112">
        <f t="shared" si="283"/>
        <v>0.20481927710843373</v>
      </c>
      <c r="AB250" s="112">
        <f>AA250/$AB$31</f>
        <v>0.23287671232876714</v>
      </c>
      <c r="AC250" s="112">
        <f>AB250/$AC$31</f>
        <v>0.26984126984126988</v>
      </c>
      <c r="AD250" s="112">
        <f>AC250/$AD$31</f>
        <v>0.32075471698113212</v>
      </c>
      <c r="AE250" s="114"/>
    </row>
    <row r="251" spans="1:31" ht="17.25" thickBot="1" x14ac:dyDescent="0.35">
      <c r="A251" s="140">
        <v>42769</v>
      </c>
      <c r="B251" s="66"/>
      <c r="C251" s="73" t="str">
        <f>IF(OR(U245="",B250=""),"",Z251*U245)</f>
        <v/>
      </c>
      <c r="D251" s="73" t="str">
        <f>IF(OR(C251="",B251&lt;&gt;"",B252&lt;&gt;""),"",AE251*(U245-B253))</f>
        <v/>
      </c>
      <c r="E251" s="76" t="str">
        <f t="shared" si="278"/>
        <v/>
      </c>
      <c r="F251" s="75" t="str">
        <f t="shared" si="279"/>
        <v/>
      </c>
      <c r="G251" s="207"/>
      <c r="H251" s="76" t="str">
        <f t="shared" si="275"/>
        <v/>
      </c>
      <c r="I251" s="75" t="str">
        <f t="shared" si="276"/>
        <v/>
      </c>
      <c r="J251" s="67"/>
      <c r="K251" s="75" t="str">
        <f t="shared" si="277"/>
        <v/>
      </c>
      <c r="L251" s="67"/>
      <c r="M251" s="84" t="str">
        <f t="shared" si="280"/>
        <v/>
      </c>
      <c r="N251" s="67"/>
      <c r="O251" s="88" t="str">
        <f t="shared" si="281"/>
        <v/>
      </c>
      <c r="P251" s="67"/>
      <c r="Q251" s="92" t="str">
        <f t="shared" ref="Q251:Q252" si="284">IF(OR(P251="",J251=""),"",P251/J251)</f>
        <v/>
      </c>
      <c r="R251" s="110"/>
      <c r="S251" s="276" t="s">
        <v>12</v>
      </c>
      <c r="T251" s="272"/>
      <c r="U251" s="116" t="str">
        <f>IF(OR(U248="",U245=""),"",U248/U245)</f>
        <v/>
      </c>
      <c r="V251" s="99"/>
      <c r="W251" s="145"/>
      <c r="X251" s="145"/>
      <c r="Y251" s="151" t="s">
        <v>56</v>
      </c>
      <c r="Z251" s="111">
        <v>0.14000000000000001</v>
      </c>
      <c r="AA251" s="112">
        <f t="shared" si="283"/>
        <v>0.16867469879518071</v>
      </c>
      <c r="AB251" s="112">
        <f>AA251/$AB$31</f>
        <v>0.19178082191780821</v>
      </c>
      <c r="AC251" s="112">
        <f>AB251/$AC$31</f>
        <v>0.22222222222222221</v>
      </c>
      <c r="AD251" s="112">
        <f>AC251/$AD$31</f>
        <v>0.26415094339622641</v>
      </c>
      <c r="AE251" s="117">
        <f>AD251/$AE$31</f>
        <v>0.3888888888888889</v>
      </c>
    </row>
    <row r="252" spans="1:31" ht="17.25" thickBot="1" x14ac:dyDescent="0.35">
      <c r="A252" s="140">
        <v>42770</v>
      </c>
      <c r="B252" s="66"/>
      <c r="C252" s="73" t="str">
        <f>IF(OR(U245="",B251=""),"",Z252*U245)</f>
        <v/>
      </c>
      <c r="D252" s="214" t="str">
        <f>IF(OR(B251="",C252="",B252&lt;&gt;""),"",C252+(C253-B253))</f>
        <v/>
      </c>
      <c r="E252" s="78" t="str">
        <f>IF(OR(B252="",C252=""),"",B252/C252)</f>
        <v/>
      </c>
      <c r="F252" s="77" t="str">
        <f>IF(OR(B252="",C252=""),"",B252-C252)</f>
        <v/>
      </c>
      <c r="G252" s="207"/>
      <c r="H252" s="78" t="str">
        <f t="shared" si="275"/>
        <v/>
      </c>
      <c r="I252" s="77" t="str">
        <f>IF(OR(G252="",B252=""),"",B252-G252)</f>
        <v/>
      </c>
      <c r="J252" s="67"/>
      <c r="K252" s="77" t="str">
        <f t="shared" si="277"/>
        <v/>
      </c>
      <c r="L252" s="67"/>
      <c r="M252" s="85" t="str">
        <f t="shared" si="280"/>
        <v/>
      </c>
      <c r="N252" s="67"/>
      <c r="O252" s="89" t="str">
        <f t="shared" si="281"/>
        <v/>
      </c>
      <c r="P252" s="67"/>
      <c r="Q252" s="93" t="str">
        <f t="shared" si="284"/>
        <v/>
      </c>
      <c r="R252" s="110"/>
      <c r="S252" s="275" t="s">
        <v>13</v>
      </c>
      <c r="T252" s="264"/>
      <c r="U252" s="213" t="str">
        <f>IF(OR(U249="",B253=""),"",U249/B253)</f>
        <v/>
      </c>
      <c r="V252" s="99"/>
      <c r="W252" s="145"/>
      <c r="X252" s="145"/>
      <c r="Y252" s="152" t="s">
        <v>57</v>
      </c>
      <c r="Z252" s="111">
        <v>0.22</v>
      </c>
      <c r="AA252" s="112">
        <f t="shared" si="283"/>
        <v>0.26506024096385539</v>
      </c>
      <c r="AB252" s="112">
        <f>AA252/$AB$31</f>
        <v>0.30136986301369861</v>
      </c>
      <c r="AC252" s="112">
        <f>AB252/$AC$31</f>
        <v>0.34920634920634919</v>
      </c>
      <c r="AD252" s="112">
        <f>AC252/$AD$31</f>
        <v>0.41509433962264147</v>
      </c>
      <c r="AE252" s="117">
        <f>AD252/$AE$31</f>
        <v>0.61111111111111105</v>
      </c>
    </row>
    <row r="253" spans="1:31" ht="17.25" thickBot="1" x14ac:dyDescent="0.35">
      <c r="A253" s="141" t="s">
        <v>20</v>
      </c>
      <c r="B253" s="119" t="str">
        <f>IF(B246="","",SUM(B246:B252))</f>
        <v/>
      </c>
      <c r="C253" s="216" t="str">
        <f>IF(C246="","",SUMIF(B246:B252,"&lt;&gt;"&amp;"",C246:C252))</f>
        <v/>
      </c>
      <c r="D253" s="208"/>
      <c r="E253" s="79" t="str">
        <f>IFERROR(SUM(B246:B252)/SUMIF(B246:B252,"&lt;&gt;"&amp;"",C246:C252),"")</f>
        <v/>
      </c>
      <c r="F253" s="80" t="str">
        <f>IF(OR(C253="",B253=""),"",B253-C253)</f>
        <v/>
      </c>
      <c r="G253" s="82" t="str">
        <f>IF(G246="","",SUM(G246:G252))</f>
        <v/>
      </c>
      <c r="H253" s="79" t="str">
        <f>IFERROR(SUM(B246:B252)/SUMIF(B246:B252,"&lt;&gt;"&amp;"",G246:G252),"")</f>
        <v/>
      </c>
      <c r="I253" s="82" t="str">
        <f>IF(OR(G253="",B253=""),"",B253-G253)</f>
        <v/>
      </c>
      <c r="J253" s="120" t="str">
        <f>IF(J246="","",SUM(J246:J252))</f>
        <v/>
      </c>
      <c r="K253" s="82" t="str">
        <f t="shared" si="277"/>
        <v/>
      </c>
      <c r="L253" s="120" t="str">
        <f>IF(L246="","",SUM(L246:L252))</f>
        <v/>
      </c>
      <c r="M253" s="86" t="str">
        <f t="shared" si="280"/>
        <v/>
      </c>
      <c r="N253" s="120" t="str">
        <f>IF(N246="","",SUM(N246:N252))</f>
        <v/>
      </c>
      <c r="O253" s="90" t="str">
        <f>IF(OR(J253="",N253=""),"",J253/N253)</f>
        <v/>
      </c>
      <c r="P253" s="120" t="str">
        <f>IF(P246="","",SUM(P246:P252))</f>
        <v/>
      </c>
      <c r="Q253" s="211" t="str">
        <f>IF(OR(P253="",J253=""),"",P253/J253)</f>
        <v/>
      </c>
      <c r="R253" s="118"/>
      <c r="S253" s="263" t="s">
        <v>14</v>
      </c>
      <c r="T253" s="264"/>
      <c r="U253" s="69"/>
      <c r="V253" s="99"/>
      <c r="W253" s="145"/>
      <c r="X253" s="145"/>
      <c r="Y253" s="121"/>
      <c r="Z253" s="122">
        <f>SUM(Z246:Z252)</f>
        <v>1</v>
      </c>
      <c r="AA253" s="123">
        <f>SUM(Z247:Z252)</f>
        <v>0.83000000000000007</v>
      </c>
      <c r="AB253" s="123">
        <f>SUM(AA248:AA252)</f>
        <v>0.87951807228915657</v>
      </c>
      <c r="AC253" s="123">
        <f>SUM(AB249:AB252)</f>
        <v>0.86301369863013699</v>
      </c>
      <c r="AD253" s="123">
        <f>SUM(AC250:AC252)</f>
        <v>0.84126984126984128</v>
      </c>
      <c r="AE253" s="124">
        <f>SUM(AD251:AD252)</f>
        <v>0.67924528301886788</v>
      </c>
    </row>
    <row r="254" spans="1:31" ht="48" customHeight="1" thickBot="1" x14ac:dyDescent="0.3">
      <c r="A254" s="130" t="s">
        <v>91</v>
      </c>
      <c r="B254" s="131" t="s">
        <v>0</v>
      </c>
      <c r="C254" s="131" t="s">
        <v>1</v>
      </c>
      <c r="D254" s="133" t="s">
        <v>117</v>
      </c>
      <c r="E254" s="129" t="s">
        <v>62</v>
      </c>
      <c r="F254" s="131" t="s">
        <v>18</v>
      </c>
      <c r="G254" s="132" t="s">
        <v>16</v>
      </c>
      <c r="H254" s="129" t="s">
        <v>2</v>
      </c>
      <c r="I254" s="133" t="s">
        <v>15</v>
      </c>
      <c r="J254" s="134" t="s">
        <v>19</v>
      </c>
      <c r="K254" s="132" t="s">
        <v>3</v>
      </c>
      <c r="L254" s="135" t="s">
        <v>5</v>
      </c>
      <c r="M254" s="134" t="s">
        <v>4</v>
      </c>
      <c r="N254" s="134" t="s">
        <v>6</v>
      </c>
      <c r="O254" s="136" t="s">
        <v>7</v>
      </c>
      <c r="P254" s="137" t="s">
        <v>17</v>
      </c>
      <c r="Q254" s="209" t="s">
        <v>8</v>
      </c>
      <c r="R254" s="106"/>
      <c r="S254" s="265" t="s">
        <v>116</v>
      </c>
      <c r="T254" s="266"/>
      <c r="U254" s="215"/>
      <c r="V254" s="99"/>
      <c r="W254" s="145"/>
      <c r="X254" s="145"/>
      <c r="Y254" s="146" t="s">
        <v>58</v>
      </c>
      <c r="Z254" s="147" t="s">
        <v>51</v>
      </c>
      <c r="AA254" s="148" t="s">
        <v>52</v>
      </c>
      <c r="AB254" s="147" t="s">
        <v>53</v>
      </c>
      <c r="AC254" s="148" t="s">
        <v>54</v>
      </c>
      <c r="AD254" s="147" t="s">
        <v>55</v>
      </c>
      <c r="AE254" s="149" t="s">
        <v>56</v>
      </c>
    </row>
    <row r="255" spans="1:31" ht="17.25" thickBot="1" x14ac:dyDescent="0.35">
      <c r="A255" s="138">
        <v>42771</v>
      </c>
      <c r="B255" s="66"/>
      <c r="C255" s="73" t="str">
        <f>IF(U254="","",Z255*U254)</f>
        <v/>
      </c>
      <c r="D255" s="73"/>
      <c r="E255" s="74" t="str">
        <f>IF(OR(B255="",C255=""),"",B255/C255)</f>
        <v/>
      </c>
      <c r="F255" s="73" t="str">
        <f>IF(OR(B255="",C255=""),"",B255-C255)</f>
        <v/>
      </c>
      <c r="G255" s="207"/>
      <c r="H255" s="74" t="str">
        <f t="shared" ref="H255:H261" si="285">IF(OR(B255="",G255=""),"",B255/G255)</f>
        <v/>
      </c>
      <c r="I255" s="73" t="str">
        <f t="shared" ref="I255:I260" si="286">IF(OR(G255="",B255=""),"",B255-G255)</f>
        <v/>
      </c>
      <c r="J255" s="67"/>
      <c r="K255" s="73" t="str">
        <f t="shared" ref="K255:K262" si="287">IF(OR(B255="",J255=""),"",B255/J255)</f>
        <v/>
      </c>
      <c r="L255" s="67"/>
      <c r="M255" s="83" t="str">
        <f>IF(OR(L255="",J255=""),"",L255/J255)</f>
        <v/>
      </c>
      <c r="N255" s="67"/>
      <c r="O255" s="87" t="str">
        <f>IF(OR(J255="",N255=""),"",J255/N255)</f>
        <v/>
      </c>
      <c r="P255" s="67"/>
      <c r="Q255" s="91" t="str">
        <f>IF(OR(P255="",J255=""),"",P255/J255)</f>
        <v/>
      </c>
      <c r="R255" s="110"/>
      <c r="S255" s="279"/>
      <c r="T255" s="279"/>
      <c r="U255" s="280"/>
      <c r="V255" s="99"/>
      <c r="W255" s="145"/>
      <c r="X255" s="145"/>
      <c r="Y255" s="150" t="s">
        <v>51</v>
      </c>
      <c r="Z255" s="107">
        <v>0.17</v>
      </c>
      <c r="AA255" s="108"/>
      <c r="AB255" s="108"/>
      <c r="AC255" s="108"/>
      <c r="AD255" s="108"/>
      <c r="AE255" s="109"/>
    </row>
    <row r="256" spans="1:31" ht="17.25" thickBot="1" x14ac:dyDescent="0.35">
      <c r="A256" s="138">
        <v>42772</v>
      </c>
      <c r="B256" s="66"/>
      <c r="C256" s="73" t="str">
        <f>IF(OR(U254="",B255=""),"",Z256*U254)</f>
        <v/>
      </c>
      <c r="D256" s="73" t="str">
        <f>IF(OR(C256="",B256&lt;&gt;"",B257&lt;&gt;""),"",AA256*(U254-B262))</f>
        <v/>
      </c>
      <c r="E256" s="76" t="str">
        <f t="shared" ref="E256:E260" si="288">IF(OR(B256="",C256=""),"",B256/C256)</f>
        <v/>
      </c>
      <c r="F256" s="75" t="str">
        <f t="shared" ref="F256:F260" si="289">IF(OR(B256="",C256=""),"",B256-C256)</f>
        <v/>
      </c>
      <c r="G256" s="207"/>
      <c r="H256" s="76" t="str">
        <f t="shared" si="285"/>
        <v/>
      </c>
      <c r="I256" s="75" t="str">
        <f t="shared" si="286"/>
        <v/>
      </c>
      <c r="J256" s="67"/>
      <c r="K256" s="75" t="str">
        <f t="shared" si="287"/>
        <v/>
      </c>
      <c r="L256" s="67"/>
      <c r="M256" s="84" t="str">
        <f t="shared" ref="M256:M262" si="290">IF(OR(L256="",J256=""),"",L256/J256)</f>
        <v/>
      </c>
      <c r="N256" s="67"/>
      <c r="O256" s="88" t="str">
        <f t="shared" ref="O256:O261" si="291">IF(OR(J256="",N256=""),"",J256/N256)</f>
        <v/>
      </c>
      <c r="P256" s="67"/>
      <c r="Q256" s="92" t="str">
        <f t="shared" ref="Q256:Q257" si="292">IF(OR(P256="",J256=""),"",P256/J256)</f>
        <v/>
      </c>
      <c r="R256" s="110"/>
      <c r="S256" s="267" t="s">
        <v>9</v>
      </c>
      <c r="T256" s="267"/>
      <c r="U256" s="268"/>
      <c r="V256" s="99"/>
      <c r="W256" s="145"/>
      <c r="X256" s="145"/>
      <c r="Y256" s="150" t="s">
        <v>52</v>
      </c>
      <c r="Z256" s="111">
        <v>0.1</v>
      </c>
      <c r="AA256" s="112">
        <f t="shared" ref="AA256:AA261" si="293">Z256/$AA$31</f>
        <v>0.12048192771084337</v>
      </c>
      <c r="AB256" s="113"/>
      <c r="AC256" s="113"/>
      <c r="AD256" s="113"/>
      <c r="AE256" s="114"/>
    </row>
    <row r="257" spans="1:31" ht="17.25" thickBot="1" x14ac:dyDescent="0.35">
      <c r="A257" s="138">
        <v>42773</v>
      </c>
      <c r="B257" s="66"/>
      <c r="C257" s="73" t="str">
        <f>IF(OR(U254="",B256=""),"",Z257*U254)</f>
        <v/>
      </c>
      <c r="D257" s="73" t="str">
        <f>IF(OR(C257="",B257&lt;&gt;"",B258&lt;&gt;""),"",AB257*(U254-B262))</f>
        <v/>
      </c>
      <c r="E257" s="76" t="str">
        <f t="shared" si="288"/>
        <v/>
      </c>
      <c r="F257" s="75" t="str">
        <f t="shared" si="289"/>
        <v/>
      </c>
      <c r="G257" s="207"/>
      <c r="H257" s="76" t="str">
        <f t="shared" si="285"/>
        <v/>
      </c>
      <c r="I257" s="75" t="str">
        <f t="shared" si="286"/>
        <v/>
      </c>
      <c r="J257" s="67"/>
      <c r="K257" s="75" t="str">
        <f t="shared" si="287"/>
        <v/>
      </c>
      <c r="L257" s="67"/>
      <c r="M257" s="84" t="str">
        <f t="shared" si="290"/>
        <v/>
      </c>
      <c r="N257" s="67"/>
      <c r="O257" s="88" t="str">
        <f t="shared" si="291"/>
        <v/>
      </c>
      <c r="P257" s="67"/>
      <c r="Q257" s="92" t="str">
        <f t="shared" si="292"/>
        <v/>
      </c>
      <c r="R257" s="110"/>
      <c r="S257" s="276" t="s">
        <v>1</v>
      </c>
      <c r="T257" s="272"/>
      <c r="U257" s="68"/>
      <c r="V257" s="99"/>
      <c r="W257" s="145"/>
      <c r="X257" s="145"/>
      <c r="Y257" s="151" t="s">
        <v>53</v>
      </c>
      <c r="Z257" s="111">
        <v>0.1</v>
      </c>
      <c r="AA257" s="112">
        <f t="shared" si="293"/>
        <v>0.12048192771084337</v>
      </c>
      <c r="AB257" s="112">
        <f>AA257/$AB$31</f>
        <v>0.13698630136986303</v>
      </c>
      <c r="AC257" s="113"/>
      <c r="AD257" s="113"/>
      <c r="AE257" s="114"/>
    </row>
    <row r="258" spans="1:31" ht="17.25" thickBot="1" x14ac:dyDescent="0.35">
      <c r="A258" s="139">
        <v>42774</v>
      </c>
      <c r="B258" s="66"/>
      <c r="C258" s="73" t="str">
        <f>IF(OR(U254="",B257=""),"",Z258*U254)</f>
        <v/>
      </c>
      <c r="D258" s="73" t="str">
        <f>IF(OR(C258="",B258&lt;&gt;"",B259&lt;&gt;""),"",AC258*(U254-B262))</f>
        <v/>
      </c>
      <c r="E258" s="76" t="str">
        <f t="shared" si="288"/>
        <v/>
      </c>
      <c r="F258" s="75" t="str">
        <f t="shared" si="289"/>
        <v/>
      </c>
      <c r="G258" s="207"/>
      <c r="H258" s="76" t="str">
        <f t="shared" si="285"/>
        <v/>
      </c>
      <c r="I258" s="75" t="str">
        <f t="shared" si="286"/>
        <v/>
      </c>
      <c r="J258" s="67"/>
      <c r="K258" s="75" t="str">
        <f t="shared" si="287"/>
        <v/>
      </c>
      <c r="L258" s="67"/>
      <c r="M258" s="84" t="str">
        <f t="shared" si="290"/>
        <v/>
      </c>
      <c r="N258" s="67"/>
      <c r="O258" s="88" t="str">
        <f t="shared" si="291"/>
        <v/>
      </c>
      <c r="P258" s="67"/>
      <c r="Q258" s="92" t="str">
        <f>IF(OR(P258="",J258=""),"",P258/J258)</f>
        <v/>
      </c>
      <c r="R258" s="110"/>
      <c r="S258" s="276" t="s">
        <v>10</v>
      </c>
      <c r="T258" s="272"/>
      <c r="U258" s="68"/>
      <c r="V258" s="99"/>
      <c r="W258" s="145"/>
      <c r="X258" s="145"/>
      <c r="Y258" s="152" t="s">
        <v>54</v>
      </c>
      <c r="Z258" s="111">
        <v>0.1</v>
      </c>
      <c r="AA258" s="112">
        <f t="shared" si="293"/>
        <v>0.12048192771084337</v>
      </c>
      <c r="AB258" s="112">
        <f>AA258/$AB$31</f>
        <v>0.13698630136986303</v>
      </c>
      <c r="AC258" s="112">
        <f>AB258/$AC$31</f>
        <v>0.15873015873015875</v>
      </c>
      <c r="AD258" s="113"/>
      <c r="AE258" s="114"/>
    </row>
    <row r="259" spans="1:31" ht="17.25" thickBot="1" x14ac:dyDescent="0.35">
      <c r="A259" s="140">
        <v>42775</v>
      </c>
      <c r="B259" s="66"/>
      <c r="C259" s="73" t="str">
        <f>IF(OR(U254="",B258=""),"",Z259*U254)</f>
        <v/>
      </c>
      <c r="D259" s="73" t="str">
        <f>IF(OR(C259="",B259&lt;&gt;"",B260&lt;&gt;""),"",AD259*(U254-B262))</f>
        <v/>
      </c>
      <c r="E259" s="76" t="str">
        <f t="shared" si="288"/>
        <v/>
      </c>
      <c r="F259" s="75" t="str">
        <f t="shared" si="289"/>
        <v/>
      </c>
      <c r="G259" s="207"/>
      <c r="H259" s="76" t="str">
        <f t="shared" si="285"/>
        <v/>
      </c>
      <c r="I259" s="75" t="str">
        <f t="shared" si="286"/>
        <v/>
      </c>
      <c r="J259" s="67"/>
      <c r="K259" s="75" t="str">
        <f t="shared" si="287"/>
        <v/>
      </c>
      <c r="L259" s="67"/>
      <c r="M259" s="84" t="str">
        <f t="shared" si="290"/>
        <v/>
      </c>
      <c r="N259" s="67"/>
      <c r="O259" s="88" t="str">
        <f t="shared" si="291"/>
        <v/>
      </c>
      <c r="P259" s="67"/>
      <c r="Q259" s="92" t="str">
        <f>IF(OR(P259="",J259=""),"",P259/J259)</f>
        <v/>
      </c>
      <c r="R259" s="110"/>
      <c r="S259" s="277" t="s">
        <v>11</v>
      </c>
      <c r="T259" s="278"/>
      <c r="U259" s="115" t="str">
        <f>IF(OR(U257="",U258=""),"",U258-U257)</f>
        <v/>
      </c>
      <c r="V259" s="99"/>
      <c r="W259" s="145"/>
      <c r="X259" s="145"/>
      <c r="Y259" s="150" t="s">
        <v>55</v>
      </c>
      <c r="Z259" s="111">
        <v>0.17</v>
      </c>
      <c r="AA259" s="112">
        <f t="shared" si="293"/>
        <v>0.20481927710843373</v>
      </c>
      <c r="AB259" s="112">
        <f>AA259/$AB$31</f>
        <v>0.23287671232876714</v>
      </c>
      <c r="AC259" s="112">
        <f>AB259/$AC$31</f>
        <v>0.26984126984126988</v>
      </c>
      <c r="AD259" s="112">
        <f>AC259/$AD$31</f>
        <v>0.32075471698113212</v>
      </c>
      <c r="AE259" s="114"/>
    </row>
    <row r="260" spans="1:31" ht="17.25" thickBot="1" x14ac:dyDescent="0.35">
      <c r="A260" s="140">
        <v>42776</v>
      </c>
      <c r="B260" s="66"/>
      <c r="C260" s="73" t="str">
        <f>IF(OR(U254="",B259=""),"",Z260*U254)</f>
        <v/>
      </c>
      <c r="D260" s="73" t="str">
        <f>IF(OR(C260="",B260&lt;&gt;"",B261&lt;&gt;""),"",AE260*(U254-B262))</f>
        <v/>
      </c>
      <c r="E260" s="76" t="str">
        <f t="shared" si="288"/>
        <v/>
      </c>
      <c r="F260" s="75" t="str">
        <f t="shared" si="289"/>
        <v/>
      </c>
      <c r="G260" s="207"/>
      <c r="H260" s="76" t="str">
        <f t="shared" si="285"/>
        <v/>
      </c>
      <c r="I260" s="75" t="str">
        <f t="shared" si="286"/>
        <v/>
      </c>
      <c r="J260" s="67"/>
      <c r="K260" s="75" t="str">
        <f t="shared" si="287"/>
        <v/>
      </c>
      <c r="L260" s="67"/>
      <c r="M260" s="84" t="str">
        <f t="shared" si="290"/>
        <v/>
      </c>
      <c r="N260" s="67"/>
      <c r="O260" s="88" t="str">
        <f t="shared" si="291"/>
        <v/>
      </c>
      <c r="P260" s="67"/>
      <c r="Q260" s="92" t="str">
        <f t="shared" ref="Q260:Q261" si="294">IF(OR(P260="",J260=""),"",P260/J260)</f>
        <v/>
      </c>
      <c r="R260" s="110"/>
      <c r="S260" s="276" t="s">
        <v>12</v>
      </c>
      <c r="T260" s="272"/>
      <c r="U260" s="116" t="str">
        <f>IF(OR(U257="",U254=""),"",U257/U254)</f>
        <v/>
      </c>
      <c r="V260" s="99"/>
      <c r="W260" s="145"/>
      <c r="X260" s="145"/>
      <c r="Y260" s="151" t="s">
        <v>56</v>
      </c>
      <c r="Z260" s="111">
        <v>0.14000000000000001</v>
      </c>
      <c r="AA260" s="112">
        <f t="shared" si="293"/>
        <v>0.16867469879518071</v>
      </c>
      <c r="AB260" s="112">
        <f>AA260/$AB$31</f>
        <v>0.19178082191780821</v>
      </c>
      <c r="AC260" s="112">
        <f>AB260/$AC$31</f>
        <v>0.22222222222222221</v>
      </c>
      <c r="AD260" s="112">
        <f>AC260/$AD$31</f>
        <v>0.26415094339622641</v>
      </c>
      <c r="AE260" s="117">
        <f>AD260/$AE$31</f>
        <v>0.3888888888888889</v>
      </c>
    </row>
    <row r="261" spans="1:31" ht="17.25" thickBot="1" x14ac:dyDescent="0.35">
      <c r="A261" s="140">
        <v>42777</v>
      </c>
      <c r="B261" s="66"/>
      <c r="C261" s="73" t="str">
        <f>IF(OR(U254="",B260=""),"",Z261*U254)</f>
        <v/>
      </c>
      <c r="D261" s="214" t="str">
        <f>IF(OR(B260="",C261="",B261&lt;&gt;""),"",C261+(C262-B262))</f>
        <v/>
      </c>
      <c r="E261" s="78" t="str">
        <f>IF(OR(B261="",C261=""),"",B261/C261)</f>
        <v/>
      </c>
      <c r="F261" s="77" t="str">
        <f>IF(OR(B261="",C261=""),"",B261-C261)</f>
        <v/>
      </c>
      <c r="G261" s="207"/>
      <c r="H261" s="78" t="str">
        <f t="shared" si="285"/>
        <v/>
      </c>
      <c r="I261" s="77" t="str">
        <f>IF(OR(G261="",B261=""),"",B261-G261)</f>
        <v/>
      </c>
      <c r="J261" s="67"/>
      <c r="K261" s="77" t="str">
        <f t="shared" si="287"/>
        <v/>
      </c>
      <c r="L261" s="67"/>
      <c r="M261" s="85" t="str">
        <f t="shared" si="290"/>
        <v/>
      </c>
      <c r="N261" s="67"/>
      <c r="O261" s="89" t="str">
        <f t="shared" si="291"/>
        <v/>
      </c>
      <c r="P261" s="67"/>
      <c r="Q261" s="93" t="str">
        <f t="shared" si="294"/>
        <v/>
      </c>
      <c r="R261" s="110"/>
      <c r="S261" s="275" t="s">
        <v>13</v>
      </c>
      <c r="T261" s="264"/>
      <c r="U261" s="213" t="str">
        <f>IF(OR(U258="",B262=""),"",U258/B262)</f>
        <v/>
      </c>
      <c r="V261" s="99"/>
      <c r="W261" s="145"/>
      <c r="X261" s="145"/>
      <c r="Y261" s="152" t="s">
        <v>57</v>
      </c>
      <c r="Z261" s="111">
        <v>0.22</v>
      </c>
      <c r="AA261" s="112">
        <f t="shared" si="293"/>
        <v>0.26506024096385539</v>
      </c>
      <c r="AB261" s="112">
        <f>AA261/$AB$31</f>
        <v>0.30136986301369861</v>
      </c>
      <c r="AC261" s="112">
        <f>AB261/$AC$31</f>
        <v>0.34920634920634919</v>
      </c>
      <c r="AD261" s="112">
        <f>AC261/$AD$31</f>
        <v>0.41509433962264147</v>
      </c>
      <c r="AE261" s="117">
        <f>AD261/$AE$31</f>
        <v>0.61111111111111105</v>
      </c>
    </row>
    <row r="262" spans="1:31" ht="17.25" thickBot="1" x14ac:dyDescent="0.35">
      <c r="A262" s="141" t="s">
        <v>20</v>
      </c>
      <c r="B262" s="119" t="str">
        <f>IF(B255="","",SUM(B255:B261))</f>
        <v/>
      </c>
      <c r="C262" s="216" t="str">
        <f>IF(C255="","",SUMIF(B255:B261,"&lt;&gt;"&amp;"",C255:C261))</f>
        <v/>
      </c>
      <c r="D262" s="208"/>
      <c r="E262" s="79" t="str">
        <f>IFERROR(SUM(B255:B261)/SUMIF(B255:B261,"&lt;&gt;"&amp;"",C255:C261),"")</f>
        <v/>
      </c>
      <c r="F262" s="80" t="str">
        <f>IF(OR(C262="",B262=""),"",B262-C262)</f>
        <v/>
      </c>
      <c r="G262" s="82" t="str">
        <f>IF(G255="","",SUM(G255:G261))</f>
        <v/>
      </c>
      <c r="H262" s="79" t="str">
        <f>IFERROR(SUM(B255:B261)/SUMIF(B255:B261,"&lt;&gt;"&amp;"",G255:G261),"")</f>
        <v/>
      </c>
      <c r="I262" s="82" t="str">
        <f>IF(OR(G262="",B262=""),"",B262-G262)</f>
        <v/>
      </c>
      <c r="J262" s="120" t="str">
        <f>IF(J255="","",SUM(J255:J261))</f>
        <v/>
      </c>
      <c r="K262" s="82" t="str">
        <f t="shared" si="287"/>
        <v/>
      </c>
      <c r="L262" s="120" t="str">
        <f>IF(L255="","",SUM(L255:L261))</f>
        <v/>
      </c>
      <c r="M262" s="86" t="str">
        <f t="shared" si="290"/>
        <v/>
      </c>
      <c r="N262" s="120" t="str">
        <f>IF(N255="","",SUM(N255:N261))</f>
        <v/>
      </c>
      <c r="O262" s="90" t="str">
        <f>IF(OR(J262="",N262=""),"",J262/N262)</f>
        <v/>
      </c>
      <c r="P262" s="120" t="str">
        <f>IF(P255="","",SUM(P255:P261))</f>
        <v/>
      </c>
      <c r="Q262" s="211" t="str">
        <f>IF(OR(P262="",J262=""),"",P262/J262)</f>
        <v/>
      </c>
      <c r="R262" s="118"/>
      <c r="S262" s="263" t="s">
        <v>14</v>
      </c>
      <c r="T262" s="264"/>
      <c r="U262" s="69"/>
      <c r="V262" s="99"/>
      <c r="W262" s="145"/>
      <c r="X262" s="145"/>
      <c r="Y262" s="121"/>
      <c r="Z262" s="122">
        <f>SUM(Z255:Z261)</f>
        <v>1</v>
      </c>
      <c r="AA262" s="123">
        <f>SUM(Z256:Z261)</f>
        <v>0.83000000000000007</v>
      </c>
      <c r="AB262" s="123">
        <f>SUM(AA257:AA261)</f>
        <v>0.87951807228915657</v>
      </c>
      <c r="AC262" s="123">
        <f>SUM(AB258:AB261)</f>
        <v>0.86301369863013699</v>
      </c>
      <c r="AD262" s="123">
        <f>SUM(AC259:AC261)</f>
        <v>0.84126984126984128</v>
      </c>
      <c r="AE262" s="124">
        <f>SUM(AD260:AD261)</f>
        <v>0.67924528301886788</v>
      </c>
    </row>
    <row r="263" spans="1:31" ht="48" customHeight="1" thickBot="1" x14ac:dyDescent="0.3">
      <c r="A263" s="130" t="s">
        <v>92</v>
      </c>
      <c r="B263" s="131" t="s">
        <v>0</v>
      </c>
      <c r="C263" s="131" t="s">
        <v>1</v>
      </c>
      <c r="D263" s="133" t="s">
        <v>117</v>
      </c>
      <c r="E263" s="129" t="s">
        <v>62</v>
      </c>
      <c r="F263" s="131" t="s">
        <v>18</v>
      </c>
      <c r="G263" s="132" t="s">
        <v>16</v>
      </c>
      <c r="H263" s="129" t="s">
        <v>2</v>
      </c>
      <c r="I263" s="133" t="s">
        <v>15</v>
      </c>
      <c r="J263" s="134" t="s">
        <v>19</v>
      </c>
      <c r="K263" s="132" t="s">
        <v>3</v>
      </c>
      <c r="L263" s="135" t="s">
        <v>5</v>
      </c>
      <c r="M263" s="134" t="s">
        <v>4</v>
      </c>
      <c r="N263" s="134" t="s">
        <v>6</v>
      </c>
      <c r="O263" s="136" t="s">
        <v>7</v>
      </c>
      <c r="P263" s="137" t="s">
        <v>17</v>
      </c>
      <c r="Q263" s="209" t="s">
        <v>8</v>
      </c>
      <c r="R263" s="106"/>
      <c r="S263" s="265" t="s">
        <v>116</v>
      </c>
      <c r="T263" s="266"/>
      <c r="U263" s="215"/>
      <c r="V263" s="99"/>
      <c r="W263" s="145"/>
      <c r="X263" s="145"/>
      <c r="Y263" s="146" t="s">
        <v>58</v>
      </c>
      <c r="Z263" s="147" t="s">
        <v>51</v>
      </c>
      <c r="AA263" s="148" t="s">
        <v>52</v>
      </c>
      <c r="AB263" s="147" t="s">
        <v>53</v>
      </c>
      <c r="AC263" s="148" t="s">
        <v>54</v>
      </c>
      <c r="AD263" s="147" t="s">
        <v>55</v>
      </c>
      <c r="AE263" s="149" t="s">
        <v>56</v>
      </c>
    </row>
    <row r="264" spans="1:31" ht="17.25" thickBot="1" x14ac:dyDescent="0.35">
      <c r="A264" s="138">
        <v>42778</v>
      </c>
      <c r="B264" s="66"/>
      <c r="C264" s="73" t="str">
        <f>IF(U263="","",Z264*U263)</f>
        <v/>
      </c>
      <c r="D264" s="73"/>
      <c r="E264" s="74" t="str">
        <f>IF(OR(B264="",C264=""),"",B264/C264)</f>
        <v/>
      </c>
      <c r="F264" s="73" t="str">
        <f>IF(OR(B264="",C264=""),"",B264-C264)</f>
        <v/>
      </c>
      <c r="G264" s="207"/>
      <c r="H264" s="74" t="str">
        <f t="shared" ref="H264:H270" si="295">IF(OR(B264="",G264=""),"",B264/G264)</f>
        <v/>
      </c>
      <c r="I264" s="73" t="str">
        <f t="shared" ref="I264:I269" si="296">IF(OR(G264="",B264=""),"",B264-G264)</f>
        <v/>
      </c>
      <c r="J264" s="67"/>
      <c r="K264" s="73" t="str">
        <f t="shared" ref="K264:K271" si="297">IF(OR(B264="",J264=""),"",B264/J264)</f>
        <v/>
      </c>
      <c r="L264" s="67"/>
      <c r="M264" s="83" t="str">
        <f>IF(OR(L264="",J264=""),"",L264/J264)</f>
        <v/>
      </c>
      <c r="N264" s="67"/>
      <c r="O264" s="87" t="str">
        <f>IF(OR(J264="",N264=""),"",J264/N264)</f>
        <v/>
      </c>
      <c r="P264" s="67"/>
      <c r="Q264" s="91" t="str">
        <f>IF(OR(P264="",J264=""),"",P264/J264)</f>
        <v/>
      </c>
      <c r="R264" s="110"/>
      <c r="S264" s="279"/>
      <c r="T264" s="279"/>
      <c r="U264" s="280"/>
      <c r="V264" s="99"/>
      <c r="W264" s="145"/>
      <c r="X264" s="145"/>
      <c r="Y264" s="150" t="s">
        <v>51</v>
      </c>
      <c r="Z264" s="107">
        <v>0.17</v>
      </c>
      <c r="AA264" s="108"/>
      <c r="AB264" s="108"/>
      <c r="AC264" s="108"/>
      <c r="AD264" s="108"/>
      <c r="AE264" s="109"/>
    </row>
    <row r="265" spans="1:31" ht="17.25" thickBot="1" x14ac:dyDescent="0.35">
      <c r="A265" s="138">
        <v>42779</v>
      </c>
      <c r="B265" s="66"/>
      <c r="C265" s="73" t="str">
        <f>IF(OR(U263="",B264=""),"",Z265*U263)</f>
        <v/>
      </c>
      <c r="D265" s="73" t="str">
        <f>IF(OR(C265="",B265&lt;&gt;"",B266&lt;&gt;""),"",AA265*(U263-B271))</f>
        <v/>
      </c>
      <c r="E265" s="76" t="str">
        <f t="shared" ref="E265:E269" si="298">IF(OR(B265="",C265=""),"",B265/C265)</f>
        <v/>
      </c>
      <c r="F265" s="75" t="str">
        <f t="shared" ref="F265:F269" si="299">IF(OR(B265="",C265=""),"",B265-C265)</f>
        <v/>
      </c>
      <c r="G265" s="207"/>
      <c r="H265" s="76" t="str">
        <f t="shared" si="295"/>
        <v/>
      </c>
      <c r="I265" s="75" t="str">
        <f t="shared" si="296"/>
        <v/>
      </c>
      <c r="J265" s="67"/>
      <c r="K265" s="75" t="str">
        <f t="shared" si="297"/>
        <v/>
      </c>
      <c r="L265" s="67"/>
      <c r="M265" s="84" t="str">
        <f t="shared" ref="M265:M271" si="300">IF(OR(L265="",J265=""),"",L265/J265)</f>
        <v/>
      </c>
      <c r="N265" s="67"/>
      <c r="O265" s="88" t="str">
        <f t="shared" ref="O265:O270" si="301">IF(OR(J265="",N265=""),"",J265/N265)</f>
        <v/>
      </c>
      <c r="P265" s="67"/>
      <c r="Q265" s="92" t="str">
        <f t="shared" ref="Q265:Q266" si="302">IF(OR(P265="",J265=""),"",P265/J265)</f>
        <v/>
      </c>
      <c r="R265" s="110"/>
      <c r="S265" s="267" t="s">
        <v>9</v>
      </c>
      <c r="T265" s="267"/>
      <c r="U265" s="268"/>
      <c r="V265" s="99"/>
      <c r="W265" s="145"/>
      <c r="X265" s="145"/>
      <c r="Y265" s="150" t="s">
        <v>52</v>
      </c>
      <c r="Z265" s="111">
        <v>0.1</v>
      </c>
      <c r="AA265" s="112">
        <f t="shared" ref="AA265:AA270" si="303">Z265/$AA$31</f>
        <v>0.12048192771084337</v>
      </c>
      <c r="AB265" s="113"/>
      <c r="AC265" s="113"/>
      <c r="AD265" s="113"/>
      <c r="AE265" s="114"/>
    </row>
    <row r="266" spans="1:31" ht="17.25" thickBot="1" x14ac:dyDescent="0.35">
      <c r="A266" s="138">
        <v>42780</v>
      </c>
      <c r="B266" s="66"/>
      <c r="C266" s="73" t="str">
        <f>IF(OR(U263="",B265=""),"",Z266*U263)</f>
        <v/>
      </c>
      <c r="D266" s="73" t="str">
        <f>IF(OR(C266="",B266&lt;&gt;"",B267&lt;&gt;""),"",AB266*(U263-B271))</f>
        <v/>
      </c>
      <c r="E266" s="76" t="str">
        <f t="shared" si="298"/>
        <v/>
      </c>
      <c r="F266" s="75" t="str">
        <f t="shared" si="299"/>
        <v/>
      </c>
      <c r="G266" s="207"/>
      <c r="H266" s="76" t="str">
        <f t="shared" si="295"/>
        <v/>
      </c>
      <c r="I266" s="75" t="str">
        <f t="shared" si="296"/>
        <v/>
      </c>
      <c r="J266" s="67"/>
      <c r="K266" s="75" t="str">
        <f t="shared" si="297"/>
        <v/>
      </c>
      <c r="L266" s="67"/>
      <c r="M266" s="84" t="str">
        <f t="shared" si="300"/>
        <v/>
      </c>
      <c r="N266" s="67"/>
      <c r="O266" s="88" t="str">
        <f t="shared" si="301"/>
        <v/>
      </c>
      <c r="P266" s="67"/>
      <c r="Q266" s="92" t="str">
        <f t="shared" si="302"/>
        <v/>
      </c>
      <c r="R266" s="110"/>
      <c r="S266" s="276" t="s">
        <v>1</v>
      </c>
      <c r="T266" s="272"/>
      <c r="U266" s="68"/>
      <c r="V266" s="99"/>
      <c r="W266" s="145"/>
      <c r="X266" s="145"/>
      <c r="Y266" s="151" t="s">
        <v>53</v>
      </c>
      <c r="Z266" s="111">
        <v>0.1</v>
      </c>
      <c r="AA266" s="112">
        <f t="shared" si="303"/>
        <v>0.12048192771084337</v>
      </c>
      <c r="AB266" s="112">
        <f>AA266/$AB$31</f>
        <v>0.13698630136986303</v>
      </c>
      <c r="AC266" s="113"/>
      <c r="AD266" s="113"/>
      <c r="AE266" s="114"/>
    </row>
    <row r="267" spans="1:31" ht="17.25" thickBot="1" x14ac:dyDescent="0.35">
      <c r="A267" s="139">
        <v>42781</v>
      </c>
      <c r="B267" s="66"/>
      <c r="C267" s="73" t="str">
        <f>IF(OR(U263="",B266=""),"",Z267*U263)</f>
        <v/>
      </c>
      <c r="D267" s="73" t="str">
        <f>IF(OR(C267="",B267&lt;&gt;"",B268&lt;&gt;""),"",AC267*(U263-B271))</f>
        <v/>
      </c>
      <c r="E267" s="76" t="str">
        <f t="shared" si="298"/>
        <v/>
      </c>
      <c r="F267" s="75" t="str">
        <f t="shared" si="299"/>
        <v/>
      </c>
      <c r="G267" s="207"/>
      <c r="H267" s="76" t="str">
        <f t="shared" si="295"/>
        <v/>
      </c>
      <c r="I267" s="75" t="str">
        <f t="shared" si="296"/>
        <v/>
      </c>
      <c r="J267" s="67"/>
      <c r="K267" s="75" t="str">
        <f t="shared" si="297"/>
        <v/>
      </c>
      <c r="L267" s="67"/>
      <c r="M267" s="84" t="str">
        <f t="shared" si="300"/>
        <v/>
      </c>
      <c r="N267" s="67"/>
      <c r="O267" s="88" t="str">
        <f t="shared" si="301"/>
        <v/>
      </c>
      <c r="P267" s="67"/>
      <c r="Q267" s="92" t="str">
        <f>IF(OR(P267="",J267=""),"",P267/J267)</f>
        <v/>
      </c>
      <c r="R267" s="110"/>
      <c r="S267" s="276" t="s">
        <v>10</v>
      </c>
      <c r="T267" s="272"/>
      <c r="U267" s="68"/>
      <c r="V267" s="99"/>
      <c r="W267" s="145"/>
      <c r="X267" s="145"/>
      <c r="Y267" s="152" t="s">
        <v>54</v>
      </c>
      <c r="Z267" s="111">
        <v>0.1</v>
      </c>
      <c r="AA267" s="112">
        <f t="shared" si="303"/>
        <v>0.12048192771084337</v>
      </c>
      <c r="AB267" s="112">
        <f>AA267/$AB$31</f>
        <v>0.13698630136986303</v>
      </c>
      <c r="AC267" s="112">
        <f>AB267/$AC$31</f>
        <v>0.15873015873015875</v>
      </c>
      <c r="AD267" s="113"/>
      <c r="AE267" s="114"/>
    </row>
    <row r="268" spans="1:31" ht="17.25" thickBot="1" x14ac:dyDescent="0.35">
      <c r="A268" s="140">
        <v>42782</v>
      </c>
      <c r="B268" s="66"/>
      <c r="C268" s="73" t="str">
        <f>IF(OR(U263="",B267=""),"",Z268*U263)</f>
        <v/>
      </c>
      <c r="D268" s="73" t="str">
        <f>IF(OR(C268="",B268&lt;&gt;"",B269&lt;&gt;""),"",AD268*(U263-B271))</f>
        <v/>
      </c>
      <c r="E268" s="76" t="str">
        <f t="shared" si="298"/>
        <v/>
      </c>
      <c r="F268" s="75" t="str">
        <f t="shared" si="299"/>
        <v/>
      </c>
      <c r="G268" s="207"/>
      <c r="H268" s="76" t="str">
        <f t="shared" si="295"/>
        <v/>
      </c>
      <c r="I268" s="75" t="str">
        <f t="shared" si="296"/>
        <v/>
      </c>
      <c r="J268" s="67"/>
      <c r="K268" s="75" t="str">
        <f t="shared" si="297"/>
        <v/>
      </c>
      <c r="L268" s="67"/>
      <c r="M268" s="84" t="str">
        <f t="shared" si="300"/>
        <v/>
      </c>
      <c r="N268" s="67"/>
      <c r="O268" s="88" t="str">
        <f t="shared" si="301"/>
        <v/>
      </c>
      <c r="P268" s="67"/>
      <c r="Q268" s="92" t="str">
        <f>IF(OR(P268="",J268=""),"",P268/J268)</f>
        <v/>
      </c>
      <c r="R268" s="110"/>
      <c r="S268" s="277" t="s">
        <v>11</v>
      </c>
      <c r="T268" s="278"/>
      <c r="U268" s="115" t="str">
        <f>IF(OR(U266="",U267=""),"",U267-U266)</f>
        <v/>
      </c>
      <c r="V268" s="99"/>
      <c r="W268" s="145"/>
      <c r="X268" s="145"/>
      <c r="Y268" s="150" t="s">
        <v>55</v>
      </c>
      <c r="Z268" s="111">
        <v>0.17</v>
      </c>
      <c r="AA268" s="112">
        <f t="shared" si="303"/>
        <v>0.20481927710843373</v>
      </c>
      <c r="AB268" s="112">
        <f>AA268/$AB$31</f>
        <v>0.23287671232876714</v>
      </c>
      <c r="AC268" s="112">
        <f>AB268/$AC$31</f>
        <v>0.26984126984126988</v>
      </c>
      <c r="AD268" s="112">
        <f>AC268/$AD$31</f>
        <v>0.32075471698113212</v>
      </c>
      <c r="AE268" s="114"/>
    </row>
    <row r="269" spans="1:31" ht="17.25" thickBot="1" x14ac:dyDescent="0.35">
      <c r="A269" s="140">
        <v>42783</v>
      </c>
      <c r="B269" s="66"/>
      <c r="C269" s="73" t="str">
        <f>IF(OR(U263="",B268=""),"",Z269*U263)</f>
        <v/>
      </c>
      <c r="D269" s="73" t="str">
        <f>IF(OR(C269="",B269&lt;&gt;"",B270&lt;&gt;""),"",AE269*(U263-B271))</f>
        <v/>
      </c>
      <c r="E269" s="76" t="str">
        <f t="shared" si="298"/>
        <v/>
      </c>
      <c r="F269" s="75" t="str">
        <f t="shared" si="299"/>
        <v/>
      </c>
      <c r="G269" s="207"/>
      <c r="H269" s="76" t="str">
        <f t="shared" si="295"/>
        <v/>
      </c>
      <c r="I269" s="75" t="str">
        <f t="shared" si="296"/>
        <v/>
      </c>
      <c r="J269" s="67"/>
      <c r="K269" s="75" t="str">
        <f t="shared" si="297"/>
        <v/>
      </c>
      <c r="L269" s="67"/>
      <c r="M269" s="84" t="str">
        <f t="shared" si="300"/>
        <v/>
      </c>
      <c r="N269" s="67"/>
      <c r="O269" s="88" t="str">
        <f t="shared" si="301"/>
        <v/>
      </c>
      <c r="P269" s="67"/>
      <c r="Q269" s="92" t="str">
        <f t="shared" ref="Q269:Q270" si="304">IF(OR(P269="",J269=""),"",P269/J269)</f>
        <v/>
      </c>
      <c r="R269" s="110"/>
      <c r="S269" s="276" t="s">
        <v>12</v>
      </c>
      <c r="T269" s="272"/>
      <c r="U269" s="116" t="str">
        <f>IF(OR(U266="",U263=""),"",U266/U263)</f>
        <v/>
      </c>
      <c r="V269" s="99"/>
      <c r="W269" s="145"/>
      <c r="X269" s="145"/>
      <c r="Y269" s="151" t="s">
        <v>56</v>
      </c>
      <c r="Z269" s="111">
        <v>0.14000000000000001</v>
      </c>
      <c r="AA269" s="112">
        <f t="shared" si="303"/>
        <v>0.16867469879518071</v>
      </c>
      <c r="AB269" s="112">
        <f>AA269/$AB$31</f>
        <v>0.19178082191780821</v>
      </c>
      <c r="AC269" s="112">
        <f>AB269/$AC$31</f>
        <v>0.22222222222222221</v>
      </c>
      <c r="AD269" s="112">
        <f>AC269/$AD$31</f>
        <v>0.26415094339622641</v>
      </c>
      <c r="AE269" s="117">
        <f>AD269/$AE$31</f>
        <v>0.3888888888888889</v>
      </c>
    </row>
    <row r="270" spans="1:31" ht="17.25" thickBot="1" x14ac:dyDescent="0.35">
      <c r="A270" s="140">
        <v>42784</v>
      </c>
      <c r="B270" s="66"/>
      <c r="C270" s="73" t="str">
        <f>IF(OR(U263="",B269=""),"",Z270*U263)</f>
        <v/>
      </c>
      <c r="D270" s="214" t="str">
        <f>IF(OR(B269="",C270="",B270&lt;&gt;""),"",C270+(C271-B271))</f>
        <v/>
      </c>
      <c r="E270" s="78" t="str">
        <f>IF(OR(B270="",C270=""),"",B270/C270)</f>
        <v/>
      </c>
      <c r="F270" s="77" t="str">
        <f>IF(OR(B270="",C270=""),"",B270-C270)</f>
        <v/>
      </c>
      <c r="G270" s="207"/>
      <c r="H270" s="78" t="str">
        <f t="shared" si="295"/>
        <v/>
      </c>
      <c r="I270" s="77" t="str">
        <f>IF(OR(G270="",B270=""),"",B270-G270)</f>
        <v/>
      </c>
      <c r="J270" s="67"/>
      <c r="K270" s="77" t="str">
        <f t="shared" si="297"/>
        <v/>
      </c>
      <c r="L270" s="67"/>
      <c r="M270" s="85" t="str">
        <f t="shared" si="300"/>
        <v/>
      </c>
      <c r="N270" s="67"/>
      <c r="O270" s="89" t="str">
        <f t="shared" si="301"/>
        <v/>
      </c>
      <c r="P270" s="67"/>
      <c r="Q270" s="93" t="str">
        <f t="shared" si="304"/>
        <v/>
      </c>
      <c r="R270" s="110"/>
      <c r="S270" s="275" t="s">
        <v>13</v>
      </c>
      <c r="T270" s="264"/>
      <c r="U270" s="213" t="str">
        <f>IF(OR(U267="",B271=""),"",U267/B271)</f>
        <v/>
      </c>
      <c r="V270" s="99"/>
      <c r="W270" s="145"/>
      <c r="X270" s="145"/>
      <c r="Y270" s="152" t="s">
        <v>57</v>
      </c>
      <c r="Z270" s="111">
        <v>0.22</v>
      </c>
      <c r="AA270" s="112">
        <f t="shared" si="303"/>
        <v>0.26506024096385539</v>
      </c>
      <c r="AB270" s="112">
        <f>AA270/$AB$31</f>
        <v>0.30136986301369861</v>
      </c>
      <c r="AC270" s="112">
        <f>AB270/$AC$31</f>
        <v>0.34920634920634919</v>
      </c>
      <c r="AD270" s="112">
        <f>AC270/$AD$31</f>
        <v>0.41509433962264147</v>
      </c>
      <c r="AE270" s="117">
        <f>AD270/$AE$31</f>
        <v>0.61111111111111105</v>
      </c>
    </row>
    <row r="271" spans="1:31" ht="17.25" thickBot="1" x14ac:dyDescent="0.35">
      <c r="A271" s="141" t="s">
        <v>20</v>
      </c>
      <c r="B271" s="119" t="str">
        <f>IF(B264="","",SUM(B264:B270))</f>
        <v/>
      </c>
      <c r="C271" s="216" t="str">
        <f>IF(C264="","",SUMIF(B264:B270,"&lt;&gt;"&amp;"",C264:C270))</f>
        <v/>
      </c>
      <c r="D271" s="208"/>
      <c r="E271" s="79" t="str">
        <f>IFERROR(SUM(B264:B270)/SUMIF(B264:B270,"&lt;&gt;"&amp;"",C264:C270),"")</f>
        <v/>
      </c>
      <c r="F271" s="80" t="str">
        <f>IF(OR(C271="",B271=""),"",B271-C271)</f>
        <v/>
      </c>
      <c r="G271" s="82" t="str">
        <f>IF(G264="","",SUM(G264:G270))</f>
        <v/>
      </c>
      <c r="H271" s="79" t="str">
        <f>IFERROR(SUM(B264:B270)/SUMIF(B264:B270,"&lt;&gt;"&amp;"",G264:G270),"")</f>
        <v/>
      </c>
      <c r="I271" s="82" t="str">
        <f>IF(OR(G271="",B271=""),"",B271-G271)</f>
        <v/>
      </c>
      <c r="J271" s="120" t="str">
        <f>IF(J264="","",SUM(J264:J270))</f>
        <v/>
      </c>
      <c r="K271" s="82" t="str">
        <f t="shared" si="297"/>
        <v/>
      </c>
      <c r="L271" s="120" t="str">
        <f>IF(L264="","",SUM(L264:L270))</f>
        <v/>
      </c>
      <c r="M271" s="86" t="str">
        <f t="shared" si="300"/>
        <v/>
      </c>
      <c r="N271" s="120" t="str">
        <f>IF(N264="","",SUM(N264:N270))</f>
        <v/>
      </c>
      <c r="O271" s="90" t="str">
        <f>IF(OR(J271="",N271=""),"",J271/N271)</f>
        <v/>
      </c>
      <c r="P271" s="120" t="str">
        <f>IF(P264="","",SUM(P264:P270))</f>
        <v/>
      </c>
      <c r="Q271" s="211" t="str">
        <f>IF(OR(P271="",J271=""),"",P271/J271)</f>
        <v/>
      </c>
      <c r="R271" s="118"/>
      <c r="S271" s="263" t="s">
        <v>14</v>
      </c>
      <c r="T271" s="264"/>
      <c r="U271" s="69"/>
      <c r="V271" s="99"/>
      <c r="W271" s="145"/>
      <c r="X271" s="145"/>
      <c r="Y271" s="121"/>
      <c r="Z271" s="122">
        <f>SUM(Z264:Z270)</f>
        <v>1</v>
      </c>
      <c r="AA271" s="123">
        <f>SUM(Z265:Z270)</f>
        <v>0.83000000000000007</v>
      </c>
      <c r="AB271" s="123">
        <f>SUM(AA266:AA270)</f>
        <v>0.87951807228915657</v>
      </c>
      <c r="AC271" s="123">
        <f>SUM(AB267:AB270)</f>
        <v>0.86301369863013699</v>
      </c>
      <c r="AD271" s="123">
        <f>SUM(AC268:AC270)</f>
        <v>0.84126984126984128</v>
      </c>
      <c r="AE271" s="124">
        <f>SUM(AD269:AD270)</f>
        <v>0.67924528301886788</v>
      </c>
    </row>
    <row r="272" spans="1:31" ht="48" customHeight="1" thickBot="1" x14ac:dyDescent="0.3">
      <c r="A272" s="130" t="s">
        <v>93</v>
      </c>
      <c r="B272" s="131" t="s">
        <v>0</v>
      </c>
      <c r="C272" s="131" t="s">
        <v>1</v>
      </c>
      <c r="D272" s="133" t="s">
        <v>117</v>
      </c>
      <c r="E272" s="129" t="s">
        <v>62</v>
      </c>
      <c r="F272" s="131" t="s">
        <v>18</v>
      </c>
      <c r="G272" s="132" t="s">
        <v>16</v>
      </c>
      <c r="H272" s="129" t="s">
        <v>2</v>
      </c>
      <c r="I272" s="133" t="s">
        <v>15</v>
      </c>
      <c r="J272" s="134" t="s">
        <v>19</v>
      </c>
      <c r="K272" s="132" t="s">
        <v>3</v>
      </c>
      <c r="L272" s="135" t="s">
        <v>5</v>
      </c>
      <c r="M272" s="134" t="s">
        <v>4</v>
      </c>
      <c r="N272" s="134" t="s">
        <v>6</v>
      </c>
      <c r="O272" s="136" t="s">
        <v>7</v>
      </c>
      <c r="P272" s="137" t="s">
        <v>17</v>
      </c>
      <c r="Q272" s="209" t="s">
        <v>8</v>
      </c>
      <c r="R272" s="106"/>
      <c r="S272" s="265" t="s">
        <v>116</v>
      </c>
      <c r="T272" s="266"/>
      <c r="U272" s="215"/>
      <c r="V272" s="99"/>
      <c r="W272" s="145"/>
      <c r="X272" s="145"/>
      <c r="Y272" s="146" t="s">
        <v>58</v>
      </c>
      <c r="Z272" s="147" t="s">
        <v>51</v>
      </c>
      <c r="AA272" s="148" t="s">
        <v>52</v>
      </c>
      <c r="AB272" s="147" t="s">
        <v>53</v>
      </c>
      <c r="AC272" s="148" t="s">
        <v>54</v>
      </c>
      <c r="AD272" s="147" t="s">
        <v>55</v>
      </c>
      <c r="AE272" s="149" t="s">
        <v>56</v>
      </c>
    </row>
    <row r="273" spans="1:31" ht="17.25" thickBot="1" x14ac:dyDescent="0.35">
      <c r="A273" s="138">
        <v>42785</v>
      </c>
      <c r="B273" s="66"/>
      <c r="C273" s="73" t="str">
        <f>IF(U272="","",Z273*U272)</f>
        <v/>
      </c>
      <c r="D273" s="73"/>
      <c r="E273" s="74" t="str">
        <f>IF(OR(B273="",C273=""),"",B273/C273)</f>
        <v/>
      </c>
      <c r="F273" s="73" t="str">
        <f>IF(OR(B273="",C273=""),"",B273-C273)</f>
        <v/>
      </c>
      <c r="G273" s="207"/>
      <c r="H273" s="74" t="str">
        <f t="shared" ref="H273:H279" si="305">IF(OR(B273="",G273=""),"",B273/G273)</f>
        <v/>
      </c>
      <c r="I273" s="73" t="str">
        <f t="shared" ref="I273:I278" si="306">IF(OR(G273="",B273=""),"",B273-G273)</f>
        <v/>
      </c>
      <c r="J273" s="67"/>
      <c r="K273" s="73" t="str">
        <f t="shared" ref="K273:K280" si="307">IF(OR(B273="",J273=""),"",B273/J273)</f>
        <v/>
      </c>
      <c r="L273" s="67"/>
      <c r="M273" s="83" t="str">
        <f>IF(OR(L273="",J273=""),"",L273/J273)</f>
        <v/>
      </c>
      <c r="N273" s="67"/>
      <c r="O273" s="87" t="str">
        <f>IF(OR(J273="",N273=""),"",J273/N273)</f>
        <v/>
      </c>
      <c r="P273" s="67"/>
      <c r="Q273" s="91" t="str">
        <f>IF(OR(P273="",J273=""),"",P273/J273)</f>
        <v/>
      </c>
      <c r="R273" s="110"/>
      <c r="S273" s="279"/>
      <c r="T273" s="279"/>
      <c r="U273" s="280"/>
      <c r="V273" s="99"/>
      <c r="W273" s="145"/>
      <c r="X273" s="145"/>
      <c r="Y273" s="150" t="s">
        <v>51</v>
      </c>
      <c r="Z273" s="107">
        <v>0.17</v>
      </c>
      <c r="AA273" s="108"/>
      <c r="AB273" s="108"/>
      <c r="AC273" s="108"/>
      <c r="AD273" s="108"/>
      <c r="AE273" s="109"/>
    </row>
    <row r="274" spans="1:31" ht="17.25" thickBot="1" x14ac:dyDescent="0.35">
      <c r="A274" s="138">
        <v>42786</v>
      </c>
      <c r="B274" s="66"/>
      <c r="C274" s="73" t="str">
        <f>IF(OR(U272="",B273=""),"",Z274*U272)</f>
        <v/>
      </c>
      <c r="D274" s="73" t="str">
        <f>IF(OR(C274="",B274&lt;&gt;"",B275&lt;&gt;""),"",AA274*(U272-B280))</f>
        <v/>
      </c>
      <c r="E274" s="76" t="str">
        <f t="shared" ref="E274:E278" si="308">IF(OR(B274="",C274=""),"",B274/C274)</f>
        <v/>
      </c>
      <c r="F274" s="75" t="str">
        <f t="shared" ref="F274:F278" si="309">IF(OR(B274="",C274=""),"",B274-C274)</f>
        <v/>
      </c>
      <c r="G274" s="207"/>
      <c r="H274" s="76" t="str">
        <f t="shared" si="305"/>
        <v/>
      </c>
      <c r="I274" s="75" t="str">
        <f t="shared" si="306"/>
        <v/>
      </c>
      <c r="J274" s="67"/>
      <c r="K274" s="75" t="str">
        <f t="shared" si="307"/>
        <v/>
      </c>
      <c r="L274" s="67"/>
      <c r="M274" s="84" t="str">
        <f t="shared" ref="M274:M280" si="310">IF(OR(L274="",J274=""),"",L274/J274)</f>
        <v/>
      </c>
      <c r="N274" s="67"/>
      <c r="O274" s="88" t="str">
        <f t="shared" ref="O274:O279" si="311">IF(OR(J274="",N274=""),"",J274/N274)</f>
        <v/>
      </c>
      <c r="P274" s="67"/>
      <c r="Q274" s="92" t="str">
        <f t="shared" ref="Q274:Q275" si="312">IF(OR(P274="",J274=""),"",P274/J274)</f>
        <v/>
      </c>
      <c r="R274" s="110"/>
      <c r="S274" s="267" t="s">
        <v>9</v>
      </c>
      <c r="T274" s="267"/>
      <c r="U274" s="268"/>
      <c r="V274" s="99"/>
      <c r="W274" s="145"/>
      <c r="X274" s="145"/>
      <c r="Y274" s="150" t="s">
        <v>52</v>
      </c>
      <c r="Z274" s="111">
        <v>0.1</v>
      </c>
      <c r="AA274" s="112">
        <f t="shared" ref="AA274:AA279" si="313">Z274/$AA$31</f>
        <v>0.12048192771084337</v>
      </c>
      <c r="AB274" s="113"/>
      <c r="AC274" s="113"/>
      <c r="AD274" s="113"/>
      <c r="AE274" s="114"/>
    </row>
    <row r="275" spans="1:31" ht="17.25" thickBot="1" x14ac:dyDescent="0.35">
      <c r="A275" s="138">
        <v>42787</v>
      </c>
      <c r="B275" s="66"/>
      <c r="C275" s="73" t="str">
        <f>IF(OR(U272="",B274=""),"",Z275*U272)</f>
        <v/>
      </c>
      <c r="D275" s="73" t="str">
        <f>IF(OR(C275="",B275&lt;&gt;"",B276&lt;&gt;""),"",AB275*(U272-B280))</f>
        <v/>
      </c>
      <c r="E275" s="76" t="str">
        <f t="shared" si="308"/>
        <v/>
      </c>
      <c r="F275" s="75" t="str">
        <f t="shared" si="309"/>
        <v/>
      </c>
      <c r="G275" s="207"/>
      <c r="H275" s="76" t="str">
        <f t="shared" si="305"/>
        <v/>
      </c>
      <c r="I275" s="75" t="str">
        <f t="shared" si="306"/>
        <v/>
      </c>
      <c r="J275" s="67"/>
      <c r="K275" s="75" t="str">
        <f t="shared" si="307"/>
        <v/>
      </c>
      <c r="L275" s="67"/>
      <c r="M275" s="84" t="str">
        <f t="shared" si="310"/>
        <v/>
      </c>
      <c r="N275" s="67"/>
      <c r="O275" s="88" t="str">
        <f t="shared" si="311"/>
        <v/>
      </c>
      <c r="P275" s="67"/>
      <c r="Q275" s="92" t="str">
        <f t="shared" si="312"/>
        <v/>
      </c>
      <c r="R275" s="110"/>
      <c r="S275" s="276" t="s">
        <v>1</v>
      </c>
      <c r="T275" s="272"/>
      <c r="U275" s="68"/>
      <c r="V275" s="99"/>
      <c r="W275" s="145"/>
      <c r="X275" s="145"/>
      <c r="Y275" s="151" t="s">
        <v>53</v>
      </c>
      <c r="Z275" s="111">
        <v>0.1</v>
      </c>
      <c r="AA275" s="112">
        <f t="shared" si="313"/>
        <v>0.12048192771084337</v>
      </c>
      <c r="AB275" s="112">
        <f>AA275/$AB$31</f>
        <v>0.13698630136986303</v>
      </c>
      <c r="AC275" s="113"/>
      <c r="AD275" s="113"/>
      <c r="AE275" s="114"/>
    </row>
    <row r="276" spans="1:31" ht="17.25" thickBot="1" x14ac:dyDescent="0.35">
      <c r="A276" s="139">
        <v>42788</v>
      </c>
      <c r="B276" s="66"/>
      <c r="C276" s="73" t="str">
        <f>IF(OR(U272="",B275=""),"",Z276*U272)</f>
        <v/>
      </c>
      <c r="D276" s="73" t="str">
        <f>IF(OR(C276="",B276&lt;&gt;"",B277&lt;&gt;""),"",AC276*(U272-B280))</f>
        <v/>
      </c>
      <c r="E276" s="76" t="str">
        <f t="shared" si="308"/>
        <v/>
      </c>
      <c r="F276" s="75" t="str">
        <f t="shared" si="309"/>
        <v/>
      </c>
      <c r="G276" s="207"/>
      <c r="H276" s="76" t="str">
        <f t="shared" si="305"/>
        <v/>
      </c>
      <c r="I276" s="75" t="str">
        <f t="shared" si="306"/>
        <v/>
      </c>
      <c r="J276" s="67"/>
      <c r="K276" s="75" t="str">
        <f t="shared" si="307"/>
        <v/>
      </c>
      <c r="L276" s="67"/>
      <c r="M276" s="84" t="str">
        <f t="shared" si="310"/>
        <v/>
      </c>
      <c r="N276" s="67"/>
      <c r="O276" s="88" t="str">
        <f t="shared" si="311"/>
        <v/>
      </c>
      <c r="P276" s="67"/>
      <c r="Q276" s="92" t="str">
        <f>IF(OR(P276="",J276=""),"",P276/J276)</f>
        <v/>
      </c>
      <c r="R276" s="110"/>
      <c r="S276" s="276" t="s">
        <v>10</v>
      </c>
      <c r="T276" s="272"/>
      <c r="U276" s="68"/>
      <c r="V276" s="99"/>
      <c r="W276" s="145"/>
      <c r="X276" s="145"/>
      <c r="Y276" s="152" t="s">
        <v>54</v>
      </c>
      <c r="Z276" s="111">
        <v>0.1</v>
      </c>
      <c r="AA276" s="112">
        <f t="shared" si="313"/>
        <v>0.12048192771084337</v>
      </c>
      <c r="AB276" s="112">
        <f>AA276/$AB$31</f>
        <v>0.13698630136986303</v>
      </c>
      <c r="AC276" s="112">
        <f>AB276/$AC$31</f>
        <v>0.15873015873015875</v>
      </c>
      <c r="AD276" s="113"/>
      <c r="AE276" s="114"/>
    </row>
    <row r="277" spans="1:31" ht="17.25" thickBot="1" x14ac:dyDescent="0.35">
      <c r="A277" s="140">
        <v>42789</v>
      </c>
      <c r="B277" s="66"/>
      <c r="C277" s="73" t="str">
        <f>IF(OR(U272="",B276=""),"",Z277*U272)</f>
        <v/>
      </c>
      <c r="D277" s="73" t="str">
        <f>IF(OR(C277="",B277&lt;&gt;"",B278&lt;&gt;""),"",AD277*(U272-B280))</f>
        <v/>
      </c>
      <c r="E277" s="76" t="str">
        <f t="shared" si="308"/>
        <v/>
      </c>
      <c r="F277" s="75" t="str">
        <f t="shared" si="309"/>
        <v/>
      </c>
      <c r="G277" s="207"/>
      <c r="H277" s="76" t="str">
        <f t="shared" si="305"/>
        <v/>
      </c>
      <c r="I277" s="75" t="str">
        <f t="shared" si="306"/>
        <v/>
      </c>
      <c r="J277" s="67"/>
      <c r="K277" s="75" t="str">
        <f t="shared" si="307"/>
        <v/>
      </c>
      <c r="L277" s="67"/>
      <c r="M277" s="84" t="str">
        <f t="shared" si="310"/>
        <v/>
      </c>
      <c r="N277" s="67"/>
      <c r="O277" s="88" t="str">
        <f t="shared" si="311"/>
        <v/>
      </c>
      <c r="P277" s="67"/>
      <c r="Q277" s="92" t="str">
        <f>IF(OR(P277="",J277=""),"",P277/J277)</f>
        <v/>
      </c>
      <c r="R277" s="110"/>
      <c r="S277" s="277" t="s">
        <v>11</v>
      </c>
      <c r="T277" s="278"/>
      <c r="U277" s="115" t="str">
        <f>IF(OR(U275="",U276=""),"",U276-U275)</f>
        <v/>
      </c>
      <c r="V277" s="99"/>
      <c r="W277" s="145"/>
      <c r="X277" s="145"/>
      <c r="Y277" s="150" t="s">
        <v>55</v>
      </c>
      <c r="Z277" s="111">
        <v>0.17</v>
      </c>
      <c r="AA277" s="112">
        <f t="shared" si="313"/>
        <v>0.20481927710843373</v>
      </c>
      <c r="AB277" s="112">
        <f>AA277/$AB$31</f>
        <v>0.23287671232876714</v>
      </c>
      <c r="AC277" s="112">
        <f>AB277/$AC$31</f>
        <v>0.26984126984126988</v>
      </c>
      <c r="AD277" s="112">
        <f>AC277/$AD$31</f>
        <v>0.32075471698113212</v>
      </c>
      <c r="AE277" s="114"/>
    </row>
    <row r="278" spans="1:31" ht="17.25" thickBot="1" x14ac:dyDescent="0.35">
      <c r="A278" s="140">
        <v>42790</v>
      </c>
      <c r="B278" s="66"/>
      <c r="C278" s="73" t="str">
        <f>IF(OR(U272="",B277=""),"",Z278*U272)</f>
        <v/>
      </c>
      <c r="D278" s="73" t="str">
        <f>IF(OR(C278="",B278&lt;&gt;"",B279&lt;&gt;""),"",AE278*(U272-B280))</f>
        <v/>
      </c>
      <c r="E278" s="76" t="str">
        <f t="shared" si="308"/>
        <v/>
      </c>
      <c r="F278" s="75" t="str">
        <f t="shared" si="309"/>
        <v/>
      </c>
      <c r="G278" s="207"/>
      <c r="H278" s="76" t="str">
        <f t="shared" si="305"/>
        <v/>
      </c>
      <c r="I278" s="75" t="str">
        <f t="shared" si="306"/>
        <v/>
      </c>
      <c r="J278" s="67"/>
      <c r="K278" s="75" t="str">
        <f t="shared" si="307"/>
        <v/>
      </c>
      <c r="L278" s="67"/>
      <c r="M278" s="84" t="str">
        <f t="shared" si="310"/>
        <v/>
      </c>
      <c r="N278" s="67"/>
      <c r="O278" s="88" t="str">
        <f t="shared" si="311"/>
        <v/>
      </c>
      <c r="P278" s="67"/>
      <c r="Q278" s="92" t="str">
        <f t="shared" ref="Q278:Q279" si="314">IF(OR(P278="",J278=""),"",P278/J278)</f>
        <v/>
      </c>
      <c r="R278" s="110"/>
      <c r="S278" s="276" t="s">
        <v>12</v>
      </c>
      <c r="T278" s="272"/>
      <c r="U278" s="116" t="str">
        <f>IF(OR(U275="",U272=""),"",U275/U272)</f>
        <v/>
      </c>
      <c r="V278" s="99"/>
      <c r="W278" s="145"/>
      <c r="X278" s="145"/>
      <c r="Y278" s="151" t="s">
        <v>56</v>
      </c>
      <c r="Z278" s="111">
        <v>0.14000000000000001</v>
      </c>
      <c r="AA278" s="112">
        <f t="shared" si="313"/>
        <v>0.16867469879518071</v>
      </c>
      <c r="AB278" s="112">
        <f>AA278/$AB$31</f>
        <v>0.19178082191780821</v>
      </c>
      <c r="AC278" s="112">
        <f>AB278/$AC$31</f>
        <v>0.22222222222222221</v>
      </c>
      <c r="AD278" s="112">
        <f>AC278/$AD$31</f>
        <v>0.26415094339622641</v>
      </c>
      <c r="AE278" s="117">
        <f>AD278/$AE$31</f>
        <v>0.3888888888888889</v>
      </c>
    </row>
    <row r="279" spans="1:31" ht="17.25" thickBot="1" x14ac:dyDescent="0.35">
      <c r="A279" s="140">
        <v>42791</v>
      </c>
      <c r="B279" s="66"/>
      <c r="C279" s="73" t="str">
        <f>IF(OR(U272="",B278=""),"",Z279*U272)</f>
        <v/>
      </c>
      <c r="D279" s="214" t="str">
        <f>IF(OR(B278="",C279="",B279&lt;&gt;""),"",C279+(C280-B280))</f>
        <v/>
      </c>
      <c r="E279" s="78" t="str">
        <f>IF(OR(B279="",C279=""),"",B279/C279)</f>
        <v/>
      </c>
      <c r="F279" s="77" t="str">
        <f>IF(OR(B279="",C279=""),"",B279-C279)</f>
        <v/>
      </c>
      <c r="G279" s="207"/>
      <c r="H279" s="78" t="str">
        <f t="shared" si="305"/>
        <v/>
      </c>
      <c r="I279" s="77" t="str">
        <f>IF(OR(G279="",B279=""),"",B279-G279)</f>
        <v/>
      </c>
      <c r="J279" s="67"/>
      <c r="K279" s="77" t="str">
        <f t="shared" si="307"/>
        <v/>
      </c>
      <c r="L279" s="67"/>
      <c r="M279" s="85" t="str">
        <f t="shared" si="310"/>
        <v/>
      </c>
      <c r="N279" s="67"/>
      <c r="O279" s="89" t="str">
        <f t="shared" si="311"/>
        <v/>
      </c>
      <c r="P279" s="67"/>
      <c r="Q279" s="93" t="str">
        <f t="shared" si="314"/>
        <v/>
      </c>
      <c r="R279" s="110"/>
      <c r="S279" s="275" t="s">
        <v>13</v>
      </c>
      <c r="T279" s="264"/>
      <c r="U279" s="213" t="str">
        <f>IF(OR(U276="",B280=""),"",U276/B280)</f>
        <v/>
      </c>
      <c r="V279" s="99"/>
      <c r="W279" s="145"/>
      <c r="X279" s="145"/>
      <c r="Y279" s="152" t="s">
        <v>57</v>
      </c>
      <c r="Z279" s="111">
        <v>0.22</v>
      </c>
      <c r="AA279" s="112">
        <f t="shared" si="313"/>
        <v>0.26506024096385539</v>
      </c>
      <c r="AB279" s="112">
        <f>AA279/$AB$31</f>
        <v>0.30136986301369861</v>
      </c>
      <c r="AC279" s="112">
        <f>AB279/$AC$31</f>
        <v>0.34920634920634919</v>
      </c>
      <c r="AD279" s="112">
        <f>AC279/$AD$31</f>
        <v>0.41509433962264147</v>
      </c>
      <c r="AE279" s="117">
        <f>AD279/$AE$31</f>
        <v>0.61111111111111105</v>
      </c>
    </row>
    <row r="280" spans="1:31" ht="17.25" thickBot="1" x14ac:dyDescent="0.35">
      <c r="A280" s="141" t="s">
        <v>20</v>
      </c>
      <c r="B280" s="119" t="str">
        <f>IF(B273="","",SUM(B273:B279))</f>
        <v/>
      </c>
      <c r="C280" s="216" t="str">
        <f>IF(C273="","",SUMIF(B273:B279,"&lt;&gt;"&amp;"",C273:C279))</f>
        <v/>
      </c>
      <c r="D280" s="208"/>
      <c r="E280" s="79" t="str">
        <f>IFERROR(SUM(B273:B279)/SUMIF(B273:B279,"&lt;&gt;"&amp;"",C273:C279),"")</f>
        <v/>
      </c>
      <c r="F280" s="80" t="str">
        <f>IF(OR(C280="",B280=""),"",B280-C280)</f>
        <v/>
      </c>
      <c r="G280" s="82" t="str">
        <f>IF(G273="","",SUM(G273:G279))</f>
        <v/>
      </c>
      <c r="H280" s="79" t="str">
        <f>IFERROR(SUM(B273:B279)/SUMIF(B273:B279,"&lt;&gt;"&amp;"",G273:G279),"")</f>
        <v/>
      </c>
      <c r="I280" s="82" t="str">
        <f>IF(OR(G280="",B280=""),"",B280-G280)</f>
        <v/>
      </c>
      <c r="J280" s="120" t="str">
        <f>IF(J273="","",SUM(J273:J279))</f>
        <v/>
      </c>
      <c r="K280" s="82" t="str">
        <f t="shared" si="307"/>
        <v/>
      </c>
      <c r="L280" s="120" t="str">
        <f>IF(L273="","",SUM(L273:L279))</f>
        <v/>
      </c>
      <c r="M280" s="86" t="str">
        <f t="shared" si="310"/>
        <v/>
      </c>
      <c r="N280" s="120" t="str">
        <f>IF(N273="","",SUM(N273:N279))</f>
        <v/>
      </c>
      <c r="O280" s="90" t="str">
        <f>IF(OR(J280="",N280=""),"",J280/N280)</f>
        <v/>
      </c>
      <c r="P280" s="120" t="str">
        <f>IF(P273="","",SUM(P273:P279))</f>
        <v/>
      </c>
      <c r="Q280" s="211" t="str">
        <f>IF(OR(P280="",J280=""),"",P280/J280)</f>
        <v/>
      </c>
      <c r="R280" s="118"/>
      <c r="S280" s="263" t="s">
        <v>14</v>
      </c>
      <c r="T280" s="264"/>
      <c r="U280" s="69"/>
      <c r="V280" s="99"/>
      <c r="W280" s="145"/>
      <c r="X280" s="145"/>
      <c r="Y280" s="121"/>
      <c r="Z280" s="122">
        <f>SUM(Z273:Z279)</f>
        <v>1</v>
      </c>
      <c r="AA280" s="123">
        <f>SUM(Z274:Z279)</f>
        <v>0.83000000000000007</v>
      </c>
      <c r="AB280" s="123">
        <f>SUM(AA275:AA279)</f>
        <v>0.87951807228915657</v>
      </c>
      <c r="AC280" s="123">
        <f>SUM(AB276:AB279)</f>
        <v>0.86301369863013699</v>
      </c>
      <c r="AD280" s="123">
        <f>SUM(AC277:AC279)</f>
        <v>0.84126984126984128</v>
      </c>
      <c r="AE280" s="124">
        <f>SUM(AD278:AD279)</f>
        <v>0.67924528301886788</v>
      </c>
    </row>
    <row r="281" spans="1:31" ht="16.5" thickBot="1" x14ac:dyDescent="0.3">
      <c r="A281" s="153" t="s">
        <v>43</v>
      </c>
      <c r="B281" s="81" t="str">
        <f>IF(B253="","",SUM(B280,B271,B262,B253))</f>
        <v/>
      </c>
      <c r="C281" s="81" t="str">
        <f>IF(C253="","",SUM(C253,C262,C271,C280))</f>
        <v/>
      </c>
      <c r="D281" s="81"/>
      <c r="E281" s="94" t="str">
        <f>IF(OR(B281="",C281=""),"",B281/C281)</f>
        <v/>
      </c>
      <c r="F281" s="95" t="str">
        <f>IF(OR(B281="",C281=""),"",B281-C281)</f>
        <v/>
      </c>
      <c r="G281" s="95" t="str">
        <f>IF(G253="","",SUM(G280,G271,G262,G253))</f>
        <v/>
      </c>
      <c r="H281" s="94" t="str">
        <f>IF(OR(B281="",G281=""),"",B281/G281)</f>
        <v/>
      </c>
      <c r="I281" s="95" t="str">
        <f>IF(OR(B281="",G281=""),"",B281-G281)</f>
        <v/>
      </c>
      <c r="J281" s="96" t="str">
        <f>IF(J253="","",SUM(J271,J280,J262,J253))</f>
        <v/>
      </c>
      <c r="K281" s="95" t="str">
        <f t="shared" ref="K281" si="315">IF(OR(B281="",J281=""),"",B281/J281)</f>
        <v/>
      </c>
      <c r="L281" s="96" t="str">
        <f>IF(L253="","",SUM(L271,L280,L262,L253))</f>
        <v/>
      </c>
      <c r="M281" s="96" t="str">
        <f>IF(OR(L281="",J281=""),"",L281/J281)</f>
        <v/>
      </c>
      <c r="N281" s="96" t="str">
        <f>IF(N253="","",SUM(N271,N280,N262,N253))</f>
        <v/>
      </c>
      <c r="O281" s="97" t="str">
        <f>IF(OR(J281="",N281=""),"",J281/N281)</f>
        <v/>
      </c>
      <c r="P281" s="96" t="str">
        <f>IF(P253="","",SUM(P271,P280,P262,P253))</f>
        <v/>
      </c>
      <c r="Q281" s="98" t="str">
        <f>IF(OR(P281="",J281=""),"",P281/J281)</f>
        <v/>
      </c>
      <c r="R281" s="99"/>
      <c r="S281" s="128"/>
      <c r="T281" s="154"/>
      <c r="U281" s="128"/>
      <c r="V281" s="155"/>
      <c r="W281" s="145"/>
      <c r="X281" s="145"/>
      <c r="Y281" s="145"/>
      <c r="Z281" s="145"/>
      <c r="AA281" s="145"/>
      <c r="AB281" s="145"/>
      <c r="AC281" s="145"/>
      <c r="AD281" s="145"/>
      <c r="AE281" s="145"/>
    </row>
    <row r="282" spans="1:31" ht="48" customHeight="1" thickBot="1" x14ac:dyDescent="0.3">
      <c r="A282" s="130" t="s">
        <v>94</v>
      </c>
      <c r="B282" s="131" t="s">
        <v>0</v>
      </c>
      <c r="C282" s="131" t="s">
        <v>1</v>
      </c>
      <c r="D282" s="133" t="s">
        <v>117</v>
      </c>
      <c r="E282" s="129" t="s">
        <v>62</v>
      </c>
      <c r="F282" s="131" t="s">
        <v>18</v>
      </c>
      <c r="G282" s="132" t="s">
        <v>16</v>
      </c>
      <c r="H282" s="129" t="s">
        <v>2</v>
      </c>
      <c r="I282" s="133" t="s">
        <v>15</v>
      </c>
      <c r="J282" s="134" t="s">
        <v>19</v>
      </c>
      <c r="K282" s="132" t="s">
        <v>3</v>
      </c>
      <c r="L282" s="135" t="s">
        <v>5</v>
      </c>
      <c r="M282" s="134" t="s">
        <v>4</v>
      </c>
      <c r="N282" s="134" t="s">
        <v>6</v>
      </c>
      <c r="O282" s="136" t="s">
        <v>7</v>
      </c>
      <c r="P282" s="137" t="s">
        <v>17</v>
      </c>
      <c r="Q282" s="209" t="s">
        <v>8</v>
      </c>
      <c r="R282" s="106"/>
      <c r="S282" s="269" t="s">
        <v>116</v>
      </c>
      <c r="T282" s="270"/>
      <c r="U282" s="215"/>
      <c r="V282" s="99"/>
      <c r="W282" s="145"/>
      <c r="X282" s="145"/>
      <c r="Y282" s="146" t="s">
        <v>58</v>
      </c>
      <c r="Z282" s="147" t="s">
        <v>51</v>
      </c>
      <c r="AA282" s="148" t="s">
        <v>52</v>
      </c>
      <c r="AB282" s="147" t="s">
        <v>53</v>
      </c>
      <c r="AC282" s="148" t="s">
        <v>54</v>
      </c>
      <c r="AD282" s="147" t="s">
        <v>55</v>
      </c>
      <c r="AE282" s="149" t="s">
        <v>56</v>
      </c>
    </row>
    <row r="283" spans="1:31" ht="17.25" thickBot="1" x14ac:dyDescent="0.35">
      <c r="A283" s="138">
        <v>42792</v>
      </c>
      <c r="B283" s="66"/>
      <c r="C283" s="73" t="str">
        <f>IF(U282="","",Z283*U282)</f>
        <v/>
      </c>
      <c r="D283" s="73"/>
      <c r="E283" s="74" t="str">
        <f>IF(OR(B283="",C283=""),"",B283/C283)</f>
        <v/>
      </c>
      <c r="F283" s="73" t="str">
        <f>IF(OR(B283="",C283=""),"",B283-C283)</f>
        <v/>
      </c>
      <c r="G283" s="207"/>
      <c r="H283" s="74" t="str">
        <f t="shared" ref="H283:H289" si="316">IF(OR(B283="",G283=""),"",B283/G283)</f>
        <v/>
      </c>
      <c r="I283" s="73" t="str">
        <f t="shared" ref="I283:I288" si="317">IF(OR(G283="",B283=""),"",B283-G283)</f>
        <v/>
      </c>
      <c r="J283" s="67"/>
      <c r="K283" s="73" t="str">
        <f t="shared" ref="K283:K290" si="318">IF(OR(B283="",J283=""),"",B283/J283)</f>
        <v/>
      </c>
      <c r="L283" s="67"/>
      <c r="M283" s="83" t="str">
        <f>IF(OR(L283="",J283=""),"",L283/J283)</f>
        <v/>
      </c>
      <c r="N283" s="67"/>
      <c r="O283" s="87" t="str">
        <f>IF(OR(J283="",N283=""),"",J283/N283)</f>
        <v/>
      </c>
      <c r="P283" s="67"/>
      <c r="Q283" s="91" t="str">
        <f>IF(OR(P283="",J283=""),"",P283/J283)</f>
        <v/>
      </c>
      <c r="R283" s="110"/>
      <c r="S283" s="279"/>
      <c r="T283" s="279"/>
      <c r="U283" s="280"/>
      <c r="V283" s="99"/>
      <c r="W283" s="145"/>
      <c r="X283" s="145"/>
      <c r="Y283" s="150" t="s">
        <v>51</v>
      </c>
      <c r="Z283" s="107">
        <v>0.17</v>
      </c>
      <c r="AA283" s="108"/>
      <c r="AB283" s="108"/>
      <c r="AC283" s="108"/>
      <c r="AD283" s="108"/>
      <c r="AE283" s="109"/>
    </row>
    <row r="284" spans="1:31" ht="17.25" thickBot="1" x14ac:dyDescent="0.35">
      <c r="A284" s="138">
        <v>42793</v>
      </c>
      <c r="B284" s="66"/>
      <c r="C284" s="73" t="str">
        <f>IF(OR(U282="",B283=""),"",Z284*U282)</f>
        <v/>
      </c>
      <c r="D284" s="73" t="str">
        <f>IF(OR(C284="",B284&lt;&gt;"",B285&lt;&gt;""),"",AA284*(U282-B290))</f>
        <v/>
      </c>
      <c r="E284" s="76" t="str">
        <f t="shared" ref="E284:E288" si="319">IF(OR(B284="",C284=""),"",B284/C284)</f>
        <v/>
      </c>
      <c r="F284" s="75" t="str">
        <f t="shared" ref="F284:F288" si="320">IF(OR(B284="",C284=""),"",B284-C284)</f>
        <v/>
      </c>
      <c r="G284" s="207"/>
      <c r="H284" s="76" t="str">
        <f t="shared" si="316"/>
        <v/>
      </c>
      <c r="I284" s="75" t="str">
        <f t="shared" si="317"/>
        <v/>
      </c>
      <c r="J284" s="67"/>
      <c r="K284" s="75" t="str">
        <f t="shared" si="318"/>
        <v/>
      </c>
      <c r="L284" s="67"/>
      <c r="M284" s="84" t="str">
        <f t="shared" ref="M284:M290" si="321">IF(OR(L284="",J284=""),"",L284/J284)</f>
        <v/>
      </c>
      <c r="N284" s="67"/>
      <c r="O284" s="88" t="str">
        <f t="shared" ref="O284:O289" si="322">IF(OR(J284="",N284=""),"",J284/N284)</f>
        <v/>
      </c>
      <c r="P284" s="67"/>
      <c r="Q284" s="92" t="str">
        <f t="shared" ref="Q284:Q285" si="323">IF(OR(P284="",J284=""),"",P284/J284)</f>
        <v/>
      </c>
      <c r="R284" s="110"/>
      <c r="S284" s="267" t="s">
        <v>9</v>
      </c>
      <c r="T284" s="267"/>
      <c r="U284" s="268"/>
      <c r="V284" s="99"/>
      <c r="W284" s="145"/>
      <c r="X284" s="145"/>
      <c r="Y284" s="150" t="s">
        <v>52</v>
      </c>
      <c r="Z284" s="111">
        <v>0.1</v>
      </c>
      <c r="AA284" s="112">
        <f t="shared" ref="AA284:AA289" si="324">Z284/$AA$31</f>
        <v>0.12048192771084337</v>
      </c>
      <c r="AB284" s="113"/>
      <c r="AC284" s="113"/>
      <c r="AD284" s="113"/>
      <c r="AE284" s="114"/>
    </row>
    <row r="285" spans="1:31" ht="17.25" thickBot="1" x14ac:dyDescent="0.35">
      <c r="A285" s="138">
        <v>42794</v>
      </c>
      <c r="B285" s="66"/>
      <c r="C285" s="73" t="str">
        <f>IF(OR(U282="",B284=""),"",Z285*U282)</f>
        <v/>
      </c>
      <c r="D285" s="73" t="str">
        <f>IF(OR(C285="",B285&lt;&gt;"",B286&lt;&gt;""),"",AB285*(U282-B290))</f>
        <v/>
      </c>
      <c r="E285" s="76" t="str">
        <f t="shared" si="319"/>
        <v/>
      </c>
      <c r="F285" s="75" t="str">
        <f t="shared" si="320"/>
        <v/>
      </c>
      <c r="G285" s="207"/>
      <c r="H285" s="76" t="str">
        <f t="shared" si="316"/>
        <v/>
      </c>
      <c r="I285" s="75" t="str">
        <f t="shared" si="317"/>
        <v/>
      </c>
      <c r="J285" s="67"/>
      <c r="K285" s="75" t="str">
        <f t="shared" si="318"/>
        <v/>
      </c>
      <c r="L285" s="67"/>
      <c r="M285" s="84" t="str">
        <f t="shared" si="321"/>
        <v/>
      </c>
      <c r="N285" s="67"/>
      <c r="O285" s="88" t="str">
        <f t="shared" si="322"/>
        <v/>
      </c>
      <c r="P285" s="67"/>
      <c r="Q285" s="92" t="str">
        <f t="shared" si="323"/>
        <v/>
      </c>
      <c r="R285" s="110"/>
      <c r="S285" s="276" t="s">
        <v>1</v>
      </c>
      <c r="T285" s="272"/>
      <c r="U285" s="68"/>
      <c r="V285" s="99"/>
      <c r="W285" s="145"/>
      <c r="X285" s="145"/>
      <c r="Y285" s="151" t="s">
        <v>53</v>
      </c>
      <c r="Z285" s="111">
        <v>0.1</v>
      </c>
      <c r="AA285" s="112">
        <f t="shared" si="324"/>
        <v>0.12048192771084337</v>
      </c>
      <c r="AB285" s="112">
        <f>AA285/$AB$31</f>
        <v>0.13698630136986303</v>
      </c>
      <c r="AC285" s="113"/>
      <c r="AD285" s="113"/>
      <c r="AE285" s="114"/>
    </row>
    <row r="286" spans="1:31" ht="17.25" thickBot="1" x14ac:dyDescent="0.35">
      <c r="A286" s="139">
        <v>42795</v>
      </c>
      <c r="B286" s="66"/>
      <c r="C286" s="73" t="str">
        <f>IF(OR(U282="",B285=""),"",Z286*U282)</f>
        <v/>
      </c>
      <c r="D286" s="73" t="str">
        <f>IF(OR(C286="",B286&lt;&gt;"",B287&lt;&gt;""),"",AC286*(U282-B290))</f>
        <v/>
      </c>
      <c r="E286" s="76" t="str">
        <f t="shared" si="319"/>
        <v/>
      </c>
      <c r="F286" s="75" t="str">
        <f t="shared" si="320"/>
        <v/>
      </c>
      <c r="G286" s="207"/>
      <c r="H286" s="76" t="str">
        <f t="shared" si="316"/>
        <v/>
      </c>
      <c r="I286" s="75" t="str">
        <f t="shared" si="317"/>
        <v/>
      </c>
      <c r="J286" s="67"/>
      <c r="K286" s="75" t="str">
        <f t="shared" si="318"/>
        <v/>
      </c>
      <c r="L286" s="67"/>
      <c r="M286" s="84" t="str">
        <f t="shared" si="321"/>
        <v/>
      </c>
      <c r="N286" s="67"/>
      <c r="O286" s="88" t="str">
        <f t="shared" si="322"/>
        <v/>
      </c>
      <c r="P286" s="67"/>
      <c r="Q286" s="92" t="str">
        <f>IF(OR(P286="",J286=""),"",P286/J286)</f>
        <v/>
      </c>
      <c r="R286" s="110"/>
      <c r="S286" s="276" t="s">
        <v>10</v>
      </c>
      <c r="T286" s="272"/>
      <c r="U286" s="68"/>
      <c r="V286" s="99"/>
      <c r="W286" s="145"/>
      <c r="X286" s="145"/>
      <c r="Y286" s="152" t="s">
        <v>54</v>
      </c>
      <c r="Z286" s="111">
        <v>0.1</v>
      </c>
      <c r="AA286" s="112">
        <f t="shared" si="324"/>
        <v>0.12048192771084337</v>
      </c>
      <c r="AB286" s="112">
        <f>AA286/$AB$31</f>
        <v>0.13698630136986303</v>
      </c>
      <c r="AC286" s="112">
        <f>AB286/$AC$31</f>
        <v>0.15873015873015875</v>
      </c>
      <c r="AD286" s="113"/>
      <c r="AE286" s="114"/>
    </row>
    <row r="287" spans="1:31" ht="17.25" thickBot="1" x14ac:dyDescent="0.35">
      <c r="A287" s="140">
        <v>42796</v>
      </c>
      <c r="B287" s="66"/>
      <c r="C287" s="73" t="str">
        <f>IF(OR(U282="",B286=""),"",Z287*U282)</f>
        <v/>
      </c>
      <c r="D287" s="73" t="str">
        <f>IF(OR(C287="",B287&lt;&gt;"",B288&lt;&gt;""),"",AD287*(U282-B290))</f>
        <v/>
      </c>
      <c r="E287" s="76" t="str">
        <f t="shared" si="319"/>
        <v/>
      </c>
      <c r="F287" s="75" t="str">
        <f t="shared" si="320"/>
        <v/>
      </c>
      <c r="G287" s="207"/>
      <c r="H287" s="76" t="str">
        <f t="shared" si="316"/>
        <v/>
      </c>
      <c r="I287" s="75" t="str">
        <f t="shared" si="317"/>
        <v/>
      </c>
      <c r="J287" s="67"/>
      <c r="K287" s="75" t="str">
        <f t="shared" si="318"/>
        <v/>
      </c>
      <c r="L287" s="67"/>
      <c r="M287" s="84" t="str">
        <f t="shared" si="321"/>
        <v/>
      </c>
      <c r="N287" s="67"/>
      <c r="O287" s="88" t="str">
        <f t="shared" si="322"/>
        <v/>
      </c>
      <c r="P287" s="67"/>
      <c r="Q287" s="92" t="str">
        <f>IF(OR(P287="",J287=""),"",P287/J287)</f>
        <v/>
      </c>
      <c r="R287" s="110"/>
      <c r="S287" s="277" t="s">
        <v>11</v>
      </c>
      <c r="T287" s="278"/>
      <c r="U287" s="115" t="str">
        <f>IF(OR(U285="",U286=""),"",U286-U285)</f>
        <v/>
      </c>
      <c r="V287" s="99"/>
      <c r="W287" s="145"/>
      <c r="X287" s="145"/>
      <c r="Y287" s="150" t="s">
        <v>55</v>
      </c>
      <c r="Z287" s="111">
        <v>0.17</v>
      </c>
      <c r="AA287" s="112">
        <f t="shared" si="324"/>
        <v>0.20481927710843373</v>
      </c>
      <c r="AB287" s="112">
        <f>AA287/$AB$31</f>
        <v>0.23287671232876714</v>
      </c>
      <c r="AC287" s="112">
        <f>AB287/$AC$31</f>
        <v>0.26984126984126988</v>
      </c>
      <c r="AD287" s="112">
        <f>AC287/$AD$31</f>
        <v>0.32075471698113212</v>
      </c>
      <c r="AE287" s="114"/>
    </row>
    <row r="288" spans="1:31" ht="17.25" thickBot="1" x14ac:dyDescent="0.35">
      <c r="A288" s="140">
        <v>42797</v>
      </c>
      <c r="B288" s="66"/>
      <c r="C288" s="73" t="str">
        <f>IF(OR(U282="",B287=""),"",Z288*U282)</f>
        <v/>
      </c>
      <c r="D288" s="73" t="str">
        <f>IF(OR(C288="",B288&lt;&gt;"",B289&lt;&gt;""),"",AE288*(U282-B290))</f>
        <v/>
      </c>
      <c r="E288" s="76" t="str">
        <f t="shared" si="319"/>
        <v/>
      </c>
      <c r="F288" s="75" t="str">
        <f t="shared" si="320"/>
        <v/>
      </c>
      <c r="G288" s="207"/>
      <c r="H288" s="76" t="str">
        <f t="shared" si="316"/>
        <v/>
      </c>
      <c r="I288" s="75" t="str">
        <f t="shared" si="317"/>
        <v/>
      </c>
      <c r="J288" s="67"/>
      <c r="K288" s="75" t="str">
        <f t="shared" si="318"/>
        <v/>
      </c>
      <c r="L288" s="67"/>
      <c r="M288" s="84" t="str">
        <f t="shared" si="321"/>
        <v/>
      </c>
      <c r="N288" s="67"/>
      <c r="O288" s="88" t="str">
        <f t="shared" si="322"/>
        <v/>
      </c>
      <c r="P288" s="67"/>
      <c r="Q288" s="92" t="str">
        <f t="shared" ref="Q288:Q289" si="325">IF(OR(P288="",J288=""),"",P288/J288)</f>
        <v/>
      </c>
      <c r="R288" s="110"/>
      <c r="S288" s="276" t="s">
        <v>12</v>
      </c>
      <c r="T288" s="272"/>
      <c r="U288" s="116" t="str">
        <f>IF(OR(U285="",U282=""),"",U285/U282)</f>
        <v/>
      </c>
      <c r="V288" s="99"/>
      <c r="W288" s="145"/>
      <c r="X288" s="145"/>
      <c r="Y288" s="151" t="s">
        <v>56</v>
      </c>
      <c r="Z288" s="111">
        <v>0.14000000000000001</v>
      </c>
      <c r="AA288" s="112">
        <f t="shared" si="324"/>
        <v>0.16867469879518071</v>
      </c>
      <c r="AB288" s="112">
        <f>AA288/$AB$31</f>
        <v>0.19178082191780821</v>
      </c>
      <c r="AC288" s="112">
        <f>AB288/$AC$31</f>
        <v>0.22222222222222221</v>
      </c>
      <c r="AD288" s="112">
        <f>AC288/$AD$31</f>
        <v>0.26415094339622641</v>
      </c>
      <c r="AE288" s="117">
        <f>AD288/$AE$31</f>
        <v>0.3888888888888889</v>
      </c>
    </row>
    <row r="289" spans="1:31" ht="17.25" thickBot="1" x14ac:dyDescent="0.35">
      <c r="A289" s="140">
        <v>42798</v>
      </c>
      <c r="B289" s="66"/>
      <c r="C289" s="73" t="str">
        <f>IF(OR(U282="",B288=""),"",Z289*U282)</f>
        <v/>
      </c>
      <c r="D289" s="214" t="str">
        <f>IF(OR(B288="",C289="",B289&lt;&gt;""),"",C289+(C290-B290))</f>
        <v/>
      </c>
      <c r="E289" s="78" t="str">
        <f>IF(OR(B289="",C289=""),"",B289/C289)</f>
        <v/>
      </c>
      <c r="F289" s="77" t="str">
        <f>IF(OR(B289="",C289=""),"",B289-C289)</f>
        <v/>
      </c>
      <c r="G289" s="207"/>
      <c r="H289" s="78" t="str">
        <f t="shared" si="316"/>
        <v/>
      </c>
      <c r="I289" s="77" t="str">
        <f>IF(OR(G289="",B289=""),"",B289-G289)</f>
        <v/>
      </c>
      <c r="J289" s="67"/>
      <c r="K289" s="77" t="str">
        <f t="shared" si="318"/>
        <v/>
      </c>
      <c r="L289" s="67"/>
      <c r="M289" s="85" t="str">
        <f t="shared" si="321"/>
        <v/>
      </c>
      <c r="N289" s="67"/>
      <c r="O289" s="89" t="str">
        <f t="shared" si="322"/>
        <v/>
      </c>
      <c r="P289" s="67"/>
      <c r="Q289" s="93" t="str">
        <f t="shared" si="325"/>
        <v/>
      </c>
      <c r="R289" s="110"/>
      <c r="S289" s="275" t="s">
        <v>13</v>
      </c>
      <c r="T289" s="264"/>
      <c r="U289" s="213" t="str">
        <f>IF(OR(U286="",B290=""),"",U286/B290)</f>
        <v/>
      </c>
      <c r="V289" s="99"/>
      <c r="W289" s="145"/>
      <c r="X289" s="145"/>
      <c r="Y289" s="152" t="s">
        <v>57</v>
      </c>
      <c r="Z289" s="111">
        <v>0.22</v>
      </c>
      <c r="AA289" s="112">
        <f t="shared" si="324"/>
        <v>0.26506024096385539</v>
      </c>
      <c r="AB289" s="112">
        <f>AA289/$AB$31</f>
        <v>0.30136986301369861</v>
      </c>
      <c r="AC289" s="112">
        <f>AB289/$AC$31</f>
        <v>0.34920634920634919</v>
      </c>
      <c r="AD289" s="112">
        <f>AC289/$AD$31</f>
        <v>0.41509433962264147</v>
      </c>
      <c r="AE289" s="117">
        <f>AD289/$AE$31</f>
        <v>0.61111111111111105</v>
      </c>
    </row>
    <row r="290" spans="1:31" ht="17.25" thickBot="1" x14ac:dyDescent="0.35">
      <c r="A290" s="141" t="s">
        <v>20</v>
      </c>
      <c r="B290" s="119" t="str">
        <f>IF(B283="","",SUM(B283:B289))</f>
        <v/>
      </c>
      <c r="C290" s="216" t="str">
        <f>IF(C283="","",SUMIF(B283:B289,"&lt;&gt;"&amp;"",C283:C289))</f>
        <v/>
      </c>
      <c r="D290" s="208"/>
      <c r="E290" s="79" t="str">
        <f>IFERROR(SUM(B283:B289)/SUMIF(B283:B289,"&lt;&gt;"&amp;"",C283:C289),"")</f>
        <v/>
      </c>
      <c r="F290" s="80" t="str">
        <f>IF(OR(C290="",B290=""),"",B290-C290)</f>
        <v/>
      </c>
      <c r="G290" s="82" t="str">
        <f>IF(G283="","",SUM(G283:G289))</f>
        <v/>
      </c>
      <c r="H290" s="79" t="str">
        <f>IFERROR(SUM(B283:B289)/SUMIF(B283:B289,"&lt;&gt;"&amp;"",G283:G289),"")</f>
        <v/>
      </c>
      <c r="I290" s="82" t="str">
        <f>IF(OR(G290="",B290=""),"",B290-G290)</f>
        <v/>
      </c>
      <c r="J290" s="120" t="str">
        <f>IF(J283="","",SUM(J283:J289))</f>
        <v/>
      </c>
      <c r="K290" s="82" t="str">
        <f t="shared" si="318"/>
        <v/>
      </c>
      <c r="L290" s="120" t="str">
        <f>IF(L283="","",SUM(L283:L289))</f>
        <v/>
      </c>
      <c r="M290" s="86" t="str">
        <f t="shared" si="321"/>
        <v/>
      </c>
      <c r="N290" s="120" t="str">
        <f>IF(N283="","",SUM(N283:N289))</f>
        <v/>
      </c>
      <c r="O290" s="90" t="str">
        <f>IF(OR(J290="",N290=""),"",J290/N290)</f>
        <v/>
      </c>
      <c r="P290" s="120" t="str">
        <f>IF(P283="","",SUM(P283:P289))</f>
        <v/>
      </c>
      <c r="Q290" s="211" t="str">
        <f>IF(OR(P290="",J290=""),"",P290/J290)</f>
        <v/>
      </c>
      <c r="R290" s="118"/>
      <c r="S290" s="263" t="s">
        <v>14</v>
      </c>
      <c r="T290" s="264"/>
      <c r="U290" s="69"/>
      <c r="V290" s="99"/>
      <c r="W290" s="145"/>
      <c r="X290" s="145"/>
      <c r="Y290" s="121"/>
      <c r="Z290" s="122">
        <f>SUM(Z283:Z289)</f>
        <v>1</v>
      </c>
      <c r="AA290" s="123">
        <f>SUM(Z284:Z289)</f>
        <v>0.83000000000000007</v>
      </c>
      <c r="AB290" s="123">
        <f>SUM(AA285:AA289)</f>
        <v>0.87951807228915657</v>
      </c>
      <c r="AC290" s="123">
        <f>SUM(AB286:AB289)</f>
        <v>0.86301369863013699</v>
      </c>
      <c r="AD290" s="123">
        <f>SUM(AC287:AC289)</f>
        <v>0.84126984126984128</v>
      </c>
      <c r="AE290" s="124">
        <f>SUM(AD288:AD289)</f>
        <v>0.67924528301886788</v>
      </c>
    </row>
    <row r="291" spans="1:31" ht="48" customHeight="1" thickBot="1" x14ac:dyDescent="0.3">
      <c r="A291" s="158" t="s">
        <v>95</v>
      </c>
      <c r="B291" s="144" t="s">
        <v>0</v>
      </c>
      <c r="C291" s="131" t="s">
        <v>1</v>
      </c>
      <c r="D291" s="133" t="s">
        <v>117</v>
      </c>
      <c r="E291" s="129" t="s">
        <v>62</v>
      </c>
      <c r="F291" s="131" t="s">
        <v>18</v>
      </c>
      <c r="G291" s="132" t="s">
        <v>16</v>
      </c>
      <c r="H291" s="129" t="s">
        <v>2</v>
      </c>
      <c r="I291" s="133" t="s">
        <v>15</v>
      </c>
      <c r="J291" s="134" t="s">
        <v>19</v>
      </c>
      <c r="K291" s="132" t="s">
        <v>3</v>
      </c>
      <c r="L291" s="135" t="s">
        <v>5</v>
      </c>
      <c r="M291" s="134" t="s">
        <v>4</v>
      </c>
      <c r="N291" s="134" t="s">
        <v>6</v>
      </c>
      <c r="O291" s="136" t="s">
        <v>7</v>
      </c>
      <c r="P291" s="137" t="s">
        <v>17</v>
      </c>
      <c r="Q291" s="209" t="s">
        <v>8</v>
      </c>
      <c r="R291" s="106"/>
      <c r="S291" s="265" t="s">
        <v>116</v>
      </c>
      <c r="T291" s="266"/>
      <c r="U291" s="215"/>
      <c r="V291" s="99"/>
      <c r="W291" s="145"/>
      <c r="X291" s="145"/>
      <c r="Y291" s="146" t="s">
        <v>58</v>
      </c>
      <c r="Z291" s="147" t="s">
        <v>51</v>
      </c>
      <c r="AA291" s="148" t="s">
        <v>52</v>
      </c>
      <c r="AB291" s="147" t="s">
        <v>53</v>
      </c>
      <c r="AC291" s="148" t="s">
        <v>54</v>
      </c>
      <c r="AD291" s="147" t="s">
        <v>55</v>
      </c>
      <c r="AE291" s="149" t="s">
        <v>56</v>
      </c>
    </row>
    <row r="292" spans="1:31" ht="17.25" thickBot="1" x14ac:dyDescent="0.35">
      <c r="A292" s="138">
        <v>42799</v>
      </c>
      <c r="B292" s="66"/>
      <c r="C292" s="73" t="str">
        <f>IF(U291="","",Z292*U291)</f>
        <v/>
      </c>
      <c r="D292" s="73"/>
      <c r="E292" s="74" t="str">
        <f>IF(OR(B292="",C292=""),"",B292/C292)</f>
        <v/>
      </c>
      <c r="F292" s="73" t="str">
        <f>IF(OR(B292="",C292=""),"",B292-C292)</f>
        <v/>
      </c>
      <c r="G292" s="207"/>
      <c r="H292" s="74" t="str">
        <f t="shared" ref="H292:H298" si="326">IF(OR(B292="",G292=""),"",B292/G292)</f>
        <v/>
      </c>
      <c r="I292" s="73" t="str">
        <f t="shared" ref="I292:I297" si="327">IF(OR(G292="",B292=""),"",B292-G292)</f>
        <v/>
      </c>
      <c r="J292" s="67"/>
      <c r="K292" s="73" t="str">
        <f t="shared" ref="K292:K299" si="328">IF(OR(B292="",J292=""),"",B292/J292)</f>
        <v/>
      </c>
      <c r="L292" s="67"/>
      <c r="M292" s="83" t="str">
        <f>IF(OR(L292="",J292=""),"",L292/J292)</f>
        <v/>
      </c>
      <c r="N292" s="67"/>
      <c r="O292" s="87" t="str">
        <f>IF(OR(J292="",N292=""),"",J292/N292)</f>
        <v/>
      </c>
      <c r="P292" s="67"/>
      <c r="Q292" s="91" t="str">
        <f>IF(OR(P292="",J292=""),"",P292/J292)</f>
        <v/>
      </c>
      <c r="R292" s="110"/>
      <c r="S292" s="279"/>
      <c r="T292" s="279"/>
      <c r="U292" s="280"/>
      <c r="V292" s="99"/>
      <c r="W292" s="145"/>
      <c r="X292" s="145"/>
      <c r="Y292" s="150" t="s">
        <v>51</v>
      </c>
      <c r="Z292" s="107">
        <v>0.17</v>
      </c>
      <c r="AA292" s="108"/>
      <c r="AB292" s="108"/>
      <c r="AC292" s="108"/>
      <c r="AD292" s="108"/>
      <c r="AE292" s="109"/>
    </row>
    <row r="293" spans="1:31" ht="17.25" thickBot="1" x14ac:dyDescent="0.35">
      <c r="A293" s="138">
        <v>42800</v>
      </c>
      <c r="B293" s="66"/>
      <c r="C293" s="73" t="str">
        <f>IF(OR(U291="",B292=""),"",Z293*U291)</f>
        <v/>
      </c>
      <c r="D293" s="73" t="str">
        <f>IF(OR(C293="",B293&lt;&gt;"",B294&lt;&gt;""),"",AA293*(U291-B299))</f>
        <v/>
      </c>
      <c r="E293" s="76" t="str">
        <f t="shared" ref="E293:E297" si="329">IF(OR(B293="",C293=""),"",B293/C293)</f>
        <v/>
      </c>
      <c r="F293" s="75" t="str">
        <f t="shared" ref="F293:F297" si="330">IF(OR(B293="",C293=""),"",B293-C293)</f>
        <v/>
      </c>
      <c r="G293" s="207"/>
      <c r="H293" s="76" t="str">
        <f t="shared" si="326"/>
        <v/>
      </c>
      <c r="I293" s="75" t="str">
        <f t="shared" si="327"/>
        <v/>
      </c>
      <c r="J293" s="67"/>
      <c r="K293" s="75" t="str">
        <f t="shared" si="328"/>
        <v/>
      </c>
      <c r="L293" s="67"/>
      <c r="M293" s="84" t="str">
        <f t="shared" ref="M293:M299" si="331">IF(OR(L293="",J293=""),"",L293/J293)</f>
        <v/>
      </c>
      <c r="N293" s="67"/>
      <c r="O293" s="88" t="str">
        <f t="shared" ref="O293:O298" si="332">IF(OR(J293="",N293=""),"",J293/N293)</f>
        <v/>
      </c>
      <c r="P293" s="67"/>
      <c r="Q293" s="92" t="str">
        <f t="shared" ref="Q293:Q294" si="333">IF(OR(P293="",J293=""),"",P293/J293)</f>
        <v/>
      </c>
      <c r="R293" s="110"/>
      <c r="S293" s="267" t="s">
        <v>9</v>
      </c>
      <c r="T293" s="267"/>
      <c r="U293" s="268"/>
      <c r="V293" s="99"/>
      <c r="W293" s="145"/>
      <c r="X293" s="145"/>
      <c r="Y293" s="150" t="s">
        <v>52</v>
      </c>
      <c r="Z293" s="111">
        <v>0.1</v>
      </c>
      <c r="AA293" s="112">
        <f t="shared" ref="AA293:AA298" si="334">Z293/$AA$31</f>
        <v>0.12048192771084337</v>
      </c>
      <c r="AB293" s="113"/>
      <c r="AC293" s="113"/>
      <c r="AD293" s="113"/>
      <c r="AE293" s="114"/>
    </row>
    <row r="294" spans="1:31" ht="17.25" thickBot="1" x14ac:dyDescent="0.35">
      <c r="A294" s="138">
        <v>42801</v>
      </c>
      <c r="B294" s="66"/>
      <c r="C294" s="73" t="str">
        <f>IF(OR(U291="",B293=""),"",Z294*U291)</f>
        <v/>
      </c>
      <c r="D294" s="73" t="str">
        <f>IF(OR(C294="",B294&lt;&gt;"",B295&lt;&gt;""),"",AB294*(U291-B299))</f>
        <v/>
      </c>
      <c r="E294" s="76" t="str">
        <f t="shared" si="329"/>
        <v/>
      </c>
      <c r="F294" s="75" t="str">
        <f t="shared" si="330"/>
        <v/>
      </c>
      <c r="G294" s="207"/>
      <c r="H294" s="76" t="str">
        <f t="shared" si="326"/>
        <v/>
      </c>
      <c r="I294" s="75" t="str">
        <f t="shared" si="327"/>
        <v/>
      </c>
      <c r="J294" s="67"/>
      <c r="K294" s="75" t="str">
        <f t="shared" si="328"/>
        <v/>
      </c>
      <c r="L294" s="67"/>
      <c r="M294" s="84" t="str">
        <f t="shared" si="331"/>
        <v/>
      </c>
      <c r="N294" s="67"/>
      <c r="O294" s="88" t="str">
        <f t="shared" si="332"/>
        <v/>
      </c>
      <c r="P294" s="67"/>
      <c r="Q294" s="92" t="str">
        <f t="shared" si="333"/>
        <v/>
      </c>
      <c r="R294" s="110"/>
      <c r="S294" s="276" t="s">
        <v>1</v>
      </c>
      <c r="T294" s="272"/>
      <c r="U294" s="68"/>
      <c r="V294" s="99"/>
      <c r="W294" s="145"/>
      <c r="X294" s="145"/>
      <c r="Y294" s="151" t="s">
        <v>53</v>
      </c>
      <c r="Z294" s="111">
        <v>0.1</v>
      </c>
      <c r="AA294" s="112">
        <f t="shared" si="334"/>
        <v>0.12048192771084337</v>
      </c>
      <c r="AB294" s="112">
        <f>AA294/$AB$31</f>
        <v>0.13698630136986303</v>
      </c>
      <c r="AC294" s="113"/>
      <c r="AD294" s="113"/>
      <c r="AE294" s="114"/>
    </row>
    <row r="295" spans="1:31" ht="17.25" thickBot="1" x14ac:dyDescent="0.35">
      <c r="A295" s="139">
        <v>42802</v>
      </c>
      <c r="B295" s="66"/>
      <c r="C295" s="73" t="str">
        <f>IF(OR(U291="",B294=""),"",Z295*U291)</f>
        <v/>
      </c>
      <c r="D295" s="73" t="str">
        <f>IF(OR(C295="",B295&lt;&gt;"",B296&lt;&gt;""),"",AC295*(U291-B299))</f>
        <v/>
      </c>
      <c r="E295" s="76" t="str">
        <f t="shared" si="329"/>
        <v/>
      </c>
      <c r="F295" s="75" t="str">
        <f t="shared" si="330"/>
        <v/>
      </c>
      <c r="G295" s="207"/>
      <c r="H295" s="76" t="str">
        <f t="shared" si="326"/>
        <v/>
      </c>
      <c r="I295" s="75" t="str">
        <f t="shared" si="327"/>
        <v/>
      </c>
      <c r="J295" s="67"/>
      <c r="K295" s="75" t="str">
        <f t="shared" si="328"/>
        <v/>
      </c>
      <c r="L295" s="67"/>
      <c r="M295" s="84" t="str">
        <f t="shared" si="331"/>
        <v/>
      </c>
      <c r="N295" s="67"/>
      <c r="O295" s="88" t="str">
        <f t="shared" si="332"/>
        <v/>
      </c>
      <c r="P295" s="67"/>
      <c r="Q295" s="92" t="str">
        <f>IF(OR(P295="",J295=""),"",P295/J295)</f>
        <v/>
      </c>
      <c r="R295" s="110"/>
      <c r="S295" s="276" t="s">
        <v>10</v>
      </c>
      <c r="T295" s="272"/>
      <c r="U295" s="68"/>
      <c r="V295" s="99"/>
      <c r="W295" s="145"/>
      <c r="X295" s="145"/>
      <c r="Y295" s="152" t="s">
        <v>54</v>
      </c>
      <c r="Z295" s="111">
        <v>0.1</v>
      </c>
      <c r="AA295" s="112">
        <f t="shared" si="334"/>
        <v>0.12048192771084337</v>
      </c>
      <c r="AB295" s="112">
        <f>AA295/$AB$31</f>
        <v>0.13698630136986303</v>
      </c>
      <c r="AC295" s="112">
        <f>AB295/$AC$31</f>
        <v>0.15873015873015875</v>
      </c>
      <c r="AD295" s="113"/>
      <c r="AE295" s="114"/>
    </row>
    <row r="296" spans="1:31" ht="17.25" thickBot="1" x14ac:dyDescent="0.35">
      <c r="A296" s="140">
        <v>42803</v>
      </c>
      <c r="B296" s="66"/>
      <c r="C296" s="73" t="str">
        <f>IF(OR(U291="",B295=""),"",Z296*U291)</f>
        <v/>
      </c>
      <c r="D296" s="73" t="str">
        <f>IF(OR(C296="",B296&lt;&gt;"",B297&lt;&gt;""),"",AD296*(U291-B299))</f>
        <v/>
      </c>
      <c r="E296" s="76" t="str">
        <f t="shared" si="329"/>
        <v/>
      </c>
      <c r="F296" s="75" t="str">
        <f t="shared" si="330"/>
        <v/>
      </c>
      <c r="G296" s="207"/>
      <c r="H296" s="76" t="str">
        <f t="shared" si="326"/>
        <v/>
      </c>
      <c r="I296" s="75" t="str">
        <f t="shared" si="327"/>
        <v/>
      </c>
      <c r="J296" s="67"/>
      <c r="K296" s="75" t="str">
        <f t="shared" si="328"/>
        <v/>
      </c>
      <c r="L296" s="67"/>
      <c r="M296" s="84" t="str">
        <f t="shared" si="331"/>
        <v/>
      </c>
      <c r="N296" s="67"/>
      <c r="O296" s="88" t="str">
        <f t="shared" si="332"/>
        <v/>
      </c>
      <c r="P296" s="67"/>
      <c r="Q296" s="92" t="str">
        <f>IF(OR(P296="",J296=""),"",P296/J296)</f>
        <v/>
      </c>
      <c r="R296" s="110"/>
      <c r="S296" s="277" t="s">
        <v>11</v>
      </c>
      <c r="T296" s="278"/>
      <c r="U296" s="115" t="str">
        <f>IF(OR(U294="",U295=""),"",U295-U294)</f>
        <v/>
      </c>
      <c r="V296" s="99"/>
      <c r="W296" s="145"/>
      <c r="X296" s="145"/>
      <c r="Y296" s="150" t="s">
        <v>55</v>
      </c>
      <c r="Z296" s="111">
        <v>0.17</v>
      </c>
      <c r="AA296" s="112">
        <f t="shared" si="334"/>
        <v>0.20481927710843373</v>
      </c>
      <c r="AB296" s="112">
        <f>AA296/$AB$31</f>
        <v>0.23287671232876714</v>
      </c>
      <c r="AC296" s="112">
        <f>AB296/$AC$31</f>
        <v>0.26984126984126988</v>
      </c>
      <c r="AD296" s="112">
        <f>AC296/$AD$31</f>
        <v>0.32075471698113212</v>
      </c>
      <c r="AE296" s="114"/>
    </row>
    <row r="297" spans="1:31" ht="17.25" thickBot="1" x14ac:dyDescent="0.35">
      <c r="A297" s="140">
        <v>42804</v>
      </c>
      <c r="B297" s="66"/>
      <c r="C297" s="73" t="str">
        <f>IF(OR(U291="",B296=""),"",Z297*U291)</f>
        <v/>
      </c>
      <c r="D297" s="73" t="str">
        <f>IF(OR(C297="",B297&lt;&gt;"",B298&lt;&gt;""),"",AE297*(U291-B299))</f>
        <v/>
      </c>
      <c r="E297" s="76" t="str">
        <f t="shared" si="329"/>
        <v/>
      </c>
      <c r="F297" s="75" t="str">
        <f t="shared" si="330"/>
        <v/>
      </c>
      <c r="G297" s="207"/>
      <c r="H297" s="76" t="str">
        <f t="shared" si="326"/>
        <v/>
      </c>
      <c r="I297" s="75" t="str">
        <f t="shared" si="327"/>
        <v/>
      </c>
      <c r="J297" s="67"/>
      <c r="K297" s="75" t="str">
        <f t="shared" si="328"/>
        <v/>
      </c>
      <c r="L297" s="67"/>
      <c r="M297" s="84" t="str">
        <f t="shared" si="331"/>
        <v/>
      </c>
      <c r="N297" s="67"/>
      <c r="O297" s="88" t="str">
        <f t="shared" si="332"/>
        <v/>
      </c>
      <c r="P297" s="67"/>
      <c r="Q297" s="92" t="str">
        <f t="shared" ref="Q297:Q298" si="335">IF(OR(P297="",J297=""),"",P297/J297)</f>
        <v/>
      </c>
      <c r="R297" s="110"/>
      <c r="S297" s="276" t="s">
        <v>12</v>
      </c>
      <c r="T297" s="272"/>
      <c r="U297" s="116" t="str">
        <f>IF(OR(U294="",U291=""),"",U294/U291)</f>
        <v/>
      </c>
      <c r="V297" s="99"/>
      <c r="W297" s="145"/>
      <c r="X297" s="145"/>
      <c r="Y297" s="151" t="s">
        <v>56</v>
      </c>
      <c r="Z297" s="111">
        <v>0.14000000000000001</v>
      </c>
      <c r="AA297" s="112">
        <f t="shared" si="334"/>
        <v>0.16867469879518071</v>
      </c>
      <c r="AB297" s="112">
        <f>AA297/$AB$31</f>
        <v>0.19178082191780821</v>
      </c>
      <c r="AC297" s="112">
        <f>AB297/$AC$31</f>
        <v>0.22222222222222221</v>
      </c>
      <c r="AD297" s="112">
        <f>AC297/$AD$31</f>
        <v>0.26415094339622641</v>
      </c>
      <c r="AE297" s="117">
        <f>AD297/$AE$31</f>
        <v>0.3888888888888889</v>
      </c>
    </row>
    <row r="298" spans="1:31" ht="17.25" thickBot="1" x14ac:dyDescent="0.35">
      <c r="A298" s="140">
        <v>42805</v>
      </c>
      <c r="B298" s="66"/>
      <c r="C298" s="73" t="str">
        <f>IF(OR(U291="",B297=""),"",Z298*U291)</f>
        <v/>
      </c>
      <c r="D298" s="214" t="str">
        <f>IF(OR(B297="",C298="",B298&lt;&gt;""),"",C298+(C299-B299))</f>
        <v/>
      </c>
      <c r="E298" s="78" t="str">
        <f>IF(OR(B298="",C298=""),"",B298/C298)</f>
        <v/>
      </c>
      <c r="F298" s="77" t="str">
        <f>IF(OR(B298="",C298=""),"",B298-C298)</f>
        <v/>
      </c>
      <c r="G298" s="207"/>
      <c r="H298" s="78" t="str">
        <f t="shared" si="326"/>
        <v/>
      </c>
      <c r="I298" s="77" t="str">
        <f>IF(OR(G298="",B298=""),"",B298-G298)</f>
        <v/>
      </c>
      <c r="J298" s="67"/>
      <c r="K298" s="77" t="str">
        <f t="shared" si="328"/>
        <v/>
      </c>
      <c r="L298" s="67"/>
      <c r="M298" s="85" t="str">
        <f t="shared" si="331"/>
        <v/>
      </c>
      <c r="N298" s="67"/>
      <c r="O298" s="89" t="str">
        <f t="shared" si="332"/>
        <v/>
      </c>
      <c r="P298" s="67"/>
      <c r="Q298" s="93" t="str">
        <f t="shared" si="335"/>
        <v/>
      </c>
      <c r="R298" s="110"/>
      <c r="S298" s="275" t="s">
        <v>13</v>
      </c>
      <c r="T298" s="264"/>
      <c r="U298" s="213" t="str">
        <f>IF(OR(U295="",B299=""),"",U295/B299)</f>
        <v/>
      </c>
      <c r="V298" s="99"/>
      <c r="W298" s="145"/>
      <c r="X298" s="145"/>
      <c r="Y298" s="152" t="s">
        <v>57</v>
      </c>
      <c r="Z298" s="111">
        <v>0.22</v>
      </c>
      <c r="AA298" s="112">
        <f t="shared" si="334"/>
        <v>0.26506024096385539</v>
      </c>
      <c r="AB298" s="112">
        <f>AA298/$AB$31</f>
        <v>0.30136986301369861</v>
      </c>
      <c r="AC298" s="112">
        <f>AB298/$AC$31</f>
        <v>0.34920634920634919</v>
      </c>
      <c r="AD298" s="112">
        <f>AC298/$AD$31</f>
        <v>0.41509433962264147</v>
      </c>
      <c r="AE298" s="117">
        <f>AD298/$AE$31</f>
        <v>0.61111111111111105</v>
      </c>
    </row>
    <row r="299" spans="1:31" ht="17.25" thickBot="1" x14ac:dyDescent="0.35">
      <c r="A299" s="141" t="s">
        <v>20</v>
      </c>
      <c r="B299" s="119" t="str">
        <f>IF(B292="","",SUM(B292:B298))</f>
        <v/>
      </c>
      <c r="C299" s="216" t="str">
        <f>IF(C292="","",SUMIF(B292:B298,"&lt;&gt;"&amp;"",C292:C298))</f>
        <v/>
      </c>
      <c r="D299" s="208"/>
      <c r="E299" s="79" t="str">
        <f>IFERROR(SUM(B292:B298)/SUMIF(B292:B298,"&lt;&gt;"&amp;"",C292:C298),"")</f>
        <v/>
      </c>
      <c r="F299" s="80" t="str">
        <f>IF(OR(C299="",B299=""),"",B299-C299)</f>
        <v/>
      </c>
      <c r="G299" s="82" t="str">
        <f>IF(G292="","",SUM(G292:G298))</f>
        <v/>
      </c>
      <c r="H299" s="79" t="str">
        <f>IFERROR(SUM(B292:B298)/SUMIF(B292:B298,"&lt;&gt;"&amp;"",G292:G298),"")</f>
        <v/>
      </c>
      <c r="I299" s="82" t="str">
        <f>IF(OR(G299="",B299=""),"",B299-G299)</f>
        <v/>
      </c>
      <c r="J299" s="120" t="str">
        <f>IF(J292="","",SUM(J292:J298))</f>
        <v/>
      </c>
      <c r="K299" s="82" t="str">
        <f t="shared" si="328"/>
        <v/>
      </c>
      <c r="L299" s="120" t="str">
        <f>IF(L292="","",SUM(L292:L298))</f>
        <v/>
      </c>
      <c r="M299" s="86" t="str">
        <f t="shared" si="331"/>
        <v/>
      </c>
      <c r="N299" s="120" t="str">
        <f>IF(N292="","",SUM(N292:N298))</f>
        <v/>
      </c>
      <c r="O299" s="90" t="str">
        <f>IF(OR(J299="",N299=""),"",J299/N299)</f>
        <v/>
      </c>
      <c r="P299" s="120" t="str">
        <f>IF(P292="","",SUM(P292:P298))</f>
        <v/>
      </c>
      <c r="Q299" s="211" t="str">
        <f>IF(OR(P299="",J299=""),"",P299/J299)</f>
        <v/>
      </c>
      <c r="R299" s="118"/>
      <c r="S299" s="263" t="s">
        <v>14</v>
      </c>
      <c r="T299" s="264"/>
      <c r="U299" s="69"/>
      <c r="V299" s="99"/>
      <c r="W299" s="145"/>
      <c r="X299" s="145"/>
      <c r="Y299" s="121"/>
      <c r="Z299" s="122">
        <f>SUM(Z292:Z298)</f>
        <v>1</v>
      </c>
      <c r="AA299" s="123">
        <f>SUM(Z293:Z298)</f>
        <v>0.83000000000000007</v>
      </c>
      <c r="AB299" s="123">
        <f>SUM(AA294:AA298)</f>
        <v>0.87951807228915657</v>
      </c>
      <c r="AC299" s="123">
        <f>SUM(AB295:AB298)</f>
        <v>0.86301369863013699</v>
      </c>
      <c r="AD299" s="123">
        <f>SUM(AC296:AC298)</f>
        <v>0.84126984126984128</v>
      </c>
      <c r="AE299" s="124">
        <f>SUM(AD297:AD298)</f>
        <v>0.67924528301886788</v>
      </c>
    </row>
    <row r="300" spans="1:31" ht="48" customHeight="1" thickBot="1" x14ac:dyDescent="0.3">
      <c r="A300" s="158" t="s">
        <v>96</v>
      </c>
      <c r="B300" s="144" t="s">
        <v>0</v>
      </c>
      <c r="C300" s="131" t="s">
        <v>1</v>
      </c>
      <c r="D300" s="133" t="s">
        <v>117</v>
      </c>
      <c r="E300" s="129" t="s">
        <v>62</v>
      </c>
      <c r="F300" s="131" t="s">
        <v>18</v>
      </c>
      <c r="G300" s="132" t="s">
        <v>16</v>
      </c>
      <c r="H300" s="129" t="s">
        <v>2</v>
      </c>
      <c r="I300" s="133" t="s">
        <v>15</v>
      </c>
      <c r="J300" s="134" t="s">
        <v>19</v>
      </c>
      <c r="K300" s="132" t="s">
        <v>3</v>
      </c>
      <c r="L300" s="135" t="s">
        <v>5</v>
      </c>
      <c r="M300" s="134" t="s">
        <v>4</v>
      </c>
      <c r="N300" s="134" t="s">
        <v>6</v>
      </c>
      <c r="O300" s="136" t="s">
        <v>7</v>
      </c>
      <c r="P300" s="137" t="s">
        <v>17</v>
      </c>
      <c r="Q300" s="209" t="s">
        <v>8</v>
      </c>
      <c r="R300" s="106"/>
      <c r="S300" s="265" t="s">
        <v>116</v>
      </c>
      <c r="T300" s="266"/>
      <c r="U300" s="215"/>
      <c r="V300" s="99"/>
      <c r="W300" s="145"/>
      <c r="X300" s="145"/>
      <c r="Y300" s="146" t="s">
        <v>58</v>
      </c>
      <c r="Z300" s="147" t="s">
        <v>51</v>
      </c>
      <c r="AA300" s="148" t="s">
        <v>52</v>
      </c>
      <c r="AB300" s="147" t="s">
        <v>53</v>
      </c>
      <c r="AC300" s="148" t="s">
        <v>54</v>
      </c>
      <c r="AD300" s="147" t="s">
        <v>55</v>
      </c>
      <c r="AE300" s="149" t="s">
        <v>56</v>
      </c>
    </row>
    <row r="301" spans="1:31" ht="17.25" thickBot="1" x14ac:dyDescent="0.35">
      <c r="A301" s="138">
        <v>42806</v>
      </c>
      <c r="B301" s="66"/>
      <c r="C301" s="73" t="str">
        <f>IF(U300="","",Z301*U300)</f>
        <v/>
      </c>
      <c r="D301" s="73"/>
      <c r="E301" s="74" t="str">
        <f>IF(OR(B301="",C301=""),"",B301/C301)</f>
        <v/>
      </c>
      <c r="F301" s="73" t="str">
        <f>IF(OR(B301="",C301=""),"",B301-C301)</f>
        <v/>
      </c>
      <c r="G301" s="207"/>
      <c r="H301" s="74" t="str">
        <f t="shared" ref="H301:H307" si="336">IF(OR(B301="",G301=""),"",B301/G301)</f>
        <v/>
      </c>
      <c r="I301" s="73" t="str">
        <f t="shared" ref="I301:I306" si="337">IF(OR(G301="",B301=""),"",B301-G301)</f>
        <v/>
      </c>
      <c r="J301" s="67"/>
      <c r="K301" s="73" t="str">
        <f t="shared" ref="K301:K308" si="338">IF(OR(B301="",J301=""),"",B301/J301)</f>
        <v/>
      </c>
      <c r="L301" s="67"/>
      <c r="M301" s="83" t="str">
        <f>IF(OR(L301="",J301=""),"",L301/J301)</f>
        <v/>
      </c>
      <c r="N301" s="67"/>
      <c r="O301" s="87" t="str">
        <f>IF(OR(J301="",N301=""),"",J301/N301)</f>
        <v/>
      </c>
      <c r="P301" s="67"/>
      <c r="Q301" s="91" t="str">
        <f>IF(OR(P301="",J301=""),"",P301/J301)</f>
        <v/>
      </c>
      <c r="R301" s="110"/>
      <c r="S301" s="279"/>
      <c r="T301" s="279"/>
      <c r="U301" s="280"/>
      <c r="V301" s="99"/>
      <c r="W301" s="145"/>
      <c r="X301" s="145"/>
      <c r="Y301" s="150" t="s">
        <v>51</v>
      </c>
      <c r="Z301" s="107">
        <v>0.17</v>
      </c>
      <c r="AA301" s="108"/>
      <c r="AB301" s="108"/>
      <c r="AC301" s="108"/>
      <c r="AD301" s="108"/>
      <c r="AE301" s="109"/>
    </row>
    <row r="302" spans="1:31" ht="17.25" thickBot="1" x14ac:dyDescent="0.35">
      <c r="A302" s="138">
        <v>42807</v>
      </c>
      <c r="B302" s="66"/>
      <c r="C302" s="73" t="str">
        <f>IF(OR(U300="",B301=""),"",Z302*U300)</f>
        <v/>
      </c>
      <c r="D302" s="73" t="str">
        <f>IF(OR(C302="",B302&lt;&gt;"",B303&lt;&gt;""),"",AA302*(U300-B308))</f>
        <v/>
      </c>
      <c r="E302" s="76" t="str">
        <f t="shared" ref="E302:E306" si="339">IF(OR(B302="",C302=""),"",B302/C302)</f>
        <v/>
      </c>
      <c r="F302" s="75" t="str">
        <f t="shared" ref="F302:F306" si="340">IF(OR(B302="",C302=""),"",B302-C302)</f>
        <v/>
      </c>
      <c r="G302" s="207"/>
      <c r="H302" s="76" t="str">
        <f t="shared" si="336"/>
        <v/>
      </c>
      <c r="I302" s="75" t="str">
        <f t="shared" si="337"/>
        <v/>
      </c>
      <c r="J302" s="67"/>
      <c r="K302" s="75" t="str">
        <f t="shared" si="338"/>
        <v/>
      </c>
      <c r="L302" s="67"/>
      <c r="M302" s="84" t="str">
        <f t="shared" ref="M302:M308" si="341">IF(OR(L302="",J302=""),"",L302/J302)</f>
        <v/>
      </c>
      <c r="N302" s="67"/>
      <c r="O302" s="88" t="str">
        <f t="shared" ref="O302:O307" si="342">IF(OR(J302="",N302=""),"",J302/N302)</f>
        <v/>
      </c>
      <c r="P302" s="67"/>
      <c r="Q302" s="92" t="str">
        <f t="shared" ref="Q302:Q303" si="343">IF(OR(P302="",J302=""),"",P302/J302)</f>
        <v/>
      </c>
      <c r="R302" s="110"/>
      <c r="S302" s="267" t="s">
        <v>9</v>
      </c>
      <c r="T302" s="267"/>
      <c r="U302" s="268"/>
      <c r="V302" s="99"/>
      <c r="W302" s="145"/>
      <c r="X302" s="145"/>
      <c r="Y302" s="150" t="s">
        <v>52</v>
      </c>
      <c r="Z302" s="111">
        <v>0.1</v>
      </c>
      <c r="AA302" s="112">
        <f t="shared" ref="AA302:AA307" si="344">Z302/$AA$31</f>
        <v>0.12048192771084337</v>
      </c>
      <c r="AB302" s="113"/>
      <c r="AC302" s="113"/>
      <c r="AD302" s="113"/>
      <c r="AE302" s="114"/>
    </row>
    <row r="303" spans="1:31" ht="17.25" thickBot="1" x14ac:dyDescent="0.35">
      <c r="A303" s="138">
        <v>42808</v>
      </c>
      <c r="B303" s="66"/>
      <c r="C303" s="73" t="str">
        <f>IF(OR(U300="",B302=""),"",Z303*U300)</f>
        <v/>
      </c>
      <c r="D303" s="73" t="str">
        <f>IF(OR(C303="",B303&lt;&gt;"",B304&lt;&gt;""),"",AB303*(U300-B308))</f>
        <v/>
      </c>
      <c r="E303" s="76" t="str">
        <f t="shared" si="339"/>
        <v/>
      </c>
      <c r="F303" s="75" t="str">
        <f t="shared" si="340"/>
        <v/>
      </c>
      <c r="G303" s="207"/>
      <c r="H303" s="76" t="str">
        <f t="shared" si="336"/>
        <v/>
      </c>
      <c r="I303" s="75" t="str">
        <f t="shared" si="337"/>
        <v/>
      </c>
      <c r="J303" s="67"/>
      <c r="K303" s="75" t="str">
        <f t="shared" si="338"/>
        <v/>
      </c>
      <c r="L303" s="67"/>
      <c r="M303" s="84" t="str">
        <f t="shared" si="341"/>
        <v/>
      </c>
      <c r="N303" s="67"/>
      <c r="O303" s="88" t="str">
        <f t="shared" si="342"/>
        <v/>
      </c>
      <c r="P303" s="67"/>
      <c r="Q303" s="92" t="str">
        <f t="shared" si="343"/>
        <v/>
      </c>
      <c r="R303" s="110"/>
      <c r="S303" s="276" t="s">
        <v>1</v>
      </c>
      <c r="T303" s="272"/>
      <c r="U303" s="68"/>
      <c r="V303" s="99"/>
      <c r="W303" s="145"/>
      <c r="X303" s="145"/>
      <c r="Y303" s="151" t="s">
        <v>53</v>
      </c>
      <c r="Z303" s="111">
        <v>0.1</v>
      </c>
      <c r="AA303" s="112">
        <f t="shared" si="344"/>
        <v>0.12048192771084337</v>
      </c>
      <c r="AB303" s="112">
        <f>AA303/$AB$31</f>
        <v>0.13698630136986303</v>
      </c>
      <c r="AC303" s="113"/>
      <c r="AD303" s="113"/>
      <c r="AE303" s="114"/>
    </row>
    <row r="304" spans="1:31" ht="17.25" thickBot="1" x14ac:dyDescent="0.35">
      <c r="A304" s="139">
        <v>42809</v>
      </c>
      <c r="B304" s="66"/>
      <c r="C304" s="73" t="str">
        <f>IF(OR(U300="",B303=""),"",Z304*U300)</f>
        <v/>
      </c>
      <c r="D304" s="73" t="str">
        <f>IF(OR(C304="",B304&lt;&gt;"",B305&lt;&gt;""),"",AC304*(U300-B308))</f>
        <v/>
      </c>
      <c r="E304" s="76" t="str">
        <f t="shared" si="339"/>
        <v/>
      </c>
      <c r="F304" s="75" t="str">
        <f t="shared" si="340"/>
        <v/>
      </c>
      <c r="G304" s="207"/>
      <c r="H304" s="76" t="str">
        <f t="shared" si="336"/>
        <v/>
      </c>
      <c r="I304" s="75" t="str">
        <f t="shared" si="337"/>
        <v/>
      </c>
      <c r="J304" s="67"/>
      <c r="K304" s="75" t="str">
        <f t="shared" si="338"/>
        <v/>
      </c>
      <c r="L304" s="67"/>
      <c r="M304" s="84" t="str">
        <f t="shared" si="341"/>
        <v/>
      </c>
      <c r="N304" s="67"/>
      <c r="O304" s="88" t="str">
        <f t="shared" si="342"/>
        <v/>
      </c>
      <c r="P304" s="67"/>
      <c r="Q304" s="92" t="str">
        <f>IF(OR(P304="",J304=""),"",P304/J304)</f>
        <v/>
      </c>
      <c r="R304" s="110"/>
      <c r="S304" s="276" t="s">
        <v>10</v>
      </c>
      <c r="T304" s="272"/>
      <c r="U304" s="68"/>
      <c r="V304" s="99"/>
      <c r="W304" s="145"/>
      <c r="X304" s="145"/>
      <c r="Y304" s="152" t="s">
        <v>54</v>
      </c>
      <c r="Z304" s="111">
        <v>0.1</v>
      </c>
      <c r="AA304" s="112">
        <f t="shared" si="344"/>
        <v>0.12048192771084337</v>
      </c>
      <c r="AB304" s="112">
        <f>AA304/$AB$31</f>
        <v>0.13698630136986303</v>
      </c>
      <c r="AC304" s="112">
        <f>AB304/$AC$31</f>
        <v>0.15873015873015875</v>
      </c>
      <c r="AD304" s="113"/>
      <c r="AE304" s="114"/>
    </row>
    <row r="305" spans="1:31" ht="17.25" thickBot="1" x14ac:dyDescent="0.35">
      <c r="A305" s="140">
        <v>42810</v>
      </c>
      <c r="B305" s="66"/>
      <c r="C305" s="73" t="str">
        <f>IF(OR(U300="",B304=""),"",Z305*U300)</f>
        <v/>
      </c>
      <c r="D305" s="73" t="str">
        <f>IF(OR(C305="",B305&lt;&gt;"",B306&lt;&gt;""),"",AD305*(U300-B308))</f>
        <v/>
      </c>
      <c r="E305" s="76" t="str">
        <f t="shared" si="339"/>
        <v/>
      </c>
      <c r="F305" s="75" t="str">
        <f t="shared" si="340"/>
        <v/>
      </c>
      <c r="G305" s="207"/>
      <c r="H305" s="76" t="str">
        <f t="shared" si="336"/>
        <v/>
      </c>
      <c r="I305" s="75" t="str">
        <f t="shared" si="337"/>
        <v/>
      </c>
      <c r="J305" s="67"/>
      <c r="K305" s="75" t="str">
        <f t="shared" si="338"/>
        <v/>
      </c>
      <c r="L305" s="67"/>
      <c r="M305" s="84" t="str">
        <f t="shared" si="341"/>
        <v/>
      </c>
      <c r="N305" s="67"/>
      <c r="O305" s="88" t="str">
        <f t="shared" si="342"/>
        <v/>
      </c>
      <c r="P305" s="67"/>
      <c r="Q305" s="92" t="str">
        <f>IF(OR(P305="",J305=""),"",P305/J305)</f>
        <v/>
      </c>
      <c r="R305" s="110"/>
      <c r="S305" s="277" t="s">
        <v>11</v>
      </c>
      <c r="T305" s="278"/>
      <c r="U305" s="115" t="str">
        <f>IF(OR(U303="",U304=""),"",U304-U303)</f>
        <v/>
      </c>
      <c r="V305" s="99"/>
      <c r="W305" s="145"/>
      <c r="X305" s="145"/>
      <c r="Y305" s="150" t="s">
        <v>55</v>
      </c>
      <c r="Z305" s="111">
        <v>0.17</v>
      </c>
      <c r="AA305" s="112">
        <f t="shared" si="344"/>
        <v>0.20481927710843373</v>
      </c>
      <c r="AB305" s="112">
        <f>AA305/$AB$31</f>
        <v>0.23287671232876714</v>
      </c>
      <c r="AC305" s="112">
        <f>AB305/$AC$31</f>
        <v>0.26984126984126988</v>
      </c>
      <c r="AD305" s="112">
        <f>AC305/$AD$31</f>
        <v>0.32075471698113212</v>
      </c>
      <c r="AE305" s="114"/>
    </row>
    <row r="306" spans="1:31" ht="17.25" thickBot="1" x14ac:dyDescent="0.35">
      <c r="A306" s="140">
        <v>42811</v>
      </c>
      <c r="B306" s="66"/>
      <c r="C306" s="73" t="str">
        <f>IF(OR(U300="",B305=""),"",Z306*U300)</f>
        <v/>
      </c>
      <c r="D306" s="73" t="str">
        <f>IF(OR(C306="",B306&lt;&gt;"",B307&lt;&gt;""),"",AE306*(U300-B308))</f>
        <v/>
      </c>
      <c r="E306" s="76" t="str">
        <f t="shared" si="339"/>
        <v/>
      </c>
      <c r="F306" s="75" t="str">
        <f t="shared" si="340"/>
        <v/>
      </c>
      <c r="G306" s="207"/>
      <c r="H306" s="76" t="str">
        <f t="shared" si="336"/>
        <v/>
      </c>
      <c r="I306" s="75" t="str">
        <f t="shared" si="337"/>
        <v/>
      </c>
      <c r="J306" s="67"/>
      <c r="K306" s="75" t="str">
        <f t="shared" si="338"/>
        <v/>
      </c>
      <c r="L306" s="67"/>
      <c r="M306" s="84" t="str">
        <f t="shared" si="341"/>
        <v/>
      </c>
      <c r="N306" s="67"/>
      <c r="O306" s="88" t="str">
        <f t="shared" si="342"/>
        <v/>
      </c>
      <c r="P306" s="67"/>
      <c r="Q306" s="92" t="str">
        <f t="shared" ref="Q306:Q307" si="345">IF(OR(P306="",J306=""),"",P306/J306)</f>
        <v/>
      </c>
      <c r="R306" s="110"/>
      <c r="S306" s="276" t="s">
        <v>12</v>
      </c>
      <c r="T306" s="272"/>
      <c r="U306" s="116" t="str">
        <f>IF(OR(U303="",U300=""),"",U303/U300)</f>
        <v/>
      </c>
      <c r="V306" s="99"/>
      <c r="W306" s="145"/>
      <c r="X306" s="145"/>
      <c r="Y306" s="151" t="s">
        <v>56</v>
      </c>
      <c r="Z306" s="111">
        <v>0.14000000000000001</v>
      </c>
      <c r="AA306" s="112">
        <f t="shared" si="344"/>
        <v>0.16867469879518071</v>
      </c>
      <c r="AB306" s="112">
        <f>AA306/$AB$31</f>
        <v>0.19178082191780821</v>
      </c>
      <c r="AC306" s="112">
        <f>AB306/$AC$31</f>
        <v>0.22222222222222221</v>
      </c>
      <c r="AD306" s="112">
        <f>AC306/$AD$31</f>
        <v>0.26415094339622641</v>
      </c>
      <c r="AE306" s="117">
        <f>AD306/$AE$31</f>
        <v>0.3888888888888889</v>
      </c>
    </row>
    <row r="307" spans="1:31" ht="17.25" thickBot="1" x14ac:dyDescent="0.35">
      <c r="A307" s="140">
        <v>42812</v>
      </c>
      <c r="B307" s="66"/>
      <c r="C307" s="73" t="str">
        <f>IF(OR(U300="",B306=""),"",Z307*U300)</f>
        <v/>
      </c>
      <c r="D307" s="214" t="str">
        <f>IF(OR(B306="",C307="",B307&lt;&gt;""),"",C307+(C308-B308))</f>
        <v/>
      </c>
      <c r="E307" s="78" t="str">
        <f>IF(OR(B307="",C307=""),"",B307/C307)</f>
        <v/>
      </c>
      <c r="F307" s="77" t="str">
        <f>IF(OR(B307="",C307=""),"",B307-C307)</f>
        <v/>
      </c>
      <c r="G307" s="207"/>
      <c r="H307" s="78" t="str">
        <f t="shared" si="336"/>
        <v/>
      </c>
      <c r="I307" s="77" t="str">
        <f>IF(OR(G307="",B307=""),"",B307-G307)</f>
        <v/>
      </c>
      <c r="J307" s="67"/>
      <c r="K307" s="77" t="str">
        <f t="shared" si="338"/>
        <v/>
      </c>
      <c r="L307" s="67"/>
      <c r="M307" s="85" t="str">
        <f t="shared" si="341"/>
        <v/>
      </c>
      <c r="N307" s="67"/>
      <c r="O307" s="89" t="str">
        <f t="shared" si="342"/>
        <v/>
      </c>
      <c r="P307" s="67"/>
      <c r="Q307" s="93" t="str">
        <f t="shared" si="345"/>
        <v/>
      </c>
      <c r="R307" s="110"/>
      <c r="S307" s="275" t="s">
        <v>13</v>
      </c>
      <c r="T307" s="264"/>
      <c r="U307" s="213" t="str">
        <f>IF(OR(U304="",B308=""),"",U304/B308)</f>
        <v/>
      </c>
      <c r="V307" s="99"/>
      <c r="W307" s="145"/>
      <c r="X307" s="145"/>
      <c r="Y307" s="152" t="s">
        <v>57</v>
      </c>
      <c r="Z307" s="111">
        <v>0.22</v>
      </c>
      <c r="AA307" s="112">
        <f t="shared" si="344"/>
        <v>0.26506024096385539</v>
      </c>
      <c r="AB307" s="112">
        <f>AA307/$AB$31</f>
        <v>0.30136986301369861</v>
      </c>
      <c r="AC307" s="112">
        <f>AB307/$AC$31</f>
        <v>0.34920634920634919</v>
      </c>
      <c r="AD307" s="112">
        <f>AC307/$AD$31</f>
        <v>0.41509433962264147</v>
      </c>
      <c r="AE307" s="117">
        <f>AD307/$AE$31</f>
        <v>0.61111111111111105</v>
      </c>
    </row>
    <row r="308" spans="1:31" ht="17.25" thickBot="1" x14ac:dyDescent="0.35">
      <c r="A308" s="141" t="s">
        <v>20</v>
      </c>
      <c r="B308" s="119" t="str">
        <f>IF(B301="","",SUM(B301:B307))</f>
        <v/>
      </c>
      <c r="C308" s="216" t="str">
        <f>IF(C301="","",SUMIF(B301:B307,"&lt;&gt;"&amp;"",C301:C307))</f>
        <v/>
      </c>
      <c r="D308" s="208"/>
      <c r="E308" s="79" t="str">
        <f>IFERROR(SUM(B301:B307)/SUMIF(B301:B307,"&lt;&gt;"&amp;"",C301:C307),"")</f>
        <v/>
      </c>
      <c r="F308" s="80" t="str">
        <f>IF(OR(C308="",B308=""),"",B308-C308)</f>
        <v/>
      </c>
      <c r="G308" s="82" t="str">
        <f>IF(G301="","",SUM(G301:G307))</f>
        <v/>
      </c>
      <c r="H308" s="79" t="str">
        <f>IFERROR(SUM(B301:B307)/SUMIF(B301:B307,"&lt;&gt;"&amp;"",G301:G307),"")</f>
        <v/>
      </c>
      <c r="I308" s="82" t="str">
        <f>IF(OR(G308="",B308=""),"",B308-G308)</f>
        <v/>
      </c>
      <c r="J308" s="120" t="str">
        <f>IF(J301="","",SUM(J301:J307))</f>
        <v/>
      </c>
      <c r="K308" s="82" t="str">
        <f t="shared" si="338"/>
        <v/>
      </c>
      <c r="L308" s="120" t="str">
        <f>IF(L301="","",SUM(L301:L307))</f>
        <v/>
      </c>
      <c r="M308" s="86" t="str">
        <f t="shared" si="341"/>
        <v/>
      </c>
      <c r="N308" s="120" t="str">
        <f>IF(N301="","",SUM(N301:N307))</f>
        <v/>
      </c>
      <c r="O308" s="90" t="str">
        <f>IF(OR(J308="",N308=""),"",J308/N308)</f>
        <v/>
      </c>
      <c r="P308" s="120" t="str">
        <f>IF(P301="","",SUM(P301:P307))</f>
        <v/>
      </c>
      <c r="Q308" s="211" t="str">
        <f>IF(OR(P308="",J308=""),"",P308/J308)</f>
        <v/>
      </c>
      <c r="R308" s="118"/>
      <c r="S308" s="263" t="s">
        <v>14</v>
      </c>
      <c r="T308" s="264"/>
      <c r="U308" s="69"/>
      <c r="V308" s="99"/>
      <c r="W308" s="145"/>
      <c r="X308" s="145"/>
      <c r="Y308" s="121"/>
      <c r="Z308" s="122">
        <f>SUM(Z301:Z307)</f>
        <v>1</v>
      </c>
      <c r="AA308" s="123">
        <f>SUM(Z302:Z307)</f>
        <v>0.83000000000000007</v>
      </c>
      <c r="AB308" s="123">
        <f>SUM(AA303:AA307)</f>
        <v>0.87951807228915657</v>
      </c>
      <c r="AC308" s="123">
        <f>SUM(AB304:AB307)</f>
        <v>0.86301369863013699</v>
      </c>
      <c r="AD308" s="123">
        <f>SUM(AC305:AC307)</f>
        <v>0.84126984126984128</v>
      </c>
      <c r="AE308" s="124">
        <f>SUM(AD306:AD307)</f>
        <v>0.67924528301886788</v>
      </c>
    </row>
    <row r="309" spans="1:31" ht="48" customHeight="1" thickBot="1" x14ac:dyDescent="0.3">
      <c r="A309" s="158" t="s">
        <v>97</v>
      </c>
      <c r="B309" s="144" t="s">
        <v>0</v>
      </c>
      <c r="C309" s="131" t="s">
        <v>1</v>
      </c>
      <c r="D309" s="133" t="s">
        <v>117</v>
      </c>
      <c r="E309" s="129" t="s">
        <v>62</v>
      </c>
      <c r="F309" s="131" t="s">
        <v>18</v>
      </c>
      <c r="G309" s="132" t="s">
        <v>16</v>
      </c>
      <c r="H309" s="129" t="s">
        <v>2</v>
      </c>
      <c r="I309" s="133" t="s">
        <v>15</v>
      </c>
      <c r="J309" s="134" t="s">
        <v>19</v>
      </c>
      <c r="K309" s="132" t="s">
        <v>3</v>
      </c>
      <c r="L309" s="135" t="s">
        <v>5</v>
      </c>
      <c r="M309" s="134" t="s">
        <v>4</v>
      </c>
      <c r="N309" s="134" t="s">
        <v>6</v>
      </c>
      <c r="O309" s="136" t="s">
        <v>7</v>
      </c>
      <c r="P309" s="137" t="s">
        <v>17</v>
      </c>
      <c r="Q309" s="209" t="s">
        <v>8</v>
      </c>
      <c r="R309" s="106"/>
      <c r="S309" s="265" t="s">
        <v>116</v>
      </c>
      <c r="T309" s="266"/>
      <c r="U309" s="215"/>
      <c r="V309" s="99"/>
      <c r="W309" s="145"/>
      <c r="X309" s="145"/>
      <c r="Y309" s="146" t="s">
        <v>58</v>
      </c>
      <c r="Z309" s="147" t="s">
        <v>51</v>
      </c>
      <c r="AA309" s="148" t="s">
        <v>52</v>
      </c>
      <c r="AB309" s="147" t="s">
        <v>53</v>
      </c>
      <c r="AC309" s="148" t="s">
        <v>54</v>
      </c>
      <c r="AD309" s="147" t="s">
        <v>55</v>
      </c>
      <c r="AE309" s="149" t="s">
        <v>56</v>
      </c>
    </row>
    <row r="310" spans="1:31" ht="17.25" thickBot="1" x14ac:dyDescent="0.35">
      <c r="A310" s="138">
        <v>42813</v>
      </c>
      <c r="B310" s="66"/>
      <c r="C310" s="73" t="str">
        <f>IF(U309="","",Z310*U309)</f>
        <v/>
      </c>
      <c r="D310" s="73"/>
      <c r="E310" s="74" t="str">
        <f>IF(OR(B310="",C310=""),"",B310/C310)</f>
        <v/>
      </c>
      <c r="F310" s="73" t="str">
        <f>IF(OR(B310="",C310=""),"",B310-C310)</f>
        <v/>
      </c>
      <c r="G310" s="207"/>
      <c r="H310" s="74" t="str">
        <f t="shared" ref="H310:H316" si="346">IF(OR(B310="",G310=""),"",B310/G310)</f>
        <v/>
      </c>
      <c r="I310" s="73" t="str">
        <f t="shared" ref="I310:I315" si="347">IF(OR(G310="",B310=""),"",B310-G310)</f>
        <v/>
      </c>
      <c r="J310" s="67"/>
      <c r="K310" s="73" t="str">
        <f t="shared" ref="K310:K317" si="348">IF(OR(B310="",J310=""),"",B310/J310)</f>
        <v/>
      </c>
      <c r="L310" s="67"/>
      <c r="M310" s="83" t="str">
        <f>IF(OR(L310="",J310=""),"",L310/J310)</f>
        <v/>
      </c>
      <c r="N310" s="67"/>
      <c r="O310" s="87" t="str">
        <f>IF(OR(J310="",N310=""),"",J310/N310)</f>
        <v/>
      </c>
      <c r="P310" s="67"/>
      <c r="Q310" s="91" t="str">
        <f>IF(OR(P310="",J310=""),"",P310/J310)</f>
        <v/>
      </c>
      <c r="R310" s="110"/>
      <c r="S310" s="279"/>
      <c r="T310" s="279"/>
      <c r="U310" s="280"/>
      <c r="V310" s="99"/>
      <c r="W310" s="145"/>
      <c r="X310" s="145"/>
      <c r="Y310" s="150" t="s">
        <v>51</v>
      </c>
      <c r="Z310" s="107">
        <v>0.17</v>
      </c>
      <c r="AA310" s="108"/>
      <c r="AB310" s="108"/>
      <c r="AC310" s="108"/>
      <c r="AD310" s="108"/>
      <c r="AE310" s="109"/>
    </row>
    <row r="311" spans="1:31" ht="17.25" thickBot="1" x14ac:dyDescent="0.35">
      <c r="A311" s="138">
        <v>42814</v>
      </c>
      <c r="B311" s="66"/>
      <c r="C311" s="73" t="str">
        <f>IF(OR(U309="",B310=""),"",Z311*U309)</f>
        <v/>
      </c>
      <c r="D311" s="73" t="str">
        <f>IF(OR(C311="",B311&lt;&gt;"",B312&lt;&gt;""),"",AA311*(U309-B317))</f>
        <v/>
      </c>
      <c r="E311" s="76" t="str">
        <f t="shared" ref="E311:E315" si="349">IF(OR(B311="",C311=""),"",B311/C311)</f>
        <v/>
      </c>
      <c r="F311" s="75" t="str">
        <f t="shared" ref="F311:F315" si="350">IF(OR(B311="",C311=""),"",B311-C311)</f>
        <v/>
      </c>
      <c r="G311" s="207"/>
      <c r="H311" s="76" t="str">
        <f t="shared" si="346"/>
        <v/>
      </c>
      <c r="I311" s="75" t="str">
        <f t="shared" si="347"/>
        <v/>
      </c>
      <c r="J311" s="67"/>
      <c r="K311" s="75" t="str">
        <f t="shared" si="348"/>
        <v/>
      </c>
      <c r="L311" s="67"/>
      <c r="M311" s="84" t="str">
        <f t="shared" ref="M311:M317" si="351">IF(OR(L311="",J311=""),"",L311/J311)</f>
        <v/>
      </c>
      <c r="N311" s="67"/>
      <c r="O311" s="88" t="str">
        <f t="shared" ref="O311:O316" si="352">IF(OR(J311="",N311=""),"",J311/N311)</f>
        <v/>
      </c>
      <c r="P311" s="67"/>
      <c r="Q311" s="92" t="str">
        <f t="shared" ref="Q311:Q312" si="353">IF(OR(P311="",J311=""),"",P311/J311)</f>
        <v/>
      </c>
      <c r="R311" s="110"/>
      <c r="S311" s="267" t="s">
        <v>9</v>
      </c>
      <c r="T311" s="267"/>
      <c r="U311" s="268"/>
      <c r="V311" s="99"/>
      <c r="W311" s="145"/>
      <c r="X311" s="145"/>
      <c r="Y311" s="150" t="s">
        <v>52</v>
      </c>
      <c r="Z311" s="111">
        <v>0.1</v>
      </c>
      <c r="AA311" s="112">
        <f t="shared" ref="AA311:AA316" si="354">Z311/$AA$31</f>
        <v>0.12048192771084337</v>
      </c>
      <c r="AB311" s="113"/>
      <c r="AC311" s="113"/>
      <c r="AD311" s="113"/>
      <c r="AE311" s="114"/>
    </row>
    <row r="312" spans="1:31" ht="17.25" thickBot="1" x14ac:dyDescent="0.35">
      <c r="A312" s="138">
        <v>42815</v>
      </c>
      <c r="B312" s="66"/>
      <c r="C312" s="73" t="str">
        <f>IF(OR(U309="",B311=""),"",Z312*U309)</f>
        <v/>
      </c>
      <c r="D312" s="73" t="str">
        <f>IF(OR(C312="",B312&lt;&gt;"",B313&lt;&gt;""),"",AB312*(U309-B317))</f>
        <v/>
      </c>
      <c r="E312" s="76" t="str">
        <f t="shared" si="349"/>
        <v/>
      </c>
      <c r="F312" s="75" t="str">
        <f t="shared" si="350"/>
        <v/>
      </c>
      <c r="G312" s="207"/>
      <c r="H312" s="76" t="str">
        <f t="shared" si="346"/>
        <v/>
      </c>
      <c r="I312" s="75" t="str">
        <f t="shared" si="347"/>
        <v/>
      </c>
      <c r="J312" s="67"/>
      <c r="K312" s="75" t="str">
        <f t="shared" si="348"/>
        <v/>
      </c>
      <c r="L312" s="67"/>
      <c r="M312" s="84" t="str">
        <f t="shared" si="351"/>
        <v/>
      </c>
      <c r="N312" s="67"/>
      <c r="O312" s="88" t="str">
        <f t="shared" si="352"/>
        <v/>
      </c>
      <c r="P312" s="67"/>
      <c r="Q312" s="92" t="str">
        <f t="shared" si="353"/>
        <v/>
      </c>
      <c r="R312" s="110"/>
      <c r="S312" s="276" t="s">
        <v>1</v>
      </c>
      <c r="T312" s="272"/>
      <c r="U312" s="68"/>
      <c r="V312" s="99"/>
      <c r="W312" s="145"/>
      <c r="X312" s="145"/>
      <c r="Y312" s="151" t="s">
        <v>53</v>
      </c>
      <c r="Z312" s="111">
        <v>0.1</v>
      </c>
      <c r="AA312" s="112">
        <f t="shared" si="354"/>
        <v>0.12048192771084337</v>
      </c>
      <c r="AB312" s="112">
        <f>AA312/$AB$31</f>
        <v>0.13698630136986303</v>
      </c>
      <c r="AC312" s="113"/>
      <c r="AD312" s="113"/>
      <c r="AE312" s="114"/>
    </row>
    <row r="313" spans="1:31" ht="17.25" thickBot="1" x14ac:dyDescent="0.35">
      <c r="A313" s="139">
        <v>42816</v>
      </c>
      <c r="B313" s="66"/>
      <c r="C313" s="73" t="str">
        <f>IF(OR(U309="",B312=""),"",Z313*U309)</f>
        <v/>
      </c>
      <c r="D313" s="73" t="str">
        <f>IF(OR(C313="",B313&lt;&gt;"",B314&lt;&gt;""),"",AC313*(U309-B317))</f>
        <v/>
      </c>
      <c r="E313" s="76" t="str">
        <f t="shared" si="349"/>
        <v/>
      </c>
      <c r="F313" s="75" t="str">
        <f t="shared" si="350"/>
        <v/>
      </c>
      <c r="G313" s="207"/>
      <c r="H313" s="76" t="str">
        <f t="shared" si="346"/>
        <v/>
      </c>
      <c r="I313" s="75" t="str">
        <f t="shared" si="347"/>
        <v/>
      </c>
      <c r="J313" s="67"/>
      <c r="K313" s="75" t="str">
        <f t="shared" si="348"/>
        <v/>
      </c>
      <c r="L313" s="67"/>
      <c r="M313" s="84" t="str">
        <f t="shared" si="351"/>
        <v/>
      </c>
      <c r="N313" s="67"/>
      <c r="O313" s="88" t="str">
        <f t="shared" si="352"/>
        <v/>
      </c>
      <c r="P313" s="67"/>
      <c r="Q313" s="92" t="str">
        <f>IF(OR(P313="",J313=""),"",P313/J313)</f>
        <v/>
      </c>
      <c r="R313" s="110"/>
      <c r="S313" s="276" t="s">
        <v>10</v>
      </c>
      <c r="T313" s="272"/>
      <c r="U313" s="68"/>
      <c r="V313" s="99"/>
      <c r="W313" s="145"/>
      <c r="X313" s="145"/>
      <c r="Y313" s="152" t="s">
        <v>54</v>
      </c>
      <c r="Z313" s="111">
        <v>0.1</v>
      </c>
      <c r="AA313" s="112">
        <f t="shared" si="354"/>
        <v>0.12048192771084337</v>
      </c>
      <c r="AB313" s="112">
        <f>AA313/$AB$31</f>
        <v>0.13698630136986303</v>
      </c>
      <c r="AC313" s="112">
        <f>AB313/$AC$31</f>
        <v>0.15873015873015875</v>
      </c>
      <c r="AD313" s="113"/>
      <c r="AE313" s="114"/>
    </row>
    <row r="314" spans="1:31" ht="17.25" thickBot="1" x14ac:dyDescent="0.35">
      <c r="A314" s="140">
        <v>42817</v>
      </c>
      <c r="B314" s="66"/>
      <c r="C314" s="73" t="str">
        <f>IF(OR(U309="",B313=""),"",Z314*U309)</f>
        <v/>
      </c>
      <c r="D314" s="73" t="str">
        <f>IF(OR(C314="",B314&lt;&gt;"",B315&lt;&gt;""),"",AD314*(U309-B317))</f>
        <v/>
      </c>
      <c r="E314" s="76" t="str">
        <f t="shared" si="349"/>
        <v/>
      </c>
      <c r="F314" s="75" t="str">
        <f t="shared" si="350"/>
        <v/>
      </c>
      <c r="G314" s="207"/>
      <c r="H314" s="76" t="str">
        <f t="shared" si="346"/>
        <v/>
      </c>
      <c r="I314" s="75" t="str">
        <f t="shared" si="347"/>
        <v/>
      </c>
      <c r="J314" s="67"/>
      <c r="K314" s="75" t="str">
        <f t="shared" si="348"/>
        <v/>
      </c>
      <c r="L314" s="67"/>
      <c r="M314" s="84" t="str">
        <f t="shared" si="351"/>
        <v/>
      </c>
      <c r="N314" s="67"/>
      <c r="O314" s="88" t="str">
        <f t="shared" si="352"/>
        <v/>
      </c>
      <c r="P314" s="67"/>
      <c r="Q314" s="92" t="str">
        <f>IF(OR(P314="",J314=""),"",P314/J314)</f>
        <v/>
      </c>
      <c r="R314" s="110"/>
      <c r="S314" s="277" t="s">
        <v>11</v>
      </c>
      <c r="T314" s="278"/>
      <c r="U314" s="115" t="str">
        <f>IF(OR(U312="",U313=""),"",U313-U312)</f>
        <v/>
      </c>
      <c r="V314" s="99"/>
      <c r="W314" s="145"/>
      <c r="X314" s="145"/>
      <c r="Y314" s="150" t="s">
        <v>55</v>
      </c>
      <c r="Z314" s="111">
        <v>0.17</v>
      </c>
      <c r="AA314" s="112">
        <f t="shared" si="354"/>
        <v>0.20481927710843373</v>
      </c>
      <c r="AB314" s="112">
        <f>AA314/$AB$31</f>
        <v>0.23287671232876714</v>
      </c>
      <c r="AC314" s="112">
        <f>AB314/$AC$31</f>
        <v>0.26984126984126988</v>
      </c>
      <c r="AD314" s="112">
        <f>AC314/$AD$31</f>
        <v>0.32075471698113212</v>
      </c>
      <c r="AE314" s="114"/>
    </row>
    <row r="315" spans="1:31" ht="17.25" thickBot="1" x14ac:dyDescent="0.35">
      <c r="A315" s="140">
        <v>42818</v>
      </c>
      <c r="B315" s="66"/>
      <c r="C315" s="73" t="str">
        <f>IF(OR(U309="",B314=""),"",Z315*U309)</f>
        <v/>
      </c>
      <c r="D315" s="73" t="str">
        <f>IF(OR(C315="",B315&lt;&gt;"",B316&lt;&gt;""),"",AE315*(U309-B317))</f>
        <v/>
      </c>
      <c r="E315" s="76" t="str">
        <f t="shared" si="349"/>
        <v/>
      </c>
      <c r="F315" s="75" t="str">
        <f t="shared" si="350"/>
        <v/>
      </c>
      <c r="G315" s="207"/>
      <c r="H315" s="76" t="str">
        <f t="shared" si="346"/>
        <v/>
      </c>
      <c r="I315" s="75" t="str">
        <f t="shared" si="347"/>
        <v/>
      </c>
      <c r="J315" s="67"/>
      <c r="K315" s="75" t="str">
        <f t="shared" si="348"/>
        <v/>
      </c>
      <c r="L315" s="67"/>
      <c r="M315" s="84" t="str">
        <f t="shared" si="351"/>
        <v/>
      </c>
      <c r="N315" s="67"/>
      <c r="O315" s="88" t="str">
        <f t="shared" si="352"/>
        <v/>
      </c>
      <c r="P315" s="67"/>
      <c r="Q315" s="92" t="str">
        <f t="shared" ref="Q315:Q316" si="355">IF(OR(P315="",J315=""),"",P315/J315)</f>
        <v/>
      </c>
      <c r="R315" s="110"/>
      <c r="S315" s="276" t="s">
        <v>12</v>
      </c>
      <c r="T315" s="272"/>
      <c r="U315" s="116" t="str">
        <f>IF(OR(U312="",U309=""),"",U312/U309)</f>
        <v/>
      </c>
      <c r="V315" s="99"/>
      <c r="W315" s="145"/>
      <c r="X315" s="145"/>
      <c r="Y315" s="151" t="s">
        <v>56</v>
      </c>
      <c r="Z315" s="111">
        <v>0.14000000000000001</v>
      </c>
      <c r="AA315" s="112">
        <f t="shared" si="354"/>
        <v>0.16867469879518071</v>
      </c>
      <c r="AB315" s="112">
        <f>AA315/$AB$31</f>
        <v>0.19178082191780821</v>
      </c>
      <c r="AC315" s="112">
        <f>AB315/$AC$31</f>
        <v>0.22222222222222221</v>
      </c>
      <c r="AD315" s="112">
        <f>AC315/$AD$31</f>
        <v>0.26415094339622641</v>
      </c>
      <c r="AE315" s="117">
        <f>AD315/$AE$31</f>
        <v>0.3888888888888889</v>
      </c>
    </row>
    <row r="316" spans="1:31" ht="17.25" thickBot="1" x14ac:dyDescent="0.35">
      <c r="A316" s="140">
        <v>42819</v>
      </c>
      <c r="B316" s="66"/>
      <c r="C316" s="73" t="str">
        <f>IF(OR(U309="",B315=""),"",Z316*U309)</f>
        <v/>
      </c>
      <c r="D316" s="214" t="str">
        <f>IF(OR(B315="",C316="",B316&lt;&gt;""),"",C316+(C317-B317))</f>
        <v/>
      </c>
      <c r="E316" s="78" t="str">
        <f>IF(OR(B316="",C316=""),"",B316/C316)</f>
        <v/>
      </c>
      <c r="F316" s="77" t="str">
        <f>IF(OR(B316="",C316=""),"",B316-C316)</f>
        <v/>
      </c>
      <c r="G316" s="207"/>
      <c r="H316" s="78" t="str">
        <f t="shared" si="346"/>
        <v/>
      </c>
      <c r="I316" s="77" t="str">
        <f>IF(OR(G316="",B316=""),"",B316-G316)</f>
        <v/>
      </c>
      <c r="J316" s="67"/>
      <c r="K316" s="77" t="str">
        <f t="shared" si="348"/>
        <v/>
      </c>
      <c r="L316" s="67"/>
      <c r="M316" s="85" t="str">
        <f t="shared" si="351"/>
        <v/>
      </c>
      <c r="N316" s="67"/>
      <c r="O316" s="89" t="str">
        <f t="shared" si="352"/>
        <v/>
      </c>
      <c r="P316" s="67"/>
      <c r="Q316" s="93" t="str">
        <f t="shared" si="355"/>
        <v/>
      </c>
      <c r="R316" s="110"/>
      <c r="S316" s="275" t="s">
        <v>13</v>
      </c>
      <c r="T316" s="264"/>
      <c r="U316" s="213" t="str">
        <f>IF(OR(U313="",B317=""),"",U313/B317)</f>
        <v/>
      </c>
      <c r="V316" s="99"/>
      <c r="W316" s="145"/>
      <c r="X316" s="145"/>
      <c r="Y316" s="152" t="s">
        <v>57</v>
      </c>
      <c r="Z316" s="111">
        <v>0.22</v>
      </c>
      <c r="AA316" s="112">
        <f t="shared" si="354"/>
        <v>0.26506024096385539</v>
      </c>
      <c r="AB316" s="112">
        <f>AA316/$AB$31</f>
        <v>0.30136986301369861</v>
      </c>
      <c r="AC316" s="112">
        <f>AB316/$AC$31</f>
        <v>0.34920634920634919</v>
      </c>
      <c r="AD316" s="112">
        <f>AC316/$AD$31</f>
        <v>0.41509433962264147</v>
      </c>
      <c r="AE316" s="117">
        <f>AD316/$AE$31</f>
        <v>0.61111111111111105</v>
      </c>
    </row>
    <row r="317" spans="1:31" ht="17.25" thickBot="1" x14ac:dyDescent="0.35">
      <c r="A317" s="141" t="s">
        <v>20</v>
      </c>
      <c r="B317" s="119" t="str">
        <f>IF(B310="","",SUM(B310:B316))</f>
        <v/>
      </c>
      <c r="C317" s="216" t="str">
        <f>IF(C310="","",SUMIF(B310:B316,"&lt;&gt;"&amp;"",C310:C316))</f>
        <v/>
      </c>
      <c r="D317" s="208"/>
      <c r="E317" s="79" t="str">
        <f>IFERROR(SUM(B310:B316)/SUMIF(B310:B316,"&lt;&gt;"&amp;"",C310:C316),"")</f>
        <v/>
      </c>
      <c r="F317" s="80" t="str">
        <f>IF(OR(C317="",B317=""),"",B317-C317)</f>
        <v/>
      </c>
      <c r="G317" s="82" t="str">
        <f>IF(G310="","",SUM(G310:G316))</f>
        <v/>
      </c>
      <c r="H317" s="79" t="str">
        <f>IFERROR(SUM(B310:B316)/SUMIF(B310:B316,"&lt;&gt;"&amp;"",G310:G316),"")</f>
        <v/>
      </c>
      <c r="I317" s="82" t="str">
        <f>IF(OR(G317="",B317=""),"",B317-G317)</f>
        <v/>
      </c>
      <c r="J317" s="120" t="str">
        <f>IF(J310="","",SUM(J310:J316))</f>
        <v/>
      </c>
      <c r="K317" s="82" t="str">
        <f t="shared" si="348"/>
        <v/>
      </c>
      <c r="L317" s="120" t="str">
        <f>IF(L310="","",SUM(L310:L316))</f>
        <v/>
      </c>
      <c r="M317" s="86" t="str">
        <f t="shared" si="351"/>
        <v/>
      </c>
      <c r="N317" s="120" t="str">
        <f>IF(N310="","",SUM(N310:N316))</f>
        <v/>
      </c>
      <c r="O317" s="90" t="str">
        <f>IF(OR(J317="",N317=""),"",J317/N317)</f>
        <v/>
      </c>
      <c r="P317" s="120" t="str">
        <f>IF(P310="","",SUM(P310:P316))</f>
        <v/>
      </c>
      <c r="Q317" s="211" t="str">
        <f>IF(OR(P317="",J317=""),"",P317/J317)</f>
        <v/>
      </c>
      <c r="R317" s="118"/>
      <c r="S317" s="263" t="s">
        <v>14</v>
      </c>
      <c r="T317" s="264"/>
      <c r="U317" s="69"/>
      <c r="V317" s="99"/>
      <c r="W317" s="145"/>
      <c r="X317" s="145"/>
      <c r="Y317" s="121"/>
      <c r="Z317" s="122">
        <f>SUM(Z310:Z316)</f>
        <v>1</v>
      </c>
      <c r="AA317" s="123">
        <f>SUM(Z311:Z316)</f>
        <v>0.83000000000000007</v>
      </c>
      <c r="AB317" s="123">
        <f>SUM(AA312:AA316)</f>
        <v>0.87951807228915657</v>
      </c>
      <c r="AC317" s="123">
        <f>SUM(AB313:AB316)</f>
        <v>0.86301369863013699</v>
      </c>
      <c r="AD317" s="123">
        <f>SUM(AC314:AC316)</f>
        <v>0.84126984126984128</v>
      </c>
      <c r="AE317" s="124">
        <f>SUM(AD315:AD316)</f>
        <v>0.67924528301886788</v>
      </c>
    </row>
    <row r="318" spans="1:31" ht="16.5" thickBot="1" x14ac:dyDescent="0.3">
      <c r="A318" s="153" t="s">
        <v>48</v>
      </c>
      <c r="B318" s="81" t="str">
        <f>IF(B290="","",SUM(B317,B308,B299,B290))</f>
        <v/>
      </c>
      <c r="C318" s="81" t="str">
        <f>IF(C290="","",SUM(C290,C299,C308,C317))</f>
        <v/>
      </c>
      <c r="D318" s="81"/>
      <c r="E318" s="94" t="str">
        <f>IF(OR(B318="",C318=""),"",B318/C318)</f>
        <v/>
      </c>
      <c r="F318" s="95" t="str">
        <f>IF(OR(B318="",C318=""),"",B318-C318)</f>
        <v/>
      </c>
      <c r="G318" s="95" t="str">
        <f>IF(G290="","",SUM(G317,G308,G299,G290))</f>
        <v/>
      </c>
      <c r="H318" s="94" t="str">
        <f>IF(OR(B318="",G318=""),"",B318/G318)</f>
        <v/>
      </c>
      <c r="I318" s="95" t="str">
        <f>IF(OR(B318="",G318=""),"",B318-G318)</f>
        <v/>
      </c>
      <c r="J318" s="96" t="str">
        <f>IF(J290="","",SUM(J308,J317,J299,J290))</f>
        <v/>
      </c>
      <c r="K318" s="95" t="str">
        <f t="shared" ref="K318" si="356">IF(OR(B318="",J318=""),"",B318/J318)</f>
        <v/>
      </c>
      <c r="L318" s="96" t="str">
        <f>IF(L290="","",SUM(L308,L317,L299,L290))</f>
        <v/>
      </c>
      <c r="M318" s="96" t="str">
        <f>IF(OR(L318="",J318=""),"",L318/J318)</f>
        <v/>
      </c>
      <c r="N318" s="96" t="str">
        <f>IF(N290="","",SUM(N308,N317,N299,N290))</f>
        <v/>
      </c>
      <c r="O318" s="97" t="str">
        <f>IF(OR(J318="",N318=""),"",J318/N318)</f>
        <v/>
      </c>
      <c r="P318" s="96" t="str">
        <f>IF(P290="","",SUM(P308,P317,P299,P290))</f>
        <v/>
      </c>
      <c r="Q318" s="98" t="str">
        <f>IF(OR(P318="",J318=""),"",P318/J318)</f>
        <v/>
      </c>
      <c r="R318" s="99"/>
      <c r="S318" s="128"/>
      <c r="T318" s="154"/>
      <c r="U318" s="128"/>
      <c r="V318" s="155"/>
      <c r="W318" s="145"/>
      <c r="X318" s="145"/>
      <c r="Y318" s="145"/>
      <c r="Z318" s="145"/>
      <c r="AA318" s="145"/>
      <c r="AB318" s="145"/>
      <c r="AC318" s="145"/>
      <c r="AD318" s="145"/>
      <c r="AE318" s="145"/>
    </row>
    <row r="319" spans="1:31" ht="48" customHeight="1" thickBot="1" x14ac:dyDescent="0.3">
      <c r="A319" s="158" t="s">
        <v>98</v>
      </c>
      <c r="B319" s="144" t="s">
        <v>0</v>
      </c>
      <c r="C319" s="131" t="s">
        <v>1</v>
      </c>
      <c r="D319" s="133" t="s">
        <v>117</v>
      </c>
      <c r="E319" s="129" t="s">
        <v>62</v>
      </c>
      <c r="F319" s="131" t="s">
        <v>18</v>
      </c>
      <c r="G319" s="132" t="s">
        <v>16</v>
      </c>
      <c r="H319" s="129" t="s">
        <v>2</v>
      </c>
      <c r="I319" s="133" t="s">
        <v>15</v>
      </c>
      <c r="J319" s="134" t="s">
        <v>19</v>
      </c>
      <c r="K319" s="132" t="s">
        <v>3</v>
      </c>
      <c r="L319" s="135" t="s">
        <v>5</v>
      </c>
      <c r="M319" s="134" t="s">
        <v>4</v>
      </c>
      <c r="N319" s="134" t="s">
        <v>6</v>
      </c>
      <c r="O319" s="136" t="s">
        <v>7</v>
      </c>
      <c r="P319" s="137" t="s">
        <v>17</v>
      </c>
      <c r="Q319" s="209" t="s">
        <v>8</v>
      </c>
      <c r="R319" s="106"/>
      <c r="S319" s="269" t="s">
        <v>116</v>
      </c>
      <c r="T319" s="270"/>
      <c r="U319" s="215"/>
      <c r="V319" s="99"/>
      <c r="W319" s="145"/>
      <c r="X319" s="145"/>
      <c r="Y319" s="146" t="s">
        <v>58</v>
      </c>
      <c r="Z319" s="147" t="s">
        <v>51</v>
      </c>
      <c r="AA319" s="148" t="s">
        <v>52</v>
      </c>
      <c r="AB319" s="147" t="s">
        <v>53</v>
      </c>
      <c r="AC319" s="148" t="s">
        <v>54</v>
      </c>
      <c r="AD319" s="147" t="s">
        <v>55</v>
      </c>
      <c r="AE319" s="149" t="s">
        <v>56</v>
      </c>
    </row>
    <row r="320" spans="1:31" ht="17.25" thickBot="1" x14ac:dyDescent="0.35">
      <c r="A320" s="138">
        <v>42820</v>
      </c>
      <c r="B320" s="66"/>
      <c r="C320" s="73" t="str">
        <f>IF(U319="","",Z320*U319)</f>
        <v/>
      </c>
      <c r="D320" s="73"/>
      <c r="E320" s="74" t="str">
        <f>IF(OR(B320="",C320=""),"",B320/C320)</f>
        <v/>
      </c>
      <c r="F320" s="73" t="str">
        <f>IF(OR(B320="",C320=""),"",B320-C320)</f>
        <v/>
      </c>
      <c r="G320" s="207"/>
      <c r="H320" s="74" t="str">
        <f t="shared" ref="H320:H326" si="357">IF(OR(B320="",G320=""),"",B320/G320)</f>
        <v/>
      </c>
      <c r="I320" s="73" t="str">
        <f t="shared" ref="I320:I325" si="358">IF(OR(G320="",B320=""),"",B320-G320)</f>
        <v/>
      </c>
      <c r="J320" s="67"/>
      <c r="K320" s="73" t="str">
        <f t="shared" ref="K320:K327" si="359">IF(OR(B320="",J320=""),"",B320/J320)</f>
        <v/>
      </c>
      <c r="L320" s="67"/>
      <c r="M320" s="83" t="str">
        <f>IF(OR(L320="",J320=""),"",L320/J320)</f>
        <v/>
      </c>
      <c r="N320" s="67"/>
      <c r="O320" s="87" t="str">
        <f>IF(OR(J320="",N320=""),"",J320/N320)</f>
        <v/>
      </c>
      <c r="P320" s="67"/>
      <c r="Q320" s="91" t="str">
        <f>IF(OR(P320="",J320=""),"",P320/J320)</f>
        <v/>
      </c>
      <c r="R320" s="110"/>
      <c r="S320" s="279"/>
      <c r="T320" s="279"/>
      <c r="U320" s="280"/>
      <c r="V320" s="99"/>
      <c r="W320" s="145"/>
      <c r="X320" s="145"/>
      <c r="Y320" s="150" t="s">
        <v>51</v>
      </c>
      <c r="Z320" s="107">
        <v>0.17</v>
      </c>
      <c r="AA320" s="108"/>
      <c r="AB320" s="108"/>
      <c r="AC320" s="108"/>
      <c r="AD320" s="108"/>
      <c r="AE320" s="109"/>
    </row>
    <row r="321" spans="1:31" ht="17.25" thickBot="1" x14ac:dyDescent="0.35">
      <c r="A321" s="138">
        <v>42821</v>
      </c>
      <c r="B321" s="66"/>
      <c r="C321" s="73" t="str">
        <f>IF(OR(U319="",B320=""),"",Z321*U319)</f>
        <v/>
      </c>
      <c r="D321" s="73" t="str">
        <f>IF(OR(C321="",B321&lt;&gt;"",B322&lt;&gt;""),"",AA321*(U319-B327))</f>
        <v/>
      </c>
      <c r="E321" s="76" t="str">
        <f t="shared" ref="E321:E325" si="360">IF(OR(B321="",C321=""),"",B321/C321)</f>
        <v/>
      </c>
      <c r="F321" s="75" t="str">
        <f t="shared" ref="F321:F325" si="361">IF(OR(B321="",C321=""),"",B321-C321)</f>
        <v/>
      </c>
      <c r="G321" s="207"/>
      <c r="H321" s="76" t="str">
        <f t="shared" si="357"/>
        <v/>
      </c>
      <c r="I321" s="75" t="str">
        <f t="shared" si="358"/>
        <v/>
      </c>
      <c r="J321" s="67"/>
      <c r="K321" s="75" t="str">
        <f t="shared" si="359"/>
        <v/>
      </c>
      <c r="L321" s="67"/>
      <c r="M321" s="84" t="str">
        <f t="shared" ref="M321:M327" si="362">IF(OR(L321="",J321=""),"",L321/J321)</f>
        <v/>
      </c>
      <c r="N321" s="67"/>
      <c r="O321" s="88" t="str">
        <f t="shared" ref="O321:O326" si="363">IF(OR(J321="",N321=""),"",J321/N321)</f>
        <v/>
      </c>
      <c r="P321" s="67"/>
      <c r="Q321" s="92" t="str">
        <f t="shared" ref="Q321:Q322" si="364">IF(OR(P321="",J321=""),"",P321/J321)</f>
        <v/>
      </c>
      <c r="R321" s="110"/>
      <c r="S321" s="267" t="s">
        <v>9</v>
      </c>
      <c r="T321" s="267"/>
      <c r="U321" s="268"/>
      <c r="V321" s="99"/>
      <c r="W321" s="145"/>
      <c r="X321" s="145"/>
      <c r="Y321" s="150" t="s">
        <v>52</v>
      </c>
      <c r="Z321" s="111">
        <v>0.1</v>
      </c>
      <c r="AA321" s="112">
        <f t="shared" ref="AA321:AA326" si="365">Z321/$AA$31</f>
        <v>0.12048192771084337</v>
      </c>
      <c r="AB321" s="113"/>
      <c r="AC321" s="113"/>
      <c r="AD321" s="113"/>
      <c r="AE321" s="114"/>
    </row>
    <row r="322" spans="1:31" ht="17.25" thickBot="1" x14ac:dyDescent="0.35">
      <c r="A322" s="138">
        <v>42822</v>
      </c>
      <c r="B322" s="66"/>
      <c r="C322" s="73" t="str">
        <f>IF(OR(U319="",B321=""),"",Z322*U319)</f>
        <v/>
      </c>
      <c r="D322" s="73" t="str">
        <f>IF(OR(C322="",B322&lt;&gt;"",B323&lt;&gt;""),"",AB322*(U319-B327))</f>
        <v/>
      </c>
      <c r="E322" s="76" t="str">
        <f t="shared" si="360"/>
        <v/>
      </c>
      <c r="F322" s="75" t="str">
        <f t="shared" si="361"/>
        <v/>
      </c>
      <c r="G322" s="207"/>
      <c r="H322" s="76" t="str">
        <f t="shared" si="357"/>
        <v/>
      </c>
      <c r="I322" s="75" t="str">
        <f t="shared" si="358"/>
        <v/>
      </c>
      <c r="J322" s="67"/>
      <c r="K322" s="75" t="str">
        <f t="shared" si="359"/>
        <v/>
      </c>
      <c r="L322" s="67"/>
      <c r="M322" s="84" t="str">
        <f t="shared" si="362"/>
        <v/>
      </c>
      <c r="N322" s="67"/>
      <c r="O322" s="88" t="str">
        <f t="shared" si="363"/>
        <v/>
      </c>
      <c r="P322" s="67"/>
      <c r="Q322" s="92" t="str">
        <f t="shared" si="364"/>
        <v/>
      </c>
      <c r="R322" s="110"/>
      <c r="S322" s="276" t="s">
        <v>1</v>
      </c>
      <c r="T322" s="272"/>
      <c r="U322" s="68"/>
      <c r="V322" s="99"/>
      <c r="W322" s="145"/>
      <c r="X322" s="145"/>
      <c r="Y322" s="151" t="s">
        <v>53</v>
      </c>
      <c r="Z322" s="111">
        <v>0.1</v>
      </c>
      <c r="AA322" s="112">
        <f t="shared" si="365"/>
        <v>0.12048192771084337</v>
      </c>
      <c r="AB322" s="112">
        <f>AA322/$AB$31</f>
        <v>0.13698630136986303</v>
      </c>
      <c r="AC322" s="113"/>
      <c r="AD322" s="113"/>
      <c r="AE322" s="114"/>
    </row>
    <row r="323" spans="1:31" ht="17.25" thickBot="1" x14ac:dyDescent="0.35">
      <c r="A323" s="139">
        <v>42823</v>
      </c>
      <c r="B323" s="66"/>
      <c r="C323" s="73" t="str">
        <f>IF(OR(U319="",B322=""),"",Z323*U319)</f>
        <v/>
      </c>
      <c r="D323" s="73" t="str">
        <f>IF(OR(C323="",B323&lt;&gt;"",B324&lt;&gt;""),"",AC323*(U319-B327))</f>
        <v/>
      </c>
      <c r="E323" s="76" t="str">
        <f t="shared" si="360"/>
        <v/>
      </c>
      <c r="F323" s="75" t="str">
        <f t="shared" si="361"/>
        <v/>
      </c>
      <c r="G323" s="207"/>
      <c r="H323" s="76" t="str">
        <f t="shared" si="357"/>
        <v/>
      </c>
      <c r="I323" s="75" t="str">
        <f t="shared" si="358"/>
        <v/>
      </c>
      <c r="J323" s="67"/>
      <c r="K323" s="75" t="str">
        <f t="shared" si="359"/>
        <v/>
      </c>
      <c r="L323" s="67"/>
      <c r="M323" s="84" t="str">
        <f t="shared" si="362"/>
        <v/>
      </c>
      <c r="N323" s="67"/>
      <c r="O323" s="88" t="str">
        <f t="shared" si="363"/>
        <v/>
      </c>
      <c r="P323" s="67"/>
      <c r="Q323" s="92" t="str">
        <f>IF(OR(P323="",J323=""),"",P323/J323)</f>
        <v/>
      </c>
      <c r="R323" s="110"/>
      <c r="S323" s="276" t="s">
        <v>10</v>
      </c>
      <c r="T323" s="272"/>
      <c r="U323" s="68"/>
      <c r="V323" s="99"/>
      <c r="W323" s="145"/>
      <c r="X323" s="145"/>
      <c r="Y323" s="152" t="s">
        <v>54</v>
      </c>
      <c r="Z323" s="111">
        <v>0.1</v>
      </c>
      <c r="AA323" s="112">
        <f t="shared" si="365"/>
        <v>0.12048192771084337</v>
      </c>
      <c r="AB323" s="112">
        <f>AA323/$AB$31</f>
        <v>0.13698630136986303</v>
      </c>
      <c r="AC323" s="112">
        <f>AB323/$AC$31</f>
        <v>0.15873015873015875</v>
      </c>
      <c r="AD323" s="113"/>
      <c r="AE323" s="114"/>
    </row>
    <row r="324" spans="1:31" ht="17.25" thickBot="1" x14ac:dyDescent="0.35">
      <c r="A324" s="140">
        <v>42824</v>
      </c>
      <c r="B324" s="66"/>
      <c r="C324" s="73" t="str">
        <f>IF(OR(U319="",B323=""),"",Z324*U319)</f>
        <v/>
      </c>
      <c r="D324" s="73" t="str">
        <f>IF(OR(C324="",B324&lt;&gt;"",B325&lt;&gt;""),"",AD324*(U319-B327))</f>
        <v/>
      </c>
      <c r="E324" s="76" t="str">
        <f t="shared" si="360"/>
        <v/>
      </c>
      <c r="F324" s="75" t="str">
        <f t="shared" si="361"/>
        <v/>
      </c>
      <c r="G324" s="207"/>
      <c r="H324" s="76" t="str">
        <f t="shared" si="357"/>
        <v/>
      </c>
      <c r="I324" s="75" t="str">
        <f t="shared" si="358"/>
        <v/>
      </c>
      <c r="J324" s="67"/>
      <c r="K324" s="75" t="str">
        <f t="shared" si="359"/>
        <v/>
      </c>
      <c r="L324" s="67"/>
      <c r="M324" s="84" t="str">
        <f t="shared" si="362"/>
        <v/>
      </c>
      <c r="N324" s="67"/>
      <c r="O324" s="88" t="str">
        <f t="shared" si="363"/>
        <v/>
      </c>
      <c r="P324" s="67"/>
      <c r="Q324" s="92" t="str">
        <f>IF(OR(P324="",J324=""),"",P324/J324)</f>
        <v/>
      </c>
      <c r="R324" s="110"/>
      <c r="S324" s="277" t="s">
        <v>11</v>
      </c>
      <c r="T324" s="278"/>
      <c r="U324" s="115" t="str">
        <f>IF(OR(U322="",U323=""),"",U323-U322)</f>
        <v/>
      </c>
      <c r="V324" s="99"/>
      <c r="W324" s="145"/>
      <c r="X324" s="145"/>
      <c r="Y324" s="150" t="s">
        <v>55</v>
      </c>
      <c r="Z324" s="111">
        <v>0.17</v>
      </c>
      <c r="AA324" s="112">
        <f t="shared" si="365"/>
        <v>0.20481927710843373</v>
      </c>
      <c r="AB324" s="112">
        <f>AA324/$AB$31</f>
        <v>0.23287671232876714</v>
      </c>
      <c r="AC324" s="112">
        <f>AB324/$AC$31</f>
        <v>0.26984126984126988</v>
      </c>
      <c r="AD324" s="112">
        <f>AC324/$AD$31</f>
        <v>0.32075471698113212</v>
      </c>
      <c r="AE324" s="114"/>
    </row>
    <row r="325" spans="1:31" ht="17.25" thickBot="1" x14ac:dyDescent="0.35">
      <c r="A325" s="140">
        <v>42825</v>
      </c>
      <c r="B325" s="66"/>
      <c r="C325" s="73" t="str">
        <f>IF(OR(U319="",B324=""),"",Z325*U319)</f>
        <v/>
      </c>
      <c r="D325" s="73" t="str">
        <f>IF(OR(C325="",B325&lt;&gt;"",B326&lt;&gt;""),"",AE325*(U319-B327))</f>
        <v/>
      </c>
      <c r="E325" s="76" t="str">
        <f t="shared" si="360"/>
        <v/>
      </c>
      <c r="F325" s="75" t="str">
        <f t="shared" si="361"/>
        <v/>
      </c>
      <c r="G325" s="207"/>
      <c r="H325" s="76" t="str">
        <f t="shared" si="357"/>
        <v/>
      </c>
      <c r="I325" s="75" t="str">
        <f t="shared" si="358"/>
        <v/>
      </c>
      <c r="J325" s="67"/>
      <c r="K325" s="75" t="str">
        <f t="shared" si="359"/>
        <v/>
      </c>
      <c r="L325" s="67"/>
      <c r="M325" s="84" t="str">
        <f t="shared" si="362"/>
        <v/>
      </c>
      <c r="N325" s="67"/>
      <c r="O325" s="88" t="str">
        <f t="shared" si="363"/>
        <v/>
      </c>
      <c r="P325" s="67"/>
      <c r="Q325" s="92" t="str">
        <f t="shared" ref="Q325:Q326" si="366">IF(OR(P325="",J325=""),"",P325/J325)</f>
        <v/>
      </c>
      <c r="R325" s="110"/>
      <c r="S325" s="276" t="s">
        <v>12</v>
      </c>
      <c r="T325" s="272"/>
      <c r="U325" s="116" t="str">
        <f>IF(OR(U322="",U319=""),"",U322/U319)</f>
        <v/>
      </c>
      <c r="V325" s="99"/>
      <c r="W325" s="145"/>
      <c r="X325" s="145"/>
      <c r="Y325" s="151" t="s">
        <v>56</v>
      </c>
      <c r="Z325" s="111">
        <v>0.14000000000000001</v>
      </c>
      <c r="AA325" s="112">
        <f t="shared" si="365"/>
        <v>0.16867469879518071</v>
      </c>
      <c r="AB325" s="112">
        <f>AA325/$AB$31</f>
        <v>0.19178082191780821</v>
      </c>
      <c r="AC325" s="112">
        <f>AB325/$AC$31</f>
        <v>0.22222222222222221</v>
      </c>
      <c r="AD325" s="112">
        <f>AC325/$AD$31</f>
        <v>0.26415094339622641</v>
      </c>
      <c r="AE325" s="117">
        <f>AD325/$AE$31</f>
        <v>0.3888888888888889</v>
      </c>
    </row>
    <row r="326" spans="1:31" ht="17.25" thickBot="1" x14ac:dyDescent="0.35">
      <c r="A326" s="140">
        <v>42826</v>
      </c>
      <c r="B326" s="66"/>
      <c r="C326" s="73" t="str">
        <f>IF(OR(U319="",B325=""),"",Z326*U319)</f>
        <v/>
      </c>
      <c r="D326" s="214" t="str">
        <f>IF(OR(B325="",C326="",B326&lt;&gt;""),"",C326+(C327-B327))</f>
        <v/>
      </c>
      <c r="E326" s="78" t="str">
        <f>IF(OR(B326="",C326=""),"",B326/C326)</f>
        <v/>
      </c>
      <c r="F326" s="77" t="str">
        <f>IF(OR(B326="",C326=""),"",B326-C326)</f>
        <v/>
      </c>
      <c r="G326" s="207"/>
      <c r="H326" s="78" t="str">
        <f t="shared" si="357"/>
        <v/>
      </c>
      <c r="I326" s="77" t="str">
        <f>IF(OR(G326="",B326=""),"",B326-G326)</f>
        <v/>
      </c>
      <c r="J326" s="67"/>
      <c r="K326" s="77" t="str">
        <f t="shared" si="359"/>
        <v/>
      </c>
      <c r="L326" s="67"/>
      <c r="M326" s="85" t="str">
        <f t="shared" si="362"/>
        <v/>
      </c>
      <c r="N326" s="67"/>
      <c r="O326" s="89" t="str">
        <f t="shared" si="363"/>
        <v/>
      </c>
      <c r="P326" s="67"/>
      <c r="Q326" s="93" t="str">
        <f t="shared" si="366"/>
        <v/>
      </c>
      <c r="R326" s="110"/>
      <c r="S326" s="275" t="s">
        <v>13</v>
      </c>
      <c r="T326" s="264"/>
      <c r="U326" s="213" t="str">
        <f>IF(OR(U323="",B327=""),"",U323/B327)</f>
        <v/>
      </c>
      <c r="V326" s="99"/>
      <c r="W326" s="145"/>
      <c r="X326" s="145"/>
      <c r="Y326" s="152" t="s">
        <v>57</v>
      </c>
      <c r="Z326" s="111">
        <v>0.22</v>
      </c>
      <c r="AA326" s="112">
        <f t="shared" si="365"/>
        <v>0.26506024096385539</v>
      </c>
      <c r="AB326" s="112">
        <f>AA326/$AB$31</f>
        <v>0.30136986301369861</v>
      </c>
      <c r="AC326" s="112">
        <f>AB326/$AC$31</f>
        <v>0.34920634920634919</v>
      </c>
      <c r="AD326" s="112">
        <f>AC326/$AD$31</f>
        <v>0.41509433962264147</v>
      </c>
      <c r="AE326" s="117">
        <f>AD326/$AE$31</f>
        <v>0.61111111111111105</v>
      </c>
    </row>
    <row r="327" spans="1:31" ht="17.25" thickBot="1" x14ac:dyDescent="0.35">
      <c r="A327" s="141" t="s">
        <v>49</v>
      </c>
      <c r="B327" s="119" t="str">
        <f>IF(B320="","",SUM(B320:B326))</f>
        <v/>
      </c>
      <c r="C327" s="216" t="str">
        <f>IF(C320="","",SUMIF(B320:B326,"&lt;&gt;"&amp;"",C320:C326))</f>
        <v/>
      </c>
      <c r="D327" s="208"/>
      <c r="E327" s="79" t="str">
        <f>IFERROR(SUM(B320:B326)/SUMIF(B320:B326,"&lt;&gt;"&amp;"",C320:C326),"")</f>
        <v/>
      </c>
      <c r="F327" s="80" t="str">
        <f>IF(OR(C327="",B327=""),"",B327-C327)</f>
        <v/>
      </c>
      <c r="G327" s="82" t="str">
        <f>IF(G320="","",SUM(G320:G326))</f>
        <v/>
      </c>
      <c r="H327" s="79" t="str">
        <f>IFERROR(SUM(B320:B326)/SUMIF(B320:B326,"&lt;&gt;"&amp;"",G320:G326),"")</f>
        <v/>
      </c>
      <c r="I327" s="82" t="str">
        <f>IF(OR(G327="",B327=""),"",B327-G327)</f>
        <v/>
      </c>
      <c r="J327" s="120" t="str">
        <f>IF(J320="","",SUM(J320:J326))</f>
        <v/>
      </c>
      <c r="K327" s="82" t="str">
        <f t="shared" si="359"/>
        <v/>
      </c>
      <c r="L327" s="120" t="str">
        <f>IF(L320="","",SUM(L320:L326))</f>
        <v/>
      </c>
      <c r="M327" s="86" t="str">
        <f t="shared" si="362"/>
        <v/>
      </c>
      <c r="N327" s="120" t="str">
        <f>IF(N320="","",SUM(N320:N326))</f>
        <v/>
      </c>
      <c r="O327" s="90" t="str">
        <f>IF(OR(J327="",N327=""),"",J327/N327)</f>
        <v/>
      </c>
      <c r="P327" s="120" t="str">
        <f>IF(P320="","",SUM(P320:P326))</f>
        <v/>
      </c>
      <c r="Q327" s="211" t="str">
        <f>IF(OR(P327="",J327=""),"",P327/J327)</f>
        <v/>
      </c>
      <c r="R327" s="118"/>
      <c r="S327" s="263" t="s">
        <v>14</v>
      </c>
      <c r="T327" s="264"/>
      <c r="U327" s="69"/>
      <c r="V327" s="99"/>
      <c r="W327" s="145"/>
      <c r="X327" s="145"/>
      <c r="Y327" s="121"/>
      <c r="Z327" s="122">
        <f>SUM(Z320:Z326)</f>
        <v>1</v>
      </c>
      <c r="AA327" s="123">
        <f>SUM(Z321:Z326)</f>
        <v>0.83000000000000007</v>
      </c>
      <c r="AB327" s="123">
        <f>SUM(AA322:AA326)</f>
        <v>0.87951807228915657</v>
      </c>
      <c r="AC327" s="123">
        <f>SUM(AB323:AB326)</f>
        <v>0.86301369863013699</v>
      </c>
      <c r="AD327" s="123">
        <f>SUM(AC324:AC326)</f>
        <v>0.84126984126984128</v>
      </c>
      <c r="AE327" s="124">
        <f>SUM(AD325:AD326)</f>
        <v>0.67924528301886788</v>
      </c>
    </row>
    <row r="328" spans="1:31" ht="48" customHeight="1" thickBot="1" x14ac:dyDescent="0.3">
      <c r="A328" s="158" t="s">
        <v>99</v>
      </c>
      <c r="B328" s="144" t="s">
        <v>0</v>
      </c>
      <c r="C328" s="131" t="s">
        <v>1</v>
      </c>
      <c r="D328" s="133" t="s">
        <v>117</v>
      </c>
      <c r="E328" s="129" t="s">
        <v>62</v>
      </c>
      <c r="F328" s="131" t="s">
        <v>18</v>
      </c>
      <c r="G328" s="132" t="s">
        <v>16</v>
      </c>
      <c r="H328" s="129" t="s">
        <v>2</v>
      </c>
      <c r="I328" s="133" t="s">
        <v>15</v>
      </c>
      <c r="J328" s="134" t="s">
        <v>19</v>
      </c>
      <c r="K328" s="132" t="s">
        <v>3</v>
      </c>
      <c r="L328" s="135" t="s">
        <v>5</v>
      </c>
      <c r="M328" s="134" t="s">
        <v>4</v>
      </c>
      <c r="N328" s="134" t="s">
        <v>6</v>
      </c>
      <c r="O328" s="136" t="s">
        <v>7</v>
      </c>
      <c r="P328" s="137" t="s">
        <v>17</v>
      </c>
      <c r="Q328" s="209" t="s">
        <v>8</v>
      </c>
      <c r="R328" s="106"/>
      <c r="S328" s="265" t="s">
        <v>116</v>
      </c>
      <c r="T328" s="266"/>
      <c r="U328" s="215"/>
      <c r="V328" s="99"/>
      <c r="W328" s="145"/>
      <c r="X328" s="145"/>
      <c r="Y328" s="146" t="s">
        <v>58</v>
      </c>
      <c r="Z328" s="147" t="s">
        <v>51</v>
      </c>
      <c r="AA328" s="148" t="s">
        <v>52</v>
      </c>
      <c r="AB328" s="147" t="s">
        <v>53</v>
      </c>
      <c r="AC328" s="148" t="s">
        <v>54</v>
      </c>
      <c r="AD328" s="147" t="s">
        <v>55</v>
      </c>
      <c r="AE328" s="149" t="s">
        <v>56</v>
      </c>
    </row>
    <row r="329" spans="1:31" ht="17.25" thickBot="1" x14ac:dyDescent="0.35">
      <c r="A329" s="138">
        <v>42827</v>
      </c>
      <c r="B329" s="66"/>
      <c r="C329" s="73" t="str">
        <f>IF(U328="","",Z329*U328)</f>
        <v/>
      </c>
      <c r="D329" s="73"/>
      <c r="E329" s="74" t="str">
        <f>IF(OR(B329="",C329=""),"",B329/C329)</f>
        <v/>
      </c>
      <c r="F329" s="73" t="str">
        <f>IF(OR(B329="",C329=""),"",B329-C329)</f>
        <v/>
      </c>
      <c r="G329" s="207"/>
      <c r="H329" s="74" t="str">
        <f t="shared" ref="H329:H335" si="367">IF(OR(B329="",G329=""),"",B329/G329)</f>
        <v/>
      </c>
      <c r="I329" s="73" t="str">
        <f t="shared" ref="I329:I334" si="368">IF(OR(G329="",B329=""),"",B329-G329)</f>
        <v/>
      </c>
      <c r="J329" s="67"/>
      <c r="K329" s="73" t="str">
        <f t="shared" ref="K329:K336" si="369">IF(OR(B329="",J329=""),"",B329/J329)</f>
        <v/>
      </c>
      <c r="L329" s="67"/>
      <c r="M329" s="83" t="str">
        <f>IF(OR(L329="",J329=""),"",L329/J329)</f>
        <v/>
      </c>
      <c r="N329" s="67"/>
      <c r="O329" s="87" t="str">
        <f>IF(OR(J329="",N329=""),"",J329/N329)</f>
        <v/>
      </c>
      <c r="P329" s="67"/>
      <c r="Q329" s="91" t="str">
        <f>IF(OR(P329="",J329=""),"",P329/J329)</f>
        <v/>
      </c>
      <c r="R329" s="110"/>
      <c r="S329" s="279"/>
      <c r="T329" s="279"/>
      <c r="U329" s="280"/>
      <c r="V329" s="99"/>
      <c r="W329" s="145"/>
      <c r="X329" s="145"/>
      <c r="Y329" s="150" t="s">
        <v>51</v>
      </c>
      <c r="Z329" s="107">
        <v>0.17</v>
      </c>
      <c r="AA329" s="108"/>
      <c r="AB329" s="108"/>
      <c r="AC329" s="108"/>
      <c r="AD329" s="108"/>
      <c r="AE329" s="109"/>
    </row>
    <row r="330" spans="1:31" ht="17.25" thickBot="1" x14ac:dyDescent="0.35">
      <c r="A330" s="138">
        <v>42828</v>
      </c>
      <c r="B330" s="66"/>
      <c r="C330" s="73" t="str">
        <f>IF(OR(U328="",B329=""),"",Z330*U328)</f>
        <v/>
      </c>
      <c r="D330" s="73" t="str">
        <f>IF(OR(C330="",B330&lt;&gt;"",B331&lt;&gt;""),"",AA330*(U328-B336))</f>
        <v/>
      </c>
      <c r="E330" s="76" t="str">
        <f t="shared" ref="E330:E334" si="370">IF(OR(B330="",C330=""),"",B330/C330)</f>
        <v/>
      </c>
      <c r="F330" s="75" t="str">
        <f t="shared" ref="F330:F334" si="371">IF(OR(B330="",C330=""),"",B330-C330)</f>
        <v/>
      </c>
      <c r="G330" s="207"/>
      <c r="H330" s="76" t="str">
        <f t="shared" si="367"/>
        <v/>
      </c>
      <c r="I330" s="75" t="str">
        <f t="shared" si="368"/>
        <v/>
      </c>
      <c r="J330" s="67"/>
      <c r="K330" s="75" t="str">
        <f t="shared" si="369"/>
        <v/>
      </c>
      <c r="L330" s="67"/>
      <c r="M330" s="84" t="str">
        <f t="shared" ref="M330:M336" si="372">IF(OR(L330="",J330=""),"",L330/J330)</f>
        <v/>
      </c>
      <c r="N330" s="67"/>
      <c r="O330" s="88" t="str">
        <f t="shared" ref="O330:O335" si="373">IF(OR(J330="",N330=""),"",J330/N330)</f>
        <v/>
      </c>
      <c r="P330" s="67"/>
      <c r="Q330" s="92" t="str">
        <f t="shared" ref="Q330:Q331" si="374">IF(OR(P330="",J330=""),"",P330/J330)</f>
        <v/>
      </c>
      <c r="R330" s="110"/>
      <c r="S330" s="267" t="s">
        <v>9</v>
      </c>
      <c r="T330" s="267"/>
      <c r="U330" s="268"/>
      <c r="V330" s="99"/>
      <c r="W330" s="145"/>
      <c r="X330" s="145"/>
      <c r="Y330" s="150" t="s">
        <v>52</v>
      </c>
      <c r="Z330" s="111">
        <v>0.1</v>
      </c>
      <c r="AA330" s="112">
        <f t="shared" ref="AA330:AA335" si="375">Z330/$AA$31</f>
        <v>0.12048192771084337</v>
      </c>
      <c r="AB330" s="113"/>
      <c r="AC330" s="113"/>
      <c r="AD330" s="113"/>
      <c r="AE330" s="114"/>
    </row>
    <row r="331" spans="1:31" ht="17.25" thickBot="1" x14ac:dyDescent="0.35">
      <c r="A331" s="138">
        <v>42829</v>
      </c>
      <c r="B331" s="66"/>
      <c r="C331" s="73" t="str">
        <f>IF(OR(U328="",B330=""),"",Z331*U328)</f>
        <v/>
      </c>
      <c r="D331" s="73" t="str">
        <f>IF(OR(C331="",B331&lt;&gt;"",B332&lt;&gt;""),"",AB331*(U328-B336))</f>
        <v/>
      </c>
      <c r="E331" s="76" t="str">
        <f t="shared" si="370"/>
        <v/>
      </c>
      <c r="F331" s="75" t="str">
        <f t="shared" si="371"/>
        <v/>
      </c>
      <c r="G331" s="207"/>
      <c r="H331" s="76" t="str">
        <f t="shared" si="367"/>
        <v/>
      </c>
      <c r="I331" s="75" t="str">
        <f t="shared" si="368"/>
        <v/>
      </c>
      <c r="J331" s="67"/>
      <c r="K331" s="75" t="str">
        <f t="shared" si="369"/>
        <v/>
      </c>
      <c r="L331" s="67"/>
      <c r="M331" s="84" t="str">
        <f t="shared" si="372"/>
        <v/>
      </c>
      <c r="N331" s="67"/>
      <c r="O331" s="88" t="str">
        <f t="shared" si="373"/>
        <v/>
      </c>
      <c r="P331" s="67"/>
      <c r="Q331" s="92" t="str">
        <f t="shared" si="374"/>
        <v/>
      </c>
      <c r="R331" s="110"/>
      <c r="S331" s="276" t="s">
        <v>1</v>
      </c>
      <c r="T331" s="272"/>
      <c r="U331" s="68"/>
      <c r="V331" s="99"/>
      <c r="W331" s="145"/>
      <c r="X331" s="145"/>
      <c r="Y331" s="151" t="s">
        <v>53</v>
      </c>
      <c r="Z331" s="111">
        <v>0.2</v>
      </c>
      <c r="AA331" s="112">
        <f t="shared" si="375"/>
        <v>0.24096385542168675</v>
      </c>
      <c r="AB331" s="112">
        <f>AA331/$AB$31</f>
        <v>0.27397260273972607</v>
      </c>
      <c r="AC331" s="113"/>
      <c r="AD331" s="113"/>
      <c r="AE331" s="114"/>
    </row>
    <row r="332" spans="1:31" ht="17.25" thickBot="1" x14ac:dyDescent="0.35">
      <c r="A332" s="139">
        <v>42830</v>
      </c>
      <c r="B332" s="66"/>
      <c r="C332" s="73" t="str">
        <f>IF(OR(U328="",B331=""),"",Z332*U328)</f>
        <v/>
      </c>
      <c r="D332" s="73" t="str">
        <f>IF(OR(C332="",B332&lt;&gt;"",B333&lt;&gt;""),"",AC332*(U328-B336))</f>
        <v/>
      </c>
      <c r="E332" s="76" t="str">
        <f t="shared" si="370"/>
        <v/>
      </c>
      <c r="F332" s="75" t="str">
        <f t="shared" si="371"/>
        <v/>
      </c>
      <c r="G332" s="207"/>
      <c r="H332" s="76" t="str">
        <f t="shared" si="367"/>
        <v/>
      </c>
      <c r="I332" s="75" t="str">
        <f t="shared" si="368"/>
        <v/>
      </c>
      <c r="J332" s="67"/>
      <c r="K332" s="75" t="str">
        <f t="shared" si="369"/>
        <v/>
      </c>
      <c r="L332" s="67"/>
      <c r="M332" s="84" t="str">
        <f t="shared" si="372"/>
        <v/>
      </c>
      <c r="N332" s="67"/>
      <c r="O332" s="88" t="str">
        <f t="shared" si="373"/>
        <v/>
      </c>
      <c r="P332" s="67"/>
      <c r="Q332" s="92" t="str">
        <f>IF(OR(P332="",J332=""),"",P332/J332)</f>
        <v/>
      </c>
      <c r="R332" s="110"/>
      <c r="S332" s="276" t="s">
        <v>10</v>
      </c>
      <c r="T332" s="272"/>
      <c r="U332" s="68"/>
      <c r="V332" s="99"/>
      <c r="W332" s="145"/>
      <c r="X332" s="145"/>
      <c r="Y332" s="152" t="s">
        <v>54</v>
      </c>
      <c r="Z332" s="111">
        <v>0.1</v>
      </c>
      <c r="AA332" s="112">
        <f t="shared" si="375"/>
        <v>0.12048192771084337</v>
      </c>
      <c r="AB332" s="112">
        <f>AA332/$AB$31</f>
        <v>0.13698630136986303</v>
      </c>
      <c r="AC332" s="112">
        <f>AB332/$AC$31</f>
        <v>0.15873015873015875</v>
      </c>
      <c r="AD332" s="113"/>
      <c r="AE332" s="114"/>
    </row>
    <row r="333" spans="1:31" ht="17.25" thickBot="1" x14ac:dyDescent="0.35">
      <c r="A333" s="140">
        <v>42831</v>
      </c>
      <c r="B333" s="66"/>
      <c r="C333" s="73" t="str">
        <f>IF(OR(U328="",B332=""),"",Z333*U328)</f>
        <v/>
      </c>
      <c r="D333" s="73" t="str">
        <f>IF(OR(C333="",B333&lt;&gt;"",B334&lt;&gt;""),"",AD333*(U328-B336))</f>
        <v/>
      </c>
      <c r="E333" s="76" t="str">
        <f t="shared" si="370"/>
        <v/>
      </c>
      <c r="F333" s="75" t="str">
        <f t="shared" si="371"/>
        <v/>
      </c>
      <c r="G333" s="207"/>
      <c r="H333" s="76" t="str">
        <f t="shared" si="367"/>
        <v/>
      </c>
      <c r="I333" s="75" t="str">
        <f t="shared" si="368"/>
        <v/>
      </c>
      <c r="J333" s="67"/>
      <c r="K333" s="75" t="str">
        <f t="shared" si="369"/>
        <v/>
      </c>
      <c r="L333" s="67"/>
      <c r="M333" s="84" t="str">
        <f t="shared" si="372"/>
        <v/>
      </c>
      <c r="N333" s="67"/>
      <c r="O333" s="88" t="str">
        <f t="shared" si="373"/>
        <v/>
      </c>
      <c r="P333" s="67"/>
      <c r="Q333" s="92" t="str">
        <f>IF(OR(P333="",J333=""),"",P333/J333)</f>
        <v/>
      </c>
      <c r="R333" s="110"/>
      <c r="S333" s="277" t="s">
        <v>11</v>
      </c>
      <c r="T333" s="278"/>
      <c r="U333" s="115" t="str">
        <f>IF(OR(U331="",U332=""),"",U332-U331)</f>
        <v/>
      </c>
      <c r="V333" s="99"/>
      <c r="W333" s="145"/>
      <c r="X333" s="145"/>
      <c r="Y333" s="150" t="s">
        <v>55</v>
      </c>
      <c r="Z333" s="111">
        <v>0.17</v>
      </c>
      <c r="AA333" s="112">
        <f t="shared" si="375"/>
        <v>0.20481927710843373</v>
      </c>
      <c r="AB333" s="112">
        <f>AA333/$AB$31</f>
        <v>0.23287671232876714</v>
      </c>
      <c r="AC333" s="112">
        <f>AB333/$AC$31</f>
        <v>0.26984126984126988</v>
      </c>
      <c r="AD333" s="112">
        <f>AC333/$AD$31</f>
        <v>0.32075471698113212</v>
      </c>
      <c r="AE333" s="114"/>
    </row>
    <row r="334" spans="1:31" ht="17.25" thickBot="1" x14ac:dyDescent="0.35">
      <c r="A334" s="140">
        <v>42832</v>
      </c>
      <c r="B334" s="66"/>
      <c r="C334" s="73" t="str">
        <f>IF(OR(U328="",B333=""),"",Z334*U328)</f>
        <v/>
      </c>
      <c r="D334" s="73" t="str">
        <f>IF(OR(C334="",B334&lt;&gt;"",B335&lt;&gt;""),"",AE334*(U328-B336))</f>
        <v/>
      </c>
      <c r="E334" s="76" t="str">
        <f t="shared" si="370"/>
        <v/>
      </c>
      <c r="F334" s="75" t="str">
        <f t="shared" si="371"/>
        <v/>
      </c>
      <c r="G334" s="207"/>
      <c r="H334" s="76" t="str">
        <f t="shared" si="367"/>
        <v/>
      </c>
      <c r="I334" s="75" t="str">
        <f t="shared" si="368"/>
        <v/>
      </c>
      <c r="J334" s="67"/>
      <c r="K334" s="75" t="str">
        <f t="shared" si="369"/>
        <v/>
      </c>
      <c r="L334" s="67"/>
      <c r="M334" s="84" t="str">
        <f t="shared" si="372"/>
        <v/>
      </c>
      <c r="N334" s="67"/>
      <c r="O334" s="88" t="str">
        <f t="shared" si="373"/>
        <v/>
      </c>
      <c r="P334" s="67"/>
      <c r="Q334" s="92" t="str">
        <f t="shared" ref="Q334:Q335" si="376">IF(OR(P334="",J334=""),"",P334/J334)</f>
        <v/>
      </c>
      <c r="R334" s="110"/>
      <c r="S334" s="276" t="s">
        <v>12</v>
      </c>
      <c r="T334" s="272"/>
      <c r="U334" s="116" t="str">
        <f>IF(OR(U331="",U328=""),"",U331/U328)</f>
        <v/>
      </c>
      <c r="V334" s="99"/>
      <c r="W334" s="145"/>
      <c r="X334" s="145"/>
      <c r="Y334" s="151" t="s">
        <v>56</v>
      </c>
      <c r="Z334" s="111">
        <v>0.14000000000000001</v>
      </c>
      <c r="AA334" s="112">
        <f t="shared" si="375"/>
        <v>0.16867469879518071</v>
      </c>
      <c r="AB334" s="112">
        <f>AA334/$AB$31</f>
        <v>0.19178082191780821</v>
      </c>
      <c r="AC334" s="112">
        <f>AB334/$AC$31</f>
        <v>0.22222222222222221</v>
      </c>
      <c r="AD334" s="112">
        <f>AC334/$AD$31</f>
        <v>0.26415094339622641</v>
      </c>
      <c r="AE334" s="117">
        <f>AD334/$AE$31</f>
        <v>0.3888888888888889</v>
      </c>
    </row>
    <row r="335" spans="1:31" ht="17.25" thickBot="1" x14ac:dyDescent="0.35">
      <c r="A335" s="140">
        <v>42833</v>
      </c>
      <c r="B335" s="66"/>
      <c r="C335" s="73" t="str">
        <f>IF(OR(U328="",B334=""),"",Z335*U328)</f>
        <v/>
      </c>
      <c r="D335" s="214" t="str">
        <f>IF(OR(B334="",C335="",B335&lt;&gt;""),"",C335+(C336-B336))</f>
        <v/>
      </c>
      <c r="E335" s="78" t="str">
        <f>IF(OR(B335="",C335=""),"",B335/C335)</f>
        <v/>
      </c>
      <c r="F335" s="77" t="str">
        <f>IF(OR(B335="",C335=""),"",B335-C335)</f>
        <v/>
      </c>
      <c r="G335" s="207"/>
      <c r="H335" s="78" t="str">
        <f t="shared" si="367"/>
        <v/>
      </c>
      <c r="I335" s="77" t="str">
        <f>IF(OR(G335="",B335=""),"",B335-G335)</f>
        <v/>
      </c>
      <c r="J335" s="67"/>
      <c r="K335" s="77" t="str">
        <f t="shared" si="369"/>
        <v/>
      </c>
      <c r="L335" s="67"/>
      <c r="M335" s="85" t="str">
        <f t="shared" si="372"/>
        <v/>
      </c>
      <c r="N335" s="67"/>
      <c r="O335" s="89" t="str">
        <f t="shared" si="373"/>
        <v/>
      </c>
      <c r="P335" s="67"/>
      <c r="Q335" s="93" t="str">
        <f t="shared" si="376"/>
        <v/>
      </c>
      <c r="R335" s="110"/>
      <c r="S335" s="275" t="s">
        <v>13</v>
      </c>
      <c r="T335" s="264"/>
      <c r="U335" s="213" t="str">
        <f>IF(OR(U332="",B336=""),"",U332/B336)</f>
        <v/>
      </c>
      <c r="V335" s="99"/>
      <c r="W335" s="145"/>
      <c r="X335" s="145"/>
      <c r="Y335" s="152" t="s">
        <v>57</v>
      </c>
      <c r="Z335" s="111">
        <v>0.22</v>
      </c>
      <c r="AA335" s="112">
        <f t="shared" si="375"/>
        <v>0.26506024096385539</v>
      </c>
      <c r="AB335" s="112">
        <f>AA335/$AB$31</f>
        <v>0.30136986301369861</v>
      </c>
      <c r="AC335" s="112">
        <f>AB335/$AC$31</f>
        <v>0.34920634920634919</v>
      </c>
      <c r="AD335" s="112">
        <f>AC335/$AD$31</f>
        <v>0.41509433962264147</v>
      </c>
      <c r="AE335" s="117">
        <f>AD335/$AE$31</f>
        <v>0.61111111111111105</v>
      </c>
    </row>
    <row r="336" spans="1:31" ht="17.25" thickBot="1" x14ac:dyDescent="0.35">
      <c r="A336" s="141" t="s">
        <v>20</v>
      </c>
      <c r="B336" s="119" t="str">
        <f>IF(B329="","",SUM(B329:B335))</f>
        <v/>
      </c>
      <c r="C336" s="216" t="str">
        <f>IF(C329="","",SUMIF(B329:B335,"&lt;&gt;"&amp;"",C329:C335))</f>
        <v/>
      </c>
      <c r="D336" s="208"/>
      <c r="E336" s="79" t="str">
        <f>IFERROR(SUM(B329:B335)/SUMIF(B329:B335,"&lt;&gt;"&amp;"",C329:C335),"")</f>
        <v/>
      </c>
      <c r="F336" s="80" t="str">
        <f>IF(OR(C336="",B336=""),"",B336-C336)</f>
        <v/>
      </c>
      <c r="G336" s="82" t="str">
        <f>IF(G329="","",SUM(G329:G335))</f>
        <v/>
      </c>
      <c r="H336" s="79" t="str">
        <f>IFERROR(SUM(B329:B335)/SUMIF(B329:B335,"&lt;&gt;"&amp;"",G329:G335),"")</f>
        <v/>
      </c>
      <c r="I336" s="82" t="str">
        <f>IF(OR(G336="",B336=""),"",B336-G336)</f>
        <v/>
      </c>
      <c r="J336" s="120" t="str">
        <f>IF(J329="","",SUM(J329:J335))</f>
        <v/>
      </c>
      <c r="K336" s="82" t="str">
        <f t="shared" si="369"/>
        <v/>
      </c>
      <c r="L336" s="120" t="str">
        <f>IF(L329="","",SUM(L329:L335))</f>
        <v/>
      </c>
      <c r="M336" s="86" t="str">
        <f t="shared" si="372"/>
        <v/>
      </c>
      <c r="N336" s="120" t="str">
        <f>IF(N329="","",SUM(N329:N335))</f>
        <v/>
      </c>
      <c r="O336" s="90" t="str">
        <f>IF(OR(J336="",N336=""),"",J336/N336)</f>
        <v/>
      </c>
      <c r="P336" s="120" t="str">
        <f>IF(P329="","",SUM(P329:P335))</f>
        <v/>
      </c>
      <c r="Q336" s="211" t="str">
        <f>IF(OR(P336="",J336=""),"",P336/J336)</f>
        <v/>
      </c>
      <c r="R336" s="118"/>
      <c r="S336" s="263" t="s">
        <v>14</v>
      </c>
      <c r="T336" s="264"/>
      <c r="U336" s="69"/>
      <c r="V336" s="99"/>
      <c r="W336" s="145"/>
      <c r="X336" s="145"/>
      <c r="Y336" s="121"/>
      <c r="Z336" s="122">
        <f>SUM(Z329:Z335)</f>
        <v>1.1000000000000001</v>
      </c>
      <c r="AA336" s="123">
        <f>SUM(Z330:Z335)</f>
        <v>0.93</v>
      </c>
      <c r="AB336" s="123">
        <f>SUM(AA331:AA335)</f>
        <v>0.99999999999999989</v>
      </c>
      <c r="AC336" s="123">
        <f>SUM(AB332:AB335)</f>
        <v>0.86301369863013699</v>
      </c>
      <c r="AD336" s="123">
        <f>SUM(AC333:AC335)</f>
        <v>0.84126984126984128</v>
      </c>
      <c r="AE336" s="124">
        <f>SUM(AD334:AD335)</f>
        <v>0.67924528301886788</v>
      </c>
    </row>
    <row r="337" spans="1:31" ht="48" customHeight="1" thickBot="1" x14ac:dyDescent="0.3">
      <c r="A337" s="130" t="s">
        <v>100</v>
      </c>
      <c r="B337" s="131" t="s">
        <v>0</v>
      </c>
      <c r="C337" s="131" t="s">
        <v>1</v>
      </c>
      <c r="D337" s="133" t="s">
        <v>117</v>
      </c>
      <c r="E337" s="129" t="s">
        <v>62</v>
      </c>
      <c r="F337" s="131" t="s">
        <v>18</v>
      </c>
      <c r="G337" s="132" t="s">
        <v>16</v>
      </c>
      <c r="H337" s="129" t="s">
        <v>2</v>
      </c>
      <c r="I337" s="133" t="s">
        <v>15</v>
      </c>
      <c r="J337" s="134" t="s">
        <v>19</v>
      </c>
      <c r="K337" s="132" t="s">
        <v>3</v>
      </c>
      <c r="L337" s="135" t="s">
        <v>5</v>
      </c>
      <c r="M337" s="134" t="s">
        <v>4</v>
      </c>
      <c r="N337" s="134" t="s">
        <v>6</v>
      </c>
      <c r="O337" s="136" t="s">
        <v>7</v>
      </c>
      <c r="P337" s="137" t="s">
        <v>17</v>
      </c>
      <c r="Q337" s="209" t="s">
        <v>8</v>
      </c>
      <c r="R337" s="106"/>
      <c r="S337" s="265" t="s">
        <v>116</v>
      </c>
      <c r="T337" s="266"/>
      <c r="U337" s="215"/>
      <c r="V337" s="99"/>
      <c r="W337" s="145"/>
      <c r="X337" s="145"/>
      <c r="Y337" s="146" t="s">
        <v>58</v>
      </c>
      <c r="Z337" s="147" t="s">
        <v>51</v>
      </c>
      <c r="AA337" s="148" t="s">
        <v>52</v>
      </c>
      <c r="AB337" s="147" t="s">
        <v>53</v>
      </c>
      <c r="AC337" s="148" t="s">
        <v>54</v>
      </c>
      <c r="AD337" s="147" t="s">
        <v>55</v>
      </c>
      <c r="AE337" s="149" t="s">
        <v>56</v>
      </c>
    </row>
    <row r="338" spans="1:31" ht="17.25" thickBot="1" x14ac:dyDescent="0.35">
      <c r="A338" s="138">
        <v>42834</v>
      </c>
      <c r="B338" s="66"/>
      <c r="C338" s="73" t="str">
        <f>IF(U337="","",Z338*U337)</f>
        <v/>
      </c>
      <c r="D338" s="73"/>
      <c r="E338" s="74" t="str">
        <f>IF(OR(B338="",C338=""),"",B338/C338)</f>
        <v/>
      </c>
      <c r="F338" s="73" t="str">
        <f>IF(OR(B338="",C338=""),"",B338-C338)</f>
        <v/>
      </c>
      <c r="G338" s="207"/>
      <c r="H338" s="74" t="str">
        <f t="shared" ref="H338:H344" si="377">IF(OR(B338="",G338=""),"",B338/G338)</f>
        <v/>
      </c>
      <c r="I338" s="73" t="str">
        <f t="shared" ref="I338:I343" si="378">IF(OR(G338="",B338=""),"",B338-G338)</f>
        <v/>
      </c>
      <c r="J338" s="67"/>
      <c r="K338" s="73" t="str">
        <f t="shared" ref="K338:K345" si="379">IF(OR(B338="",J338=""),"",B338/J338)</f>
        <v/>
      </c>
      <c r="L338" s="67"/>
      <c r="M338" s="83" t="str">
        <f>IF(OR(L338="",J338=""),"",L338/J338)</f>
        <v/>
      </c>
      <c r="N338" s="67"/>
      <c r="O338" s="87" t="str">
        <f>IF(OR(J338="",N338=""),"",J338/N338)</f>
        <v/>
      </c>
      <c r="P338" s="67"/>
      <c r="Q338" s="91" t="str">
        <f>IF(OR(P338="",J338=""),"",P338/J338)</f>
        <v/>
      </c>
      <c r="R338" s="110"/>
      <c r="S338" s="279"/>
      <c r="T338" s="279"/>
      <c r="U338" s="280"/>
      <c r="V338" s="99"/>
      <c r="W338" s="145"/>
      <c r="X338" s="145"/>
      <c r="Y338" s="150" t="s">
        <v>51</v>
      </c>
      <c r="Z338" s="107">
        <v>0.17</v>
      </c>
      <c r="AA338" s="108"/>
      <c r="AB338" s="108"/>
      <c r="AC338" s="108"/>
      <c r="AD338" s="108"/>
      <c r="AE338" s="109"/>
    </row>
    <row r="339" spans="1:31" ht="17.25" thickBot="1" x14ac:dyDescent="0.35">
      <c r="A339" s="138">
        <v>42835</v>
      </c>
      <c r="B339" s="66"/>
      <c r="C339" s="73" t="str">
        <f>IF(OR(U337="",B338=""),"",Z339*U337)</f>
        <v/>
      </c>
      <c r="D339" s="73" t="str">
        <f>IF(OR(C339="",B339&lt;&gt;"",B340&lt;&gt;""),"",AA339*(U337-B345))</f>
        <v/>
      </c>
      <c r="E339" s="76" t="str">
        <f t="shared" ref="E339:E343" si="380">IF(OR(B339="",C339=""),"",B339/C339)</f>
        <v/>
      </c>
      <c r="F339" s="75" t="str">
        <f t="shared" ref="F339:F343" si="381">IF(OR(B339="",C339=""),"",B339-C339)</f>
        <v/>
      </c>
      <c r="G339" s="207"/>
      <c r="H339" s="76" t="str">
        <f t="shared" si="377"/>
        <v/>
      </c>
      <c r="I339" s="75" t="str">
        <f t="shared" si="378"/>
        <v/>
      </c>
      <c r="J339" s="67"/>
      <c r="K339" s="75" t="str">
        <f t="shared" si="379"/>
        <v/>
      </c>
      <c r="L339" s="67"/>
      <c r="M339" s="84" t="str">
        <f t="shared" ref="M339:M345" si="382">IF(OR(L339="",J339=""),"",L339/J339)</f>
        <v/>
      </c>
      <c r="N339" s="67"/>
      <c r="O339" s="88" t="str">
        <f t="shared" ref="O339:O344" si="383">IF(OR(J339="",N339=""),"",J339/N339)</f>
        <v/>
      </c>
      <c r="P339" s="67"/>
      <c r="Q339" s="92" t="str">
        <f t="shared" ref="Q339:Q340" si="384">IF(OR(P339="",J339=""),"",P339/J339)</f>
        <v/>
      </c>
      <c r="R339" s="110"/>
      <c r="S339" s="267" t="s">
        <v>9</v>
      </c>
      <c r="T339" s="267"/>
      <c r="U339" s="268"/>
      <c r="V339" s="99"/>
      <c r="W339" s="145"/>
      <c r="X339" s="145"/>
      <c r="Y339" s="150" t="s">
        <v>52</v>
      </c>
      <c r="Z339" s="111">
        <v>0.1</v>
      </c>
      <c r="AA339" s="112">
        <f t="shared" ref="AA339:AA344" si="385">Z339/$AA$31</f>
        <v>0.12048192771084337</v>
      </c>
      <c r="AB339" s="113"/>
      <c r="AC339" s="113"/>
      <c r="AD339" s="113"/>
      <c r="AE339" s="114"/>
    </row>
    <row r="340" spans="1:31" ht="17.25" thickBot="1" x14ac:dyDescent="0.35">
      <c r="A340" s="138">
        <v>42836</v>
      </c>
      <c r="B340" s="66"/>
      <c r="C340" s="73" t="str">
        <f>IF(OR(U337="",B339=""),"",Z340*U337)</f>
        <v/>
      </c>
      <c r="D340" s="73" t="str">
        <f>IF(OR(C340="",B340&lt;&gt;"",B341&lt;&gt;""),"",AB340*(U337-B345))</f>
        <v/>
      </c>
      <c r="E340" s="76" t="str">
        <f t="shared" si="380"/>
        <v/>
      </c>
      <c r="F340" s="75" t="str">
        <f t="shared" si="381"/>
        <v/>
      </c>
      <c r="G340" s="207"/>
      <c r="H340" s="76" t="str">
        <f t="shared" si="377"/>
        <v/>
      </c>
      <c r="I340" s="75" t="str">
        <f t="shared" si="378"/>
        <v/>
      </c>
      <c r="J340" s="67"/>
      <c r="K340" s="75" t="str">
        <f t="shared" si="379"/>
        <v/>
      </c>
      <c r="L340" s="67"/>
      <c r="M340" s="84" t="str">
        <f t="shared" si="382"/>
        <v/>
      </c>
      <c r="N340" s="67"/>
      <c r="O340" s="88" t="str">
        <f t="shared" si="383"/>
        <v/>
      </c>
      <c r="P340" s="67"/>
      <c r="Q340" s="92" t="str">
        <f t="shared" si="384"/>
        <v/>
      </c>
      <c r="R340" s="110"/>
      <c r="S340" s="276" t="s">
        <v>1</v>
      </c>
      <c r="T340" s="272"/>
      <c r="U340" s="68"/>
      <c r="V340" s="99"/>
      <c r="W340" s="145"/>
      <c r="X340" s="145"/>
      <c r="Y340" s="151" t="s">
        <v>53</v>
      </c>
      <c r="Z340" s="111">
        <v>0.1</v>
      </c>
      <c r="AA340" s="112">
        <f t="shared" si="385"/>
        <v>0.12048192771084337</v>
      </c>
      <c r="AB340" s="112">
        <f>AA340/$AB$31</f>
        <v>0.13698630136986303</v>
      </c>
      <c r="AC340" s="113"/>
      <c r="AD340" s="113"/>
      <c r="AE340" s="114"/>
    </row>
    <row r="341" spans="1:31" ht="17.25" thickBot="1" x14ac:dyDescent="0.35">
      <c r="A341" s="139">
        <v>42837</v>
      </c>
      <c r="B341" s="66"/>
      <c r="C341" s="73" t="str">
        <f>IF(OR(U337="",B340=""),"",Z341*U337)</f>
        <v/>
      </c>
      <c r="D341" s="73" t="str">
        <f>IF(OR(C341="",B341&lt;&gt;"",B342&lt;&gt;""),"",AC341*(U337-B345))</f>
        <v/>
      </c>
      <c r="E341" s="76" t="str">
        <f t="shared" si="380"/>
        <v/>
      </c>
      <c r="F341" s="75" t="str">
        <f t="shared" si="381"/>
        <v/>
      </c>
      <c r="G341" s="207"/>
      <c r="H341" s="76" t="str">
        <f t="shared" si="377"/>
        <v/>
      </c>
      <c r="I341" s="75" t="str">
        <f t="shared" si="378"/>
        <v/>
      </c>
      <c r="J341" s="67"/>
      <c r="K341" s="75" t="str">
        <f t="shared" si="379"/>
        <v/>
      </c>
      <c r="L341" s="67"/>
      <c r="M341" s="84" t="str">
        <f t="shared" si="382"/>
        <v/>
      </c>
      <c r="N341" s="67"/>
      <c r="O341" s="88" t="str">
        <f t="shared" si="383"/>
        <v/>
      </c>
      <c r="P341" s="67"/>
      <c r="Q341" s="92" t="str">
        <f>IF(OR(P341="",J341=""),"",P341/J341)</f>
        <v/>
      </c>
      <c r="R341" s="110"/>
      <c r="S341" s="276" t="s">
        <v>10</v>
      </c>
      <c r="T341" s="272"/>
      <c r="U341" s="68"/>
      <c r="V341" s="99"/>
      <c r="W341" s="145"/>
      <c r="X341" s="145"/>
      <c r="Y341" s="152" t="s">
        <v>54</v>
      </c>
      <c r="Z341" s="111">
        <v>0.1</v>
      </c>
      <c r="AA341" s="112">
        <f t="shared" si="385"/>
        <v>0.12048192771084337</v>
      </c>
      <c r="AB341" s="112">
        <f>AA341/$AB$31</f>
        <v>0.13698630136986303</v>
      </c>
      <c r="AC341" s="112">
        <f>AB341/$AC$31</f>
        <v>0.15873015873015875</v>
      </c>
      <c r="AD341" s="113"/>
      <c r="AE341" s="114"/>
    </row>
    <row r="342" spans="1:31" ht="17.25" thickBot="1" x14ac:dyDescent="0.35">
      <c r="A342" s="140">
        <v>42838</v>
      </c>
      <c r="B342" s="66"/>
      <c r="C342" s="73" t="str">
        <f>IF(OR(U337="",B341=""),"",Z342*U337)</f>
        <v/>
      </c>
      <c r="D342" s="73" t="str">
        <f>IF(OR(C342="",B342&lt;&gt;"",B343&lt;&gt;""),"",AD342*(U337-B345))</f>
        <v/>
      </c>
      <c r="E342" s="76" t="str">
        <f t="shared" si="380"/>
        <v/>
      </c>
      <c r="F342" s="75" t="str">
        <f t="shared" si="381"/>
        <v/>
      </c>
      <c r="G342" s="207"/>
      <c r="H342" s="76" t="str">
        <f t="shared" si="377"/>
        <v/>
      </c>
      <c r="I342" s="75" t="str">
        <f t="shared" si="378"/>
        <v/>
      </c>
      <c r="J342" s="67"/>
      <c r="K342" s="75" t="str">
        <f t="shared" si="379"/>
        <v/>
      </c>
      <c r="L342" s="67"/>
      <c r="M342" s="84" t="str">
        <f t="shared" si="382"/>
        <v/>
      </c>
      <c r="N342" s="67"/>
      <c r="O342" s="88" t="str">
        <f t="shared" si="383"/>
        <v/>
      </c>
      <c r="P342" s="67"/>
      <c r="Q342" s="92" t="str">
        <f>IF(OR(P342="",J342=""),"",P342/J342)</f>
        <v/>
      </c>
      <c r="R342" s="110"/>
      <c r="S342" s="277" t="s">
        <v>11</v>
      </c>
      <c r="T342" s="278"/>
      <c r="U342" s="115" t="str">
        <f>IF(OR(U340="",U341=""),"",U341-U340)</f>
        <v/>
      </c>
      <c r="V342" s="99"/>
      <c r="W342" s="145"/>
      <c r="X342" s="145"/>
      <c r="Y342" s="150" t="s">
        <v>55</v>
      </c>
      <c r="Z342" s="111">
        <v>0.17</v>
      </c>
      <c r="AA342" s="112">
        <f t="shared" si="385"/>
        <v>0.20481927710843373</v>
      </c>
      <c r="AB342" s="112">
        <f>AA342/$AB$31</f>
        <v>0.23287671232876714</v>
      </c>
      <c r="AC342" s="112">
        <f>AB342/$AC$31</f>
        <v>0.26984126984126988</v>
      </c>
      <c r="AD342" s="112">
        <f>AC342/$AD$31</f>
        <v>0.32075471698113212</v>
      </c>
      <c r="AE342" s="114"/>
    </row>
    <row r="343" spans="1:31" ht="17.25" thickBot="1" x14ac:dyDescent="0.35">
      <c r="A343" s="140">
        <v>42839</v>
      </c>
      <c r="B343" s="66"/>
      <c r="C343" s="73" t="str">
        <f>IF(OR(U337="",B342=""),"",Z343*U337)</f>
        <v/>
      </c>
      <c r="D343" s="73" t="str">
        <f>IF(OR(C343="",B343&lt;&gt;"",B344&lt;&gt;""),"",AE343*(U337-B345))</f>
        <v/>
      </c>
      <c r="E343" s="76" t="str">
        <f t="shared" si="380"/>
        <v/>
      </c>
      <c r="F343" s="75" t="str">
        <f t="shared" si="381"/>
        <v/>
      </c>
      <c r="G343" s="207"/>
      <c r="H343" s="76" t="str">
        <f t="shared" si="377"/>
        <v/>
      </c>
      <c r="I343" s="75" t="str">
        <f t="shared" si="378"/>
        <v/>
      </c>
      <c r="J343" s="67"/>
      <c r="K343" s="75" t="str">
        <f t="shared" si="379"/>
        <v/>
      </c>
      <c r="L343" s="67"/>
      <c r="M343" s="84" t="str">
        <f t="shared" si="382"/>
        <v/>
      </c>
      <c r="N343" s="67"/>
      <c r="O343" s="88" t="str">
        <f t="shared" si="383"/>
        <v/>
      </c>
      <c r="P343" s="67"/>
      <c r="Q343" s="92" t="str">
        <f t="shared" ref="Q343:Q344" si="386">IF(OR(P343="",J343=""),"",P343/J343)</f>
        <v/>
      </c>
      <c r="R343" s="110"/>
      <c r="S343" s="276" t="s">
        <v>12</v>
      </c>
      <c r="T343" s="272"/>
      <c r="U343" s="116" t="str">
        <f>IF(OR(U340="",U337=""),"",U340/U337)</f>
        <v/>
      </c>
      <c r="V343" s="99"/>
      <c r="W343" s="145"/>
      <c r="X343" s="145"/>
      <c r="Y343" s="151" t="s">
        <v>56</v>
      </c>
      <c r="Z343" s="111">
        <v>0.14000000000000001</v>
      </c>
      <c r="AA343" s="112">
        <f t="shared" si="385"/>
        <v>0.16867469879518071</v>
      </c>
      <c r="AB343" s="112">
        <f>AA343/$AB$31</f>
        <v>0.19178082191780821</v>
      </c>
      <c r="AC343" s="112">
        <f>AB343/$AC$31</f>
        <v>0.22222222222222221</v>
      </c>
      <c r="AD343" s="112">
        <f>AC343/$AD$31</f>
        <v>0.26415094339622641</v>
      </c>
      <c r="AE343" s="117">
        <f>AD343/$AE$31</f>
        <v>0.3888888888888889</v>
      </c>
    </row>
    <row r="344" spans="1:31" ht="17.25" thickBot="1" x14ac:dyDescent="0.35">
      <c r="A344" s="140">
        <v>42840</v>
      </c>
      <c r="B344" s="66"/>
      <c r="C344" s="73" t="str">
        <f>IF(OR(U337="",B343=""),"",Z344*U337)</f>
        <v/>
      </c>
      <c r="D344" s="214" t="str">
        <f>IF(OR(B343="",C344="",B344&lt;&gt;""),"",C344+(C345-B345))</f>
        <v/>
      </c>
      <c r="E344" s="78" t="str">
        <f>IF(OR(B344="",C344=""),"",B344/C344)</f>
        <v/>
      </c>
      <c r="F344" s="77" t="str">
        <f>IF(OR(B344="",C344=""),"",B344-C344)</f>
        <v/>
      </c>
      <c r="G344" s="207"/>
      <c r="H344" s="78" t="str">
        <f t="shared" si="377"/>
        <v/>
      </c>
      <c r="I344" s="77" t="str">
        <f>IF(OR(G344="",B344=""),"",B344-G344)</f>
        <v/>
      </c>
      <c r="J344" s="67"/>
      <c r="K344" s="77" t="str">
        <f t="shared" si="379"/>
        <v/>
      </c>
      <c r="L344" s="67"/>
      <c r="M344" s="85" t="str">
        <f t="shared" si="382"/>
        <v/>
      </c>
      <c r="N344" s="67"/>
      <c r="O344" s="89" t="str">
        <f t="shared" si="383"/>
        <v/>
      </c>
      <c r="P344" s="67"/>
      <c r="Q344" s="93" t="str">
        <f t="shared" si="386"/>
        <v/>
      </c>
      <c r="R344" s="110"/>
      <c r="S344" s="275" t="s">
        <v>13</v>
      </c>
      <c r="T344" s="264"/>
      <c r="U344" s="213" t="str">
        <f>IF(OR(U341="",B345=""),"",U341/B345)</f>
        <v/>
      </c>
      <c r="V344" s="99"/>
      <c r="W344" s="145"/>
      <c r="X344" s="145"/>
      <c r="Y344" s="152" t="s">
        <v>57</v>
      </c>
      <c r="Z344" s="111">
        <v>0.22</v>
      </c>
      <c r="AA344" s="112">
        <f t="shared" si="385"/>
        <v>0.26506024096385539</v>
      </c>
      <c r="AB344" s="112">
        <f>AA344/$AB$31</f>
        <v>0.30136986301369861</v>
      </c>
      <c r="AC344" s="112">
        <f>AB344/$AC$31</f>
        <v>0.34920634920634919</v>
      </c>
      <c r="AD344" s="112">
        <f>AC344/$AD$31</f>
        <v>0.41509433962264147</v>
      </c>
      <c r="AE344" s="117">
        <f>AD344/$AE$31</f>
        <v>0.61111111111111105</v>
      </c>
    </row>
    <row r="345" spans="1:31" ht="17.25" thickBot="1" x14ac:dyDescent="0.35">
      <c r="A345" s="141" t="s">
        <v>20</v>
      </c>
      <c r="B345" s="119" t="str">
        <f>IF(B338="","",SUM(B338:B344))</f>
        <v/>
      </c>
      <c r="C345" s="216" t="str">
        <f>IF(C338="","",SUMIF(B338:B344,"&lt;&gt;"&amp;"",C338:C344))</f>
        <v/>
      </c>
      <c r="D345" s="208"/>
      <c r="E345" s="79" t="str">
        <f>IFERROR(SUM(B338:B344)/SUMIF(B338:B344,"&lt;&gt;"&amp;"",C338:C344),"")</f>
        <v/>
      </c>
      <c r="F345" s="80" t="str">
        <f>IF(OR(C345="",B345=""),"",B345-C345)</f>
        <v/>
      </c>
      <c r="G345" s="82" t="str">
        <f>IF(G338="","",SUM(G338:G344))</f>
        <v/>
      </c>
      <c r="H345" s="79" t="str">
        <f>IFERROR(SUM(B338:B344)/SUMIF(B338:B344,"&lt;&gt;"&amp;"",G338:G344),"")</f>
        <v/>
      </c>
      <c r="I345" s="82" t="str">
        <f>IF(OR(G345="",B345=""),"",B345-G345)</f>
        <v/>
      </c>
      <c r="J345" s="120" t="str">
        <f>IF(J338="","",SUM(J338:J344))</f>
        <v/>
      </c>
      <c r="K345" s="82" t="str">
        <f t="shared" si="379"/>
        <v/>
      </c>
      <c r="L345" s="120" t="str">
        <f>IF(L338="","",SUM(L338:L344))</f>
        <v/>
      </c>
      <c r="M345" s="86" t="str">
        <f t="shared" si="382"/>
        <v/>
      </c>
      <c r="N345" s="120" t="str">
        <f>IF(N338="","",SUM(N338:N344))</f>
        <v/>
      </c>
      <c r="O345" s="90" t="str">
        <f>IF(OR(J345="",N345=""),"",J345/N345)</f>
        <v/>
      </c>
      <c r="P345" s="120" t="str">
        <f>IF(P338="","",SUM(P338:P344))</f>
        <v/>
      </c>
      <c r="Q345" s="211" t="str">
        <f>IF(OR(P345="",J345=""),"",P345/J345)</f>
        <v/>
      </c>
      <c r="R345" s="118"/>
      <c r="S345" s="263" t="s">
        <v>14</v>
      </c>
      <c r="T345" s="264"/>
      <c r="U345" s="69"/>
      <c r="V345" s="99"/>
      <c r="W345" s="145"/>
      <c r="X345" s="145"/>
      <c r="Y345" s="121"/>
      <c r="Z345" s="122">
        <f>SUM(Z338:Z344)</f>
        <v>1</v>
      </c>
      <c r="AA345" s="123">
        <f>SUM(Z339:Z344)</f>
        <v>0.83000000000000007</v>
      </c>
      <c r="AB345" s="123">
        <f>SUM(AA340:AA344)</f>
        <v>0.87951807228915657</v>
      </c>
      <c r="AC345" s="123">
        <f>SUM(AB341:AB344)</f>
        <v>0.86301369863013699</v>
      </c>
      <c r="AD345" s="123">
        <f>SUM(AC342:AC344)</f>
        <v>0.84126984126984128</v>
      </c>
      <c r="AE345" s="124">
        <f>SUM(AD343:AD344)</f>
        <v>0.67924528301886788</v>
      </c>
    </row>
    <row r="346" spans="1:31" ht="48" customHeight="1" thickBot="1" x14ac:dyDescent="0.3">
      <c r="A346" s="130" t="s">
        <v>101</v>
      </c>
      <c r="B346" s="131" t="s">
        <v>0</v>
      </c>
      <c r="C346" s="131" t="s">
        <v>1</v>
      </c>
      <c r="D346" s="133" t="s">
        <v>117</v>
      </c>
      <c r="E346" s="129" t="s">
        <v>62</v>
      </c>
      <c r="F346" s="131" t="s">
        <v>18</v>
      </c>
      <c r="G346" s="132" t="s">
        <v>16</v>
      </c>
      <c r="H346" s="129" t="s">
        <v>2</v>
      </c>
      <c r="I346" s="133" t="s">
        <v>15</v>
      </c>
      <c r="J346" s="134" t="s">
        <v>19</v>
      </c>
      <c r="K346" s="132" t="s">
        <v>3</v>
      </c>
      <c r="L346" s="135" t="s">
        <v>5</v>
      </c>
      <c r="M346" s="134" t="s">
        <v>4</v>
      </c>
      <c r="N346" s="134" t="s">
        <v>6</v>
      </c>
      <c r="O346" s="136" t="s">
        <v>7</v>
      </c>
      <c r="P346" s="137" t="s">
        <v>17</v>
      </c>
      <c r="Q346" s="209" t="s">
        <v>8</v>
      </c>
      <c r="R346" s="106"/>
      <c r="S346" s="265" t="s">
        <v>116</v>
      </c>
      <c r="T346" s="266"/>
      <c r="U346" s="215"/>
      <c r="V346" s="99"/>
      <c r="W346" s="145"/>
      <c r="X346" s="145"/>
      <c r="Y346" s="146" t="s">
        <v>58</v>
      </c>
      <c r="Z346" s="147" t="s">
        <v>51</v>
      </c>
      <c r="AA346" s="148" t="s">
        <v>52</v>
      </c>
      <c r="AB346" s="147" t="s">
        <v>53</v>
      </c>
      <c r="AC346" s="148" t="s">
        <v>54</v>
      </c>
      <c r="AD346" s="147" t="s">
        <v>55</v>
      </c>
      <c r="AE346" s="149" t="s">
        <v>56</v>
      </c>
    </row>
    <row r="347" spans="1:31" ht="17.25" thickBot="1" x14ac:dyDescent="0.35">
      <c r="A347" s="138">
        <v>42841</v>
      </c>
      <c r="B347" s="66"/>
      <c r="C347" s="73" t="str">
        <f>IF(U346="","",Z347*U346)</f>
        <v/>
      </c>
      <c r="D347" s="73"/>
      <c r="E347" s="74" t="str">
        <f>IF(OR(B347="",C347=""),"",B347/C347)</f>
        <v/>
      </c>
      <c r="F347" s="73" t="str">
        <f>IF(OR(B347="",C347=""),"",B347-C347)</f>
        <v/>
      </c>
      <c r="G347" s="207"/>
      <c r="H347" s="74" t="str">
        <f t="shared" ref="H347:H353" si="387">IF(OR(B347="",G347=""),"",B347/G347)</f>
        <v/>
      </c>
      <c r="I347" s="73" t="str">
        <f t="shared" ref="I347:I352" si="388">IF(OR(G347="",B347=""),"",B347-G347)</f>
        <v/>
      </c>
      <c r="J347" s="67"/>
      <c r="K347" s="73" t="str">
        <f t="shared" ref="K347:K354" si="389">IF(OR(B347="",J347=""),"",B347/J347)</f>
        <v/>
      </c>
      <c r="L347" s="67"/>
      <c r="M347" s="83" t="str">
        <f>IF(OR(L347="",J347=""),"",L347/J347)</f>
        <v/>
      </c>
      <c r="N347" s="67"/>
      <c r="O347" s="87" t="str">
        <f>IF(OR(J347="",N347=""),"",J347/N347)</f>
        <v/>
      </c>
      <c r="P347" s="67"/>
      <c r="Q347" s="91" t="str">
        <f>IF(OR(P347="",J347=""),"",P347/J347)</f>
        <v/>
      </c>
      <c r="R347" s="110"/>
      <c r="S347" s="279"/>
      <c r="T347" s="279"/>
      <c r="U347" s="280"/>
      <c r="V347" s="99"/>
      <c r="W347" s="145"/>
      <c r="X347" s="145"/>
      <c r="Y347" s="150" t="s">
        <v>51</v>
      </c>
      <c r="Z347" s="107">
        <v>0.17</v>
      </c>
      <c r="AA347" s="108"/>
      <c r="AB347" s="108"/>
      <c r="AC347" s="108"/>
      <c r="AD347" s="108"/>
      <c r="AE347" s="109"/>
    </row>
    <row r="348" spans="1:31" ht="17.25" thickBot="1" x14ac:dyDescent="0.35">
      <c r="A348" s="138">
        <v>42842</v>
      </c>
      <c r="B348" s="66"/>
      <c r="C348" s="73" t="str">
        <f>IF(OR(U346="",B347=""),"",Z348*U346)</f>
        <v/>
      </c>
      <c r="D348" s="73" t="str">
        <f>IF(OR(C348="",B348&lt;&gt;"",B349&lt;&gt;""),"",AA348*(U346-B354))</f>
        <v/>
      </c>
      <c r="E348" s="76" t="str">
        <f t="shared" ref="E348:E352" si="390">IF(OR(B348="",C348=""),"",B348/C348)</f>
        <v/>
      </c>
      <c r="F348" s="75" t="str">
        <f t="shared" ref="F348:F352" si="391">IF(OR(B348="",C348=""),"",B348-C348)</f>
        <v/>
      </c>
      <c r="G348" s="207"/>
      <c r="H348" s="76" t="str">
        <f t="shared" si="387"/>
        <v/>
      </c>
      <c r="I348" s="75" t="str">
        <f t="shared" si="388"/>
        <v/>
      </c>
      <c r="J348" s="67"/>
      <c r="K348" s="75" t="str">
        <f t="shared" si="389"/>
        <v/>
      </c>
      <c r="L348" s="67"/>
      <c r="M348" s="84" t="str">
        <f t="shared" ref="M348:M354" si="392">IF(OR(L348="",J348=""),"",L348/J348)</f>
        <v/>
      </c>
      <c r="N348" s="67"/>
      <c r="O348" s="88" t="str">
        <f t="shared" ref="O348:O353" si="393">IF(OR(J348="",N348=""),"",J348/N348)</f>
        <v/>
      </c>
      <c r="P348" s="67"/>
      <c r="Q348" s="92" t="str">
        <f t="shared" ref="Q348:Q349" si="394">IF(OR(P348="",J348=""),"",P348/J348)</f>
        <v/>
      </c>
      <c r="R348" s="110"/>
      <c r="S348" s="267" t="s">
        <v>9</v>
      </c>
      <c r="T348" s="267"/>
      <c r="U348" s="268"/>
      <c r="V348" s="99"/>
      <c r="W348" s="145"/>
      <c r="X348" s="145"/>
      <c r="Y348" s="150" t="s">
        <v>52</v>
      </c>
      <c r="Z348" s="111">
        <v>0.1</v>
      </c>
      <c r="AA348" s="112">
        <f t="shared" ref="AA348:AA353" si="395">Z348/$AA$31</f>
        <v>0.12048192771084337</v>
      </c>
      <c r="AB348" s="113"/>
      <c r="AC348" s="113"/>
      <c r="AD348" s="113"/>
      <c r="AE348" s="114"/>
    </row>
    <row r="349" spans="1:31" ht="17.25" thickBot="1" x14ac:dyDescent="0.35">
      <c r="A349" s="138">
        <v>42843</v>
      </c>
      <c r="B349" s="66"/>
      <c r="C349" s="73" t="str">
        <f>IF(OR(U346="",B348=""),"",Z349*U346)</f>
        <v/>
      </c>
      <c r="D349" s="73" t="str">
        <f>IF(OR(C349="",B349&lt;&gt;"",B350&lt;&gt;""),"",AB349*(U346-B354))</f>
        <v/>
      </c>
      <c r="E349" s="76" t="str">
        <f t="shared" si="390"/>
        <v/>
      </c>
      <c r="F349" s="75" t="str">
        <f t="shared" si="391"/>
        <v/>
      </c>
      <c r="G349" s="207"/>
      <c r="H349" s="76" t="str">
        <f t="shared" si="387"/>
        <v/>
      </c>
      <c r="I349" s="75" t="str">
        <f t="shared" si="388"/>
        <v/>
      </c>
      <c r="J349" s="67"/>
      <c r="K349" s="75" t="str">
        <f t="shared" si="389"/>
        <v/>
      </c>
      <c r="L349" s="67"/>
      <c r="M349" s="84" t="str">
        <f t="shared" si="392"/>
        <v/>
      </c>
      <c r="N349" s="67"/>
      <c r="O349" s="88" t="str">
        <f t="shared" si="393"/>
        <v/>
      </c>
      <c r="P349" s="67"/>
      <c r="Q349" s="92" t="str">
        <f t="shared" si="394"/>
        <v/>
      </c>
      <c r="R349" s="110"/>
      <c r="S349" s="276" t="s">
        <v>1</v>
      </c>
      <c r="T349" s="272"/>
      <c r="U349" s="68"/>
      <c r="V349" s="99"/>
      <c r="W349" s="145"/>
      <c r="X349" s="145"/>
      <c r="Y349" s="151" t="s">
        <v>53</v>
      </c>
      <c r="Z349" s="111">
        <v>0.1</v>
      </c>
      <c r="AA349" s="112">
        <f t="shared" si="395"/>
        <v>0.12048192771084337</v>
      </c>
      <c r="AB349" s="112">
        <f>AA349/$AB$31</f>
        <v>0.13698630136986303</v>
      </c>
      <c r="AC349" s="113"/>
      <c r="AD349" s="113"/>
      <c r="AE349" s="114"/>
    </row>
    <row r="350" spans="1:31" ht="17.25" thickBot="1" x14ac:dyDescent="0.35">
      <c r="A350" s="139">
        <v>42844</v>
      </c>
      <c r="B350" s="66"/>
      <c r="C350" s="73" t="str">
        <f>IF(OR(U346="",B349=""),"",Z350*U346)</f>
        <v/>
      </c>
      <c r="D350" s="73" t="str">
        <f>IF(OR(C350="",B350&lt;&gt;"",B351&lt;&gt;""),"",AC350*(U346-B354))</f>
        <v/>
      </c>
      <c r="E350" s="76" t="str">
        <f t="shared" si="390"/>
        <v/>
      </c>
      <c r="F350" s="75" t="str">
        <f t="shared" si="391"/>
        <v/>
      </c>
      <c r="G350" s="207"/>
      <c r="H350" s="76" t="str">
        <f t="shared" si="387"/>
        <v/>
      </c>
      <c r="I350" s="75" t="str">
        <f t="shared" si="388"/>
        <v/>
      </c>
      <c r="J350" s="67"/>
      <c r="K350" s="75" t="str">
        <f t="shared" si="389"/>
        <v/>
      </c>
      <c r="L350" s="67"/>
      <c r="M350" s="84" t="str">
        <f t="shared" si="392"/>
        <v/>
      </c>
      <c r="N350" s="67"/>
      <c r="O350" s="88" t="str">
        <f t="shared" si="393"/>
        <v/>
      </c>
      <c r="P350" s="67"/>
      <c r="Q350" s="92" t="str">
        <f>IF(OR(P350="",J350=""),"",P350/J350)</f>
        <v/>
      </c>
      <c r="R350" s="110"/>
      <c r="S350" s="276" t="s">
        <v>10</v>
      </c>
      <c r="T350" s="272"/>
      <c r="U350" s="68"/>
      <c r="V350" s="99"/>
      <c r="W350" s="145"/>
      <c r="X350" s="145"/>
      <c r="Y350" s="152" t="s">
        <v>54</v>
      </c>
      <c r="Z350" s="111">
        <v>0.1</v>
      </c>
      <c r="AA350" s="112">
        <f t="shared" si="395"/>
        <v>0.12048192771084337</v>
      </c>
      <c r="AB350" s="112">
        <f>AA350/$AB$31</f>
        <v>0.13698630136986303</v>
      </c>
      <c r="AC350" s="112">
        <f>AB350/$AC$31</f>
        <v>0.15873015873015875</v>
      </c>
      <c r="AD350" s="113"/>
      <c r="AE350" s="114"/>
    </row>
    <row r="351" spans="1:31" ht="17.25" thickBot="1" x14ac:dyDescent="0.35">
      <c r="A351" s="140">
        <v>42845</v>
      </c>
      <c r="B351" s="66"/>
      <c r="C351" s="73" t="str">
        <f>IF(OR(U346="",B350=""),"",Z351*U346)</f>
        <v/>
      </c>
      <c r="D351" s="73" t="str">
        <f>IF(OR(C351="",B351&lt;&gt;"",B352&lt;&gt;""),"",AD351*(U346-B354))</f>
        <v/>
      </c>
      <c r="E351" s="76" t="str">
        <f t="shared" si="390"/>
        <v/>
      </c>
      <c r="F351" s="75" t="str">
        <f t="shared" si="391"/>
        <v/>
      </c>
      <c r="G351" s="207"/>
      <c r="H351" s="76" t="str">
        <f t="shared" si="387"/>
        <v/>
      </c>
      <c r="I351" s="75" t="str">
        <f t="shared" si="388"/>
        <v/>
      </c>
      <c r="J351" s="67"/>
      <c r="K351" s="75" t="str">
        <f t="shared" si="389"/>
        <v/>
      </c>
      <c r="L351" s="67"/>
      <c r="M351" s="84" t="str">
        <f t="shared" si="392"/>
        <v/>
      </c>
      <c r="N351" s="67"/>
      <c r="O351" s="88" t="str">
        <f t="shared" si="393"/>
        <v/>
      </c>
      <c r="P351" s="67"/>
      <c r="Q351" s="92" t="str">
        <f>IF(OR(P351="",J351=""),"",P351/J351)</f>
        <v/>
      </c>
      <c r="R351" s="110"/>
      <c r="S351" s="277" t="s">
        <v>11</v>
      </c>
      <c r="T351" s="278"/>
      <c r="U351" s="115" t="str">
        <f>IF(OR(U349="",U350=""),"",U350-U349)</f>
        <v/>
      </c>
      <c r="V351" s="99"/>
      <c r="W351" s="145"/>
      <c r="X351" s="145"/>
      <c r="Y351" s="150" t="s">
        <v>55</v>
      </c>
      <c r="Z351" s="111">
        <v>0.17</v>
      </c>
      <c r="AA351" s="112">
        <f t="shared" si="395"/>
        <v>0.20481927710843373</v>
      </c>
      <c r="AB351" s="112">
        <f>AA351/$AB$31</f>
        <v>0.23287671232876714</v>
      </c>
      <c r="AC351" s="112">
        <f>AB351/$AC$31</f>
        <v>0.26984126984126988</v>
      </c>
      <c r="AD351" s="112">
        <f>AC351/$AD$31</f>
        <v>0.32075471698113212</v>
      </c>
      <c r="AE351" s="114"/>
    </row>
    <row r="352" spans="1:31" ht="17.25" thickBot="1" x14ac:dyDescent="0.35">
      <c r="A352" s="140">
        <v>42846</v>
      </c>
      <c r="B352" s="66"/>
      <c r="C352" s="73" t="str">
        <f>IF(OR(U346="",B351=""),"",Z352*U346)</f>
        <v/>
      </c>
      <c r="D352" s="73" t="str">
        <f>IF(OR(C352="",B352&lt;&gt;"",B353&lt;&gt;""),"",AE352*(U346-B354))</f>
        <v/>
      </c>
      <c r="E352" s="76" t="str">
        <f t="shared" si="390"/>
        <v/>
      </c>
      <c r="F352" s="75" t="str">
        <f t="shared" si="391"/>
        <v/>
      </c>
      <c r="G352" s="207"/>
      <c r="H352" s="76" t="str">
        <f t="shared" si="387"/>
        <v/>
      </c>
      <c r="I352" s="75" t="str">
        <f t="shared" si="388"/>
        <v/>
      </c>
      <c r="J352" s="67"/>
      <c r="K352" s="75" t="str">
        <f t="shared" si="389"/>
        <v/>
      </c>
      <c r="L352" s="67"/>
      <c r="M352" s="84" t="str">
        <f t="shared" si="392"/>
        <v/>
      </c>
      <c r="N352" s="67"/>
      <c r="O352" s="88" t="str">
        <f t="shared" si="393"/>
        <v/>
      </c>
      <c r="P352" s="67"/>
      <c r="Q352" s="92" t="str">
        <f t="shared" ref="Q352:Q353" si="396">IF(OR(P352="",J352=""),"",P352/J352)</f>
        <v/>
      </c>
      <c r="R352" s="110"/>
      <c r="S352" s="276" t="s">
        <v>12</v>
      </c>
      <c r="T352" s="272"/>
      <c r="U352" s="116" t="str">
        <f>IF(OR(U349="",U346=""),"",U349/U346)</f>
        <v/>
      </c>
      <c r="V352" s="99"/>
      <c r="W352" s="145"/>
      <c r="X352" s="145"/>
      <c r="Y352" s="151" t="s">
        <v>56</v>
      </c>
      <c r="Z352" s="111">
        <v>0.14000000000000001</v>
      </c>
      <c r="AA352" s="112">
        <f t="shared" si="395"/>
        <v>0.16867469879518071</v>
      </c>
      <c r="AB352" s="112">
        <f>AA352/$AB$31</f>
        <v>0.19178082191780821</v>
      </c>
      <c r="AC352" s="112">
        <f>AB352/$AC$31</f>
        <v>0.22222222222222221</v>
      </c>
      <c r="AD352" s="112">
        <f>AC352/$AD$31</f>
        <v>0.26415094339622641</v>
      </c>
      <c r="AE352" s="117">
        <f>AD352/$AE$31</f>
        <v>0.3888888888888889</v>
      </c>
    </row>
    <row r="353" spans="1:31" ht="17.25" thickBot="1" x14ac:dyDescent="0.35">
      <c r="A353" s="140">
        <v>42847</v>
      </c>
      <c r="B353" s="66"/>
      <c r="C353" s="73" t="str">
        <f>IF(OR(U346="",B352=""),"",Z353*U346)</f>
        <v/>
      </c>
      <c r="D353" s="214" t="str">
        <f>IF(OR(B352="",C353="",B353&lt;&gt;""),"",C353+(C354-B354))</f>
        <v/>
      </c>
      <c r="E353" s="78" t="str">
        <f>IF(OR(B353="",C353=""),"",B353/C353)</f>
        <v/>
      </c>
      <c r="F353" s="77" t="str">
        <f>IF(OR(B353="",C353=""),"",B353-C353)</f>
        <v/>
      </c>
      <c r="G353" s="207"/>
      <c r="H353" s="78" t="str">
        <f t="shared" si="387"/>
        <v/>
      </c>
      <c r="I353" s="77" t="str">
        <f>IF(OR(G353="",B353=""),"",B353-G353)</f>
        <v/>
      </c>
      <c r="J353" s="67"/>
      <c r="K353" s="77" t="str">
        <f t="shared" si="389"/>
        <v/>
      </c>
      <c r="L353" s="67"/>
      <c r="M353" s="85" t="str">
        <f t="shared" si="392"/>
        <v/>
      </c>
      <c r="N353" s="67"/>
      <c r="O353" s="89" t="str">
        <f t="shared" si="393"/>
        <v/>
      </c>
      <c r="P353" s="67"/>
      <c r="Q353" s="93" t="str">
        <f t="shared" si="396"/>
        <v/>
      </c>
      <c r="R353" s="110"/>
      <c r="S353" s="275" t="s">
        <v>13</v>
      </c>
      <c r="T353" s="264"/>
      <c r="U353" s="213" t="str">
        <f>IF(OR(U350="",B354=""),"",U350/B354)</f>
        <v/>
      </c>
      <c r="V353" s="99"/>
      <c r="W353" s="145"/>
      <c r="X353" s="145"/>
      <c r="Y353" s="152" t="s">
        <v>57</v>
      </c>
      <c r="Z353" s="111">
        <v>0.22</v>
      </c>
      <c r="AA353" s="112">
        <f t="shared" si="395"/>
        <v>0.26506024096385539</v>
      </c>
      <c r="AB353" s="112">
        <f>AA353/$AB$31</f>
        <v>0.30136986301369861</v>
      </c>
      <c r="AC353" s="112">
        <f>AB353/$AC$31</f>
        <v>0.34920634920634919</v>
      </c>
      <c r="AD353" s="112">
        <f>AC353/$AD$31</f>
        <v>0.41509433962264147</v>
      </c>
      <c r="AE353" s="117">
        <f>AD353/$AE$31</f>
        <v>0.61111111111111105</v>
      </c>
    </row>
    <row r="354" spans="1:31" ht="17.25" thickBot="1" x14ac:dyDescent="0.35">
      <c r="A354" s="141" t="s">
        <v>20</v>
      </c>
      <c r="B354" s="119" t="str">
        <f>IF(B347="","",SUM(B347:B353))</f>
        <v/>
      </c>
      <c r="C354" s="216" t="str">
        <f>IF(C347="","",SUMIF(B347:B353,"&lt;&gt;"&amp;"",C347:C353))</f>
        <v/>
      </c>
      <c r="D354" s="208"/>
      <c r="E354" s="79" t="str">
        <f>IFERROR(SUM(B347:B353)/SUMIF(B347:B353,"&lt;&gt;"&amp;"",C347:C353),"")</f>
        <v/>
      </c>
      <c r="F354" s="80" t="str">
        <f>IF(OR(C354="",B354=""),"",B354-C354)</f>
        <v/>
      </c>
      <c r="G354" s="82" t="str">
        <f>IF(G347="","",SUM(G347:G353))</f>
        <v/>
      </c>
      <c r="H354" s="79" t="str">
        <f>IFERROR(SUM(B347:B353)/SUMIF(B347:B353,"&lt;&gt;"&amp;"",G347:G353),"")</f>
        <v/>
      </c>
      <c r="I354" s="82" t="str">
        <f>IF(OR(G354="",B354=""),"",B354-G354)</f>
        <v/>
      </c>
      <c r="J354" s="120" t="str">
        <f>IF(J347="","",SUM(J347:J353))</f>
        <v/>
      </c>
      <c r="K354" s="82" t="str">
        <f t="shared" si="389"/>
        <v/>
      </c>
      <c r="L354" s="120" t="str">
        <f>IF(L347="","",SUM(L347:L353))</f>
        <v/>
      </c>
      <c r="M354" s="86" t="str">
        <f t="shared" si="392"/>
        <v/>
      </c>
      <c r="N354" s="120" t="str">
        <f>IF(N347="","",SUM(N347:N353))</f>
        <v/>
      </c>
      <c r="O354" s="90" t="str">
        <f>IF(OR(J354="",N354=""),"",J354/N354)</f>
        <v/>
      </c>
      <c r="P354" s="120" t="str">
        <f>IF(P347="","",SUM(P347:P353))</f>
        <v/>
      </c>
      <c r="Q354" s="211" t="str">
        <f>IF(OR(P354="",J354=""),"",P354/J354)</f>
        <v/>
      </c>
      <c r="R354" s="118"/>
      <c r="S354" s="263" t="s">
        <v>14</v>
      </c>
      <c r="T354" s="264"/>
      <c r="U354" s="69"/>
      <c r="V354" s="99"/>
      <c r="W354" s="145"/>
      <c r="X354" s="145"/>
      <c r="Y354" s="121"/>
      <c r="Z354" s="122">
        <f>SUM(Z347:Z353)</f>
        <v>1</v>
      </c>
      <c r="AA354" s="123">
        <f>SUM(Z348:Z353)</f>
        <v>0.83000000000000007</v>
      </c>
      <c r="AB354" s="123">
        <f>SUM(AA349:AA353)</f>
        <v>0.87951807228915657</v>
      </c>
      <c r="AC354" s="123">
        <f>SUM(AB350:AB353)</f>
        <v>0.86301369863013699</v>
      </c>
      <c r="AD354" s="123">
        <f>SUM(AC351:AC353)</f>
        <v>0.84126984126984128</v>
      </c>
      <c r="AE354" s="124">
        <f>SUM(AD352:AD353)</f>
        <v>0.67924528301886788</v>
      </c>
    </row>
    <row r="355" spans="1:31" ht="48" customHeight="1" thickBot="1" x14ac:dyDescent="0.3">
      <c r="A355" s="130" t="s">
        <v>102</v>
      </c>
      <c r="B355" s="131" t="s">
        <v>0</v>
      </c>
      <c r="C355" s="131" t="s">
        <v>1</v>
      </c>
      <c r="D355" s="133" t="s">
        <v>117</v>
      </c>
      <c r="E355" s="129" t="s">
        <v>62</v>
      </c>
      <c r="F355" s="131" t="s">
        <v>18</v>
      </c>
      <c r="G355" s="132" t="s">
        <v>16</v>
      </c>
      <c r="H355" s="129" t="s">
        <v>2</v>
      </c>
      <c r="I355" s="133" t="s">
        <v>15</v>
      </c>
      <c r="J355" s="134" t="s">
        <v>19</v>
      </c>
      <c r="K355" s="132" t="s">
        <v>3</v>
      </c>
      <c r="L355" s="135" t="s">
        <v>5</v>
      </c>
      <c r="M355" s="134" t="s">
        <v>4</v>
      </c>
      <c r="N355" s="134" t="s">
        <v>6</v>
      </c>
      <c r="O355" s="136" t="s">
        <v>7</v>
      </c>
      <c r="P355" s="137" t="s">
        <v>17</v>
      </c>
      <c r="Q355" s="209" t="s">
        <v>8</v>
      </c>
      <c r="R355" s="106"/>
      <c r="S355" s="265" t="s">
        <v>116</v>
      </c>
      <c r="T355" s="266"/>
      <c r="U355" s="215"/>
      <c r="V355" s="99"/>
      <c r="W355" s="145"/>
      <c r="X355" s="145"/>
      <c r="Y355" s="146" t="s">
        <v>58</v>
      </c>
      <c r="Z355" s="147" t="s">
        <v>51</v>
      </c>
      <c r="AA355" s="148" t="s">
        <v>52</v>
      </c>
      <c r="AB355" s="147" t="s">
        <v>53</v>
      </c>
      <c r="AC355" s="148" t="s">
        <v>54</v>
      </c>
      <c r="AD355" s="147" t="s">
        <v>55</v>
      </c>
      <c r="AE355" s="149" t="s">
        <v>56</v>
      </c>
    </row>
    <row r="356" spans="1:31" ht="17.25" thickBot="1" x14ac:dyDescent="0.35">
      <c r="A356" s="138">
        <v>42848</v>
      </c>
      <c r="B356" s="66"/>
      <c r="C356" s="73" t="str">
        <f>IF(U355="","",Z356*U355)</f>
        <v/>
      </c>
      <c r="D356" s="73"/>
      <c r="E356" s="74" t="str">
        <f>IF(OR(B356="",C356=""),"",B356/C356)</f>
        <v/>
      </c>
      <c r="F356" s="73" t="str">
        <f>IF(OR(B356="",C356=""),"",B356-C356)</f>
        <v/>
      </c>
      <c r="G356" s="207"/>
      <c r="H356" s="74" t="str">
        <f t="shared" ref="H356:H362" si="397">IF(OR(B356="",G356=""),"",B356/G356)</f>
        <v/>
      </c>
      <c r="I356" s="73" t="str">
        <f t="shared" ref="I356:I361" si="398">IF(OR(G356="",B356=""),"",B356-G356)</f>
        <v/>
      </c>
      <c r="J356" s="67"/>
      <c r="K356" s="73" t="str">
        <f t="shared" ref="K356:K363" si="399">IF(OR(B356="",J356=""),"",B356/J356)</f>
        <v/>
      </c>
      <c r="L356" s="67"/>
      <c r="M356" s="83" t="str">
        <f>IF(OR(L356="",J356=""),"",L356/J356)</f>
        <v/>
      </c>
      <c r="N356" s="67"/>
      <c r="O356" s="87" t="str">
        <f>IF(OR(J356="",N356=""),"",J356/N356)</f>
        <v/>
      </c>
      <c r="P356" s="67"/>
      <c r="Q356" s="91" t="str">
        <f>IF(OR(P356="",J356=""),"",P356/J356)</f>
        <v/>
      </c>
      <c r="R356" s="110"/>
      <c r="S356" s="279"/>
      <c r="T356" s="279"/>
      <c r="U356" s="280"/>
      <c r="V356" s="99"/>
      <c r="W356" s="145"/>
      <c r="X356" s="145"/>
      <c r="Y356" s="150" t="s">
        <v>51</v>
      </c>
      <c r="Z356" s="107">
        <v>0.17</v>
      </c>
      <c r="AA356" s="108"/>
      <c r="AB356" s="108"/>
      <c r="AC356" s="108"/>
      <c r="AD356" s="108"/>
      <c r="AE356" s="109"/>
    </row>
    <row r="357" spans="1:31" ht="17.25" thickBot="1" x14ac:dyDescent="0.35">
      <c r="A357" s="138">
        <v>42849</v>
      </c>
      <c r="B357" s="66"/>
      <c r="C357" s="73" t="str">
        <f>IF(OR(U355="",B356=""),"",Z357*U355)</f>
        <v/>
      </c>
      <c r="D357" s="73" t="str">
        <f>IF(OR(C357="",B357&lt;&gt;"",B358&lt;&gt;""),"",AA357*(U355-B363))</f>
        <v/>
      </c>
      <c r="E357" s="76" t="str">
        <f t="shared" ref="E357:E361" si="400">IF(OR(B357="",C357=""),"",B357/C357)</f>
        <v/>
      </c>
      <c r="F357" s="75" t="str">
        <f t="shared" ref="F357:F361" si="401">IF(OR(B357="",C357=""),"",B357-C357)</f>
        <v/>
      </c>
      <c r="G357" s="207"/>
      <c r="H357" s="76" t="str">
        <f t="shared" si="397"/>
        <v/>
      </c>
      <c r="I357" s="75" t="str">
        <f t="shared" si="398"/>
        <v/>
      </c>
      <c r="J357" s="67"/>
      <c r="K357" s="75" t="str">
        <f t="shared" si="399"/>
        <v/>
      </c>
      <c r="L357" s="67"/>
      <c r="M357" s="84" t="str">
        <f t="shared" ref="M357:M363" si="402">IF(OR(L357="",J357=""),"",L357/J357)</f>
        <v/>
      </c>
      <c r="N357" s="67"/>
      <c r="O357" s="88" t="str">
        <f t="shared" ref="O357:O362" si="403">IF(OR(J357="",N357=""),"",J357/N357)</f>
        <v/>
      </c>
      <c r="P357" s="67"/>
      <c r="Q357" s="92" t="str">
        <f t="shared" ref="Q357:Q358" si="404">IF(OR(P357="",J357=""),"",P357/J357)</f>
        <v/>
      </c>
      <c r="R357" s="110"/>
      <c r="S357" s="267" t="s">
        <v>9</v>
      </c>
      <c r="T357" s="267"/>
      <c r="U357" s="268"/>
      <c r="V357" s="99"/>
      <c r="W357" s="145"/>
      <c r="X357" s="145"/>
      <c r="Y357" s="150" t="s">
        <v>52</v>
      </c>
      <c r="Z357" s="111">
        <v>0.1</v>
      </c>
      <c r="AA357" s="112">
        <f t="shared" ref="AA357:AA362" si="405">Z357/$AA$31</f>
        <v>0.12048192771084337</v>
      </c>
      <c r="AB357" s="113"/>
      <c r="AC357" s="113"/>
      <c r="AD357" s="113"/>
      <c r="AE357" s="114"/>
    </row>
    <row r="358" spans="1:31" ht="17.25" thickBot="1" x14ac:dyDescent="0.35">
      <c r="A358" s="138">
        <v>42850</v>
      </c>
      <c r="B358" s="66"/>
      <c r="C358" s="73" t="str">
        <f>IF(OR(U355="",B357=""),"",Z358*U355)</f>
        <v/>
      </c>
      <c r="D358" s="73" t="str">
        <f>IF(OR(C358="",B358&lt;&gt;"",B359&lt;&gt;""),"",AB358*(U355-B363))</f>
        <v/>
      </c>
      <c r="E358" s="76" t="str">
        <f t="shared" si="400"/>
        <v/>
      </c>
      <c r="F358" s="75" t="str">
        <f t="shared" si="401"/>
        <v/>
      </c>
      <c r="G358" s="207"/>
      <c r="H358" s="76" t="str">
        <f t="shared" si="397"/>
        <v/>
      </c>
      <c r="I358" s="75" t="str">
        <f t="shared" si="398"/>
        <v/>
      </c>
      <c r="J358" s="67"/>
      <c r="K358" s="75" t="str">
        <f t="shared" si="399"/>
        <v/>
      </c>
      <c r="L358" s="67"/>
      <c r="M358" s="84" t="str">
        <f t="shared" si="402"/>
        <v/>
      </c>
      <c r="N358" s="67"/>
      <c r="O358" s="88" t="str">
        <f t="shared" si="403"/>
        <v/>
      </c>
      <c r="P358" s="67"/>
      <c r="Q358" s="92" t="str">
        <f t="shared" si="404"/>
        <v/>
      </c>
      <c r="R358" s="110"/>
      <c r="S358" s="276" t="s">
        <v>1</v>
      </c>
      <c r="T358" s="272"/>
      <c r="U358" s="68"/>
      <c r="V358" s="99"/>
      <c r="W358" s="145"/>
      <c r="X358" s="145"/>
      <c r="Y358" s="151" t="s">
        <v>53</v>
      </c>
      <c r="Z358" s="111">
        <v>0.1</v>
      </c>
      <c r="AA358" s="112">
        <f t="shared" si="405"/>
        <v>0.12048192771084337</v>
      </c>
      <c r="AB358" s="112">
        <f>AA358/$AB$31</f>
        <v>0.13698630136986303</v>
      </c>
      <c r="AC358" s="113"/>
      <c r="AD358" s="113"/>
      <c r="AE358" s="114"/>
    </row>
    <row r="359" spans="1:31" ht="17.25" thickBot="1" x14ac:dyDescent="0.35">
      <c r="A359" s="139">
        <v>42851</v>
      </c>
      <c r="B359" s="66"/>
      <c r="C359" s="73" t="str">
        <f>IF(OR(U355="",B358=""),"",Z359*U355)</f>
        <v/>
      </c>
      <c r="D359" s="73" t="str">
        <f>IF(OR(C359="",B359&lt;&gt;"",B360&lt;&gt;""),"",AC359*(U355-B363))</f>
        <v/>
      </c>
      <c r="E359" s="76" t="str">
        <f t="shared" si="400"/>
        <v/>
      </c>
      <c r="F359" s="75" t="str">
        <f t="shared" si="401"/>
        <v/>
      </c>
      <c r="G359" s="207"/>
      <c r="H359" s="76" t="str">
        <f t="shared" si="397"/>
        <v/>
      </c>
      <c r="I359" s="75" t="str">
        <f t="shared" si="398"/>
        <v/>
      </c>
      <c r="J359" s="67"/>
      <c r="K359" s="75" t="str">
        <f t="shared" si="399"/>
        <v/>
      </c>
      <c r="L359" s="67"/>
      <c r="M359" s="84" t="str">
        <f t="shared" si="402"/>
        <v/>
      </c>
      <c r="N359" s="67"/>
      <c r="O359" s="88" t="str">
        <f t="shared" si="403"/>
        <v/>
      </c>
      <c r="P359" s="67"/>
      <c r="Q359" s="92" t="str">
        <f>IF(OR(P359="",J359=""),"",P359/J359)</f>
        <v/>
      </c>
      <c r="R359" s="110"/>
      <c r="S359" s="276" t="s">
        <v>10</v>
      </c>
      <c r="T359" s="272"/>
      <c r="U359" s="68"/>
      <c r="V359" s="99"/>
      <c r="W359" s="145"/>
      <c r="X359" s="145"/>
      <c r="Y359" s="152" t="s">
        <v>54</v>
      </c>
      <c r="Z359" s="111">
        <v>0.1</v>
      </c>
      <c r="AA359" s="112">
        <f t="shared" si="405"/>
        <v>0.12048192771084337</v>
      </c>
      <c r="AB359" s="112">
        <f>AA359/$AB$31</f>
        <v>0.13698630136986303</v>
      </c>
      <c r="AC359" s="112">
        <f>AB359/$AC$31</f>
        <v>0.15873015873015875</v>
      </c>
      <c r="AD359" s="113"/>
      <c r="AE359" s="114"/>
    </row>
    <row r="360" spans="1:31" ht="17.25" thickBot="1" x14ac:dyDescent="0.35">
      <c r="A360" s="140">
        <v>42852</v>
      </c>
      <c r="B360" s="66"/>
      <c r="C360" s="73" t="str">
        <f>IF(OR(U355="",B359=""),"",Z360*U355)</f>
        <v/>
      </c>
      <c r="D360" s="73" t="str">
        <f>IF(OR(C360="",B360&lt;&gt;"",B361&lt;&gt;""),"",AD360*(U355-B363))</f>
        <v/>
      </c>
      <c r="E360" s="76" t="str">
        <f t="shared" si="400"/>
        <v/>
      </c>
      <c r="F360" s="75" t="str">
        <f t="shared" si="401"/>
        <v/>
      </c>
      <c r="G360" s="207"/>
      <c r="H360" s="76" t="str">
        <f t="shared" si="397"/>
        <v/>
      </c>
      <c r="I360" s="75" t="str">
        <f t="shared" si="398"/>
        <v/>
      </c>
      <c r="J360" s="67"/>
      <c r="K360" s="75" t="str">
        <f t="shared" si="399"/>
        <v/>
      </c>
      <c r="L360" s="67"/>
      <c r="M360" s="84" t="str">
        <f t="shared" si="402"/>
        <v/>
      </c>
      <c r="N360" s="67"/>
      <c r="O360" s="88" t="str">
        <f t="shared" si="403"/>
        <v/>
      </c>
      <c r="P360" s="67"/>
      <c r="Q360" s="92" t="str">
        <f>IF(OR(P360="",J360=""),"",P360/J360)</f>
        <v/>
      </c>
      <c r="R360" s="110"/>
      <c r="S360" s="277" t="s">
        <v>11</v>
      </c>
      <c r="T360" s="278"/>
      <c r="U360" s="115" t="str">
        <f>IF(OR(U358="",U359=""),"",U359-U358)</f>
        <v/>
      </c>
      <c r="V360" s="99"/>
      <c r="W360" s="145"/>
      <c r="X360" s="145"/>
      <c r="Y360" s="150" t="s">
        <v>55</v>
      </c>
      <c r="Z360" s="111">
        <v>0.17</v>
      </c>
      <c r="AA360" s="112">
        <f t="shared" si="405"/>
        <v>0.20481927710843373</v>
      </c>
      <c r="AB360" s="112">
        <f>AA360/$AB$31</f>
        <v>0.23287671232876714</v>
      </c>
      <c r="AC360" s="112">
        <f>AB360/$AC$31</f>
        <v>0.26984126984126988</v>
      </c>
      <c r="AD360" s="112">
        <f>AC360/$AD$31</f>
        <v>0.32075471698113212</v>
      </c>
      <c r="AE360" s="114"/>
    </row>
    <row r="361" spans="1:31" ht="17.25" thickBot="1" x14ac:dyDescent="0.35">
      <c r="A361" s="140">
        <v>42853</v>
      </c>
      <c r="B361" s="66"/>
      <c r="C361" s="73" t="str">
        <f>IF(OR(U355="",B360=""),"",Z361*U355)</f>
        <v/>
      </c>
      <c r="D361" s="73" t="str">
        <f>IF(OR(C361="",B361&lt;&gt;"",B362&lt;&gt;""),"",AE361*(U355-B363))</f>
        <v/>
      </c>
      <c r="E361" s="76" t="str">
        <f t="shared" si="400"/>
        <v/>
      </c>
      <c r="F361" s="75" t="str">
        <f t="shared" si="401"/>
        <v/>
      </c>
      <c r="G361" s="207"/>
      <c r="H361" s="76" t="str">
        <f t="shared" si="397"/>
        <v/>
      </c>
      <c r="I361" s="75" t="str">
        <f t="shared" si="398"/>
        <v/>
      </c>
      <c r="J361" s="67"/>
      <c r="K361" s="75" t="str">
        <f t="shared" si="399"/>
        <v/>
      </c>
      <c r="L361" s="67"/>
      <c r="M361" s="84" t="str">
        <f t="shared" si="402"/>
        <v/>
      </c>
      <c r="N361" s="67"/>
      <c r="O361" s="88" t="str">
        <f t="shared" si="403"/>
        <v/>
      </c>
      <c r="P361" s="67"/>
      <c r="Q361" s="92" t="str">
        <f t="shared" ref="Q361:Q362" si="406">IF(OR(P361="",J361=""),"",P361/J361)</f>
        <v/>
      </c>
      <c r="R361" s="110"/>
      <c r="S361" s="276" t="s">
        <v>12</v>
      </c>
      <c r="T361" s="272"/>
      <c r="U361" s="116" t="str">
        <f>IF(OR(U358="",U355=""),"",U358/U355)</f>
        <v/>
      </c>
      <c r="V361" s="99"/>
      <c r="W361" s="145"/>
      <c r="X361" s="145"/>
      <c r="Y361" s="151" t="s">
        <v>56</v>
      </c>
      <c r="Z361" s="111">
        <v>0.14000000000000001</v>
      </c>
      <c r="AA361" s="112">
        <f t="shared" si="405"/>
        <v>0.16867469879518071</v>
      </c>
      <c r="AB361" s="112">
        <f>AA361/$AB$31</f>
        <v>0.19178082191780821</v>
      </c>
      <c r="AC361" s="112">
        <f>AB361/$AC$31</f>
        <v>0.22222222222222221</v>
      </c>
      <c r="AD361" s="112">
        <f>AC361/$AD$31</f>
        <v>0.26415094339622641</v>
      </c>
      <c r="AE361" s="117">
        <f>AD361/$AE$31</f>
        <v>0.3888888888888889</v>
      </c>
    </row>
    <row r="362" spans="1:31" ht="17.25" thickBot="1" x14ac:dyDescent="0.35">
      <c r="A362" s="140">
        <v>42854</v>
      </c>
      <c r="B362" s="66"/>
      <c r="C362" s="73" t="str">
        <f>IF(OR(U355="",B361=""),"",Z362*U355)</f>
        <v/>
      </c>
      <c r="D362" s="214" t="str">
        <f>IF(OR(B361="",C362="",B362&lt;&gt;""),"",C362+(C363-B363))</f>
        <v/>
      </c>
      <c r="E362" s="78" t="str">
        <f>IF(OR(B362="",C362=""),"",B362/C362)</f>
        <v/>
      </c>
      <c r="F362" s="77" t="str">
        <f>IF(OR(B362="",C362=""),"",B362-C362)</f>
        <v/>
      </c>
      <c r="G362" s="207"/>
      <c r="H362" s="78" t="str">
        <f t="shared" si="397"/>
        <v/>
      </c>
      <c r="I362" s="77" t="str">
        <f>IF(OR(G362="",B362=""),"",B362-G362)</f>
        <v/>
      </c>
      <c r="J362" s="67"/>
      <c r="K362" s="77" t="str">
        <f t="shared" si="399"/>
        <v/>
      </c>
      <c r="L362" s="67"/>
      <c r="M362" s="85" t="str">
        <f t="shared" si="402"/>
        <v/>
      </c>
      <c r="N362" s="67"/>
      <c r="O362" s="89" t="str">
        <f t="shared" si="403"/>
        <v/>
      </c>
      <c r="P362" s="67"/>
      <c r="Q362" s="93" t="str">
        <f t="shared" si="406"/>
        <v/>
      </c>
      <c r="R362" s="110"/>
      <c r="S362" s="275" t="s">
        <v>13</v>
      </c>
      <c r="T362" s="264"/>
      <c r="U362" s="213" t="str">
        <f>IF(OR(U359="",B363=""),"",U359/B363)</f>
        <v/>
      </c>
      <c r="V362" s="99"/>
      <c r="W362" s="145"/>
      <c r="X362" s="145"/>
      <c r="Y362" s="152" t="s">
        <v>57</v>
      </c>
      <c r="Z362" s="111">
        <v>0.22</v>
      </c>
      <c r="AA362" s="112">
        <f t="shared" si="405"/>
        <v>0.26506024096385539</v>
      </c>
      <c r="AB362" s="112">
        <f>AA362/$AB$31</f>
        <v>0.30136986301369861</v>
      </c>
      <c r="AC362" s="112">
        <f>AB362/$AC$31</f>
        <v>0.34920634920634919</v>
      </c>
      <c r="AD362" s="112">
        <f>AC362/$AD$31</f>
        <v>0.41509433962264147</v>
      </c>
      <c r="AE362" s="117">
        <f>AD362/$AE$31</f>
        <v>0.61111111111111105</v>
      </c>
    </row>
    <row r="363" spans="1:31" ht="17.25" thickBot="1" x14ac:dyDescent="0.35">
      <c r="A363" s="141" t="s">
        <v>20</v>
      </c>
      <c r="B363" s="119" t="str">
        <f>IF(B356="","",SUM(B356:B362))</f>
        <v/>
      </c>
      <c r="C363" s="216" t="str">
        <f>IF(C356="","",SUMIF(B356:B362,"&lt;&gt;"&amp;"",C356:C362))</f>
        <v/>
      </c>
      <c r="D363" s="208"/>
      <c r="E363" s="79" t="str">
        <f>IFERROR(SUM(B356:B362)/SUMIF(B356:B362,"&lt;&gt;"&amp;"",C356:C362),"")</f>
        <v/>
      </c>
      <c r="F363" s="80" t="str">
        <f>IF(OR(C363="",B363=""),"",B363-C363)</f>
        <v/>
      </c>
      <c r="G363" s="82" t="str">
        <f>IF(G356="","",SUM(G356:G362))</f>
        <v/>
      </c>
      <c r="H363" s="79" t="str">
        <f>IFERROR(SUM(B356:B362)/SUMIF(B356:B362,"&lt;&gt;"&amp;"",G356:G362),"")</f>
        <v/>
      </c>
      <c r="I363" s="82" t="str">
        <f>IF(OR(G363="",B363=""),"",B363-G363)</f>
        <v/>
      </c>
      <c r="J363" s="120" t="str">
        <f>IF(J356="","",SUM(J356:J362))</f>
        <v/>
      </c>
      <c r="K363" s="82" t="str">
        <f t="shared" si="399"/>
        <v/>
      </c>
      <c r="L363" s="120" t="str">
        <f>IF(L356="","",SUM(L356:L362))</f>
        <v/>
      </c>
      <c r="M363" s="86" t="str">
        <f t="shared" si="402"/>
        <v/>
      </c>
      <c r="N363" s="120" t="str">
        <f>IF(N356="","",SUM(N356:N362))</f>
        <v/>
      </c>
      <c r="O363" s="90" t="str">
        <f>IF(OR(J363="",N363=""),"",J363/N363)</f>
        <v/>
      </c>
      <c r="P363" s="120" t="str">
        <f>IF(P356="","",SUM(P356:P362))</f>
        <v/>
      </c>
      <c r="Q363" s="211" t="str">
        <f>IF(OR(P363="",J363=""),"",P363/J363)</f>
        <v/>
      </c>
      <c r="R363" s="118"/>
      <c r="S363" s="263" t="s">
        <v>14</v>
      </c>
      <c r="T363" s="264"/>
      <c r="U363" s="69"/>
      <c r="V363" s="99"/>
      <c r="W363" s="145"/>
      <c r="X363" s="145"/>
      <c r="Y363" s="121"/>
      <c r="Z363" s="122">
        <f>SUM(Z356:Z362)</f>
        <v>1</v>
      </c>
      <c r="AA363" s="123">
        <f>SUM(Z357:Z362)</f>
        <v>0.83000000000000007</v>
      </c>
      <c r="AB363" s="123">
        <f>SUM(AA358:AA362)</f>
        <v>0.87951807228915657</v>
      </c>
      <c r="AC363" s="123">
        <f>SUM(AB359:AB362)</f>
        <v>0.86301369863013699</v>
      </c>
      <c r="AD363" s="123">
        <f>SUM(AC360:AC362)</f>
        <v>0.84126984126984128</v>
      </c>
      <c r="AE363" s="124">
        <f>SUM(AD361:AD362)</f>
        <v>0.67924528301886788</v>
      </c>
    </row>
    <row r="364" spans="1:31" ht="16.5" thickBot="1" x14ac:dyDescent="0.3">
      <c r="A364" s="156" t="s">
        <v>42</v>
      </c>
      <c r="B364" s="81" t="str">
        <f>IF(B327="","",SUM(B363,B354,B345,B336,B327))</f>
        <v/>
      </c>
      <c r="C364" s="81" t="str">
        <f>IF(C327="","",SUM(C363,C354,C345,C336,C327))</f>
        <v/>
      </c>
      <c r="D364" s="81"/>
      <c r="E364" s="94" t="str">
        <f>IF(OR(B364="",C364=""),"",B364/C364)</f>
        <v/>
      </c>
      <c r="F364" s="95" t="str">
        <f>IF(OR(B364="",C364=""),"",B364-C364)</f>
        <v/>
      </c>
      <c r="G364" s="95" t="str">
        <f>IF(G327="","",SUM(G363,G354,G345,G336,G327))</f>
        <v/>
      </c>
      <c r="H364" s="94" t="str">
        <f>IF(OR(B364="",G364=""),"",B364/G364)</f>
        <v/>
      </c>
      <c r="I364" s="95" t="str">
        <f>IF(OR(B364="",G364=""),"",B364-G364)</f>
        <v/>
      </c>
      <c r="J364" s="96" t="str">
        <f>IF(J327="","",SUM(J354,J363,J345,J336,J327))</f>
        <v/>
      </c>
      <c r="K364" s="95" t="str">
        <f t="shared" ref="K364" si="407">IF(OR(B364="",J364=""),"",B364/J364)</f>
        <v/>
      </c>
      <c r="L364" s="96" t="str">
        <f>IF(L327="","",SUM(L354,L363,L345,L336,L327))</f>
        <v/>
      </c>
      <c r="M364" s="96" t="str">
        <f>IF(OR(L364="",J364=""),"",L364/J364)</f>
        <v/>
      </c>
      <c r="N364" s="96" t="str">
        <f>IF(N327="","",SUM(N354,N363,N345,N336,N327))</f>
        <v/>
      </c>
      <c r="O364" s="97" t="str">
        <f>IF(OR(J364="",N364=""),"",J364/N364)</f>
        <v/>
      </c>
      <c r="P364" s="96" t="str">
        <f>IF(P327="","",SUM(P354,P363,P345,P336,P327))</f>
        <v/>
      </c>
      <c r="Q364" s="98" t="str">
        <f>IF(OR(P364="",J364=""),"",P364/J364)</f>
        <v/>
      </c>
      <c r="R364" s="99"/>
      <c r="S364" s="128"/>
      <c r="T364" s="154"/>
      <c r="U364" s="128"/>
      <c r="V364" s="155"/>
      <c r="W364" s="145"/>
      <c r="X364" s="145"/>
      <c r="Y364" s="145"/>
      <c r="Z364" s="145"/>
      <c r="AA364" s="145"/>
      <c r="AB364" s="145"/>
      <c r="AC364" s="145"/>
      <c r="AD364" s="145"/>
      <c r="AE364" s="145"/>
    </row>
    <row r="365" spans="1:31" ht="48" customHeight="1" thickBot="1" x14ac:dyDescent="0.3">
      <c r="A365" s="158" t="s">
        <v>103</v>
      </c>
      <c r="B365" s="144" t="s">
        <v>0</v>
      </c>
      <c r="C365" s="131" t="s">
        <v>1</v>
      </c>
      <c r="D365" s="133" t="s">
        <v>117</v>
      </c>
      <c r="E365" s="129" t="s">
        <v>62</v>
      </c>
      <c r="F365" s="131" t="s">
        <v>18</v>
      </c>
      <c r="G365" s="132" t="s">
        <v>16</v>
      </c>
      <c r="H365" s="129" t="s">
        <v>2</v>
      </c>
      <c r="I365" s="133" t="s">
        <v>15</v>
      </c>
      <c r="J365" s="134" t="s">
        <v>19</v>
      </c>
      <c r="K365" s="132" t="s">
        <v>3</v>
      </c>
      <c r="L365" s="135" t="s">
        <v>5</v>
      </c>
      <c r="M365" s="134" t="s">
        <v>4</v>
      </c>
      <c r="N365" s="134" t="s">
        <v>6</v>
      </c>
      <c r="O365" s="136" t="s">
        <v>7</v>
      </c>
      <c r="P365" s="137" t="s">
        <v>17</v>
      </c>
      <c r="Q365" s="209" t="s">
        <v>8</v>
      </c>
      <c r="R365" s="106"/>
      <c r="S365" s="269" t="s">
        <v>116</v>
      </c>
      <c r="T365" s="270"/>
      <c r="U365" s="215"/>
      <c r="V365" s="99"/>
      <c r="W365" s="145"/>
      <c r="X365" s="145"/>
      <c r="Y365" s="146" t="s">
        <v>58</v>
      </c>
      <c r="Z365" s="147" t="s">
        <v>51</v>
      </c>
      <c r="AA365" s="148" t="s">
        <v>52</v>
      </c>
      <c r="AB365" s="147" t="s">
        <v>53</v>
      </c>
      <c r="AC365" s="148" t="s">
        <v>54</v>
      </c>
      <c r="AD365" s="147" t="s">
        <v>55</v>
      </c>
      <c r="AE365" s="149" t="s">
        <v>56</v>
      </c>
    </row>
    <row r="366" spans="1:31" ht="17.25" thickBot="1" x14ac:dyDescent="0.35">
      <c r="A366" s="138">
        <v>42855</v>
      </c>
      <c r="B366" s="66"/>
      <c r="C366" s="73" t="str">
        <f>IF(U365="","",Z366*U365)</f>
        <v/>
      </c>
      <c r="D366" s="73"/>
      <c r="E366" s="74" t="str">
        <f>IF(OR(B366="",C366=""),"",B366/C366)</f>
        <v/>
      </c>
      <c r="F366" s="73" t="str">
        <f>IF(OR(B366="",C366=""),"",B366-C366)</f>
        <v/>
      </c>
      <c r="G366" s="207"/>
      <c r="H366" s="74" t="str">
        <f t="shared" ref="H366:H372" si="408">IF(OR(B366="",G366=""),"",B366/G366)</f>
        <v/>
      </c>
      <c r="I366" s="73" t="str">
        <f t="shared" ref="I366:I371" si="409">IF(OR(G366="",B366=""),"",B366-G366)</f>
        <v/>
      </c>
      <c r="J366" s="67"/>
      <c r="K366" s="73" t="str">
        <f t="shared" ref="K366:K373" si="410">IF(OR(B366="",J366=""),"",B366/J366)</f>
        <v/>
      </c>
      <c r="L366" s="67"/>
      <c r="M366" s="83" t="str">
        <f>IF(OR(L366="",J366=""),"",L366/J366)</f>
        <v/>
      </c>
      <c r="N366" s="67"/>
      <c r="O366" s="87" t="str">
        <f>IF(OR(J366="",N366=""),"",J366/N366)</f>
        <v/>
      </c>
      <c r="P366" s="67"/>
      <c r="Q366" s="91" t="str">
        <f>IF(OR(P366="",J366=""),"",P366/J366)</f>
        <v/>
      </c>
      <c r="R366" s="110"/>
      <c r="S366" s="279"/>
      <c r="T366" s="279"/>
      <c r="U366" s="280"/>
      <c r="V366" s="99"/>
      <c r="W366" s="145"/>
      <c r="X366" s="145"/>
      <c r="Y366" s="150" t="s">
        <v>51</v>
      </c>
      <c r="Z366" s="107">
        <v>0.17</v>
      </c>
      <c r="AA366" s="108"/>
      <c r="AB366" s="108"/>
      <c r="AC366" s="108"/>
      <c r="AD366" s="108"/>
      <c r="AE366" s="109"/>
    </row>
    <row r="367" spans="1:31" ht="17.25" thickBot="1" x14ac:dyDescent="0.35">
      <c r="A367" s="138">
        <v>42856</v>
      </c>
      <c r="B367" s="66"/>
      <c r="C367" s="73" t="str">
        <f>IF(OR(U365="",B366=""),"",Z367*U365)</f>
        <v/>
      </c>
      <c r="D367" s="73" t="str">
        <f>IF(OR(C367="",B367&lt;&gt;"",B368&lt;&gt;""),"",AA367*(U365-B373))</f>
        <v/>
      </c>
      <c r="E367" s="76" t="str">
        <f t="shared" ref="E367:E371" si="411">IF(OR(B367="",C367=""),"",B367/C367)</f>
        <v/>
      </c>
      <c r="F367" s="75" t="str">
        <f t="shared" ref="F367:F371" si="412">IF(OR(B367="",C367=""),"",B367-C367)</f>
        <v/>
      </c>
      <c r="G367" s="207"/>
      <c r="H367" s="76" t="str">
        <f t="shared" si="408"/>
        <v/>
      </c>
      <c r="I367" s="75" t="str">
        <f t="shared" si="409"/>
        <v/>
      </c>
      <c r="J367" s="67"/>
      <c r="K367" s="75" t="str">
        <f t="shared" si="410"/>
        <v/>
      </c>
      <c r="L367" s="67"/>
      <c r="M367" s="84" t="str">
        <f t="shared" ref="M367:M373" si="413">IF(OR(L367="",J367=""),"",L367/J367)</f>
        <v/>
      </c>
      <c r="N367" s="67"/>
      <c r="O367" s="88" t="str">
        <f t="shared" ref="O367:O372" si="414">IF(OR(J367="",N367=""),"",J367/N367)</f>
        <v/>
      </c>
      <c r="P367" s="67"/>
      <c r="Q367" s="92" t="str">
        <f t="shared" ref="Q367:Q368" si="415">IF(OR(P367="",J367=""),"",P367/J367)</f>
        <v/>
      </c>
      <c r="R367" s="110"/>
      <c r="S367" s="267" t="s">
        <v>9</v>
      </c>
      <c r="T367" s="267"/>
      <c r="U367" s="268"/>
      <c r="V367" s="99"/>
      <c r="W367" s="145"/>
      <c r="X367" s="145"/>
      <c r="Y367" s="150" t="s">
        <v>52</v>
      </c>
      <c r="Z367" s="111">
        <v>0.1</v>
      </c>
      <c r="AA367" s="112">
        <f t="shared" ref="AA367:AA372" si="416">Z367/$AA$31</f>
        <v>0.12048192771084337</v>
      </c>
      <c r="AB367" s="113"/>
      <c r="AC367" s="113"/>
      <c r="AD367" s="113"/>
      <c r="AE367" s="114"/>
    </row>
    <row r="368" spans="1:31" ht="17.25" thickBot="1" x14ac:dyDescent="0.35">
      <c r="A368" s="138">
        <v>42857</v>
      </c>
      <c r="B368" s="66"/>
      <c r="C368" s="73" t="str">
        <f>IF(OR(U365="",B367=""),"",Z368*U365)</f>
        <v/>
      </c>
      <c r="D368" s="73" t="str">
        <f>IF(OR(C368="",B368&lt;&gt;"",B369&lt;&gt;""),"",AB368*(U365-B373))</f>
        <v/>
      </c>
      <c r="E368" s="76" t="str">
        <f t="shared" si="411"/>
        <v/>
      </c>
      <c r="F368" s="75" t="str">
        <f t="shared" si="412"/>
        <v/>
      </c>
      <c r="G368" s="207"/>
      <c r="H368" s="76" t="str">
        <f t="shared" si="408"/>
        <v/>
      </c>
      <c r="I368" s="75" t="str">
        <f t="shared" si="409"/>
        <v/>
      </c>
      <c r="J368" s="67"/>
      <c r="K368" s="75" t="str">
        <f t="shared" si="410"/>
        <v/>
      </c>
      <c r="L368" s="67"/>
      <c r="M368" s="84" t="str">
        <f t="shared" si="413"/>
        <v/>
      </c>
      <c r="N368" s="67"/>
      <c r="O368" s="88" t="str">
        <f t="shared" si="414"/>
        <v/>
      </c>
      <c r="P368" s="67"/>
      <c r="Q368" s="92" t="str">
        <f t="shared" si="415"/>
        <v/>
      </c>
      <c r="R368" s="110"/>
      <c r="S368" s="276" t="s">
        <v>1</v>
      </c>
      <c r="T368" s="272"/>
      <c r="U368" s="68"/>
      <c r="V368" s="99"/>
      <c r="W368" s="145"/>
      <c r="X368" s="145"/>
      <c r="Y368" s="151" t="s">
        <v>53</v>
      </c>
      <c r="Z368" s="111">
        <v>0.1</v>
      </c>
      <c r="AA368" s="112">
        <f t="shared" si="416"/>
        <v>0.12048192771084337</v>
      </c>
      <c r="AB368" s="112">
        <f>AA368/$AB$31</f>
        <v>0.13698630136986303</v>
      </c>
      <c r="AC368" s="113"/>
      <c r="AD368" s="113"/>
      <c r="AE368" s="114"/>
    </row>
    <row r="369" spans="1:31" ht="17.25" thickBot="1" x14ac:dyDescent="0.35">
      <c r="A369" s="139">
        <v>42858</v>
      </c>
      <c r="B369" s="66"/>
      <c r="C369" s="73" t="str">
        <f>IF(OR(U365="",B368=""),"",Z369*U365)</f>
        <v/>
      </c>
      <c r="D369" s="73" t="str">
        <f>IF(OR(C369="",B369&lt;&gt;"",B370&lt;&gt;""),"",AC369*(U365-B373))</f>
        <v/>
      </c>
      <c r="E369" s="76" t="str">
        <f t="shared" si="411"/>
        <v/>
      </c>
      <c r="F369" s="75" t="str">
        <f t="shared" si="412"/>
        <v/>
      </c>
      <c r="G369" s="207"/>
      <c r="H369" s="76" t="str">
        <f t="shared" si="408"/>
        <v/>
      </c>
      <c r="I369" s="75" t="str">
        <f t="shared" si="409"/>
        <v/>
      </c>
      <c r="J369" s="67"/>
      <c r="K369" s="75" t="str">
        <f t="shared" si="410"/>
        <v/>
      </c>
      <c r="L369" s="67"/>
      <c r="M369" s="84" t="str">
        <f t="shared" si="413"/>
        <v/>
      </c>
      <c r="N369" s="67"/>
      <c r="O369" s="88" t="str">
        <f t="shared" si="414"/>
        <v/>
      </c>
      <c r="P369" s="67"/>
      <c r="Q369" s="92" t="str">
        <f>IF(OR(P369="",J369=""),"",P369/J369)</f>
        <v/>
      </c>
      <c r="R369" s="110"/>
      <c r="S369" s="276" t="s">
        <v>10</v>
      </c>
      <c r="T369" s="272"/>
      <c r="U369" s="68"/>
      <c r="V369" s="99"/>
      <c r="W369" s="145"/>
      <c r="X369" s="145"/>
      <c r="Y369" s="152" t="s">
        <v>54</v>
      </c>
      <c r="Z369" s="111">
        <v>0.1</v>
      </c>
      <c r="AA369" s="112">
        <f t="shared" si="416"/>
        <v>0.12048192771084337</v>
      </c>
      <c r="AB369" s="112">
        <f>AA369/$AB$31</f>
        <v>0.13698630136986303</v>
      </c>
      <c r="AC369" s="112">
        <f>AB369/$AC$31</f>
        <v>0.15873015873015875</v>
      </c>
      <c r="AD369" s="113"/>
      <c r="AE369" s="114"/>
    </row>
    <row r="370" spans="1:31" ht="17.25" thickBot="1" x14ac:dyDescent="0.35">
      <c r="A370" s="140">
        <v>42859</v>
      </c>
      <c r="B370" s="66"/>
      <c r="C370" s="73" t="str">
        <f>IF(OR(U365="",B369=""),"",Z370*U365)</f>
        <v/>
      </c>
      <c r="D370" s="73" t="str">
        <f>IF(OR(C370="",B370&lt;&gt;"",B371&lt;&gt;""),"",AD370*(U365-B373))</f>
        <v/>
      </c>
      <c r="E370" s="76" t="str">
        <f t="shared" si="411"/>
        <v/>
      </c>
      <c r="F370" s="75" t="str">
        <f t="shared" si="412"/>
        <v/>
      </c>
      <c r="G370" s="207"/>
      <c r="H370" s="76" t="str">
        <f t="shared" si="408"/>
        <v/>
      </c>
      <c r="I370" s="75" t="str">
        <f t="shared" si="409"/>
        <v/>
      </c>
      <c r="J370" s="67"/>
      <c r="K370" s="75" t="str">
        <f t="shared" si="410"/>
        <v/>
      </c>
      <c r="L370" s="67"/>
      <c r="M370" s="84" t="str">
        <f t="shared" si="413"/>
        <v/>
      </c>
      <c r="N370" s="67"/>
      <c r="O370" s="88" t="str">
        <f t="shared" si="414"/>
        <v/>
      </c>
      <c r="P370" s="67"/>
      <c r="Q370" s="92" t="str">
        <f>IF(OR(P370="",J370=""),"",P370/J370)</f>
        <v/>
      </c>
      <c r="R370" s="110"/>
      <c r="S370" s="277" t="s">
        <v>11</v>
      </c>
      <c r="T370" s="278"/>
      <c r="U370" s="115" t="str">
        <f>IF(OR(U368="",U369=""),"",U369-U368)</f>
        <v/>
      </c>
      <c r="V370" s="99"/>
      <c r="W370" s="145"/>
      <c r="X370" s="145"/>
      <c r="Y370" s="150" t="s">
        <v>55</v>
      </c>
      <c r="Z370" s="111">
        <v>0.17</v>
      </c>
      <c r="AA370" s="112">
        <f t="shared" si="416"/>
        <v>0.20481927710843373</v>
      </c>
      <c r="AB370" s="112">
        <f>AA370/$AB$31</f>
        <v>0.23287671232876714</v>
      </c>
      <c r="AC370" s="112">
        <f>AB370/$AC$31</f>
        <v>0.26984126984126988</v>
      </c>
      <c r="AD370" s="112">
        <f>AC370/$AD$31</f>
        <v>0.32075471698113212</v>
      </c>
      <c r="AE370" s="114"/>
    </row>
    <row r="371" spans="1:31" ht="17.25" thickBot="1" x14ac:dyDescent="0.35">
      <c r="A371" s="140">
        <v>42860</v>
      </c>
      <c r="B371" s="66"/>
      <c r="C371" s="73" t="str">
        <f>IF(OR(U365="",B370=""),"",Z371*U365)</f>
        <v/>
      </c>
      <c r="D371" s="73" t="str">
        <f>IF(OR(C371="",B371&lt;&gt;"",B372&lt;&gt;""),"",AE371*(U365-B373))</f>
        <v/>
      </c>
      <c r="E371" s="76" t="str">
        <f t="shared" si="411"/>
        <v/>
      </c>
      <c r="F371" s="75" t="str">
        <f t="shared" si="412"/>
        <v/>
      </c>
      <c r="G371" s="207"/>
      <c r="H371" s="76" t="str">
        <f t="shared" si="408"/>
        <v/>
      </c>
      <c r="I371" s="75" t="str">
        <f t="shared" si="409"/>
        <v/>
      </c>
      <c r="J371" s="67"/>
      <c r="K371" s="75" t="str">
        <f t="shared" si="410"/>
        <v/>
      </c>
      <c r="L371" s="67"/>
      <c r="M371" s="84" t="str">
        <f t="shared" si="413"/>
        <v/>
      </c>
      <c r="N371" s="67"/>
      <c r="O371" s="88" t="str">
        <f t="shared" si="414"/>
        <v/>
      </c>
      <c r="P371" s="67"/>
      <c r="Q371" s="92" t="str">
        <f t="shared" ref="Q371:Q372" si="417">IF(OR(P371="",J371=""),"",P371/J371)</f>
        <v/>
      </c>
      <c r="R371" s="110"/>
      <c r="S371" s="276" t="s">
        <v>12</v>
      </c>
      <c r="T371" s="272"/>
      <c r="U371" s="116" t="str">
        <f>IF(OR(U368="",U365=""),"",U368/U365)</f>
        <v/>
      </c>
      <c r="V371" s="99"/>
      <c r="W371" s="145"/>
      <c r="X371" s="145"/>
      <c r="Y371" s="151" t="s">
        <v>56</v>
      </c>
      <c r="Z371" s="111">
        <v>0.14000000000000001</v>
      </c>
      <c r="AA371" s="112">
        <f t="shared" si="416"/>
        <v>0.16867469879518071</v>
      </c>
      <c r="AB371" s="112">
        <f>AA371/$AB$31</f>
        <v>0.19178082191780821</v>
      </c>
      <c r="AC371" s="112">
        <f>AB371/$AC$31</f>
        <v>0.22222222222222221</v>
      </c>
      <c r="AD371" s="112">
        <f>AC371/$AD$31</f>
        <v>0.26415094339622641</v>
      </c>
      <c r="AE371" s="117">
        <f>AD371/$AE$31</f>
        <v>0.3888888888888889</v>
      </c>
    </row>
    <row r="372" spans="1:31" ht="17.25" thickBot="1" x14ac:dyDescent="0.35">
      <c r="A372" s="140">
        <v>42861</v>
      </c>
      <c r="B372" s="66"/>
      <c r="C372" s="73" t="str">
        <f>IF(OR(U365="",B371=""),"",Z372*U365)</f>
        <v/>
      </c>
      <c r="D372" s="214" t="str">
        <f>IF(OR(B371="",C372="",B372&lt;&gt;""),"",C372+(C373-B373))</f>
        <v/>
      </c>
      <c r="E372" s="78" t="str">
        <f>IF(OR(B372="",C372=""),"",B372/C372)</f>
        <v/>
      </c>
      <c r="F372" s="77" t="str">
        <f>IF(OR(B372="",C372=""),"",B372-C372)</f>
        <v/>
      </c>
      <c r="G372" s="207"/>
      <c r="H372" s="78" t="str">
        <f t="shared" si="408"/>
        <v/>
      </c>
      <c r="I372" s="77" t="str">
        <f>IF(OR(G372="",B372=""),"",B372-G372)</f>
        <v/>
      </c>
      <c r="J372" s="67"/>
      <c r="K372" s="77" t="str">
        <f t="shared" si="410"/>
        <v/>
      </c>
      <c r="L372" s="67"/>
      <c r="M372" s="85" t="str">
        <f t="shared" si="413"/>
        <v/>
      </c>
      <c r="N372" s="67"/>
      <c r="O372" s="89" t="str">
        <f t="shared" si="414"/>
        <v/>
      </c>
      <c r="P372" s="67"/>
      <c r="Q372" s="93" t="str">
        <f t="shared" si="417"/>
        <v/>
      </c>
      <c r="R372" s="110"/>
      <c r="S372" s="275" t="s">
        <v>13</v>
      </c>
      <c r="T372" s="264"/>
      <c r="U372" s="213" t="str">
        <f>IF(OR(U369="",B373=""),"",U369/B373)</f>
        <v/>
      </c>
      <c r="V372" s="99"/>
      <c r="W372" s="145"/>
      <c r="X372" s="145"/>
      <c r="Y372" s="152" t="s">
        <v>57</v>
      </c>
      <c r="Z372" s="111">
        <v>0.22</v>
      </c>
      <c r="AA372" s="112">
        <f t="shared" si="416"/>
        <v>0.26506024096385539</v>
      </c>
      <c r="AB372" s="112">
        <f>AA372/$AB$31</f>
        <v>0.30136986301369861</v>
      </c>
      <c r="AC372" s="112">
        <f>AB372/$AC$31</f>
        <v>0.34920634920634919</v>
      </c>
      <c r="AD372" s="112">
        <f>AC372/$AD$31</f>
        <v>0.41509433962264147</v>
      </c>
      <c r="AE372" s="117">
        <f>AD372/$AE$31</f>
        <v>0.61111111111111105</v>
      </c>
    </row>
    <row r="373" spans="1:31" ht="17.25" thickBot="1" x14ac:dyDescent="0.35">
      <c r="A373" s="141" t="s">
        <v>20</v>
      </c>
      <c r="B373" s="119" t="str">
        <f>IF(B366="","",SUM(B366:B372))</f>
        <v/>
      </c>
      <c r="C373" s="216" t="str">
        <f>IF(C366="","",SUMIF(B366:B372,"&lt;&gt;"&amp;"",C366:C372))</f>
        <v/>
      </c>
      <c r="D373" s="208"/>
      <c r="E373" s="79" t="str">
        <f>IFERROR(SUM(B366:B372)/SUMIF(B366:B372,"&lt;&gt;"&amp;"",C366:C372),"")</f>
        <v/>
      </c>
      <c r="F373" s="80" t="str">
        <f>IF(OR(C373="",B373=""),"",B373-C373)</f>
        <v/>
      </c>
      <c r="G373" s="82" t="str">
        <f>IF(G366="","",SUM(G366:G372))</f>
        <v/>
      </c>
      <c r="H373" s="79" t="str">
        <f>IFERROR(SUM(B366:B372)/SUMIF(B366:B372,"&lt;&gt;"&amp;"",G366:G372),"")</f>
        <v/>
      </c>
      <c r="I373" s="82" t="str">
        <f>IF(OR(G373="",B373=""),"",B373-G373)</f>
        <v/>
      </c>
      <c r="J373" s="120" t="str">
        <f>IF(J366="","",SUM(J366:J372))</f>
        <v/>
      </c>
      <c r="K373" s="82" t="str">
        <f t="shared" si="410"/>
        <v/>
      </c>
      <c r="L373" s="120" t="str">
        <f>IF(L366="","",SUM(L366:L372))</f>
        <v/>
      </c>
      <c r="M373" s="86" t="str">
        <f t="shared" si="413"/>
        <v/>
      </c>
      <c r="N373" s="120" t="str">
        <f>IF(N366="","",SUM(N366:N372))</f>
        <v/>
      </c>
      <c r="O373" s="90" t="str">
        <f>IF(OR(J373="",N373=""),"",J373/N373)</f>
        <v/>
      </c>
      <c r="P373" s="120" t="str">
        <f>IF(P366="","",SUM(P366:P372))</f>
        <v/>
      </c>
      <c r="Q373" s="211" t="str">
        <f>IF(OR(P373="",J373=""),"",P373/J373)</f>
        <v/>
      </c>
      <c r="R373" s="118"/>
      <c r="S373" s="263" t="s">
        <v>14</v>
      </c>
      <c r="T373" s="264"/>
      <c r="U373" s="69"/>
      <c r="V373" s="99"/>
      <c r="W373" s="145"/>
      <c r="X373" s="145"/>
      <c r="Y373" s="121"/>
      <c r="Z373" s="122">
        <f>SUM(Z366:Z372)</f>
        <v>1</v>
      </c>
      <c r="AA373" s="123">
        <f>SUM(Z367:Z372)</f>
        <v>0.83000000000000007</v>
      </c>
      <c r="AB373" s="123">
        <f>SUM(AA368:AA372)</f>
        <v>0.87951807228915657</v>
      </c>
      <c r="AC373" s="123">
        <f>SUM(AB369:AB372)</f>
        <v>0.86301369863013699</v>
      </c>
      <c r="AD373" s="123">
        <f>SUM(AC370:AC372)</f>
        <v>0.84126984126984128</v>
      </c>
      <c r="AE373" s="124">
        <f>SUM(AD371:AD372)</f>
        <v>0.67924528301886788</v>
      </c>
    </row>
    <row r="374" spans="1:31" ht="48" customHeight="1" thickBot="1" x14ac:dyDescent="0.3">
      <c r="A374" s="158" t="s">
        <v>104</v>
      </c>
      <c r="B374" s="144" t="s">
        <v>0</v>
      </c>
      <c r="C374" s="131" t="s">
        <v>1</v>
      </c>
      <c r="D374" s="133" t="s">
        <v>117</v>
      </c>
      <c r="E374" s="129" t="s">
        <v>62</v>
      </c>
      <c r="F374" s="131" t="s">
        <v>18</v>
      </c>
      <c r="G374" s="132" t="s">
        <v>16</v>
      </c>
      <c r="H374" s="129" t="s">
        <v>2</v>
      </c>
      <c r="I374" s="133" t="s">
        <v>15</v>
      </c>
      <c r="J374" s="134" t="s">
        <v>19</v>
      </c>
      <c r="K374" s="132" t="s">
        <v>3</v>
      </c>
      <c r="L374" s="135" t="s">
        <v>5</v>
      </c>
      <c r="M374" s="134" t="s">
        <v>4</v>
      </c>
      <c r="N374" s="134" t="s">
        <v>6</v>
      </c>
      <c r="O374" s="136" t="s">
        <v>7</v>
      </c>
      <c r="P374" s="137" t="s">
        <v>17</v>
      </c>
      <c r="Q374" s="209" t="s">
        <v>8</v>
      </c>
      <c r="R374" s="106"/>
      <c r="S374" s="265" t="s">
        <v>116</v>
      </c>
      <c r="T374" s="266"/>
      <c r="U374" s="215"/>
      <c r="V374" s="99"/>
      <c r="W374" s="145"/>
      <c r="X374" s="145"/>
      <c r="Y374" s="146" t="s">
        <v>58</v>
      </c>
      <c r="Z374" s="147" t="s">
        <v>51</v>
      </c>
      <c r="AA374" s="148" t="s">
        <v>52</v>
      </c>
      <c r="AB374" s="147" t="s">
        <v>53</v>
      </c>
      <c r="AC374" s="148" t="s">
        <v>54</v>
      </c>
      <c r="AD374" s="147" t="s">
        <v>55</v>
      </c>
      <c r="AE374" s="149" t="s">
        <v>56</v>
      </c>
    </row>
    <row r="375" spans="1:31" ht="17.25" thickBot="1" x14ac:dyDescent="0.35">
      <c r="A375" s="138">
        <v>42862</v>
      </c>
      <c r="B375" s="66"/>
      <c r="C375" s="73" t="str">
        <f>IF(U374="","",Z375*U374)</f>
        <v/>
      </c>
      <c r="D375" s="73"/>
      <c r="E375" s="74" t="str">
        <f>IF(OR(B375="",C375=""),"",B375/C375)</f>
        <v/>
      </c>
      <c r="F375" s="73" t="str">
        <f>IF(OR(B375="",C375=""),"",B375-C375)</f>
        <v/>
      </c>
      <c r="G375" s="207"/>
      <c r="H375" s="74" t="str">
        <f t="shared" ref="H375:H381" si="418">IF(OR(B375="",G375=""),"",B375/G375)</f>
        <v/>
      </c>
      <c r="I375" s="73" t="str">
        <f t="shared" ref="I375:I380" si="419">IF(OR(G375="",B375=""),"",B375-G375)</f>
        <v/>
      </c>
      <c r="J375" s="67"/>
      <c r="K375" s="73" t="str">
        <f t="shared" ref="K375:K382" si="420">IF(OR(B375="",J375=""),"",B375/J375)</f>
        <v/>
      </c>
      <c r="L375" s="67"/>
      <c r="M375" s="83" t="str">
        <f>IF(OR(L375="",J375=""),"",L375/J375)</f>
        <v/>
      </c>
      <c r="N375" s="67"/>
      <c r="O375" s="87" t="str">
        <f>IF(OR(J375="",N375=""),"",J375/N375)</f>
        <v/>
      </c>
      <c r="P375" s="67"/>
      <c r="Q375" s="91" t="str">
        <f>IF(OR(P375="",J375=""),"",P375/J375)</f>
        <v/>
      </c>
      <c r="R375" s="110"/>
      <c r="S375" s="279"/>
      <c r="T375" s="279"/>
      <c r="U375" s="280"/>
      <c r="V375" s="99"/>
      <c r="W375" s="145"/>
      <c r="X375" s="145"/>
      <c r="Y375" s="150" t="s">
        <v>51</v>
      </c>
      <c r="Z375" s="107">
        <v>0.17</v>
      </c>
      <c r="AA375" s="108"/>
      <c r="AB375" s="108"/>
      <c r="AC375" s="108"/>
      <c r="AD375" s="108"/>
      <c r="AE375" s="109"/>
    </row>
    <row r="376" spans="1:31" ht="17.25" thickBot="1" x14ac:dyDescent="0.35">
      <c r="A376" s="138">
        <v>42863</v>
      </c>
      <c r="B376" s="66"/>
      <c r="C376" s="73" t="str">
        <f>IF(OR(U374="",B375=""),"",Z376*U374)</f>
        <v/>
      </c>
      <c r="D376" s="73" t="str">
        <f>IF(OR(C376="",B376&lt;&gt;"",B377&lt;&gt;""),"",AA376*(U374-B382))</f>
        <v/>
      </c>
      <c r="E376" s="76" t="str">
        <f t="shared" ref="E376:E380" si="421">IF(OR(B376="",C376=""),"",B376/C376)</f>
        <v/>
      </c>
      <c r="F376" s="75" t="str">
        <f t="shared" ref="F376:F380" si="422">IF(OR(B376="",C376=""),"",B376-C376)</f>
        <v/>
      </c>
      <c r="G376" s="207"/>
      <c r="H376" s="76" t="str">
        <f t="shared" si="418"/>
        <v/>
      </c>
      <c r="I376" s="75" t="str">
        <f t="shared" si="419"/>
        <v/>
      </c>
      <c r="J376" s="67"/>
      <c r="K376" s="75" t="str">
        <f t="shared" si="420"/>
        <v/>
      </c>
      <c r="L376" s="67"/>
      <c r="M376" s="84" t="str">
        <f t="shared" ref="M376:M382" si="423">IF(OR(L376="",J376=""),"",L376/J376)</f>
        <v/>
      </c>
      <c r="N376" s="67"/>
      <c r="O376" s="88" t="str">
        <f t="shared" ref="O376:O381" si="424">IF(OR(J376="",N376=""),"",J376/N376)</f>
        <v/>
      </c>
      <c r="P376" s="67"/>
      <c r="Q376" s="92" t="str">
        <f t="shared" ref="Q376:Q377" si="425">IF(OR(P376="",J376=""),"",P376/J376)</f>
        <v/>
      </c>
      <c r="R376" s="110"/>
      <c r="S376" s="267" t="s">
        <v>9</v>
      </c>
      <c r="T376" s="267"/>
      <c r="U376" s="268"/>
      <c r="V376" s="99"/>
      <c r="W376" s="145"/>
      <c r="X376" s="145"/>
      <c r="Y376" s="150" t="s">
        <v>52</v>
      </c>
      <c r="Z376" s="111">
        <v>0.1</v>
      </c>
      <c r="AA376" s="112">
        <f t="shared" ref="AA376:AA381" si="426">Z376/$AA$31</f>
        <v>0.12048192771084337</v>
      </c>
      <c r="AB376" s="113"/>
      <c r="AC376" s="113"/>
      <c r="AD376" s="113"/>
      <c r="AE376" s="114"/>
    </row>
    <row r="377" spans="1:31" ht="17.25" thickBot="1" x14ac:dyDescent="0.35">
      <c r="A377" s="138">
        <v>42864</v>
      </c>
      <c r="B377" s="66"/>
      <c r="C377" s="73" t="str">
        <f>IF(OR(U374="",B376=""),"",Z377*U374)</f>
        <v/>
      </c>
      <c r="D377" s="73" t="str">
        <f>IF(OR(C377="",B377&lt;&gt;"",B378&lt;&gt;""),"",AB377*(U374-B382))</f>
        <v/>
      </c>
      <c r="E377" s="76" t="str">
        <f t="shared" si="421"/>
        <v/>
      </c>
      <c r="F377" s="75" t="str">
        <f t="shared" si="422"/>
        <v/>
      </c>
      <c r="G377" s="207"/>
      <c r="H377" s="76" t="str">
        <f t="shared" si="418"/>
        <v/>
      </c>
      <c r="I377" s="75" t="str">
        <f t="shared" si="419"/>
        <v/>
      </c>
      <c r="J377" s="67"/>
      <c r="K377" s="75" t="str">
        <f t="shared" si="420"/>
        <v/>
      </c>
      <c r="L377" s="67"/>
      <c r="M377" s="84" t="str">
        <f t="shared" si="423"/>
        <v/>
      </c>
      <c r="N377" s="67"/>
      <c r="O377" s="88" t="str">
        <f t="shared" si="424"/>
        <v/>
      </c>
      <c r="P377" s="67"/>
      <c r="Q377" s="92" t="str">
        <f t="shared" si="425"/>
        <v/>
      </c>
      <c r="R377" s="110"/>
      <c r="S377" s="276" t="s">
        <v>1</v>
      </c>
      <c r="T377" s="272"/>
      <c r="U377" s="68"/>
      <c r="V377" s="99"/>
      <c r="W377" s="145"/>
      <c r="X377" s="145"/>
      <c r="Y377" s="151" t="s">
        <v>53</v>
      </c>
      <c r="Z377" s="111">
        <v>0.1</v>
      </c>
      <c r="AA377" s="112">
        <f t="shared" si="426"/>
        <v>0.12048192771084337</v>
      </c>
      <c r="AB377" s="112">
        <f>AA377/$AB$31</f>
        <v>0.13698630136986303</v>
      </c>
      <c r="AC377" s="113"/>
      <c r="AD377" s="113"/>
      <c r="AE377" s="114"/>
    </row>
    <row r="378" spans="1:31" ht="17.25" thickBot="1" x14ac:dyDescent="0.35">
      <c r="A378" s="139">
        <v>42865</v>
      </c>
      <c r="B378" s="66"/>
      <c r="C378" s="73" t="str">
        <f>IF(OR(U374="",B377=""),"",Z378*U374)</f>
        <v/>
      </c>
      <c r="D378" s="73" t="str">
        <f>IF(OR(C378="",B378&lt;&gt;"",B379&lt;&gt;""),"",AC378*(U374-B382))</f>
        <v/>
      </c>
      <c r="E378" s="76" t="str">
        <f t="shared" si="421"/>
        <v/>
      </c>
      <c r="F378" s="75" t="str">
        <f t="shared" si="422"/>
        <v/>
      </c>
      <c r="G378" s="207"/>
      <c r="H378" s="76" t="str">
        <f t="shared" si="418"/>
        <v/>
      </c>
      <c r="I378" s="75" t="str">
        <f t="shared" si="419"/>
        <v/>
      </c>
      <c r="J378" s="67"/>
      <c r="K378" s="75" t="str">
        <f t="shared" si="420"/>
        <v/>
      </c>
      <c r="L378" s="67"/>
      <c r="M378" s="84" t="str">
        <f t="shared" si="423"/>
        <v/>
      </c>
      <c r="N378" s="67"/>
      <c r="O378" s="88" t="str">
        <f t="shared" si="424"/>
        <v/>
      </c>
      <c r="P378" s="67"/>
      <c r="Q378" s="92" t="str">
        <f>IF(OR(P378="",J378=""),"",P378/J378)</f>
        <v/>
      </c>
      <c r="R378" s="110"/>
      <c r="S378" s="276" t="s">
        <v>10</v>
      </c>
      <c r="T378" s="272"/>
      <c r="U378" s="68"/>
      <c r="V378" s="99"/>
      <c r="W378" s="145"/>
      <c r="X378" s="145"/>
      <c r="Y378" s="152" t="s">
        <v>54</v>
      </c>
      <c r="Z378" s="111">
        <v>0.1</v>
      </c>
      <c r="AA378" s="112">
        <f t="shared" si="426"/>
        <v>0.12048192771084337</v>
      </c>
      <c r="AB378" s="112">
        <f>AA378/$AB$31</f>
        <v>0.13698630136986303</v>
      </c>
      <c r="AC378" s="112">
        <f>AB378/$AC$31</f>
        <v>0.15873015873015875</v>
      </c>
      <c r="AD378" s="113"/>
      <c r="AE378" s="114"/>
    </row>
    <row r="379" spans="1:31" ht="17.25" thickBot="1" x14ac:dyDescent="0.35">
      <c r="A379" s="140">
        <v>42866</v>
      </c>
      <c r="B379" s="66"/>
      <c r="C379" s="73" t="str">
        <f>IF(OR(U374="",B378=""),"",Z379*U374)</f>
        <v/>
      </c>
      <c r="D379" s="73" t="str">
        <f>IF(OR(C379="",B379&lt;&gt;"",B380&lt;&gt;""),"",AD379*(U374-B382))</f>
        <v/>
      </c>
      <c r="E379" s="76" t="str">
        <f t="shared" si="421"/>
        <v/>
      </c>
      <c r="F379" s="75" t="str">
        <f t="shared" si="422"/>
        <v/>
      </c>
      <c r="G379" s="207"/>
      <c r="H379" s="76" t="str">
        <f t="shared" si="418"/>
        <v/>
      </c>
      <c r="I379" s="75" t="str">
        <f t="shared" si="419"/>
        <v/>
      </c>
      <c r="J379" s="67"/>
      <c r="K379" s="75" t="str">
        <f t="shared" si="420"/>
        <v/>
      </c>
      <c r="L379" s="67"/>
      <c r="M379" s="84" t="str">
        <f t="shared" si="423"/>
        <v/>
      </c>
      <c r="N379" s="67"/>
      <c r="O379" s="88" t="str">
        <f t="shared" si="424"/>
        <v/>
      </c>
      <c r="P379" s="67"/>
      <c r="Q379" s="92" t="str">
        <f>IF(OR(P379="",J379=""),"",P379/J379)</f>
        <v/>
      </c>
      <c r="R379" s="110"/>
      <c r="S379" s="277" t="s">
        <v>11</v>
      </c>
      <c r="T379" s="278"/>
      <c r="U379" s="115" t="str">
        <f>IF(OR(U377="",U378=""),"",U378-U377)</f>
        <v/>
      </c>
      <c r="V379" s="99"/>
      <c r="W379" s="145"/>
      <c r="X379" s="145"/>
      <c r="Y379" s="150" t="s">
        <v>55</v>
      </c>
      <c r="Z379" s="111">
        <v>0.17</v>
      </c>
      <c r="AA379" s="112">
        <f t="shared" si="426"/>
        <v>0.20481927710843373</v>
      </c>
      <c r="AB379" s="112">
        <f>AA379/$AB$31</f>
        <v>0.23287671232876714</v>
      </c>
      <c r="AC379" s="112">
        <f>AB379/$AC$31</f>
        <v>0.26984126984126988</v>
      </c>
      <c r="AD379" s="112">
        <f>AC379/$AD$31</f>
        <v>0.32075471698113212</v>
      </c>
      <c r="AE379" s="114"/>
    </row>
    <row r="380" spans="1:31" ht="17.25" thickBot="1" x14ac:dyDescent="0.35">
      <c r="A380" s="140">
        <v>42867</v>
      </c>
      <c r="B380" s="66"/>
      <c r="C380" s="73" t="str">
        <f>IF(OR(U374="",B379=""),"",Z380*U374)</f>
        <v/>
      </c>
      <c r="D380" s="73" t="str">
        <f>IF(OR(C380="",B380&lt;&gt;"",B381&lt;&gt;""),"",AE380*(U374-B382))</f>
        <v/>
      </c>
      <c r="E380" s="76" t="str">
        <f t="shared" si="421"/>
        <v/>
      </c>
      <c r="F380" s="75" t="str">
        <f t="shared" si="422"/>
        <v/>
      </c>
      <c r="G380" s="207"/>
      <c r="H380" s="76" t="str">
        <f t="shared" si="418"/>
        <v/>
      </c>
      <c r="I380" s="75" t="str">
        <f t="shared" si="419"/>
        <v/>
      </c>
      <c r="J380" s="67"/>
      <c r="K380" s="75" t="str">
        <f t="shared" si="420"/>
        <v/>
      </c>
      <c r="L380" s="67"/>
      <c r="M380" s="84" t="str">
        <f t="shared" si="423"/>
        <v/>
      </c>
      <c r="N380" s="67"/>
      <c r="O380" s="88" t="str">
        <f t="shared" si="424"/>
        <v/>
      </c>
      <c r="P380" s="67"/>
      <c r="Q380" s="92" t="str">
        <f t="shared" ref="Q380:Q381" si="427">IF(OR(P380="",J380=""),"",P380/J380)</f>
        <v/>
      </c>
      <c r="R380" s="110"/>
      <c r="S380" s="276" t="s">
        <v>12</v>
      </c>
      <c r="T380" s="272"/>
      <c r="U380" s="116" t="str">
        <f>IF(OR(U377="",U374=""),"",U377/U374)</f>
        <v/>
      </c>
      <c r="V380" s="99"/>
      <c r="W380" s="145"/>
      <c r="X380" s="145"/>
      <c r="Y380" s="151" t="s">
        <v>56</v>
      </c>
      <c r="Z380" s="111">
        <v>0.14000000000000001</v>
      </c>
      <c r="AA380" s="112">
        <f t="shared" si="426"/>
        <v>0.16867469879518071</v>
      </c>
      <c r="AB380" s="112">
        <f>AA380/$AB$31</f>
        <v>0.19178082191780821</v>
      </c>
      <c r="AC380" s="112">
        <f>AB380/$AC$31</f>
        <v>0.22222222222222221</v>
      </c>
      <c r="AD380" s="112">
        <f>AC380/$AD$31</f>
        <v>0.26415094339622641</v>
      </c>
      <c r="AE380" s="117">
        <f>AD380/$AE$31</f>
        <v>0.3888888888888889</v>
      </c>
    </row>
    <row r="381" spans="1:31" ht="17.25" thickBot="1" x14ac:dyDescent="0.35">
      <c r="A381" s="140">
        <v>42868</v>
      </c>
      <c r="B381" s="66"/>
      <c r="C381" s="73" t="str">
        <f>IF(OR(U374="",B380=""),"",Z381*U374)</f>
        <v/>
      </c>
      <c r="D381" s="214" t="str">
        <f>IF(OR(B380="",C381="",B381&lt;&gt;""),"",C381+(C382-B382))</f>
        <v/>
      </c>
      <c r="E381" s="78" t="str">
        <f>IF(OR(B381="",C381=""),"",B381/C381)</f>
        <v/>
      </c>
      <c r="F381" s="77" t="str">
        <f>IF(OR(B381="",C381=""),"",B381-C381)</f>
        <v/>
      </c>
      <c r="G381" s="207"/>
      <c r="H381" s="78" t="str">
        <f t="shared" si="418"/>
        <v/>
      </c>
      <c r="I381" s="77" t="str">
        <f>IF(OR(G381="",B381=""),"",B381-G381)</f>
        <v/>
      </c>
      <c r="J381" s="67"/>
      <c r="K381" s="77" t="str">
        <f t="shared" si="420"/>
        <v/>
      </c>
      <c r="L381" s="67"/>
      <c r="M381" s="85" t="str">
        <f t="shared" si="423"/>
        <v/>
      </c>
      <c r="N381" s="67"/>
      <c r="O381" s="89" t="str">
        <f t="shared" si="424"/>
        <v/>
      </c>
      <c r="P381" s="67"/>
      <c r="Q381" s="93" t="str">
        <f t="shared" si="427"/>
        <v/>
      </c>
      <c r="R381" s="110"/>
      <c r="S381" s="275" t="s">
        <v>13</v>
      </c>
      <c r="T381" s="264"/>
      <c r="U381" s="213" t="str">
        <f>IF(OR(U378="",B382=""),"",U378/B382)</f>
        <v/>
      </c>
      <c r="V381" s="99"/>
      <c r="W381" s="145"/>
      <c r="X381" s="145"/>
      <c r="Y381" s="152" t="s">
        <v>57</v>
      </c>
      <c r="Z381" s="111">
        <v>0.22</v>
      </c>
      <c r="AA381" s="112">
        <f t="shared" si="426"/>
        <v>0.26506024096385539</v>
      </c>
      <c r="AB381" s="112">
        <f>AA381/$AB$31</f>
        <v>0.30136986301369861</v>
      </c>
      <c r="AC381" s="112">
        <f>AB381/$AC$31</f>
        <v>0.34920634920634919</v>
      </c>
      <c r="AD381" s="112">
        <f>AC381/$AD$31</f>
        <v>0.41509433962264147</v>
      </c>
      <c r="AE381" s="117">
        <f>AD381/$AE$31</f>
        <v>0.61111111111111105</v>
      </c>
    </row>
    <row r="382" spans="1:31" ht="17.25" thickBot="1" x14ac:dyDescent="0.35">
      <c r="A382" s="141" t="s">
        <v>20</v>
      </c>
      <c r="B382" s="119" t="str">
        <f>IF(B375="","",SUM(B375:B381))</f>
        <v/>
      </c>
      <c r="C382" s="216" t="str">
        <f>IF(C375="","",SUMIF(B375:B381,"&lt;&gt;"&amp;"",C375:C381))</f>
        <v/>
      </c>
      <c r="D382" s="208"/>
      <c r="E382" s="79" t="str">
        <f>IFERROR(SUM(B375:B381)/SUMIF(B375:B381,"&lt;&gt;"&amp;"",C375:C381),"")</f>
        <v/>
      </c>
      <c r="F382" s="80" t="str">
        <f>IF(OR(C382="",B382=""),"",B382-C382)</f>
        <v/>
      </c>
      <c r="G382" s="82" t="str">
        <f>IF(G375="","",SUM(G375:G381))</f>
        <v/>
      </c>
      <c r="H382" s="79" t="str">
        <f>IFERROR(SUM(B375:B381)/SUMIF(B375:B381,"&lt;&gt;"&amp;"",G375:G381),"")</f>
        <v/>
      </c>
      <c r="I382" s="82" t="str">
        <f>IF(OR(G382="",B382=""),"",B382-G382)</f>
        <v/>
      </c>
      <c r="J382" s="120" t="str">
        <f>IF(J375="","",SUM(J375:J381))</f>
        <v/>
      </c>
      <c r="K382" s="82" t="str">
        <f t="shared" si="420"/>
        <v/>
      </c>
      <c r="L382" s="120" t="str">
        <f>IF(L375="","",SUM(L375:L381))</f>
        <v/>
      </c>
      <c r="M382" s="86" t="str">
        <f t="shared" si="423"/>
        <v/>
      </c>
      <c r="N382" s="120" t="str">
        <f>IF(N375="","",SUM(N375:N381))</f>
        <v/>
      </c>
      <c r="O382" s="90" t="str">
        <f>IF(OR(J382="",N382=""),"",J382/N382)</f>
        <v/>
      </c>
      <c r="P382" s="120" t="str">
        <f>IF(P375="","",SUM(P375:P381))</f>
        <v/>
      </c>
      <c r="Q382" s="211" t="str">
        <f>IF(OR(P382="",J382=""),"",P382/J382)</f>
        <v/>
      </c>
      <c r="R382" s="118"/>
      <c r="S382" s="263" t="s">
        <v>14</v>
      </c>
      <c r="T382" s="264"/>
      <c r="U382" s="69"/>
      <c r="V382" s="99"/>
      <c r="W382" s="145"/>
      <c r="X382" s="145"/>
      <c r="Y382" s="121"/>
      <c r="Z382" s="122">
        <f>SUM(Z375:Z381)</f>
        <v>1</v>
      </c>
      <c r="AA382" s="123">
        <f>SUM(Z376:Z381)</f>
        <v>0.83000000000000007</v>
      </c>
      <c r="AB382" s="123">
        <f>SUM(AA377:AA381)</f>
        <v>0.87951807228915657</v>
      </c>
      <c r="AC382" s="123">
        <f>SUM(AB378:AB381)</f>
        <v>0.86301369863013699</v>
      </c>
      <c r="AD382" s="123">
        <f>SUM(AC379:AC381)</f>
        <v>0.84126984126984128</v>
      </c>
      <c r="AE382" s="124">
        <f>SUM(AD380:AD381)</f>
        <v>0.67924528301886788</v>
      </c>
    </row>
    <row r="383" spans="1:31" ht="48" customHeight="1" thickBot="1" x14ac:dyDescent="0.3">
      <c r="A383" s="158" t="s">
        <v>105</v>
      </c>
      <c r="B383" s="144" t="s">
        <v>0</v>
      </c>
      <c r="C383" s="131" t="s">
        <v>1</v>
      </c>
      <c r="D383" s="133" t="s">
        <v>117</v>
      </c>
      <c r="E383" s="129" t="s">
        <v>62</v>
      </c>
      <c r="F383" s="131" t="s">
        <v>18</v>
      </c>
      <c r="G383" s="132" t="s">
        <v>16</v>
      </c>
      <c r="H383" s="129" t="s">
        <v>2</v>
      </c>
      <c r="I383" s="133" t="s">
        <v>15</v>
      </c>
      <c r="J383" s="134" t="s">
        <v>19</v>
      </c>
      <c r="K383" s="132" t="s">
        <v>3</v>
      </c>
      <c r="L383" s="135" t="s">
        <v>5</v>
      </c>
      <c r="M383" s="134" t="s">
        <v>4</v>
      </c>
      <c r="N383" s="134" t="s">
        <v>6</v>
      </c>
      <c r="O383" s="136" t="s">
        <v>7</v>
      </c>
      <c r="P383" s="137" t="s">
        <v>17</v>
      </c>
      <c r="Q383" s="209" t="s">
        <v>8</v>
      </c>
      <c r="R383" s="106"/>
      <c r="S383" s="265" t="s">
        <v>116</v>
      </c>
      <c r="T383" s="266"/>
      <c r="U383" s="215"/>
      <c r="V383" s="99"/>
      <c r="W383" s="145"/>
      <c r="X383" s="145"/>
      <c r="Y383" s="146" t="s">
        <v>58</v>
      </c>
      <c r="Z383" s="147" t="s">
        <v>51</v>
      </c>
      <c r="AA383" s="148" t="s">
        <v>52</v>
      </c>
      <c r="AB383" s="147" t="s">
        <v>53</v>
      </c>
      <c r="AC383" s="148" t="s">
        <v>54</v>
      </c>
      <c r="AD383" s="147" t="s">
        <v>55</v>
      </c>
      <c r="AE383" s="149" t="s">
        <v>56</v>
      </c>
    </row>
    <row r="384" spans="1:31" ht="17.25" thickBot="1" x14ac:dyDescent="0.35">
      <c r="A384" s="138">
        <v>42869</v>
      </c>
      <c r="B384" s="66"/>
      <c r="C384" s="73" t="str">
        <f>IF(U383="","",Z384*U383)</f>
        <v/>
      </c>
      <c r="D384" s="73"/>
      <c r="E384" s="74" t="str">
        <f>IF(OR(B384="",C384=""),"",B384/C384)</f>
        <v/>
      </c>
      <c r="F384" s="73" t="str">
        <f>IF(OR(B384="",C384=""),"",B384-C384)</f>
        <v/>
      </c>
      <c r="G384" s="207"/>
      <c r="H384" s="74" t="str">
        <f t="shared" ref="H384:H390" si="428">IF(OR(B384="",G384=""),"",B384/G384)</f>
        <v/>
      </c>
      <c r="I384" s="73" t="str">
        <f t="shared" ref="I384:I389" si="429">IF(OR(G384="",B384=""),"",B384-G384)</f>
        <v/>
      </c>
      <c r="J384" s="67"/>
      <c r="K384" s="73" t="str">
        <f t="shared" ref="K384:K391" si="430">IF(OR(B384="",J384=""),"",B384/J384)</f>
        <v/>
      </c>
      <c r="L384" s="67"/>
      <c r="M384" s="83" t="str">
        <f>IF(OR(L384="",J384=""),"",L384/J384)</f>
        <v/>
      </c>
      <c r="N384" s="67"/>
      <c r="O384" s="87" t="str">
        <f>IF(OR(J384="",N384=""),"",J384/N384)</f>
        <v/>
      </c>
      <c r="P384" s="67"/>
      <c r="Q384" s="91" t="str">
        <f>IF(OR(P384="",J384=""),"",P384/J384)</f>
        <v/>
      </c>
      <c r="R384" s="110"/>
      <c r="S384" s="279"/>
      <c r="T384" s="279"/>
      <c r="U384" s="280"/>
      <c r="V384" s="99"/>
      <c r="W384" s="145"/>
      <c r="X384" s="145"/>
      <c r="Y384" s="150" t="s">
        <v>51</v>
      </c>
      <c r="Z384" s="107">
        <v>0.17</v>
      </c>
      <c r="AA384" s="108"/>
      <c r="AB384" s="108"/>
      <c r="AC384" s="108"/>
      <c r="AD384" s="108"/>
      <c r="AE384" s="109"/>
    </row>
    <row r="385" spans="1:31" ht="17.25" thickBot="1" x14ac:dyDescent="0.35">
      <c r="A385" s="138">
        <v>42870</v>
      </c>
      <c r="B385" s="66"/>
      <c r="C385" s="73" t="str">
        <f>IF(OR(U383="",B384=""),"",Z385*U383)</f>
        <v/>
      </c>
      <c r="D385" s="73" t="str">
        <f>IF(OR(C385="",B385&lt;&gt;"",B386&lt;&gt;""),"",AA385*(U383-B391))</f>
        <v/>
      </c>
      <c r="E385" s="76" t="str">
        <f t="shared" ref="E385:E389" si="431">IF(OR(B385="",C385=""),"",B385/C385)</f>
        <v/>
      </c>
      <c r="F385" s="75" t="str">
        <f t="shared" ref="F385:F389" si="432">IF(OR(B385="",C385=""),"",B385-C385)</f>
        <v/>
      </c>
      <c r="G385" s="207"/>
      <c r="H385" s="76" t="str">
        <f t="shared" si="428"/>
        <v/>
      </c>
      <c r="I385" s="75" t="str">
        <f t="shared" si="429"/>
        <v/>
      </c>
      <c r="J385" s="67"/>
      <c r="K385" s="75" t="str">
        <f t="shared" si="430"/>
        <v/>
      </c>
      <c r="L385" s="67"/>
      <c r="M385" s="84" t="str">
        <f t="shared" ref="M385:M391" si="433">IF(OR(L385="",J385=""),"",L385/J385)</f>
        <v/>
      </c>
      <c r="N385" s="67"/>
      <c r="O385" s="88" t="str">
        <f t="shared" ref="O385:O390" si="434">IF(OR(J385="",N385=""),"",J385/N385)</f>
        <v/>
      </c>
      <c r="P385" s="67"/>
      <c r="Q385" s="92" t="str">
        <f t="shared" ref="Q385:Q386" si="435">IF(OR(P385="",J385=""),"",P385/J385)</f>
        <v/>
      </c>
      <c r="R385" s="110"/>
      <c r="S385" s="267" t="s">
        <v>9</v>
      </c>
      <c r="T385" s="267"/>
      <c r="U385" s="268"/>
      <c r="V385" s="99"/>
      <c r="W385" s="145"/>
      <c r="X385" s="145"/>
      <c r="Y385" s="150" t="s">
        <v>52</v>
      </c>
      <c r="Z385" s="111">
        <v>0.1</v>
      </c>
      <c r="AA385" s="112">
        <f t="shared" ref="AA385:AA390" si="436">Z385/$AA$31</f>
        <v>0.12048192771084337</v>
      </c>
      <c r="AB385" s="113"/>
      <c r="AC385" s="113"/>
      <c r="AD385" s="113"/>
      <c r="AE385" s="114"/>
    </row>
    <row r="386" spans="1:31" ht="17.25" thickBot="1" x14ac:dyDescent="0.35">
      <c r="A386" s="138">
        <v>42871</v>
      </c>
      <c r="B386" s="66"/>
      <c r="C386" s="73" t="str">
        <f>IF(OR(U383="",B385=""),"",Z386*U383)</f>
        <v/>
      </c>
      <c r="D386" s="73" t="str">
        <f>IF(OR(C386="",B386&lt;&gt;"",B387&lt;&gt;""),"",AB386*(U383-B391))</f>
        <v/>
      </c>
      <c r="E386" s="76" t="str">
        <f t="shared" si="431"/>
        <v/>
      </c>
      <c r="F386" s="75" t="str">
        <f t="shared" si="432"/>
        <v/>
      </c>
      <c r="G386" s="207"/>
      <c r="H386" s="76" t="str">
        <f t="shared" si="428"/>
        <v/>
      </c>
      <c r="I386" s="75" t="str">
        <f t="shared" si="429"/>
        <v/>
      </c>
      <c r="J386" s="67"/>
      <c r="K386" s="75" t="str">
        <f t="shared" si="430"/>
        <v/>
      </c>
      <c r="L386" s="67"/>
      <c r="M386" s="84" t="str">
        <f t="shared" si="433"/>
        <v/>
      </c>
      <c r="N386" s="67"/>
      <c r="O386" s="88" t="str">
        <f t="shared" si="434"/>
        <v/>
      </c>
      <c r="P386" s="67"/>
      <c r="Q386" s="92" t="str">
        <f t="shared" si="435"/>
        <v/>
      </c>
      <c r="R386" s="110"/>
      <c r="S386" s="276" t="s">
        <v>1</v>
      </c>
      <c r="T386" s="272"/>
      <c r="U386" s="68"/>
      <c r="V386" s="99"/>
      <c r="W386" s="145"/>
      <c r="X386" s="145"/>
      <c r="Y386" s="151" t="s">
        <v>53</v>
      </c>
      <c r="Z386" s="111">
        <v>0.1</v>
      </c>
      <c r="AA386" s="112">
        <f t="shared" si="436"/>
        <v>0.12048192771084337</v>
      </c>
      <c r="AB386" s="112">
        <f>AA386/$AB$31</f>
        <v>0.13698630136986303</v>
      </c>
      <c r="AC386" s="113"/>
      <c r="AD386" s="113"/>
      <c r="AE386" s="114"/>
    </row>
    <row r="387" spans="1:31" ht="17.25" thickBot="1" x14ac:dyDescent="0.35">
      <c r="A387" s="139">
        <v>42872</v>
      </c>
      <c r="B387" s="66"/>
      <c r="C387" s="73" t="str">
        <f>IF(OR(U383="",B386=""),"",Z387*U383)</f>
        <v/>
      </c>
      <c r="D387" s="73" t="str">
        <f>IF(OR(C387="",B387&lt;&gt;"",B388&lt;&gt;""),"",AC387*(U383-B391))</f>
        <v/>
      </c>
      <c r="E387" s="76" t="str">
        <f t="shared" si="431"/>
        <v/>
      </c>
      <c r="F387" s="75" t="str">
        <f t="shared" si="432"/>
        <v/>
      </c>
      <c r="G387" s="207"/>
      <c r="H387" s="76" t="str">
        <f t="shared" si="428"/>
        <v/>
      </c>
      <c r="I387" s="75" t="str">
        <f t="shared" si="429"/>
        <v/>
      </c>
      <c r="J387" s="67"/>
      <c r="K387" s="75" t="str">
        <f t="shared" si="430"/>
        <v/>
      </c>
      <c r="L387" s="67"/>
      <c r="M387" s="84" t="str">
        <f t="shared" si="433"/>
        <v/>
      </c>
      <c r="N387" s="67"/>
      <c r="O387" s="88" t="str">
        <f t="shared" si="434"/>
        <v/>
      </c>
      <c r="P387" s="67"/>
      <c r="Q387" s="92" t="str">
        <f>IF(OR(P387="",J387=""),"",P387/J387)</f>
        <v/>
      </c>
      <c r="R387" s="110"/>
      <c r="S387" s="276" t="s">
        <v>10</v>
      </c>
      <c r="T387" s="272"/>
      <c r="U387" s="68"/>
      <c r="V387" s="99"/>
      <c r="W387" s="145"/>
      <c r="X387" s="145"/>
      <c r="Y387" s="152" t="s">
        <v>54</v>
      </c>
      <c r="Z387" s="111">
        <v>0.1</v>
      </c>
      <c r="AA387" s="112">
        <f t="shared" si="436"/>
        <v>0.12048192771084337</v>
      </c>
      <c r="AB387" s="112">
        <f>AA387/$AB$31</f>
        <v>0.13698630136986303</v>
      </c>
      <c r="AC387" s="112">
        <f>AB387/$AC$31</f>
        <v>0.15873015873015875</v>
      </c>
      <c r="AD387" s="113"/>
      <c r="AE387" s="114"/>
    </row>
    <row r="388" spans="1:31" ht="17.25" thickBot="1" x14ac:dyDescent="0.35">
      <c r="A388" s="140">
        <v>42873</v>
      </c>
      <c r="B388" s="66"/>
      <c r="C388" s="73" t="str">
        <f>IF(OR(U383="",B387=""),"",Z388*U383)</f>
        <v/>
      </c>
      <c r="D388" s="73" t="str">
        <f>IF(OR(C388="",B388&lt;&gt;"",B389&lt;&gt;""),"",AD388*(U383-B391))</f>
        <v/>
      </c>
      <c r="E388" s="76" t="str">
        <f t="shared" si="431"/>
        <v/>
      </c>
      <c r="F388" s="75" t="str">
        <f t="shared" si="432"/>
        <v/>
      </c>
      <c r="G388" s="207"/>
      <c r="H388" s="76" t="str">
        <f t="shared" si="428"/>
        <v/>
      </c>
      <c r="I388" s="75" t="str">
        <f t="shared" si="429"/>
        <v/>
      </c>
      <c r="J388" s="67"/>
      <c r="K388" s="75" t="str">
        <f t="shared" si="430"/>
        <v/>
      </c>
      <c r="L388" s="67"/>
      <c r="M388" s="84" t="str">
        <f t="shared" si="433"/>
        <v/>
      </c>
      <c r="N388" s="67"/>
      <c r="O388" s="88" t="str">
        <f t="shared" si="434"/>
        <v/>
      </c>
      <c r="P388" s="67"/>
      <c r="Q388" s="92" t="str">
        <f>IF(OR(P388="",J388=""),"",P388/J388)</f>
        <v/>
      </c>
      <c r="R388" s="110"/>
      <c r="S388" s="277" t="s">
        <v>11</v>
      </c>
      <c r="T388" s="278"/>
      <c r="U388" s="115" t="str">
        <f>IF(OR(U386="",U387=""),"",U387-U386)</f>
        <v/>
      </c>
      <c r="V388" s="99"/>
      <c r="W388" s="145"/>
      <c r="X388" s="145"/>
      <c r="Y388" s="150" t="s">
        <v>55</v>
      </c>
      <c r="Z388" s="111">
        <v>0.17</v>
      </c>
      <c r="AA388" s="112">
        <f t="shared" si="436"/>
        <v>0.20481927710843373</v>
      </c>
      <c r="AB388" s="112">
        <f>AA388/$AB$31</f>
        <v>0.23287671232876714</v>
      </c>
      <c r="AC388" s="112">
        <f>AB388/$AC$31</f>
        <v>0.26984126984126988</v>
      </c>
      <c r="AD388" s="112">
        <f>AC388/$AD$31</f>
        <v>0.32075471698113212</v>
      </c>
      <c r="AE388" s="114"/>
    </row>
    <row r="389" spans="1:31" ht="17.25" thickBot="1" x14ac:dyDescent="0.35">
      <c r="A389" s="140">
        <v>42874</v>
      </c>
      <c r="B389" s="66"/>
      <c r="C389" s="73" t="str">
        <f>IF(OR(U383="",B388=""),"",Z389*U383)</f>
        <v/>
      </c>
      <c r="D389" s="73" t="str">
        <f>IF(OR(C389="",B389&lt;&gt;"",B390&lt;&gt;""),"",AE389*(U383-B391))</f>
        <v/>
      </c>
      <c r="E389" s="76" t="str">
        <f t="shared" si="431"/>
        <v/>
      </c>
      <c r="F389" s="75" t="str">
        <f t="shared" si="432"/>
        <v/>
      </c>
      <c r="G389" s="207"/>
      <c r="H389" s="76" t="str">
        <f t="shared" si="428"/>
        <v/>
      </c>
      <c r="I389" s="75" t="str">
        <f t="shared" si="429"/>
        <v/>
      </c>
      <c r="J389" s="67"/>
      <c r="K389" s="75" t="str">
        <f t="shared" si="430"/>
        <v/>
      </c>
      <c r="L389" s="67"/>
      <c r="M389" s="84" t="str">
        <f t="shared" si="433"/>
        <v/>
      </c>
      <c r="N389" s="67"/>
      <c r="O389" s="88" t="str">
        <f t="shared" si="434"/>
        <v/>
      </c>
      <c r="P389" s="67"/>
      <c r="Q389" s="92" t="str">
        <f t="shared" ref="Q389:Q390" si="437">IF(OR(P389="",J389=""),"",P389/J389)</f>
        <v/>
      </c>
      <c r="R389" s="110"/>
      <c r="S389" s="276" t="s">
        <v>12</v>
      </c>
      <c r="T389" s="272"/>
      <c r="U389" s="116" t="str">
        <f>IF(OR(U386="",U383=""),"",U386/U383)</f>
        <v/>
      </c>
      <c r="V389" s="99"/>
      <c r="W389" s="145"/>
      <c r="X389" s="145"/>
      <c r="Y389" s="151" t="s">
        <v>56</v>
      </c>
      <c r="Z389" s="111">
        <v>0.14000000000000001</v>
      </c>
      <c r="AA389" s="112">
        <f t="shared" si="436"/>
        <v>0.16867469879518071</v>
      </c>
      <c r="AB389" s="112">
        <f>AA389/$AB$31</f>
        <v>0.19178082191780821</v>
      </c>
      <c r="AC389" s="112">
        <f>AB389/$AC$31</f>
        <v>0.22222222222222221</v>
      </c>
      <c r="AD389" s="112">
        <f>AC389/$AD$31</f>
        <v>0.26415094339622641</v>
      </c>
      <c r="AE389" s="117">
        <f>AD389/$AE$31</f>
        <v>0.3888888888888889</v>
      </c>
    </row>
    <row r="390" spans="1:31" ht="17.25" thickBot="1" x14ac:dyDescent="0.35">
      <c r="A390" s="140">
        <v>42875</v>
      </c>
      <c r="B390" s="66"/>
      <c r="C390" s="73" t="str">
        <f>IF(OR(U383="",B389=""),"",Z390*U383)</f>
        <v/>
      </c>
      <c r="D390" s="214" t="str">
        <f>IF(OR(B389="",C390="",B390&lt;&gt;""),"",C390+(C391-B391))</f>
        <v/>
      </c>
      <c r="E390" s="78" t="str">
        <f>IF(OR(B390="",C390=""),"",B390/C390)</f>
        <v/>
      </c>
      <c r="F390" s="77" t="str">
        <f>IF(OR(B390="",C390=""),"",B390-C390)</f>
        <v/>
      </c>
      <c r="G390" s="207"/>
      <c r="H390" s="78" t="str">
        <f t="shared" si="428"/>
        <v/>
      </c>
      <c r="I390" s="77" t="str">
        <f>IF(OR(G390="",B390=""),"",B390-G390)</f>
        <v/>
      </c>
      <c r="J390" s="67"/>
      <c r="K390" s="77" t="str">
        <f t="shared" si="430"/>
        <v/>
      </c>
      <c r="L390" s="67"/>
      <c r="M390" s="85" t="str">
        <f t="shared" si="433"/>
        <v/>
      </c>
      <c r="N390" s="67"/>
      <c r="O390" s="89" t="str">
        <f t="shared" si="434"/>
        <v/>
      </c>
      <c r="P390" s="67"/>
      <c r="Q390" s="93" t="str">
        <f t="shared" si="437"/>
        <v/>
      </c>
      <c r="R390" s="110"/>
      <c r="S390" s="275" t="s">
        <v>13</v>
      </c>
      <c r="T390" s="264"/>
      <c r="U390" s="213" t="str">
        <f>IF(OR(U387="",B391=""),"",U387/B391)</f>
        <v/>
      </c>
      <c r="V390" s="99"/>
      <c r="W390" s="145"/>
      <c r="X390" s="145"/>
      <c r="Y390" s="152" t="s">
        <v>57</v>
      </c>
      <c r="Z390" s="111">
        <v>0.22</v>
      </c>
      <c r="AA390" s="112">
        <f t="shared" si="436"/>
        <v>0.26506024096385539</v>
      </c>
      <c r="AB390" s="112">
        <f>AA390/$AB$31</f>
        <v>0.30136986301369861</v>
      </c>
      <c r="AC390" s="112">
        <f>AB390/$AC$31</f>
        <v>0.34920634920634919</v>
      </c>
      <c r="AD390" s="112">
        <f>AC390/$AD$31</f>
        <v>0.41509433962264147</v>
      </c>
      <c r="AE390" s="117">
        <f>AD390/$AE$31</f>
        <v>0.61111111111111105</v>
      </c>
    </row>
    <row r="391" spans="1:31" ht="17.25" thickBot="1" x14ac:dyDescent="0.35">
      <c r="A391" s="141" t="s">
        <v>20</v>
      </c>
      <c r="B391" s="119" t="str">
        <f>IF(B384="","",SUM(B384:B390))</f>
        <v/>
      </c>
      <c r="C391" s="216" t="str">
        <f>IF(C384="","",SUMIF(B384:B390,"&lt;&gt;"&amp;"",C384:C390))</f>
        <v/>
      </c>
      <c r="D391" s="208"/>
      <c r="E391" s="79" t="str">
        <f>IFERROR(SUM(B384:B390)/SUMIF(B384:B390,"&lt;&gt;"&amp;"",C384:C390),"")</f>
        <v/>
      </c>
      <c r="F391" s="80" t="str">
        <f>IF(OR(C391="",B391=""),"",B391-C391)</f>
        <v/>
      </c>
      <c r="G391" s="82" t="str">
        <f>IF(G384="","",SUM(G384:G390))</f>
        <v/>
      </c>
      <c r="H391" s="79" t="str">
        <f>IFERROR(SUM(B384:B390)/SUMIF(B384:B390,"&lt;&gt;"&amp;"",G384:G390),"")</f>
        <v/>
      </c>
      <c r="I391" s="82" t="str">
        <f>IF(OR(G391="",B391=""),"",B391-G391)</f>
        <v/>
      </c>
      <c r="J391" s="120" t="str">
        <f>IF(J384="","",SUM(J384:J390))</f>
        <v/>
      </c>
      <c r="K391" s="82" t="str">
        <f t="shared" si="430"/>
        <v/>
      </c>
      <c r="L391" s="120" t="str">
        <f>IF(L384="","",SUM(L384:L390))</f>
        <v/>
      </c>
      <c r="M391" s="86" t="str">
        <f t="shared" si="433"/>
        <v/>
      </c>
      <c r="N391" s="120" t="str">
        <f>IF(N384="","",SUM(N384:N390))</f>
        <v/>
      </c>
      <c r="O391" s="90" t="str">
        <f>IF(OR(J391="",N391=""),"",J391/N391)</f>
        <v/>
      </c>
      <c r="P391" s="120" t="str">
        <f>IF(P384="","",SUM(P384:P390))</f>
        <v/>
      </c>
      <c r="Q391" s="211" t="str">
        <f>IF(OR(P391="",J391=""),"",P391/J391)</f>
        <v/>
      </c>
      <c r="R391" s="118"/>
      <c r="S391" s="263" t="s">
        <v>14</v>
      </c>
      <c r="T391" s="264"/>
      <c r="U391" s="69"/>
      <c r="V391" s="99"/>
      <c r="W391" s="145"/>
      <c r="X391" s="145"/>
      <c r="Y391" s="121"/>
      <c r="Z391" s="122">
        <f>SUM(Z384:Z390)</f>
        <v>1</v>
      </c>
      <c r="AA391" s="123">
        <f>SUM(Z385:Z390)</f>
        <v>0.83000000000000007</v>
      </c>
      <c r="AB391" s="123">
        <f>SUM(AA386:AA390)</f>
        <v>0.87951807228915657</v>
      </c>
      <c r="AC391" s="123">
        <f>SUM(AB387:AB390)</f>
        <v>0.86301369863013699</v>
      </c>
      <c r="AD391" s="123">
        <f>SUM(AC388:AC390)</f>
        <v>0.84126984126984128</v>
      </c>
      <c r="AE391" s="124">
        <f>SUM(AD389:AD390)</f>
        <v>0.67924528301886788</v>
      </c>
    </row>
    <row r="392" spans="1:31" ht="48" customHeight="1" thickBot="1" x14ac:dyDescent="0.3">
      <c r="A392" s="158" t="s">
        <v>106</v>
      </c>
      <c r="B392" s="144" t="s">
        <v>0</v>
      </c>
      <c r="C392" s="131" t="s">
        <v>1</v>
      </c>
      <c r="D392" s="133" t="s">
        <v>117</v>
      </c>
      <c r="E392" s="129" t="s">
        <v>62</v>
      </c>
      <c r="F392" s="131" t="s">
        <v>18</v>
      </c>
      <c r="G392" s="132" t="s">
        <v>16</v>
      </c>
      <c r="H392" s="129" t="s">
        <v>2</v>
      </c>
      <c r="I392" s="133" t="s">
        <v>15</v>
      </c>
      <c r="J392" s="134" t="s">
        <v>19</v>
      </c>
      <c r="K392" s="132" t="s">
        <v>3</v>
      </c>
      <c r="L392" s="135" t="s">
        <v>5</v>
      </c>
      <c r="M392" s="134" t="s">
        <v>4</v>
      </c>
      <c r="N392" s="134" t="s">
        <v>6</v>
      </c>
      <c r="O392" s="136" t="s">
        <v>7</v>
      </c>
      <c r="P392" s="137" t="s">
        <v>17</v>
      </c>
      <c r="Q392" s="209" t="s">
        <v>8</v>
      </c>
      <c r="R392" s="106"/>
      <c r="S392" s="265" t="s">
        <v>116</v>
      </c>
      <c r="T392" s="266"/>
      <c r="U392" s="215"/>
      <c r="V392" s="99"/>
      <c r="W392" s="145"/>
      <c r="X392" s="145"/>
      <c r="Y392" s="146" t="s">
        <v>58</v>
      </c>
      <c r="Z392" s="147" t="s">
        <v>51</v>
      </c>
      <c r="AA392" s="148" t="s">
        <v>52</v>
      </c>
      <c r="AB392" s="147" t="s">
        <v>53</v>
      </c>
      <c r="AC392" s="148" t="s">
        <v>54</v>
      </c>
      <c r="AD392" s="147" t="s">
        <v>55</v>
      </c>
      <c r="AE392" s="149" t="s">
        <v>56</v>
      </c>
    </row>
    <row r="393" spans="1:31" ht="17.25" thickBot="1" x14ac:dyDescent="0.35">
      <c r="A393" s="138">
        <v>42876</v>
      </c>
      <c r="B393" s="66"/>
      <c r="C393" s="73" t="str">
        <f>IF(U392="","",Z393*U392)</f>
        <v/>
      </c>
      <c r="D393" s="73"/>
      <c r="E393" s="74" t="str">
        <f>IF(OR(B393="",C393=""),"",B393/C393)</f>
        <v/>
      </c>
      <c r="F393" s="73" t="str">
        <f>IF(OR(B393="",C393=""),"",B393-C393)</f>
        <v/>
      </c>
      <c r="G393" s="207"/>
      <c r="H393" s="74" t="str">
        <f t="shared" ref="H393:H399" si="438">IF(OR(B393="",G393=""),"",B393/G393)</f>
        <v/>
      </c>
      <c r="I393" s="73" t="str">
        <f t="shared" ref="I393:I398" si="439">IF(OR(G393="",B393=""),"",B393-G393)</f>
        <v/>
      </c>
      <c r="J393" s="67"/>
      <c r="K393" s="73" t="str">
        <f t="shared" ref="K393:K400" si="440">IF(OR(B393="",J393=""),"",B393/J393)</f>
        <v/>
      </c>
      <c r="L393" s="67"/>
      <c r="M393" s="83" t="str">
        <f>IF(OR(L393="",J393=""),"",L393/J393)</f>
        <v/>
      </c>
      <c r="N393" s="67"/>
      <c r="O393" s="87" t="str">
        <f>IF(OR(J393="",N393=""),"",J393/N393)</f>
        <v/>
      </c>
      <c r="P393" s="67"/>
      <c r="Q393" s="91" t="str">
        <f>IF(OR(P393="",J393=""),"",P393/J393)</f>
        <v/>
      </c>
      <c r="R393" s="110"/>
      <c r="S393" s="279"/>
      <c r="T393" s="279"/>
      <c r="U393" s="280"/>
      <c r="V393" s="99"/>
      <c r="W393" s="145"/>
      <c r="X393" s="145"/>
      <c r="Y393" s="150" t="s">
        <v>51</v>
      </c>
      <c r="Z393" s="107">
        <v>0.17</v>
      </c>
      <c r="AA393" s="108"/>
      <c r="AB393" s="108"/>
      <c r="AC393" s="108"/>
      <c r="AD393" s="108"/>
      <c r="AE393" s="109"/>
    </row>
    <row r="394" spans="1:31" ht="17.25" thickBot="1" x14ac:dyDescent="0.35">
      <c r="A394" s="138">
        <v>42877</v>
      </c>
      <c r="B394" s="66"/>
      <c r="C394" s="73" t="str">
        <f>IF(OR(U392="",B393=""),"",Z394*U392)</f>
        <v/>
      </c>
      <c r="D394" s="73" t="str">
        <f>IF(OR(C394="",B394&lt;&gt;"",B395&lt;&gt;""),"",AA394*(U392-B400))</f>
        <v/>
      </c>
      <c r="E394" s="76" t="str">
        <f t="shared" ref="E394:E398" si="441">IF(OR(B394="",C394=""),"",B394/C394)</f>
        <v/>
      </c>
      <c r="F394" s="75" t="str">
        <f t="shared" ref="F394:F398" si="442">IF(OR(B394="",C394=""),"",B394-C394)</f>
        <v/>
      </c>
      <c r="G394" s="207"/>
      <c r="H394" s="76" t="str">
        <f t="shared" si="438"/>
        <v/>
      </c>
      <c r="I394" s="75" t="str">
        <f t="shared" si="439"/>
        <v/>
      </c>
      <c r="J394" s="67"/>
      <c r="K394" s="75" t="str">
        <f t="shared" si="440"/>
        <v/>
      </c>
      <c r="L394" s="67"/>
      <c r="M394" s="84" t="str">
        <f t="shared" ref="M394:M400" si="443">IF(OR(L394="",J394=""),"",L394/J394)</f>
        <v/>
      </c>
      <c r="N394" s="67"/>
      <c r="O394" s="88" t="str">
        <f t="shared" ref="O394:O399" si="444">IF(OR(J394="",N394=""),"",J394/N394)</f>
        <v/>
      </c>
      <c r="P394" s="67"/>
      <c r="Q394" s="92" t="str">
        <f t="shared" ref="Q394:Q395" si="445">IF(OR(P394="",J394=""),"",P394/J394)</f>
        <v/>
      </c>
      <c r="R394" s="110"/>
      <c r="S394" s="267" t="s">
        <v>9</v>
      </c>
      <c r="T394" s="267"/>
      <c r="U394" s="268"/>
      <c r="V394" s="99"/>
      <c r="W394" s="145"/>
      <c r="X394" s="145"/>
      <c r="Y394" s="150" t="s">
        <v>52</v>
      </c>
      <c r="Z394" s="111">
        <v>0.1</v>
      </c>
      <c r="AA394" s="112">
        <f t="shared" ref="AA394:AA399" si="446">Z394/$AA$31</f>
        <v>0.12048192771084337</v>
      </c>
      <c r="AB394" s="113"/>
      <c r="AC394" s="113"/>
      <c r="AD394" s="113"/>
      <c r="AE394" s="114"/>
    </row>
    <row r="395" spans="1:31" ht="17.25" thickBot="1" x14ac:dyDescent="0.35">
      <c r="A395" s="138">
        <v>42878</v>
      </c>
      <c r="B395" s="66"/>
      <c r="C395" s="73" t="str">
        <f>IF(OR(U392="",B394=""),"",Z395*U392)</f>
        <v/>
      </c>
      <c r="D395" s="73" t="str">
        <f>IF(OR(C395="",B395&lt;&gt;"",B396&lt;&gt;""),"",AB395*(U392-B400))</f>
        <v/>
      </c>
      <c r="E395" s="76" t="str">
        <f t="shared" si="441"/>
        <v/>
      </c>
      <c r="F395" s="75" t="str">
        <f t="shared" si="442"/>
        <v/>
      </c>
      <c r="G395" s="207"/>
      <c r="H395" s="76" t="str">
        <f t="shared" si="438"/>
        <v/>
      </c>
      <c r="I395" s="75" t="str">
        <f t="shared" si="439"/>
        <v/>
      </c>
      <c r="J395" s="67"/>
      <c r="K395" s="75" t="str">
        <f t="shared" si="440"/>
        <v/>
      </c>
      <c r="L395" s="67"/>
      <c r="M395" s="84" t="str">
        <f t="shared" si="443"/>
        <v/>
      </c>
      <c r="N395" s="67"/>
      <c r="O395" s="88" t="str">
        <f t="shared" si="444"/>
        <v/>
      </c>
      <c r="P395" s="67"/>
      <c r="Q395" s="92" t="str">
        <f t="shared" si="445"/>
        <v/>
      </c>
      <c r="R395" s="110"/>
      <c r="S395" s="276" t="s">
        <v>1</v>
      </c>
      <c r="T395" s="272"/>
      <c r="U395" s="68"/>
      <c r="V395" s="99"/>
      <c r="W395" s="145"/>
      <c r="X395" s="145"/>
      <c r="Y395" s="151" t="s">
        <v>53</v>
      </c>
      <c r="Z395" s="111">
        <v>0.1</v>
      </c>
      <c r="AA395" s="112">
        <f t="shared" si="446"/>
        <v>0.12048192771084337</v>
      </c>
      <c r="AB395" s="112">
        <f>AA395/$AB$31</f>
        <v>0.13698630136986303</v>
      </c>
      <c r="AC395" s="113"/>
      <c r="AD395" s="113"/>
      <c r="AE395" s="114"/>
    </row>
    <row r="396" spans="1:31" ht="17.25" thickBot="1" x14ac:dyDescent="0.35">
      <c r="A396" s="139">
        <v>42879</v>
      </c>
      <c r="B396" s="66"/>
      <c r="C396" s="73" t="str">
        <f>IF(OR(U392="",B395=""),"",Z396*U392)</f>
        <v/>
      </c>
      <c r="D396" s="73" t="str">
        <f>IF(OR(C396="",B396&lt;&gt;"",B397&lt;&gt;""),"",AC396*(U392-B400))</f>
        <v/>
      </c>
      <c r="E396" s="76" t="str">
        <f t="shared" si="441"/>
        <v/>
      </c>
      <c r="F396" s="75" t="str">
        <f t="shared" si="442"/>
        <v/>
      </c>
      <c r="G396" s="207"/>
      <c r="H396" s="76" t="str">
        <f t="shared" si="438"/>
        <v/>
      </c>
      <c r="I396" s="75" t="str">
        <f t="shared" si="439"/>
        <v/>
      </c>
      <c r="J396" s="67"/>
      <c r="K396" s="75" t="str">
        <f t="shared" si="440"/>
        <v/>
      </c>
      <c r="L396" s="67"/>
      <c r="M396" s="84" t="str">
        <f t="shared" si="443"/>
        <v/>
      </c>
      <c r="N396" s="67"/>
      <c r="O396" s="88" t="str">
        <f t="shared" si="444"/>
        <v/>
      </c>
      <c r="P396" s="67"/>
      <c r="Q396" s="92" t="str">
        <f>IF(OR(P396="",J396=""),"",P396/J396)</f>
        <v/>
      </c>
      <c r="R396" s="110"/>
      <c r="S396" s="276" t="s">
        <v>10</v>
      </c>
      <c r="T396" s="272"/>
      <c r="U396" s="68"/>
      <c r="V396" s="99"/>
      <c r="W396" s="145"/>
      <c r="X396" s="145"/>
      <c r="Y396" s="152" t="s">
        <v>54</v>
      </c>
      <c r="Z396" s="111">
        <v>0.1</v>
      </c>
      <c r="AA396" s="112">
        <f t="shared" si="446"/>
        <v>0.12048192771084337</v>
      </c>
      <c r="AB396" s="112">
        <f>AA396/$AB$31</f>
        <v>0.13698630136986303</v>
      </c>
      <c r="AC396" s="112">
        <f>AB396/$AC$31</f>
        <v>0.15873015873015875</v>
      </c>
      <c r="AD396" s="113"/>
      <c r="AE396" s="114"/>
    </row>
    <row r="397" spans="1:31" ht="17.25" thickBot="1" x14ac:dyDescent="0.35">
      <c r="A397" s="140">
        <v>42880</v>
      </c>
      <c r="B397" s="66"/>
      <c r="C397" s="73" t="str">
        <f>IF(OR(U392="",B396=""),"",Z397*U392)</f>
        <v/>
      </c>
      <c r="D397" s="73" t="str">
        <f>IF(OR(C397="",B397&lt;&gt;"",B398&lt;&gt;""),"",AD397*(U392-B400))</f>
        <v/>
      </c>
      <c r="E397" s="76" t="str">
        <f t="shared" si="441"/>
        <v/>
      </c>
      <c r="F397" s="75" t="str">
        <f t="shared" si="442"/>
        <v/>
      </c>
      <c r="G397" s="207"/>
      <c r="H397" s="76" t="str">
        <f t="shared" si="438"/>
        <v/>
      </c>
      <c r="I397" s="75" t="str">
        <f t="shared" si="439"/>
        <v/>
      </c>
      <c r="J397" s="67"/>
      <c r="K397" s="75" t="str">
        <f t="shared" si="440"/>
        <v/>
      </c>
      <c r="L397" s="67"/>
      <c r="M397" s="84" t="str">
        <f t="shared" si="443"/>
        <v/>
      </c>
      <c r="N397" s="67"/>
      <c r="O397" s="88" t="str">
        <f t="shared" si="444"/>
        <v/>
      </c>
      <c r="P397" s="67"/>
      <c r="Q397" s="92" t="str">
        <f>IF(OR(P397="",J397=""),"",P397/J397)</f>
        <v/>
      </c>
      <c r="R397" s="110"/>
      <c r="S397" s="277" t="s">
        <v>11</v>
      </c>
      <c r="T397" s="278"/>
      <c r="U397" s="115" t="str">
        <f>IF(OR(U395="",U396=""),"",U396-U395)</f>
        <v/>
      </c>
      <c r="V397" s="99"/>
      <c r="W397" s="145"/>
      <c r="X397" s="145"/>
      <c r="Y397" s="150" t="s">
        <v>55</v>
      </c>
      <c r="Z397" s="111">
        <v>0.17</v>
      </c>
      <c r="AA397" s="112">
        <f t="shared" si="446"/>
        <v>0.20481927710843373</v>
      </c>
      <c r="AB397" s="112">
        <f>AA397/$AB$31</f>
        <v>0.23287671232876714</v>
      </c>
      <c r="AC397" s="112">
        <f>AB397/$AC$31</f>
        <v>0.26984126984126988</v>
      </c>
      <c r="AD397" s="112">
        <f>AC397/$AD$31</f>
        <v>0.32075471698113212</v>
      </c>
      <c r="AE397" s="114"/>
    </row>
    <row r="398" spans="1:31" ht="17.25" thickBot="1" x14ac:dyDescent="0.35">
      <c r="A398" s="140">
        <v>42881</v>
      </c>
      <c r="B398" s="66"/>
      <c r="C398" s="73" t="str">
        <f>IF(OR(U392="",B397=""),"",Z398*U392)</f>
        <v/>
      </c>
      <c r="D398" s="73" t="str">
        <f>IF(OR(C398="",B398&lt;&gt;"",B399&lt;&gt;""),"",AE398*(U392-B400))</f>
        <v/>
      </c>
      <c r="E398" s="76" t="str">
        <f t="shared" si="441"/>
        <v/>
      </c>
      <c r="F398" s="75" t="str">
        <f t="shared" si="442"/>
        <v/>
      </c>
      <c r="G398" s="207"/>
      <c r="H398" s="76" t="str">
        <f t="shared" si="438"/>
        <v/>
      </c>
      <c r="I398" s="75" t="str">
        <f t="shared" si="439"/>
        <v/>
      </c>
      <c r="J398" s="67"/>
      <c r="K398" s="75" t="str">
        <f t="shared" si="440"/>
        <v/>
      </c>
      <c r="L398" s="67"/>
      <c r="M398" s="84" t="str">
        <f t="shared" si="443"/>
        <v/>
      </c>
      <c r="N398" s="67"/>
      <c r="O398" s="88" t="str">
        <f t="shared" si="444"/>
        <v/>
      </c>
      <c r="P398" s="67"/>
      <c r="Q398" s="92" t="str">
        <f t="shared" ref="Q398:Q399" si="447">IF(OR(P398="",J398=""),"",P398/J398)</f>
        <v/>
      </c>
      <c r="R398" s="110"/>
      <c r="S398" s="276" t="s">
        <v>12</v>
      </c>
      <c r="T398" s="272"/>
      <c r="U398" s="116" t="str">
        <f>IF(OR(U395="",U392=""),"",U395/U392)</f>
        <v/>
      </c>
      <c r="V398" s="99"/>
      <c r="W398" s="145"/>
      <c r="X398" s="145"/>
      <c r="Y398" s="151" t="s">
        <v>56</v>
      </c>
      <c r="Z398" s="111">
        <v>0.14000000000000001</v>
      </c>
      <c r="AA398" s="112">
        <f t="shared" si="446"/>
        <v>0.16867469879518071</v>
      </c>
      <c r="AB398" s="112">
        <f>AA398/$AB$31</f>
        <v>0.19178082191780821</v>
      </c>
      <c r="AC398" s="112">
        <f>AB398/$AC$31</f>
        <v>0.22222222222222221</v>
      </c>
      <c r="AD398" s="112">
        <f>AC398/$AD$31</f>
        <v>0.26415094339622641</v>
      </c>
      <c r="AE398" s="117">
        <f>AD398/$AE$31</f>
        <v>0.3888888888888889</v>
      </c>
    </row>
    <row r="399" spans="1:31" ht="17.25" thickBot="1" x14ac:dyDescent="0.35">
      <c r="A399" s="140">
        <v>42882</v>
      </c>
      <c r="B399" s="66"/>
      <c r="C399" s="73" t="str">
        <f>IF(OR(U392="",B398=""),"",Z399*U392)</f>
        <v/>
      </c>
      <c r="D399" s="214" t="str">
        <f>IF(OR(B398="",C399="",B399&lt;&gt;""),"",C399+(C400-B400))</f>
        <v/>
      </c>
      <c r="E399" s="78" t="str">
        <f>IF(OR(B399="",C399=""),"",B399/C399)</f>
        <v/>
      </c>
      <c r="F399" s="77" t="str">
        <f>IF(OR(B399="",C399=""),"",B399-C399)</f>
        <v/>
      </c>
      <c r="G399" s="207"/>
      <c r="H399" s="78" t="str">
        <f t="shared" si="438"/>
        <v/>
      </c>
      <c r="I399" s="77" t="str">
        <f>IF(OR(G399="",B399=""),"",B399-G399)</f>
        <v/>
      </c>
      <c r="J399" s="67"/>
      <c r="K399" s="77" t="str">
        <f t="shared" si="440"/>
        <v/>
      </c>
      <c r="L399" s="67"/>
      <c r="M399" s="85" t="str">
        <f t="shared" si="443"/>
        <v/>
      </c>
      <c r="N399" s="67"/>
      <c r="O399" s="89" t="str">
        <f t="shared" si="444"/>
        <v/>
      </c>
      <c r="P399" s="67"/>
      <c r="Q399" s="93" t="str">
        <f t="shared" si="447"/>
        <v/>
      </c>
      <c r="R399" s="110"/>
      <c r="S399" s="275" t="s">
        <v>13</v>
      </c>
      <c r="T399" s="264"/>
      <c r="U399" s="213" t="str">
        <f>IF(OR(U396="",B400=""),"",U396/B400)</f>
        <v/>
      </c>
      <c r="V399" s="99"/>
      <c r="W399" s="145"/>
      <c r="X399" s="145"/>
      <c r="Y399" s="152" t="s">
        <v>57</v>
      </c>
      <c r="Z399" s="111">
        <v>0.22</v>
      </c>
      <c r="AA399" s="112">
        <f t="shared" si="446"/>
        <v>0.26506024096385539</v>
      </c>
      <c r="AB399" s="112">
        <f>AA399/$AB$31</f>
        <v>0.30136986301369861</v>
      </c>
      <c r="AC399" s="112">
        <f>AB399/$AC$31</f>
        <v>0.34920634920634919</v>
      </c>
      <c r="AD399" s="112">
        <f>AC399/$AD$31</f>
        <v>0.41509433962264147</v>
      </c>
      <c r="AE399" s="117">
        <f>AD399/$AE$31</f>
        <v>0.61111111111111105</v>
      </c>
    </row>
    <row r="400" spans="1:31" ht="17.25" thickBot="1" x14ac:dyDescent="0.35">
      <c r="A400" s="141" t="s">
        <v>20</v>
      </c>
      <c r="B400" s="119" t="str">
        <f>IF(B393="","",SUM(B393:B399))</f>
        <v/>
      </c>
      <c r="C400" s="216" t="str">
        <f>IF(C393="","",SUMIF(B393:B399,"&lt;&gt;"&amp;"",C393:C399))</f>
        <v/>
      </c>
      <c r="D400" s="208"/>
      <c r="E400" s="79" t="str">
        <f>IFERROR(SUM(B393:B399)/SUMIF(B393:B399,"&lt;&gt;"&amp;"",C393:C399),"")</f>
        <v/>
      </c>
      <c r="F400" s="80" t="str">
        <f>IF(OR(C400="",B400=""),"",B400-C400)</f>
        <v/>
      </c>
      <c r="G400" s="82" t="str">
        <f>IF(G393="","",SUM(G393:G399))</f>
        <v/>
      </c>
      <c r="H400" s="79" t="str">
        <f>IFERROR(SUM(B393:B399)/SUMIF(B393:B399,"&lt;&gt;"&amp;"",G393:G399),"")</f>
        <v/>
      </c>
      <c r="I400" s="82" t="str">
        <f>IF(OR(G400="",B400=""),"",B400-G400)</f>
        <v/>
      </c>
      <c r="J400" s="120" t="str">
        <f>IF(J393="","",SUM(J393:J399))</f>
        <v/>
      </c>
      <c r="K400" s="82" t="str">
        <f t="shared" si="440"/>
        <v/>
      </c>
      <c r="L400" s="120" t="str">
        <f>IF(L393="","",SUM(L393:L399))</f>
        <v/>
      </c>
      <c r="M400" s="86" t="str">
        <f t="shared" si="443"/>
        <v/>
      </c>
      <c r="N400" s="120" t="str">
        <f>IF(N393="","",SUM(N393:N399))</f>
        <v/>
      </c>
      <c r="O400" s="90" t="str">
        <f>IF(OR(J400="",N400=""),"",J400/N400)</f>
        <v/>
      </c>
      <c r="P400" s="120" t="str">
        <f>IF(P393="","",SUM(P393:P399))</f>
        <v/>
      </c>
      <c r="Q400" s="211" t="str">
        <f>IF(OR(P400="",J400=""),"",P400/J400)</f>
        <v/>
      </c>
      <c r="R400" s="118"/>
      <c r="S400" s="263" t="s">
        <v>14</v>
      </c>
      <c r="T400" s="264"/>
      <c r="U400" s="69"/>
      <c r="V400" s="99"/>
      <c r="W400" s="145"/>
      <c r="X400" s="145"/>
      <c r="Y400" s="121"/>
      <c r="Z400" s="122">
        <f>SUM(Z393:Z399)</f>
        <v>1</v>
      </c>
      <c r="AA400" s="123">
        <f>SUM(Z394:Z399)</f>
        <v>0.83000000000000007</v>
      </c>
      <c r="AB400" s="123">
        <f>SUM(AA395:AA399)</f>
        <v>0.87951807228915657</v>
      </c>
      <c r="AC400" s="123">
        <f>SUM(AB396:AB399)</f>
        <v>0.86301369863013699</v>
      </c>
      <c r="AD400" s="123">
        <f>SUM(AC397:AC399)</f>
        <v>0.84126984126984128</v>
      </c>
      <c r="AE400" s="124">
        <f>SUM(AD398:AD399)</f>
        <v>0.67924528301886788</v>
      </c>
    </row>
    <row r="401" spans="1:31" ht="16.5" thickBot="1" x14ac:dyDescent="0.3">
      <c r="A401" s="153" t="s">
        <v>41</v>
      </c>
      <c r="B401" s="81" t="str">
        <f>IF(B373="","",SUM(B400,B391,B382,B373))</f>
        <v/>
      </c>
      <c r="C401" s="81" t="str">
        <f>IF(C373="","",SUM(C373,C382,C391,C400))</f>
        <v/>
      </c>
      <c r="D401" s="81"/>
      <c r="E401" s="94" t="str">
        <f>IF(OR(B401="",C401=""),"",B401/C401)</f>
        <v/>
      </c>
      <c r="F401" s="95" t="str">
        <f>IF(OR(B401="",C401=""),"",B401-C401)</f>
        <v/>
      </c>
      <c r="G401" s="95" t="str">
        <f>IF(G373="","",SUM(G400,G391,G382,G373))</f>
        <v/>
      </c>
      <c r="H401" s="94" t="str">
        <f>IF(OR(B401="",G401=""),"",B401/G401)</f>
        <v/>
      </c>
      <c r="I401" s="95" t="str">
        <f>IF(OR(B401="",G401=""),"",B401-G401)</f>
        <v/>
      </c>
      <c r="J401" s="96" t="str">
        <f>IF(J373="","",SUM(J391,J400,J382,J373))</f>
        <v/>
      </c>
      <c r="K401" s="95" t="str">
        <f t="shared" ref="K401" si="448">IF(OR(B401="",J401=""),"",B401/J401)</f>
        <v/>
      </c>
      <c r="L401" s="96" t="str">
        <f>IF(L373="","",SUM(L391,L400,L382,L373))</f>
        <v/>
      </c>
      <c r="M401" s="96" t="str">
        <f>IF(OR(L401="",J401=""),"",L401/J401)</f>
        <v/>
      </c>
      <c r="N401" s="96" t="str">
        <f>IF(N373="","",SUM(N391,N400,N382,N373))</f>
        <v/>
      </c>
      <c r="O401" s="97" t="str">
        <f>IF(OR(J401="",N401=""),"",J401/N401)</f>
        <v/>
      </c>
      <c r="P401" s="96" t="str">
        <f>IF(P373="","",SUM(P391,P400,P382,P373))</f>
        <v/>
      </c>
      <c r="Q401" s="98" t="str">
        <f>IF(OR(P401="",J401=""),"",P401/J401)</f>
        <v/>
      </c>
      <c r="R401" s="99"/>
      <c r="S401" s="128"/>
      <c r="T401" s="154"/>
      <c r="U401" s="128"/>
      <c r="V401" s="155"/>
      <c r="W401" s="145"/>
      <c r="X401" s="145"/>
      <c r="Y401" s="145"/>
      <c r="Z401" s="145"/>
      <c r="AA401" s="145"/>
      <c r="AB401" s="145"/>
      <c r="AC401" s="145"/>
      <c r="AD401" s="145"/>
      <c r="AE401" s="145"/>
    </row>
    <row r="402" spans="1:31" ht="48" customHeight="1" thickBot="1" x14ac:dyDescent="0.3">
      <c r="A402" s="158" t="s">
        <v>107</v>
      </c>
      <c r="B402" s="144" t="s">
        <v>0</v>
      </c>
      <c r="C402" s="131" t="s">
        <v>1</v>
      </c>
      <c r="D402" s="133" t="s">
        <v>117</v>
      </c>
      <c r="E402" s="129" t="s">
        <v>62</v>
      </c>
      <c r="F402" s="131" t="s">
        <v>18</v>
      </c>
      <c r="G402" s="132" t="s">
        <v>16</v>
      </c>
      <c r="H402" s="129" t="s">
        <v>2</v>
      </c>
      <c r="I402" s="133" t="s">
        <v>15</v>
      </c>
      <c r="J402" s="134" t="s">
        <v>19</v>
      </c>
      <c r="K402" s="132" t="s">
        <v>3</v>
      </c>
      <c r="L402" s="135" t="s">
        <v>5</v>
      </c>
      <c r="M402" s="134" t="s">
        <v>4</v>
      </c>
      <c r="N402" s="134" t="s">
        <v>6</v>
      </c>
      <c r="O402" s="136" t="s">
        <v>7</v>
      </c>
      <c r="P402" s="137" t="s">
        <v>17</v>
      </c>
      <c r="Q402" s="209" t="s">
        <v>8</v>
      </c>
      <c r="R402" s="106"/>
      <c r="S402" s="269" t="s">
        <v>116</v>
      </c>
      <c r="T402" s="270"/>
      <c r="U402" s="215"/>
      <c r="V402" s="99"/>
      <c r="W402" s="145"/>
      <c r="X402" s="145"/>
      <c r="Y402" s="146" t="s">
        <v>58</v>
      </c>
      <c r="Z402" s="147" t="s">
        <v>51</v>
      </c>
      <c r="AA402" s="148" t="s">
        <v>52</v>
      </c>
      <c r="AB402" s="147" t="s">
        <v>53</v>
      </c>
      <c r="AC402" s="148" t="s">
        <v>54</v>
      </c>
      <c r="AD402" s="147" t="s">
        <v>55</v>
      </c>
      <c r="AE402" s="149" t="s">
        <v>56</v>
      </c>
    </row>
    <row r="403" spans="1:31" ht="17.25" thickBot="1" x14ac:dyDescent="0.35">
      <c r="A403" s="138">
        <v>42883</v>
      </c>
      <c r="B403" s="66"/>
      <c r="C403" s="73" t="str">
        <f>IF(U402="","",Z403*U402)</f>
        <v/>
      </c>
      <c r="D403" s="73"/>
      <c r="E403" s="74" t="str">
        <f>IF(OR(B403="",C403=""),"",B403/C403)</f>
        <v/>
      </c>
      <c r="F403" s="73" t="str">
        <f>IF(OR(B403="",C403=""),"",B403-C403)</f>
        <v/>
      </c>
      <c r="G403" s="207"/>
      <c r="H403" s="74" t="str">
        <f t="shared" ref="H403:H409" si="449">IF(OR(B403="",G403=""),"",B403/G403)</f>
        <v/>
      </c>
      <c r="I403" s="73" t="str">
        <f t="shared" ref="I403:I408" si="450">IF(OR(G403="",B403=""),"",B403-G403)</f>
        <v/>
      </c>
      <c r="J403" s="67"/>
      <c r="K403" s="73" t="str">
        <f t="shared" ref="K403:K410" si="451">IF(OR(B403="",J403=""),"",B403/J403)</f>
        <v/>
      </c>
      <c r="L403" s="67"/>
      <c r="M403" s="83" t="str">
        <f>IF(OR(L403="",J403=""),"",L403/J403)</f>
        <v/>
      </c>
      <c r="N403" s="67"/>
      <c r="O403" s="87" t="str">
        <f>IF(OR(J403="",N403=""),"",J403/N403)</f>
        <v/>
      </c>
      <c r="P403" s="67"/>
      <c r="Q403" s="91" t="str">
        <f>IF(OR(P403="",J403=""),"",P403/J403)</f>
        <v/>
      </c>
      <c r="R403" s="110"/>
      <c r="S403" s="279"/>
      <c r="T403" s="279"/>
      <c r="U403" s="280"/>
      <c r="V403" s="99"/>
      <c r="W403" s="145"/>
      <c r="X403" s="145"/>
      <c r="Y403" s="150" t="s">
        <v>51</v>
      </c>
      <c r="Z403" s="107">
        <v>0.17</v>
      </c>
      <c r="AA403" s="108"/>
      <c r="AB403" s="108"/>
      <c r="AC403" s="108"/>
      <c r="AD403" s="108"/>
      <c r="AE403" s="109"/>
    </row>
    <row r="404" spans="1:31" ht="17.25" thickBot="1" x14ac:dyDescent="0.35">
      <c r="A404" s="138">
        <v>42884</v>
      </c>
      <c r="B404" s="66"/>
      <c r="C404" s="73" t="str">
        <f>IF(OR(U402="",B403=""),"",Z404*U402)</f>
        <v/>
      </c>
      <c r="D404" s="73" t="str">
        <f>IF(OR(C404="",B404&lt;&gt;"",B405&lt;&gt;""),"",AA404*(U402-B410))</f>
        <v/>
      </c>
      <c r="E404" s="76" t="str">
        <f t="shared" ref="E404:E408" si="452">IF(OR(B404="",C404=""),"",B404/C404)</f>
        <v/>
      </c>
      <c r="F404" s="75" t="str">
        <f t="shared" ref="F404:F408" si="453">IF(OR(B404="",C404=""),"",B404-C404)</f>
        <v/>
      </c>
      <c r="G404" s="207"/>
      <c r="H404" s="76" t="str">
        <f t="shared" si="449"/>
        <v/>
      </c>
      <c r="I404" s="75" t="str">
        <f t="shared" si="450"/>
        <v/>
      </c>
      <c r="J404" s="67"/>
      <c r="K404" s="75" t="str">
        <f t="shared" si="451"/>
        <v/>
      </c>
      <c r="L404" s="67"/>
      <c r="M404" s="84" t="str">
        <f t="shared" ref="M404:M410" si="454">IF(OR(L404="",J404=""),"",L404/J404)</f>
        <v/>
      </c>
      <c r="N404" s="67"/>
      <c r="O404" s="88" t="str">
        <f t="shared" ref="O404:O409" si="455">IF(OR(J404="",N404=""),"",J404/N404)</f>
        <v/>
      </c>
      <c r="P404" s="67"/>
      <c r="Q404" s="92" t="str">
        <f t="shared" ref="Q404:Q405" si="456">IF(OR(P404="",J404=""),"",P404/J404)</f>
        <v/>
      </c>
      <c r="R404" s="110"/>
      <c r="S404" s="267" t="s">
        <v>9</v>
      </c>
      <c r="T404" s="267"/>
      <c r="U404" s="268"/>
      <c r="V404" s="99"/>
      <c r="W404" s="145"/>
      <c r="X404" s="145"/>
      <c r="Y404" s="150" t="s">
        <v>52</v>
      </c>
      <c r="Z404" s="111">
        <v>0.1</v>
      </c>
      <c r="AA404" s="112">
        <f t="shared" ref="AA404:AA409" si="457">Z404/$AA$31</f>
        <v>0.12048192771084337</v>
      </c>
      <c r="AB404" s="113"/>
      <c r="AC404" s="113"/>
      <c r="AD404" s="113"/>
      <c r="AE404" s="114"/>
    </row>
    <row r="405" spans="1:31" ht="17.25" thickBot="1" x14ac:dyDescent="0.35">
      <c r="A405" s="138">
        <v>42885</v>
      </c>
      <c r="B405" s="66"/>
      <c r="C405" s="73" t="str">
        <f>IF(OR(U402="",B404=""),"",Z405*U402)</f>
        <v/>
      </c>
      <c r="D405" s="73" t="str">
        <f>IF(OR(C405="",B405&lt;&gt;"",B406&lt;&gt;""),"",AB405*(U402-B410))</f>
        <v/>
      </c>
      <c r="E405" s="76" t="str">
        <f t="shared" si="452"/>
        <v/>
      </c>
      <c r="F405" s="75" t="str">
        <f t="shared" si="453"/>
        <v/>
      </c>
      <c r="G405" s="207"/>
      <c r="H405" s="76" t="str">
        <f t="shared" si="449"/>
        <v/>
      </c>
      <c r="I405" s="75" t="str">
        <f t="shared" si="450"/>
        <v/>
      </c>
      <c r="J405" s="67"/>
      <c r="K405" s="75" t="str">
        <f t="shared" si="451"/>
        <v/>
      </c>
      <c r="L405" s="67"/>
      <c r="M405" s="84" t="str">
        <f t="shared" si="454"/>
        <v/>
      </c>
      <c r="N405" s="67"/>
      <c r="O405" s="88" t="str">
        <f t="shared" si="455"/>
        <v/>
      </c>
      <c r="P405" s="67"/>
      <c r="Q405" s="92" t="str">
        <f t="shared" si="456"/>
        <v/>
      </c>
      <c r="R405" s="110"/>
      <c r="S405" s="276" t="s">
        <v>1</v>
      </c>
      <c r="T405" s="272"/>
      <c r="U405" s="68"/>
      <c r="V405" s="99"/>
      <c r="W405" s="145"/>
      <c r="X405" s="145"/>
      <c r="Y405" s="151" t="s">
        <v>53</v>
      </c>
      <c r="Z405" s="111">
        <v>0.1</v>
      </c>
      <c r="AA405" s="112">
        <f t="shared" si="457"/>
        <v>0.12048192771084337</v>
      </c>
      <c r="AB405" s="112">
        <f>AA405/$AB$31</f>
        <v>0.13698630136986303</v>
      </c>
      <c r="AC405" s="113"/>
      <c r="AD405" s="113"/>
      <c r="AE405" s="114"/>
    </row>
    <row r="406" spans="1:31" ht="17.25" thickBot="1" x14ac:dyDescent="0.35">
      <c r="A406" s="139">
        <v>42886</v>
      </c>
      <c r="B406" s="66"/>
      <c r="C406" s="73" t="str">
        <f>IF(OR(U402="",B405=""),"",Z406*U402)</f>
        <v/>
      </c>
      <c r="D406" s="73" t="str">
        <f>IF(OR(C406="",B406&lt;&gt;"",B407&lt;&gt;""),"",AC406*(U402-B410))</f>
        <v/>
      </c>
      <c r="E406" s="76" t="str">
        <f t="shared" si="452"/>
        <v/>
      </c>
      <c r="F406" s="75" t="str">
        <f t="shared" si="453"/>
        <v/>
      </c>
      <c r="G406" s="207"/>
      <c r="H406" s="76" t="str">
        <f t="shared" si="449"/>
        <v/>
      </c>
      <c r="I406" s="75" t="str">
        <f t="shared" si="450"/>
        <v/>
      </c>
      <c r="J406" s="67"/>
      <c r="K406" s="75" t="str">
        <f t="shared" si="451"/>
        <v/>
      </c>
      <c r="L406" s="67"/>
      <c r="M406" s="84" t="str">
        <f t="shared" si="454"/>
        <v/>
      </c>
      <c r="N406" s="67"/>
      <c r="O406" s="88" t="str">
        <f t="shared" si="455"/>
        <v/>
      </c>
      <c r="P406" s="67"/>
      <c r="Q406" s="92" t="str">
        <f>IF(OR(P406="",J406=""),"",P406/J406)</f>
        <v/>
      </c>
      <c r="R406" s="110"/>
      <c r="S406" s="276" t="s">
        <v>10</v>
      </c>
      <c r="T406" s="272"/>
      <c r="U406" s="68"/>
      <c r="V406" s="99"/>
      <c r="W406" s="145"/>
      <c r="X406" s="145"/>
      <c r="Y406" s="152" t="s">
        <v>54</v>
      </c>
      <c r="Z406" s="111">
        <v>0.1</v>
      </c>
      <c r="AA406" s="112">
        <f t="shared" si="457"/>
        <v>0.12048192771084337</v>
      </c>
      <c r="AB406" s="112">
        <f>AA406/$AB$31</f>
        <v>0.13698630136986303</v>
      </c>
      <c r="AC406" s="112">
        <f>AB406/$AC$31</f>
        <v>0.15873015873015875</v>
      </c>
      <c r="AD406" s="113"/>
      <c r="AE406" s="114"/>
    </row>
    <row r="407" spans="1:31" ht="17.25" thickBot="1" x14ac:dyDescent="0.35">
      <c r="A407" s="140">
        <v>42887</v>
      </c>
      <c r="B407" s="66"/>
      <c r="C407" s="73" t="str">
        <f>IF(OR(U402="",B406=""),"",Z407*U402)</f>
        <v/>
      </c>
      <c r="D407" s="73" t="str">
        <f>IF(OR(C407="",B407&lt;&gt;"",B408&lt;&gt;""),"",AD407*(U402-B410))</f>
        <v/>
      </c>
      <c r="E407" s="76" t="str">
        <f t="shared" si="452"/>
        <v/>
      </c>
      <c r="F407" s="75" t="str">
        <f t="shared" si="453"/>
        <v/>
      </c>
      <c r="G407" s="207"/>
      <c r="H407" s="76" t="str">
        <f t="shared" si="449"/>
        <v/>
      </c>
      <c r="I407" s="75" t="str">
        <f t="shared" si="450"/>
        <v/>
      </c>
      <c r="J407" s="67"/>
      <c r="K407" s="75" t="str">
        <f t="shared" si="451"/>
        <v/>
      </c>
      <c r="L407" s="67"/>
      <c r="M407" s="84" t="str">
        <f t="shared" si="454"/>
        <v/>
      </c>
      <c r="N407" s="67"/>
      <c r="O407" s="88" t="str">
        <f t="shared" si="455"/>
        <v/>
      </c>
      <c r="P407" s="67"/>
      <c r="Q407" s="92" t="str">
        <f>IF(OR(P407="",J407=""),"",P407/J407)</f>
        <v/>
      </c>
      <c r="R407" s="110"/>
      <c r="S407" s="277" t="s">
        <v>11</v>
      </c>
      <c r="T407" s="278"/>
      <c r="U407" s="115" t="str">
        <f>IF(OR(U405="",U406=""),"",U406-U405)</f>
        <v/>
      </c>
      <c r="V407" s="99"/>
      <c r="W407" s="145"/>
      <c r="X407" s="145"/>
      <c r="Y407" s="150" t="s">
        <v>55</v>
      </c>
      <c r="Z407" s="111">
        <v>0.17</v>
      </c>
      <c r="AA407" s="112">
        <f t="shared" si="457"/>
        <v>0.20481927710843373</v>
      </c>
      <c r="AB407" s="112">
        <f>AA407/$AB$31</f>
        <v>0.23287671232876714</v>
      </c>
      <c r="AC407" s="112">
        <f>AB407/$AC$31</f>
        <v>0.26984126984126988</v>
      </c>
      <c r="AD407" s="112">
        <f>AC407/$AD$31</f>
        <v>0.32075471698113212</v>
      </c>
      <c r="AE407" s="114"/>
    </row>
    <row r="408" spans="1:31" ht="17.25" thickBot="1" x14ac:dyDescent="0.35">
      <c r="A408" s="140">
        <v>42888</v>
      </c>
      <c r="B408" s="66"/>
      <c r="C408" s="73" t="str">
        <f>IF(OR(U402="",B407=""),"",Z408*U402)</f>
        <v/>
      </c>
      <c r="D408" s="73" t="str">
        <f>IF(OR(C408="",B408&lt;&gt;"",B409&lt;&gt;""),"",AE408*(U402-B410))</f>
        <v/>
      </c>
      <c r="E408" s="76" t="str">
        <f t="shared" si="452"/>
        <v/>
      </c>
      <c r="F408" s="75" t="str">
        <f t="shared" si="453"/>
        <v/>
      </c>
      <c r="G408" s="207"/>
      <c r="H408" s="76" t="str">
        <f t="shared" si="449"/>
        <v/>
      </c>
      <c r="I408" s="75" t="str">
        <f t="shared" si="450"/>
        <v/>
      </c>
      <c r="J408" s="67"/>
      <c r="K408" s="75" t="str">
        <f t="shared" si="451"/>
        <v/>
      </c>
      <c r="L408" s="67"/>
      <c r="M408" s="84" t="str">
        <f t="shared" si="454"/>
        <v/>
      </c>
      <c r="N408" s="67"/>
      <c r="O408" s="88" t="str">
        <f t="shared" si="455"/>
        <v/>
      </c>
      <c r="P408" s="67"/>
      <c r="Q408" s="92" t="str">
        <f t="shared" ref="Q408:Q409" si="458">IF(OR(P408="",J408=""),"",P408/J408)</f>
        <v/>
      </c>
      <c r="R408" s="110"/>
      <c r="S408" s="276" t="s">
        <v>12</v>
      </c>
      <c r="T408" s="272"/>
      <c r="U408" s="116" t="str">
        <f>IF(OR(U405="",U402=""),"",U405/U402)</f>
        <v/>
      </c>
      <c r="V408" s="99"/>
      <c r="W408" s="145"/>
      <c r="X408" s="145"/>
      <c r="Y408" s="151" t="s">
        <v>56</v>
      </c>
      <c r="Z408" s="111">
        <v>0.14000000000000001</v>
      </c>
      <c r="AA408" s="112">
        <f t="shared" si="457"/>
        <v>0.16867469879518071</v>
      </c>
      <c r="AB408" s="112">
        <f>AA408/$AB$31</f>
        <v>0.19178082191780821</v>
      </c>
      <c r="AC408" s="112">
        <f>AB408/$AC$31</f>
        <v>0.22222222222222221</v>
      </c>
      <c r="AD408" s="112">
        <f>AC408/$AD$31</f>
        <v>0.26415094339622641</v>
      </c>
      <c r="AE408" s="117">
        <f>AD408/$AE$31</f>
        <v>0.3888888888888889</v>
      </c>
    </row>
    <row r="409" spans="1:31" ht="17.25" thickBot="1" x14ac:dyDescent="0.35">
      <c r="A409" s="140">
        <v>42889</v>
      </c>
      <c r="B409" s="66"/>
      <c r="C409" s="73" t="str">
        <f>IF(OR(U402="",B408=""),"",Z409*U402)</f>
        <v/>
      </c>
      <c r="D409" s="214" t="str">
        <f>IF(OR(B408="",C409="",B409&lt;&gt;""),"",C409+(C410-B410))</f>
        <v/>
      </c>
      <c r="E409" s="78" t="str">
        <f>IF(OR(B409="",C409=""),"",B409/C409)</f>
        <v/>
      </c>
      <c r="F409" s="77" t="str">
        <f>IF(OR(B409="",C409=""),"",B409-C409)</f>
        <v/>
      </c>
      <c r="G409" s="207"/>
      <c r="H409" s="78" t="str">
        <f t="shared" si="449"/>
        <v/>
      </c>
      <c r="I409" s="77" t="str">
        <f>IF(OR(G409="",B409=""),"",B409-G409)</f>
        <v/>
      </c>
      <c r="J409" s="67"/>
      <c r="K409" s="77" t="str">
        <f t="shared" si="451"/>
        <v/>
      </c>
      <c r="L409" s="67"/>
      <c r="M409" s="85" t="str">
        <f t="shared" si="454"/>
        <v/>
      </c>
      <c r="N409" s="67"/>
      <c r="O409" s="89" t="str">
        <f t="shared" si="455"/>
        <v/>
      </c>
      <c r="P409" s="67"/>
      <c r="Q409" s="93" t="str">
        <f t="shared" si="458"/>
        <v/>
      </c>
      <c r="R409" s="110"/>
      <c r="S409" s="275" t="s">
        <v>13</v>
      </c>
      <c r="T409" s="264"/>
      <c r="U409" s="213" t="str">
        <f>IF(OR(U406="",B410=""),"",U406/B410)</f>
        <v/>
      </c>
      <c r="V409" s="99"/>
      <c r="W409" s="145"/>
      <c r="X409" s="145"/>
      <c r="Y409" s="152" t="s">
        <v>57</v>
      </c>
      <c r="Z409" s="111">
        <v>0.22</v>
      </c>
      <c r="AA409" s="112">
        <f t="shared" si="457"/>
        <v>0.26506024096385539</v>
      </c>
      <c r="AB409" s="112">
        <f>AA409/$AB$31</f>
        <v>0.30136986301369861</v>
      </c>
      <c r="AC409" s="112">
        <f>AB409/$AC$31</f>
        <v>0.34920634920634919</v>
      </c>
      <c r="AD409" s="112">
        <f>AC409/$AD$31</f>
        <v>0.41509433962264147</v>
      </c>
      <c r="AE409" s="117">
        <f>AD409/$AE$31</f>
        <v>0.61111111111111105</v>
      </c>
    </row>
    <row r="410" spans="1:31" ht="17.25" thickBot="1" x14ac:dyDescent="0.35">
      <c r="A410" s="141" t="s">
        <v>20</v>
      </c>
      <c r="B410" s="119" t="str">
        <f>IF(B403="","",SUM(B403:B409))</f>
        <v/>
      </c>
      <c r="C410" s="216" t="str">
        <f>IF(C403="","",SUMIF(B403:B409,"&lt;&gt;"&amp;"",C403:C409))</f>
        <v/>
      </c>
      <c r="D410" s="208"/>
      <c r="E410" s="79" t="str">
        <f>IFERROR(SUM(B403:B409)/SUMIF(B403:B409,"&lt;&gt;"&amp;"",C403:C409),"")</f>
        <v/>
      </c>
      <c r="F410" s="80" t="str">
        <f>IF(OR(C410="",B410=""),"",B410-C410)</f>
        <v/>
      </c>
      <c r="G410" s="82" t="str">
        <f>IF(G403="","",SUM(G403:G409))</f>
        <v/>
      </c>
      <c r="H410" s="79" t="str">
        <f>IFERROR(SUM(B403:B409)/SUMIF(B403:B409,"&lt;&gt;"&amp;"",G403:G409),"")</f>
        <v/>
      </c>
      <c r="I410" s="82" t="str">
        <f>IF(OR(G410="",B410=""),"",B410-G410)</f>
        <v/>
      </c>
      <c r="J410" s="120" t="str">
        <f>IF(J403="","",SUM(J403:J409))</f>
        <v/>
      </c>
      <c r="K410" s="82" t="str">
        <f t="shared" si="451"/>
        <v/>
      </c>
      <c r="L410" s="120" t="str">
        <f>IF(L403="","",SUM(L403:L409))</f>
        <v/>
      </c>
      <c r="M410" s="86" t="str">
        <f t="shared" si="454"/>
        <v/>
      </c>
      <c r="N410" s="120" t="str">
        <f>IF(N403="","",SUM(N403:N409))</f>
        <v/>
      </c>
      <c r="O410" s="90" t="str">
        <f>IF(OR(J410="",N410=""),"",J410/N410)</f>
        <v/>
      </c>
      <c r="P410" s="120" t="str">
        <f>IF(P403="","",SUM(P403:P409))</f>
        <v/>
      </c>
      <c r="Q410" s="211" t="str">
        <f>IF(OR(P410="",J410=""),"",P410/J410)</f>
        <v/>
      </c>
      <c r="R410" s="118"/>
      <c r="S410" s="263" t="s">
        <v>14</v>
      </c>
      <c r="T410" s="264"/>
      <c r="U410" s="69"/>
      <c r="V410" s="99"/>
      <c r="W410" s="145"/>
      <c r="X410" s="145"/>
      <c r="Y410" s="121"/>
      <c r="Z410" s="122">
        <f>SUM(Z403:Z409)</f>
        <v>1</v>
      </c>
      <c r="AA410" s="123">
        <f>SUM(Z404:Z409)</f>
        <v>0.83000000000000007</v>
      </c>
      <c r="AB410" s="123">
        <f>SUM(AA405:AA409)</f>
        <v>0.87951807228915657</v>
      </c>
      <c r="AC410" s="123">
        <f>SUM(AB406:AB409)</f>
        <v>0.86301369863013699</v>
      </c>
      <c r="AD410" s="123">
        <f>SUM(AC407:AC409)</f>
        <v>0.84126984126984128</v>
      </c>
      <c r="AE410" s="124">
        <f>SUM(AD408:AD409)</f>
        <v>0.67924528301886788</v>
      </c>
    </row>
    <row r="411" spans="1:31" ht="48" customHeight="1" thickBot="1" x14ac:dyDescent="0.3">
      <c r="A411" s="158" t="s">
        <v>108</v>
      </c>
      <c r="B411" s="144" t="s">
        <v>0</v>
      </c>
      <c r="C411" s="131" t="s">
        <v>1</v>
      </c>
      <c r="D411" s="133" t="s">
        <v>117</v>
      </c>
      <c r="E411" s="129" t="s">
        <v>62</v>
      </c>
      <c r="F411" s="131" t="s">
        <v>18</v>
      </c>
      <c r="G411" s="132" t="s">
        <v>16</v>
      </c>
      <c r="H411" s="129" t="s">
        <v>2</v>
      </c>
      <c r="I411" s="133" t="s">
        <v>15</v>
      </c>
      <c r="J411" s="134" t="s">
        <v>19</v>
      </c>
      <c r="K411" s="132" t="s">
        <v>3</v>
      </c>
      <c r="L411" s="135" t="s">
        <v>5</v>
      </c>
      <c r="M411" s="134" t="s">
        <v>4</v>
      </c>
      <c r="N411" s="134" t="s">
        <v>6</v>
      </c>
      <c r="O411" s="136" t="s">
        <v>7</v>
      </c>
      <c r="P411" s="137" t="s">
        <v>17</v>
      </c>
      <c r="Q411" s="209" t="s">
        <v>8</v>
      </c>
      <c r="R411" s="106"/>
      <c r="S411" s="265" t="s">
        <v>116</v>
      </c>
      <c r="T411" s="266"/>
      <c r="U411" s="215"/>
      <c r="V411" s="99"/>
      <c r="W411" s="145"/>
      <c r="X411" s="145"/>
      <c r="Y411" s="146" t="s">
        <v>58</v>
      </c>
      <c r="Z411" s="147" t="s">
        <v>51</v>
      </c>
      <c r="AA411" s="148" t="s">
        <v>52</v>
      </c>
      <c r="AB411" s="147" t="s">
        <v>53</v>
      </c>
      <c r="AC411" s="148" t="s">
        <v>54</v>
      </c>
      <c r="AD411" s="147" t="s">
        <v>55</v>
      </c>
      <c r="AE411" s="149" t="s">
        <v>56</v>
      </c>
    </row>
    <row r="412" spans="1:31" ht="17.25" thickBot="1" x14ac:dyDescent="0.35">
      <c r="A412" s="138">
        <v>42890</v>
      </c>
      <c r="B412" s="66"/>
      <c r="C412" s="73" t="str">
        <f>IF(U411="","",Z412*U411)</f>
        <v/>
      </c>
      <c r="D412" s="73"/>
      <c r="E412" s="74" t="str">
        <f>IF(OR(B412="",C412=""),"",B412/C412)</f>
        <v/>
      </c>
      <c r="F412" s="73" t="str">
        <f>IF(OR(B412="",C412=""),"",B412-C412)</f>
        <v/>
      </c>
      <c r="G412" s="207"/>
      <c r="H412" s="74" t="str">
        <f t="shared" ref="H412:H418" si="459">IF(OR(B412="",G412=""),"",B412/G412)</f>
        <v/>
      </c>
      <c r="I412" s="73" t="str">
        <f t="shared" ref="I412:I417" si="460">IF(OR(G412="",B412=""),"",B412-G412)</f>
        <v/>
      </c>
      <c r="J412" s="67"/>
      <c r="K412" s="73" t="str">
        <f t="shared" ref="K412:K419" si="461">IF(OR(B412="",J412=""),"",B412/J412)</f>
        <v/>
      </c>
      <c r="L412" s="67"/>
      <c r="M412" s="83" t="str">
        <f>IF(OR(L412="",J412=""),"",L412/J412)</f>
        <v/>
      </c>
      <c r="N412" s="67"/>
      <c r="O412" s="87" t="str">
        <f>IF(OR(J412="",N412=""),"",J412/N412)</f>
        <v/>
      </c>
      <c r="P412" s="67"/>
      <c r="Q412" s="91" t="str">
        <f>IF(OR(P412="",J412=""),"",P412/J412)</f>
        <v/>
      </c>
      <c r="R412" s="110"/>
      <c r="S412" s="279"/>
      <c r="T412" s="279"/>
      <c r="U412" s="280"/>
      <c r="V412" s="99"/>
      <c r="W412" s="145"/>
      <c r="X412" s="145"/>
      <c r="Y412" s="150" t="s">
        <v>51</v>
      </c>
      <c r="Z412" s="107">
        <v>0.17</v>
      </c>
      <c r="AA412" s="108"/>
      <c r="AB412" s="108"/>
      <c r="AC412" s="108"/>
      <c r="AD412" s="108"/>
      <c r="AE412" s="109"/>
    </row>
    <row r="413" spans="1:31" ht="17.25" thickBot="1" x14ac:dyDescent="0.35">
      <c r="A413" s="138">
        <v>42891</v>
      </c>
      <c r="B413" s="66"/>
      <c r="C413" s="73" t="str">
        <f>IF(OR(U411="",B412=""),"",Z413*U411)</f>
        <v/>
      </c>
      <c r="D413" s="73" t="str">
        <f>IF(OR(C413="",B413&lt;&gt;"",B414&lt;&gt;""),"",AA413*(U411-B419))</f>
        <v/>
      </c>
      <c r="E413" s="76" t="str">
        <f t="shared" ref="E413:E417" si="462">IF(OR(B413="",C413=""),"",B413/C413)</f>
        <v/>
      </c>
      <c r="F413" s="75" t="str">
        <f t="shared" ref="F413:F417" si="463">IF(OR(B413="",C413=""),"",B413-C413)</f>
        <v/>
      </c>
      <c r="G413" s="207"/>
      <c r="H413" s="76" t="str">
        <f t="shared" si="459"/>
        <v/>
      </c>
      <c r="I413" s="75" t="str">
        <f t="shared" si="460"/>
        <v/>
      </c>
      <c r="J413" s="67"/>
      <c r="K413" s="75" t="str">
        <f t="shared" si="461"/>
        <v/>
      </c>
      <c r="L413" s="67"/>
      <c r="M413" s="84" t="str">
        <f t="shared" ref="M413:M419" si="464">IF(OR(L413="",J413=""),"",L413/J413)</f>
        <v/>
      </c>
      <c r="N413" s="67"/>
      <c r="O413" s="88" t="str">
        <f t="shared" ref="O413:O418" si="465">IF(OR(J413="",N413=""),"",J413/N413)</f>
        <v/>
      </c>
      <c r="P413" s="67"/>
      <c r="Q413" s="92" t="str">
        <f t="shared" ref="Q413:Q414" si="466">IF(OR(P413="",J413=""),"",P413/J413)</f>
        <v/>
      </c>
      <c r="R413" s="110"/>
      <c r="S413" s="267" t="s">
        <v>9</v>
      </c>
      <c r="T413" s="267"/>
      <c r="U413" s="268"/>
      <c r="V413" s="99"/>
      <c r="W413" s="145"/>
      <c r="X413" s="145"/>
      <c r="Y413" s="150" t="s">
        <v>52</v>
      </c>
      <c r="Z413" s="111">
        <v>0.1</v>
      </c>
      <c r="AA413" s="112">
        <f t="shared" ref="AA413:AA418" si="467">Z413/$AA$31</f>
        <v>0.12048192771084337</v>
      </c>
      <c r="AB413" s="113"/>
      <c r="AC413" s="113"/>
      <c r="AD413" s="113"/>
      <c r="AE413" s="114"/>
    </row>
    <row r="414" spans="1:31" ht="17.25" thickBot="1" x14ac:dyDescent="0.35">
      <c r="A414" s="138">
        <v>42892</v>
      </c>
      <c r="B414" s="66"/>
      <c r="C414" s="73" t="str">
        <f>IF(OR(U411="",B413=""),"",Z414*U411)</f>
        <v/>
      </c>
      <c r="D414" s="73" t="str">
        <f>IF(OR(C414="",B414&lt;&gt;"",B415&lt;&gt;""),"",AB414*(U411-B419))</f>
        <v/>
      </c>
      <c r="E414" s="76" t="str">
        <f t="shared" si="462"/>
        <v/>
      </c>
      <c r="F414" s="75" t="str">
        <f t="shared" si="463"/>
        <v/>
      </c>
      <c r="G414" s="207"/>
      <c r="H414" s="76" t="str">
        <f t="shared" si="459"/>
        <v/>
      </c>
      <c r="I414" s="75" t="str">
        <f t="shared" si="460"/>
        <v/>
      </c>
      <c r="J414" s="67"/>
      <c r="K414" s="75" t="str">
        <f t="shared" si="461"/>
        <v/>
      </c>
      <c r="L414" s="67"/>
      <c r="M414" s="84" t="str">
        <f t="shared" si="464"/>
        <v/>
      </c>
      <c r="N414" s="67"/>
      <c r="O414" s="88" t="str">
        <f t="shared" si="465"/>
        <v/>
      </c>
      <c r="P414" s="67"/>
      <c r="Q414" s="92" t="str">
        <f t="shared" si="466"/>
        <v/>
      </c>
      <c r="R414" s="110"/>
      <c r="S414" s="276" t="s">
        <v>1</v>
      </c>
      <c r="T414" s="272"/>
      <c r="U414" s="68"/>
      <c r="V414" s="99"/>
      <c r="W414" s="145"/>
      <c r="X414" s="145"/>
      <c r="Y414" s="151" t="s">
        <v>53</v>
      </c>
      <c r="Z414" s="111">
        <v>0.1</v>
      </c>
      <c r="AA414" s="112">
        <f t="shared" si="467"/>
        <v>0.12048192771084337</v>
      </c>
      <c r="AB414" s="112">
        <f>AA414/$AB$31</f>
        <v>0.13698630136986303</v>
      </c>
      <c r="AC414" s="113"/>
      <c r="AD414" s="113"/>
      <c r="AE414" s="114"/>
    </row>
    <row r="415" spans="1:31" ht="17.25" thickBot="1" x14ac:dyDescent="0.35">
      <c r="A415" s="139">
        <v>42893</v>
      </c>
      <c r="B415" s="66"/>
      <c r="C415" s="73" t="str">
        <f>IF(OR(U411="",B414=""),"",Z415*U411)</f>
        <v/>
      </c>
      <c r="D415" s="73" t="str">
        <f>IF(OR(C415="",B415&lt;&gt;"",B416&lt;&gt;""),"",AC415*(U411-B419))</f>
        <v/>
      </c>
      <c r="E415" s="76" t="str">
        <f t="shared" si="462"/>
        <v/>
      </c>
      <c r="F415" s="75" t="str">
        <f t="shared" si="463"/>
        <v/>
      </c>
      <c r="G415" s="207"/>
      <c r="H415" s="76" t="str">
        <f t="shared" si="459"/>
        <v/>
      </c>
      <c r="I415" s="75" t="str">
        <f t="shared" si="460"/>
        <v/>
      </c>
      <c r="J415" s="67"/>
      <c r="K415" s="75" t="str">
        <f t="shared" si="461"/>
        <v/>
      </c>
      <c r="L415" s="67"/>
      <c r="M415" s="84" t="str">
        <f t="shared" si="464"/>
        <v/>
      </c>
      <c r="N415" s="67"/>
      <c r="O415" s="88" t="str">
        <f t="shared" si="465"/>
        <v/>
      </c>
      <c r="P415" s="67"/>
      <c r="Q415" s="92" t="str">
        <f>IF(OR(P415="",J415=""),"",P415/J415)</f>
        <v/>
      </c>
      <c r="R415" s="110"/>
      <c r="S415" s="276" t="s">
        <v>10</v>
      </c>
      <c r="T415" s="272"/>
      <c r="U415" s="68"/>
      <c r="V415" s="99"/>
      <c r="W415" s="145"/>
      <c r="X415" s="145"/>
      <c r="Y415" s="152" t="s">
        <v>54</v>
      </c>
      <c r="Z415" s="111">
        <v>0.1</v>
      </c>
      <c r="AA415" s="112">
        <f t="shared" si="467"/>
        <v>0.12048192771084337</v>
      </c>
      <c r="AB415" s="112">
        <f>AA415/$AB$31</f>
        <v>0.13698630136986303</v>
      </c>
      <c r="AC415" s="112">
        <f>AB415/$AC$31</f>
        <v>0.15873015873015875</v>
      </c>
      <c r="AD415" s="113"/>
      <c r="AE415" s="114"/>
    </row>
    <row r="416" spans="1:31" ht="17.25" thickBot="1" x14ac:dyDescent="0.35">
      <c r="A416" s="140">
        <v>42894</v>
      </c>
      <c r="B416" s="66"/>
      <c r="C416" s="73" t="str">
        <f>IF(OR(U411="",B415=""),"",Z416*U411)</f>
        <v/>
      </c>
      <c r="D416" s="73" t="str">
        <f>IF(OR(C416="",B416&lt;&gt;"",B417&lt;&gt;""),"",AD416*(U411-B419))</f>
        <v/>
      </c>
      <c r="E416" s="76" t="str">
        <f t="shared" si="462"/>
        <v/>
      </c>
      <c r="F416" s="75" t="str">
        <f t="shared" si="463"/>
        <v/>
      </c>
      <c r="G416" s="207"/>
      <c r="H416" s="76" t="str">
        <f t="shared" si="459"/>
        <v/>
      </c>
      <c r="I416" s="75" t="str">
        <f t="shared" si="460"/>
        <v/>
      </c>
      <c r="J416" s="67"/>
      <c r="K416" s="75" t="str">
        <f t="shared" si="461"/>
        <v/>
      </c>
      <c r="L416" s="67"/>
      <c r="M416" s="84" t="str">
        <f t="shared" si="464"/>
        <v/>
      </c>
      <c r="N416" s="67"/>
      <c r="O416" s="88" t="str">
        <f t="shared" si="465"/>
        <v/>
      </c>
      <c r="P416" s="67"/>
      <c r="Q416" s="92" t="str">
        <f>IF(OR(P416="",J416=""),"",P416/J416)</f>
        <v/>
      </c>
      <c r="R416" s="110"/>
      <c r="S416" s="277" t="s">
        <v>11</v>
      </c>
      <c r="T416" s="278"/>
      <c r="U416" s="115" t="str">
        <f>IF(OR(U414="",U415=""),"",U415-U414)</f>
        <v/>
      </c>
      <c r="V416" s="99"/>
      <c r="W416" s="145"/>
      <c r="X416" s="145"/>
      <c r="Y416" s="150" t="s">
        <v>55</v>
      </c>
      <c r="Z416" s="111">
        <v>0.17</v>
      </c>
      <c r="AA416" s="112">
        <f t="shared" si="467"/>
        <v>0.20481927710843373</v>
      </c>
      <c r="AB416" s="112">
        <f>AA416/$AB$31</f>
        <v>0.23287671232876714</v>
      </c>
      <c r="AC416" s="112">
        <f>AB416/$AC$31</f>
        <v>0.26984126984126988</v>
      </c>
      <c r="AD416" s="112">
        <f>AC416/$AD$31</f>
        <v>0.32075471698113212</v>
      </c>
      <c r="AE416" s="114"/>
    </row>
    <row r="417" spans="1:31" ht="17.25" thickBot="1" x14ac:dyDescent="0.35">
      <c r="A417" s="140">
        <v>42895</v>
      </c>
      <c r="B417" s="66"/>
      <c r="C417" s="73" t="str">
        <f>IF(OR(U411="",B416=""),"",Z417*U411)</f>
        <v/>
      </c>
      <c r="D417" s="73" t="str">
        <f>IF(OR(C417="",B417&lt;&gt;"",B418&lt;&gt;""),"",AE417*(U411-B419))</f>
        <v/>
      </c>
      <c r="E417" s="76" t="str">
        <f t="shared" si="462"/>
        <v/>
      </c>
      <c r="F417" s="75" t="str">
        <f t="shared" si="463"/>
        <v/>
      </c>
      <c r="G417" s="207"/>
      <c r="H417" s="76" t="str">
        <f t="shared" si="459"/>
        <v/>
      </c>
      <c r="I417" s="75" t="str">
        <f t="shared" si="460"/>
        <v/>
      </c>
      <c r="J417" s="67"/>
      <c r="K417" s="75" t="str">
        <f t="shared" si="461"/>
        <v/>
      </c>
      <c r="L417" s="67"/>
      <c r="M417" s="84" t="str">
        <f t="shared" si="464"/>
        <v/>
      </c>
      <c r="N417" s="67"/>
      <c r="O417" s="88" t="str">
        <f t="shared" si="465"/>
        <v/>
      </c>
      <c r="P417" s="67"/>
      <c r="Q417" s="92" t="str">
        <f t="shared" ref="Q417:Q418" si="468">IF(OR(P417="",J417=""),"",P417/J417)</f>
        <v/>
      </c>
      <c r="R417" s="110"/>
      <c r="S417" s="276" t="s">
        <v>12</v>
      </c>
      <c r="T417" s="272"/>
      <c r="U417" s="116" t="str">
        <f>IF(OR(U414="",U411=""),"",U414/U411)</f>
        <v/>
      </c>
      <c r="V417" s="99"/>
      <c r="W417" s="145"/>
      <c r="X417" s="145"/>
      <c r="Y417" s="151" t="s">
        <v>56</v>
      </c>
      <c r="Z417" s="111">
        <v>0.14000000000000001</v>
      </c>
      <c r="AA417" s="112">
        <f t="shared" si="467"/>
        <v>0.16867469879518071</v>
      </c>
      <c r="AB417" s="112">
        <f>AA417/$AB$31</f>
        <v>0.19178082191780821</v>
      </c>
      <c r="AC417" s="112">
        <f>AB417/$AC$31</f>
        <v>0.22222222222222221</v>
      </c>
      <c r="AD417" s="112">
        <f>AC417/$AD$31</f>
        <v>0.26415094339622641</v>
      </c>
      <c r="AE417" s="117">
        <f>AD417/$AE$31</f>
        <v>0.3888888888888889</v>
      </c>
    </row>
    <row r="418" spans="1:31" ht="17.25" thickBot="1" x14ac:dyDescent="0.35">
      <c r="A418" s="140">
        <v>42896</v>
      </c>
      <c r="B418" s="66"/>
      <c r="C418" s="73" t="str">
        <f>IF(OR(U411="",B417=""),"",Z418*U411)</f>
        <v/>
      </c>
      <c r="D418" s="214" t="str">
        <f>IF(OR(B417="",C418="",B418&lt;&gt;""),"",C418+(C419-B419))</f>
        <v/>
      </c>
      <c r="E418" s="78" t="str">
        <f>IF(OR(B418="",C418=""),"",B418/C418)</f>
        <v/>
      </c>
      <c r="F418" s="77" t="str">
        <f>IF(OR(B418="",C418=""),"",B418-C418)</f>
        <v/>
      </c>
      <c r="G418" s="207"/>
      <c r="H418" s="78" t="str">
        <f t="shared" si="459"/>
        <v/>
      </c>
      <c r="I418" s="77" t="str">
        <f>IF(OR(G418="",B418=""),"",B418-G418)</f>
        <v/>
      </c>
      <c r="J418" s="67"/>
      <c r="K418" s="77" t="str">
        <f t="shared" si="461"/>
        <v/>
      </c>
      <c r="L418" s="67"/>
      <c r="M418" s="85" t="str">
        <f t="shared" si="464"/>
        <v/>
      </c>
      <c r="N418" s="67"/>
      <c r="O418" s="89" t="str">
        <f t="shared" si="465"/>
        <v/>
      </c>
      <c r="P418" s="67"/>
      <c r="Q418" s="93" t="str">
        <f t="shared" si="468"/>
        <v/>
      </c>
      <c r="R418" s="110"/>
      <c r="S418" s="275" t="s">
        <v>13</v>
      </c>
      <c r="T418" s="264"/>
      <c r="U418" s="213" t="str">
        <f>IF(OR(U415="",B419=""),"",U415/B419)</f>
        <v/>
      </c>
      <c r="V418" s="99"/>
      <c r="W418" s="145"/>
      <c r="X418" s="145"/>
      <c r="Y418" s="152" t="s">
        <v>57</v>
      </c>
      <c r="Z418" s="111">
        <v>0.22</v>
      </c>
      <c r="AA418" s="112">
        <f t="shared" si="467"/>
        <v>0.26506024096385539</v>
      </c>
      <c r="AB418" s="112">
        <f>AA418/$AB$31</f>
        <v>0.30136986301369861</v>
      </c>
      <c r="AC418" s="112">
        <f>AB418/$AC$31</f>
        <v>0.34920634920634919</v>
      </c>
      <c r="AD418" s="112">
        <f>AC418/$AD$31</f>
        <v>0.41509433962264147</v>
      </c>
      <c r="AE418" s="117">
        <f>AD418/$AE$31</f>
        <v>0.61111111111111105</v>
      </c>
    </row>
    <row r="419" spans="1:31" ht="17.25" thickBot="1" x14ac:dyDescent="0.35">
      <c r="A419" s="141" t="s">
        <v>20</v>
      </c>
      <c r="B419" s="119" t="str">
        <f>IF(B412="","",SUM(B412:B418))</f>
        <v/>
      </c>
      <c r="C419" s="216" t="str">
        <f>IF(C412="","",SUMIF(B412:B418,"&lt;&gt;"&amp;"",C412:C418))</f>
        <v/>
      </c>
      <c r="D419" s="208"/>
      <c r="E419" s="79" t="str">
        <f>IFERROR(SUM(B412:B418)/SUMIF(B412:B418,"&lt;&gt;"&amp;"",C412:C418),"")</f>
        <v/>
      </c>
      <c r="F419" s="80" t="str">
        <f>IF(OR(C419="",B419=""),"",B419-C419)</f>
        <v/>
      </c>
      <c r="G419" s="82" t="str">
        <f>IF(G412="","",SUM(G412:G418))</f>
        <v/>
      </c>
      <c r="H419" s="79" t="str">
        <f>IFERROR(SUM(B412:B418)/SUMIF(B412:B418,"&lt;&gt;"&amp;"",G412:G418),"")</f>
        <v/>
      </c>
      <c r="I419" s="82" t="str">
        <f>IF(OR(G419="",B419=""),"",B419-G419)</f>
        <v/>
      </c>
      <c r="J419" s="120" t="str">
        <f>IF(J412="","",SUM(J412:J418))</f>
        <v/>
      </c>
      <c r="K419" s="82" t="str">
        <f t="shared" si="461"/>
        <v/>
      </c>
      <c r="L419" s="120" t="str">
        <f>IF(L412="","",SUM(L412:L418))</f>
        <v/>
      </c>
      <c r="M419" s="86" t="str">
        <f t="shared" si="464"/>
        <v/>
      </c>
      <c r="N419" s="120" t="str">
        <f>IF(N412="","",SUM(N412:N418))</f>
        <v/>
      </c>
      <c r="O419" s="90" t="str">
        <f>IF(OR(J419="",N419=""),"",J419/N419)</f>
        <v/>
      </c>
      <c r="P419" s="120" t="str">
        <f>IF(P412="","",SUM(P412:P418))</f>
        <v/>
      </c>
      <c r="Q419" s="211" t="str">
        <f>IF(OR(P419="",J419=""),"",P419/J419)</f>
        <v/>
      </c>
      <c r="R419" s="118"/>
      <c r="S419" s="263" t="s">
        <v>14</v>
      </c>
      <c r="T419" s="264"/>
      <c r="U419" s="69"/>
      <c r="V419" s="99"/>
      <c r="W419" s="145"/>
      <c r="X419" s="145"/>
      <c r="Y419" s="121"/>
      <c r="Z419" s="122">
        <f>SUM(Z412:Z418)</f>
        <v>1</v>
      </c>
      <c r="AA419" s="123">
        <f>SUM(Z413:Z418)</f>
        <v>0.83000000000000007</v>
      </c>
      <c r="AB419" s="123">
        <f>SUM(AA414:AA418)</f>
        <v>0.87951807228915657</v>
      </c>
      <c r="AC419" s="123">
        <f>SUM(AB415:AB418)</f>
        <v>0.86301369863013699</v>
      </c>
      <c r="AD419" s="123">
        <f>SUM(AC416:AC418)</f>
        <v>0.84126984126984128</v>
      </c>
      <c r="AE419" s="124">
        <f>SUM(AD417:AD418)</f>
        <v>0.67924528301886788</v>
      </c>
    </row>
    <row r="420" spans="1:31" ht="48" customHeight="1" thickBot="1" x14ac:dyDescent="0.3">
      <c r="A420" s="158" t="s">
        <v>109</v>
      </c>
      <c r="B420" s="144" t="s">
        <v>0</v>
      </c>
      <c r="C420" s="131" t="s">
        <v>1</v>
      </c>
      <c r="D420" s="133" t="s">
        <v>117</v>
      </c>
      <c r="E420" s="129" t="s">
        <v>62</v>
      </c>
      <c r="F420" s="131" t="s">
        <v>18</v>
      </c>
      <c r="G420" s="132" t="s">
        <v>16</v>
      </c>
      <c r="H420" s="129" t="s">
        <v>2</v>
      </c>
      <c r="I420" s="133" t="s">
        <v>15</v>
      </c>
      <c r="J420" s="134" t="s">
        <v>19</v>
      </c>
      <c r="K420" s="132" t="s">
        <v>3</v>
      </c>
      <c r="L420" s="135" t="s">
        <v>5</v>
      </c>
      <c r="M420" s="134" t="s">
        <v>4</v>
      </c>
      <c r="N420" s="134" t="s">
        <v>6</v>
      </c>
      <c r="O420" s="136" t="s">
        <v>7</v>
      </c>
      <c r="P420" s="137" t="s">
        <v>17</v>
      </c>
      <c r="Q420" s="209" t="s">
        <v>8</v>
      </c>
      <c r="R420" s="106"/>
      <c r="S420" s="265" t="s">
        <v>116</v>
      </c>
      <c r="T420" s="266"/>
      <c r="U420" s="215"/>
      <c r="V420" s="99"/>
      <c r="W420" s="145"/>
      <c r="X420" s="145"/>
      <c r="Y420" s="146" t="s">
        <v>58</v>
      </c>
      <c r="Z420" s="147" t="s">
        <v>51</v>
      </c>
      <c r="AA420" s="148" t="s">
        <v>52</v>
      </c>
      <c r="AB420" s="147" t="s">
        <v>53</v>
      </c>
      <c r="AC420" s="148" t="s">
        <v>54</v>
      </c>
      <c r="AD420" s="147" t="s">
        <v>55</v>
      </c>
      <c r="AE420" s="149" t="s">
        <v>56</v>
      </c>
    </row>
    <row r="421" spans="1:31" ht="17.25" thickBot="1" x14ac:dyDescent="0.35">
      <c r="A421" s="138">
        <v>42897</v>
      </c>
      <c r="B421" s="66"/>
      <c r="C421" s="73" t="str">
        <f>IF(U420="","",Z421*U420)</f>
        <v/>
      </c>
      <c r="D421" s="73"/>
      <c r="E421" s="74" t="str">
        <f>IF(OR(B421="",C421=""),"",B421/C421)</f>
        <v/>
      </c>
      <c r="F421" s="73" t="str">
        <f>IF(OR(B421="",C421=""),"",B421-C421)</f>
        <v/>
      </c>
      <c r="G421" s="207"/>
      <c r="H421" s="74" t="str">
        <f t="shared" ref="H421:H427" si="469">IF(OR(B421="",G421=""),"",B421/G421)</f>
        <v/>
      </c>
      <c r="I421" s="73" t="str">
        <f t="shared" ref="I421:I426" si="470">IF(OR(G421="",B421=""),"",B421-G421)</f>
        <v/>
      </c>
      <c r="J421" s="67"/>
      <c r="K421" s="73" t="str">
        <f t="shared" ref="K421:K428" si="471">IF(OR(B421="",J421=""),"",B421/J421)</f>
        <v/>
      </c>
      <c r="L421" s="67"/>
      <c r="M421" s="83" t="str">
        <f>IF(OR(L421="",J421=""),"",L421/J421)</f>
        <v/>
      </c>
      <c r="N421" s="67"/>
      <c r="O421" s="87" t="str">
        <f>IF(OR(J421="",N421=""),"",J421/N421)</f>
        <v/>
      </c>
      <c r="P421" s="67"/>
      <c r="Q421" s="91" t="str">
        <f>IF(OR(P421="",J421=""),"",P421/J421)</f>
        <v/>
      </c>
      <c r="R421" s="110"/>
      <c r="S421" s="279"/>
      <c r="T421" s="279"/>
      <c r="U421" s="280"/>
      <c r="V421" s="99"/>
      <c r="W421" s="145"/>
      <c r="X421" s="145"/>
      <c r="Y421" s="150" t="s">
        <v>51</v>
      </c>
      <c r="Z421" s="107">
        <v>0.17</v>
      </c>
      <c r="AA421" s="108"/>
      <c r="AB421" s="108"/>
      <c r="AC421" s="108"/>
      <c r="AD421" s="108"/>
      <c r="AE421" s="109"/>
    </row>
    <row r="422" spans="1:31" ht="17.25" thickBot="1" x14ac:dyDescent="0.35">
      <c r="A422" s="138">
        <v>42898</v>
      </c>
      <c r="B422" s="66"/>
      <c r="C422" s="73" t="str">
        <f>IF(OR(U420="",B421=""),"",Z422*U420)</f>
        <v/>
      </c>
      <c r="D422" s="73" t="str">
        <f>IF(OR(C422="",B422&lt;&gt;"",B423&lt;&gt;""),"",AA422*(U420-B428))</f>
        <v/>
      </c>
      <c r="E422" s="76" t="str">
        <f t="shared" ref="E422:E426" si="472">IF(OR(B422="",C422=""),"",B422/C422)</f>
        <v/>
      </c>
      <c r="F422" s="75" t="str">
        <f t="shared" ref="F422:F426" si="473">IF(OR(B422="",C422=""),"",B422-C422)</f>
        <v/>
      </c>
      <c r="G422" s="207"/>
      <c r="H422" s="76" t="str">
        <f t="shared" si="469"/>
        <v/>
      </c>
      <c r="I422" s="75" t="str">
        <f t="shared" si="470"/>
        <v/>
      </c>
      <c r="J422" s="67"/>
      <c r="K422" s="75" t="str">
        <f t="shared" si="471"/>
        <v/>
      </c>
      <c r="L422" s="67"/>
      <c r="M422" s="84" t="str">
        <f t="shared" ref="M422:M428" si="474">IF(OR(L422="",J422=""),"",L422/J422)</f>
        <v/>
      </c>
      <c r="N422" s="67"/>
      <c r="O422" s="88" t="str">
        <f t="shared" ref="O422:O427" si="475">IF(OR(J422="",N422=""),"",J422/N422)</f>
        <v/>
      </c>
      <c r="P422" s="67"/>
      <c r="Q422" s="92" t="str">
        <f t="shared" ref="Q422:Q423" si="476">IF(OR(P422="",J422=""),"",P422/J422)</f>
        <v/>
      </c>
      <c r="R422" s="110"/>
      <c r="S422" s="267" t="s">
        <v>9</v>
      </c>
      <c r="T422" s="267"/>
      <c r="U422" s="268"/>
      <c r="V422" s="99"/>
      <c r="W422" s="145"/>
      <c r="X422" s="145"/>
      <c r="Y422" s="150" t="s">
        <v>52</v>
      </c>
      <c r="Z422" s="111">
        <v>0.1</v>
      </c>
      <c r="AA422" s="112">
        <f t="shared" ref="AA422:AA427" si="477">Z422/$AA$31</f>
        <v>0.12048192771084337</v>
      </c>
      <c r="AB422" s="113"/>
      <c r="AC422" s="113"/>
      <c r="AD422" s="113"/>
      <c r="AE422" s="114"/>
    </row>
    <row r="423" spans="1:31" ht="17.25" thickBot="1" x14ac:dyDescent="0.35">
      <c r="A423" s="138">
        <v>42899</v>
      </c>
      <c r="B423" s="66"/>
      <c r="C423" s="73" t="str">
        <f>IF(OR(U420="",B422=""),"",Z423*U420)</f>
        <v/>
      </c>
      <c r="D423" s="73" t="str">
        <f>IF(OR(C423="",B423&lt;&gt;"",B424&lt;&gt;""),"",AB423*(U420-B428))</f>
        <v/>
      </c>
      <c r="E423" s="76" t="str">
        <f t="shared" si="472"/>
        <v/>
      </c>
      <c r="F423" s="75" t="str">
        <f t="shared" si="473"/>
        <v/>
      </c>
      <c r="G423" s="207"/>
      <c r="H423" s="76" t="str">
        <f t="shared" si="469"/>
        <v/>
      </c>
      <c r="I423" s="75" t="str">
        <f t="shared" si="470"/>
        <v/>
      </c>
      <c r="J423" s="67"/>
      <c r="K423" s="75" t="str">
        <f t="shared" si="471"/>
        <v/>
      </c>
      <c r="L423" s="67"/>
      <c r="M423" s="84" t="str">
        <f t="shared" si="474"/>
        <v/>
      </c>
      <c r="N423" s="67"/>
      <c r="O423" s="88" t="str">
        <f t="shared" si="475"/>
        <v/>
      </c>
      <c r="P423" s="67"/>
      <c r="Q423" s="92" t="str">
        <f t="shared" si="476"/>
        <v/>
      </c>
      <c r="R423" s="110"/>
      <c r="S423" s="276" t="s">
        <v>1</v>
      </c>
      <c r="T423" s="272"/>
      <c r="U423" s="68"/>
      <c r="V423" s="99"/>
      <c r="W423" s="145"/>
      <c r="X423" s="145"/>
      <c r="Y423" s="151" t="s">
        <v>53</v>
      </c>
      <c r="Z423" s="111">
        <v>0.1</v>
      </c>
      <c r="AA423" s="112">
        <f t="shared" si="477"/>
        <v>0.12048192771084337</v>
      </c>
      <c r="AB423" s="112">
        <f>AA423/$AB$31</f>
        <v>0.13698630136986303</v>
      </c>
      <c r="AC423" s="113"/>
      <c r="AD423" s="113"/>
      <c r="AE423" s="114"/>
    </row>
    <row r="424" spans="1:31" ht="17.25" thickBot="1" x14ac:dyDescent="0.35">
      <c r="A424" s="139">
        <v>42900</v>
      </c>
      <c r="B424" s="66"/>
      <c r="C424" s="73" t="str">
        <f>IF(OR(U420="",B423=""),"",Z424*U420)</f>
        <v/>
      </c>
      <c r="D424" s="73" t="str">
        <f>IF(OR(C424="",B424&lt;&gt;"",B425&lt;&gt;""),"",AC424*(U420-B428))</f>
        <v/>
      </c>
      <c r="E424" s="76" t="str">
        <f t="shared" si="472"/>
        <v/>
      </c>
      <c r="F424" s="75" t="str">
        <f t="shared" si="473"/>
        <v/>
      </c>
      <c r="G424" s="207"/>
      <c r="H424" s="76" t="str">
        <f t="shared" si="469"/>
        <v/>
      </c>
      <c r="I424" s="75" t="str">
        <f t="shared" si="470"/>
        <v/>
      </c>
      <c r="J424" s="67"/>
      <c r="K424" s="75" t="str">
        <f t="shared" si="471"/>
        <v/>
      </c>
      <c r="L424" s="67"/>
      <c r="M424" s="84" t="str">
        <f t="shared" si="474"/>
        <v/>
      </c>
      <c r="N424" s="67"/>
      <c r="O424" s="88" t="str">
        <f t="shared" si="475"/>
        <v/>
      </c>
      <c r="P424" s="67"/>
      <c r="Q424" s="92" t="str">
        <f>IF(OR(P424="",J424=""),"",P424/J424)</f>
        <v/>
      </c>
      <c r="R424" s="110"/>
      <c r="S424" s="276" t="s">
        <v>10</v>
      </c>
      <c r="T424" s="272"/>
      <c r="U424" s="68"/>
      <c r="V424" s="99"/>
      <c r="W424" s="145"/>
      <c r="X424" s="145"/>
      <c r="Y424" s="152" t="s">
        <v>54</v>
      </c>
      <c r="Z424" s="111">
        <v>0.1</v>
      </c>
      <c r="AA424" s="112">
        <f t="shared" si="477"/>
        <v>0.12048192771084337</v>
      </c>
      <c r="AB424" s="112">
        <f>AA424/$AB$31</f>
        <v>0.13698630136986303</v>
      </c>
      <c r="AC424" s="112">
        <f>AB424/$AC$31</f>
        <v>0.15873015873015875</v>
      </c>
      <c r="AD424" s="113"/>
      <c r="AE424" s="114"/>
    </row>
    <row r="425" spans="1:31" ht="17.25" thickBot="1" x14ac:dyDescent="0.35">
      <c r="A425" s="140">
        <v>42901</v>
      </c>
      <c r="B425" s="66"/>
      <c r="C425" s="73" t="str">
        <f>IF(OR(U420="",B424=""),"",Z425*U420)</f>
        <v/>
      </c>
      <c r="D425" s="73" t="str">
        <f>IF(OR(C425="",B425&lt;&gt;"",B426&lt;&gt;""),"",AD425*(U420-B428))</f>
        <v/>
      </c>
      <c r="E425" s="76" t="str">
        <f t="shared" si="472"/>
        <v/>
      </c>
      <c r="F425" s="75" t="str">
        <f t="shared" si="473"/>
        <v/>
      </c>
      <c r="G425" s="207"/>
      <c r="H425" s="76" t="str">
        <f t="shared" si="469"/>
        <v/>
      </c>
      <c r="I425" s="75" t="str">
        <f t="shared" si="470"/>
        <v/>
      </c>
      <c r="J425" s="67"/>
      <c r="K425" s="75" t="str">
        <f t="shared" si="471"/>
        <v/>
      </c>
      <c r="L425" s="67"/>
      <c r="M425" s="84" t="str">
        <f t="shared" si="474"/>
        <v/>
      </c>
      <c r="N425" s="67"/>
      <c r="O425" s="88" t="str">
        <f t="shared" si="475"/>
        <v/>
      </c>
      <c r="P425" s="67"/>
      <c r="Q425" s="92" t="str">
        <f>IF(OR(P425="",J425=""),"",P425/J425)</f>
        <v/>
      </c>
      <c r="R425" s="110"/>
      <c r="S425" s="277" t="s">
        <v>11</v>
      </c>
      <c r="T425" s="278"/>
      <c r="U425" s="115" t="str">
        <f>IF(OR(U423="",U424=""),"",U424-U423)</f>
        <v/>
      </c>
      <c r="V425" s="99"/>
      <c r="W425" s="145"/>
      <c r="X425" s="145"/>
      <c r="Y425" s="150" t="s">
        <v>55</v>
      </c>
      <c r="Z425" s="111">
        <v>0.17</v>
      </c>
      <c r="AA425" s="112">
        <f t="shared" si="477"/>
        <v>0.20481927710843373</v>
      </c>
      <c r="AB425" s="112">
        <f>AA425/$AB$31</f>
        <v>0.23287671232876714</v>
      </c>
      <c r="AC425" s="112">
        <f>AB425/$AC$31</f>
        <v>0.26984126984126988</v>
      </c>
      <c r="AD425" s="112">
        <f>AC425/$AD$31</f>
        <v>0.32075471698113212</v>
      </c>
      <c r="AE425" s="114"/>
    </row>
    <row r="426" spans="1:31" ht="17.25" thickBot="1" x14ac:dyDescent="0.35">
      <c r="A426" s="140">
        <v>42902</v>
      </c>
      <c r="B426" s="66"/>
      <c r="C426" s="73" t="str">
        <f>IF(OR(U420="",B425=""),"",Z426*U420)</f>
        <v/>
      </c>
      <c r="D426" s="73" t="str">
        <f>IF(OR(C426="",B426&lt;&gt;"",B427&lt;&gt;""),"",AE426*(U420-B428))</f>
        <v/>
      </c>
      <c r="E426" s="76" t="str">
        <f t="shared" si="472"/>
        <v/>
      </c>
      <c r="F426" s="75" t="str">
        <f t="shared" si="473"/>
        <v/>
      </c>
      <c r="G426" s="207"/>
      <c r="H426" s="76" t="str">
        <f t="shared" si="469"/>
        <v/>
      </c>
      <c r="I426" s="75" t="str">
        <f t="shared" si="470"/>
        <v/>
      </c>
      <c r="J426" s="67"/>
      <c r="K426" s="75" t="str">
        <f t="shared" si="471"/>
        <v/>
      </c>
      <c r="L426" s="67"/>
      <c r="M426" s="84" t="str">
        <f t="shared" si="474"/>
        <v/>
      </c>
      <c r="N426" s="67"/>
      <c r="O426" s="88" t="str">
        <f t="shared" si="475"/>
        <v/>
      </c>
      <c r="P426" s="67"/>
      <c r="Q426" s="92" t="str">
        <f t="shared" ref="Q426:Q427" si="478">IF(OR(P426="",J426=""),"",P426/J426)</f>
        <v/>
      </c>
      <c r="R426" s="110"/>
      <c r="S426" s="276" t="s">
        <v>12</v>
      </c>
      <c r="T426" s="272"/>
      <c r="U426" s="116" t="str">
        <f>IF(OR(U423="",U420=""),"",U423/U420)</f>
        <v/>
      </c>
      <c r="V426" s="99"/>
      <c r="W426" s="145"/>
      <c r="X426" s="145"/>
      <c r="Y426" s="151" t="s">
        <v>56</v>
      </c>
      <c r="Z426" s="111">
        <v>0.14000000000000001</v>
      </c>
      <c r="AA426" s="112">
        <f t="shared" si="477"/>
        <v>0.16867469879518071</v>
      </c>
      <c r="AB426" s="112">
        <f>AA426/$AB$31</f>
        <v>0.19178082191780821</v>
      </c>
      <c r="AC426" s="112">
        <f>AB426/$AC$31</f>
        <v>0.22222222222222221</v>
      </c>
      <c r="AD426" s="112">
        <f>AC426/$AD$31</f>
        <v>0.26415094339622641</v>
      </c>
      <c r="AE426" s="117">
        <f>AD426/$AE$31</f>
        <v>0.3888888888888889</v>
      </c>
    </row>
    <row r="427" spans="1:31" ht="17.25" thickBot="1" x14ac:dyDescent="0.35">
      <c r="A427" s="140">
        <v>42903</v>
      </c>
      <c r="B427" s="66"/>
      <c r="C427" s="73" t="str">
        <f>IF(OR(U420="",B426=""),"",Z427*U420)</f>
        <v/>
      </c>
      <c r="D427" s="214" t="str">
        <f>IF(OR(B426="",C427="",B427&lt;&gt;""),"",C427+(C428-B428))</f>
        <v/>
      </c>
      <c r="E427" s="78" t="str">
        <f>IF(OR(B427="",C427=""),"",B427/C427)</f>
        <v/>
      </c>
      <c r="F427" s="77" t="str">
        <f>IF(OR(B427="",C427=""),"",B427-C427)</f>
        <v/>
      </c>
      <c r="G427" s="207"/>
      <c r="H427" s="78" t="str">
        <f t="shared" si="469"/>
        <v/>
      </c>
      <c r="I427" s="77" t="str">
        <f>IF(OR(G427="",B427=""),"",B427-G427)</f>
        <v/>
      </c>
      <c r="J427" s="67"/>
      <c r="K427" s="77" t="str">
        <f t="shared" si="471"/>
        <v/>
      </c>
      <c r="L427" s="67"/>
      <c r="M427" s="85" t="str">
        <f t="shared" si="474"/>
        <v/>
      </c>
      <c r="N427" s="67"/>
      <c r="O427" s="89" t="str">
        <f t="shared" si="475"/>
        <v/>
      </c>
      <c r="P427" s="67"/>
      <c r="Q427" s="93" t="str">
        <f t="shared" si="478"/>
        <v/>
      </c>
      <c r="R427" s="110"/>
      <c r="S427" s="275" t="s">
        <v>13</v>
      </c>
      <c r="T427" s="264"/>
      <c r="U427" s="213" t="str">
        <f>IF(OR(U424="",B428=""),"",U424/B428)</f>
        <v/>
      </c>
      <c r="V427" s="99"/>
      <c r="W427" s="145"/>
      <c r="X427" s="145"/>
      <c r="Y427" s="152" t="s">
        <v>57</v>
      </c>
      <c r="Z427" s="111">
        <v>0.22</v>
      </c>
      <c r="AA427" s="112">
        <f t="shared" si="477"/>
        <v>0.26506024096385539</v>
      </c>
      <c r="AB427" s="112">
        <f>AA427/$AB$31</f>
        <v>0.30136986301369861</v>
      </c>
      <c r="AC427" s="112">
        <f>AB427/$AC$31</f>
        <v>0.34920634920634919</v>
      </c>
      <c r="AD427" s="112">
        <f>AC427/$AD$31</f>
        <v>0.41509433962264147</v>
      </c>
      <c r="AE427" s="117">
        <f>AD427/$AE$31</f>
        <v>0.61111111111111105</v>
      </c>
    </row>
    <row r="428" spans="1:31" ht="17.25" thickBot="1" x14ac:dyDescent="0.35">
      <c r="A428" s="141" t="s">
        <v>20</v>
      </c>
      <c r="B428" s="119" t="str">
        <f>IF(B421="","",SUM(B421:B427))</f>
        <v/>
      </c>
      <c r="C428" s="216" t="str">
        <f>IF(C421="","",SUMIF(B421:B427,"&lt;&gt;"&amp;"",C421:C427))</f>
        <v/>
      </c>
      <c r="D428" s="208"/>
      <c r="E428" s="79" t="str">
        <f>IFERROR(SUM(B421:B427)/SUMIF(B421:B427,"&lt;&gt;"&amp;"",C421:C427),"")</f>
        <v/>
      </c>
      <c r="F428" s="80" t="str">
        <f>IF(OR(C428="",B428=""),"",B428-C428)</f>
        <v/>
      </c>
      <c r="G428" s="82" t="str">
        <f>IF(G421="","",SUM(G421:G427))</f>
        <v/>
      </c>
      <c r="H428" s="79" t="str">
        <f>IFERROR(SUM(B421:B427)/SUMIF(B421:B427,"&lt;&gt;"&amp;"",G421:G427),"")</f>
        <v/>
      </c>
      <c r="I428" s="82" t="str">
        <f>IF(OR(G428="",B428=""),"",B428-G428)</f>
        <v/>
      </c>
      <c r="J428" s="120" t="str">
        <f>IF(J421="","",SUM(J421:J427))</f>
        <v/>
      </c>
      <c r="K428" s="82" t="str">
        <f t="shared" si="471"/>
        <v/>
      </c>
      <c r="L428" s="120" t="str">
        <f>IF(L421="","",SUM(L421:L427))</f>
        <v/>
      </c>
      <c r="M428" s="86" t="str">
        <f t="shared" si="474"/>
        <v/>
      </c>
      <c r="N428" s="120" t="str">
        <f>IF(N421="","",SUM(N421:N427))</f>
        <v/>
      </c>
      <c r="O428" s="90" t="str">
        <f>IF(OR(J428="",N428=""),"",J428/N428)</f>
        <v/>
      </c>
      <c r="P428" s="120" t="str">
        <f>IF(P421="","",SUM(P421:P427))</f>
        <v/>
      </c>
      <c r="Q428" s="211" t="str">
        <f>IF(OR(P428="",J428=""),"",P428/J428)</f>
        <v/>
      </c>
      <c r="R428" s="118"/>
      <c r="S428" s="263" t="s">
        <v>14</v>
      </c>
      <c r="T428" s="264"/>
      <c r="U428" s="69"/>
      <c r="V428" s="99"/>
      <c r="W428" s="145"/>
      <c r="X428" s="145"/>
      <c r="Y428" s="121"/>
      <c r="Z428" s="122">
        <f>SUM(Z421:Z427)</f>
        <v>1</v>
      </c>
      <c r="AA428" s="123">
        <f>SUM(Z422:Z427)</f>
        <v>0.83000000000000007</v>
      </c>
      <c r="AB428" s="123">
        <f>SUM(AA423:AA427)</f>
        <v>0.87951807228915657</v>
      </c>
      <c r="AC428" s="123">
        <f>SUM(AB424:AB427)</f>
        <v>0.86301369863013699</v>
      </c>
      <c r="AD428" s="123">
        <f>SUM(AC425:AC427)</f>
        <v>0.84126984126984128</v>
      </c>
      <c r="AE428" s="124">
        <f>SUM(AD426:AD427)</f>
        <v>0.67924528301886788</v>
      </c>
    </row>
    <row r="429" spans="1:31" ht="48" customHeight="1" thickBot="1" x14ac:dyDescent="0.3">
      <c r="A429" s="158" t="s">
        <v>110</v>
      </c>
      <c r="B429" s="144" t="s">
        <v>0</v>
      </c>
      <c r="C429" s="131" t="s">
        <v>1</v>
      </c>
      <c r="D429" s="133" t="s">
        <v>117</v>
      </c>
      <c r="E429" s="129" t="s">
        <v>62</v>
      </c>
      <c r="F429" s="131" t="s">
        <v>18</v>
      </c>
      <c r="G429" s="132" t="s">
        <v>16</v>
      </c>
      <c r="H429" s="129" t="s">
        <v>2</v>
      </c>
      <c r="I429" s="133" t="s">
        <v>15</v>
      </c>
      <c r="J429" s="134" t="s">
        <v>19</v>
      </c>
      <c r="K429" s="132" t="s">
        <v>3</v>
      </c>
      <c r="L429" s="135" t="s">
        <v>5</v>
      </c>
      <c r="M429" s="134" t="s">
        <v>4</v>
      </c>
      <c r="N429" s="134" t="s">
        <v>6</v>
      </c>
      <c r="O429" s="136" t="s">
        <v>7</v>
      </c>
      <c r="P429" s="137" t="s">
        <v>17</v>
      </c>
      <c r="Q429" s="209" t="s">
        <v>8</v>
      </c>
      <c r="R429" s="106"/>
      <c r="S429" s="265" t="s">
        <v>116</v>
      </c>
      <c r="T429" s="266"/>
      <c r="U429" s="215"/>
      <c r="V429" s="99"/>
      <c r="W429" s="145"/>
      <c r="X429" s="145"/>
      <c r="Y429" s="146" t="s">
        <v>58</v>
      </c>
      <c r="Z429" s="147" t="s">
        <v>51</v>
      </c>
      <c r="AA429" s="148" t="s">
        <v>52</v>
      </c>
      <c r="AB429" s="147" t="s">
        <v>53</v>
      </c>
      <c r="AC429" s="148" t="s">
        <v>54</v>
      </c>
      <c r="AD429" s="147" t="s">
        <v>55</v>
      </c>
      <c r="AE429" s="149" t="s">
        <v>56</v>
      </c>
    </row>
    <row r="430" spans="1:31" ht="17.25" thickBot="1" x14ac:dyDescent="0.35">
      <c r="A430" s="138">
        <v>42904</v>
      </c>
      <c r="B430" s="66"/>
      <c r="C430" s="73" t="str">
        <f>IF(U429="","",Z430*U429)</f>
        <v/>
      </c>
      <c r="D430" s="73"/>
      <c r="E430" s="74" t="str">
        <f>IF(OR(B430="",C430=""),"",B430/C430)</f>
        <v/>
      </c>
      <c r="F430" s="73" t="str">
        <f>IF(OR(B430="",C430=""),"",B430-C430)</f>
        <v/>
      </c>
      <c r="G430" s="207"/>
      <c r="H430" s="74" t="str">
        <f t="shared" ref="H430:H436" si="479">IF(OR(B430="",G430=""),"",B430/G430)</f>
        <v/>
      </c>
      <c r="I430" s="73" t="str">
        <f t="shared" ref="I430:I435" si="480">IF(OR(G430="",B430=""),"",B430-G430)</f>
        <v/>
      </c>
      <c r="J430" s="67"/>
      <c r="K430" s="73" t="str">
        <f t="shared" ref="K430:K437" si="481">IF(OR(B430="",J430=""),"",B430/J430)</f>
        <v/>
      </c>
      <c r="L430" s="67"/>
      <c r="M430" s="83" t="str">
        <f>IF(OR(L430="",J430=""),"",L430/J430)</f>
        <v/>
      </c>
      <c r="N430" s="67"/>
      <c r="O430" s="87" t="str">
        <f>IF(OR(J430="",N430=""),"",J430/N430)</f>
        <v/>
      </c>
      <c r="P430" s="67"/>
      <c r="Q430" s="91" t="str">
        <f>IF(OR(P430="",J430=""),"",P430/J430)</f>
        <v/>
      </c>
      <c r="R430" s="110"/>
      <c r="S430" s="279"/>
      <c r="T430" s="279"/>
      <c r="U430" s="280"/>
      <c r="V430" s="99"/>
      <c r="W430" s="145"/>
      <c r="X430" s="145"/>
      <c r="Y430" s="150" t="s">
        <v>51</v>
      </c>
      <c r="Z430" s="107">
        <v>0.17</v>
      </c>
      <c r="AA430" s="108"/>
      <c r="AB430" s="108"/>
      <c r="AC430" s="108"/>
      <c r="AD430" s="108"/>
      <c r="AE430" s="109"/>
    </row>
    <row r="431" spans="1:31" ht="17.25" thickBot="1" x14ac:dyDescent="0.35">
      <c r="A431" s="138">
        <v>42905</v>
      </c>
      <c r="B431" s="66"/>
      <c r="C431" s="73" t="str">
        <f>IF(OR(U429="",B430=""),"",Z431*U429)</f>
        <v/>
      </c>
      <c r="D431" s="73" t="str">
        <f>IF(OR(C431="",B431&lt;&gt;"",B432&lt;&gt;""),"",AA431*(U429-B437))</f>
        <v/>
      </c>
      <c r="E431" s="76" t="str">
        <f t="shared" ref="E431:E435" si="482">IF(OR(B431="",C431=""),"",B431/C431)</f>
        <v/>
      </c>
      <c r="F431" s="75" t="str">
        <f t="shared" ref="F431:F435" si="483">IF(OR(B431="",C431=""),"",B431-C431)</f>
        <v/>
      </c>
      <c r="G431" s="207"/>
      <c r="H431" s="76" t="str">
        <f t="shared" si="479"/>
        <v/>
      </c>
      <c r="I431" s="75" t="str">
        <f t="shared" si="480"/>
        <v/>
      </c>
      <c r="J431" s="67"/>
      <c r="K431" s="75" t="str">
        <f t="shared" si="481"/>
        <v/>
      </c>
      <c r="L431" s="67"/>
      <c r="M431" s="84" t="str">
        <f t="shared" ref="M431:M437" si="484">IF(OR(L431="",J431=""),"",L431/J431)</f>
        <v/>
      </c>
      <c r="N431" s="67"/>
      <c r="O431" s="88" t="str">
        <f t="shared" ref="O431:O436" si="485">IF(OR(J431="",N431=""),"",J431/N431)</f>
        <v/>
      </c>
      <c r="P431" s="67"/>
      <c r="Q431" s="92" t="str">
        <f t="shared" ref="Q431:Q432" si="486">IF(OR(P431="",J431=""),"",P431/J431)</f>
        <v/>
      </c>
      <c r="R431" s="110"/>
      <c r="S431" s="267" t="s">
        <v>9</v>
      </c>
      <c r="T431" s="267"/>
      <c r="U431" s="268"/>
      <c r="V431" s="99"/>
      <c r="W431" s="145"/>
      <c r="X431" s="145"/>
      <c r="Y431" s="150" t="s">
        <v>52</v>
      </c>
      <c r="Z431" s="111">
        <v>0.1</v>
      </c>
      <c r="AA431" s="112">
        <f t="shared" ref="AA431:AA436" si="487">Z431/$AA$31</f>
        <v>0.12048192771084337</v>
      </c>
      <c r="AB431" s="113"/>
      <c r="AC431" s="113"/>
      <c r="AD431" s="113"/>
      <c r="AE431" s="114"/>
    </row>
    <row r="432" spans="1:31" ht="17.25" thickBot="1" x14ac:dyDescent="0.35">
      <c r="A432" s="138">
        <v>42906</v>
      </c>
      <c r="B432" s="66"/>
      <c r="C432" s="73" t="str">
        <f>IF(OR(U429="",B431=""),"",Z432*U429)</f>
        <v/>
      </c>
      <c r="D432" s="73" t="str">
        <f>IF(OR(C432="",B432&lt;&gt;"",B433&lt;&gt;""),"",AB432*(U429-B437))</f>
        <v/>
      </c>
      <c r="E432" s="76" t="str">
        <f t="shared" si="482"/>
        <v/>
      </c>
      <c r="F432" s="75" t="str">
        <f t="shared" si="483"/>
        <v/>
      </c>
      <c r="G432" s="207"/>
      <c r="H432" s="76" t="str">
        <f t="shared" si="479"/>
        <v/>
      </c>
      <c r="I432" s="75" t="str">
        <f t="shared" si="480"/>
        <v/>
      </c>
      <c r="J432" s="67"/>
      <c r="K432" s="75" t="str">
        <f t="shared" si="481"/>
        <v/>
      </c>
      <c r="L432" s="67"/>
      <c r="M432" s="84" t="str">
        <f t="shared" si="484"/>
        <v/>
      </c>
      <c r="N432" s="67"/>
      <c r="O432" s="88" t="str">
        <f t="shared" si="485"/>
        <v/>
      </c>
      <c r="P432" s="67"/>
      <c r="Q432" s="92" t="str">
        <f t="shared" si="486"/>
        <v/>
      </c>
      <c r="R432" s="110"/>
      <c r="S432" s="276" t="s">
        <v>1</v>
      </c>
      <c r="T432" s="272"/>
      <c r="U432" s="68"/>
      <c r="V432" s="99"/>
      <c r="W432" s="145"/>
      <c r="X432" s="145"/>
      <c r="Y432" s="151" t="s">
        <v>53</v>
      </c>
      <c r="Z432" s="111">
        <v>0.1</v>
      </c>
      <c r="AA432" s="112">
        <f t="shared" si="487"/>
        <v>0.12048192771084337</v>
      </c>
      <c r="AB432" s="112">
        <f>AA432/$AB$31</f>
        <v>0.13698630136986303</v>
      </c>
      <c r="AC432" s="113"/>
      <c r="AD432" s="113"/>
      <c r="AE432" s="114"/>
    </row>
    <row r="433" spans="1:31" ht="17.25" thickBot="1" x14ac:dyDescent="0.35">
      <c r="A433" s="139">
        <v>42907</v>
      </c>
      <c r="B433" s="66"/>
      <c r="C433" s="73" t="str">
        <f>IF(OR(U429="",B432=""),"",Z433*U429)</f>
        <v/>
      </c>
      <c r="D433" s="73" t="str">
        <f>IF(OR(C433="",B433&lt;&gt;"",B434&lt;&gt;""),"",AC433*(U429-B437))</f>
        <v/>
      </c>
      <c r="E433" s="76" t="str">
        <f t="shared" si="482"/>
        <v/>
      </c>
      <c r="F433" s="75" t="str">
        <f t="shared" si="483"/>
        <v/>
      </c>
      <c r="G433" s="207"/>
      <c r="H433" s="76" t="str">
        <f t="shared" si="479"/>
        <v/>
      </c>
      <c r="I433" s="75" t="str">
        <f t="shared" si="480"/>
        <v/>
      </c>
      <c r="J433" s="67"/>
      <c r="K433" s="75" t="str">
        <f t="shared" si="481"/>
        <v/>
      </c>
      <c r="L433" s="67"/>
      <c r="M433" s="84" t="str">
        <f t="shared" si="484"/>
        <v/>
      </c>
      <c r="N433" s="67"/>
      <c r="O433" s="88" t="str">
        <f t="shared" si="485"/>
        <v/>
      </c>
      <c r="P433" s="67"/>
      <c r="Q433" s="92" t="str">
        <f>IF(OR(P433="",J433=""),"",P433/J433)</f>
        <v/>
      </c>
      <c r="R433" s="110"/>
      <c r="S433" s="276" t="s">
        <v>10</v>
      </c>
      <c r="T433" s="272"/>
      <c r="U433" s="68"/>
      <c r="V433" s="99"/>
      <c r="W433" s="145"/>
      <c r="X433" s="145"/>
      <c r="Y433" s="152" t="s">
        <v>54</v>
      </c>
      <c r="Z433" s="111">
        <v>0.1</v>
      </c>
      <c r="AA433" s="112">
        <f t="shared" si="487"/>
        <v>0.12048192771084337</v>
      </c>
      <c r="AB433" s="112">
        <f>AA433/$AB$31</f>
        <v>0.13698630136986303</v>
      </c>
      <c r="AC433" s="112">
        <f>AB433/$AC$31</f>
        <v>0.15873015873015875</v>
      </c>
      <c r="AD433" s="113"/>
      <c r="AE433" s="114"/>
    </row>
    <row r="434" spans="1:31" ht="17.25" thickBot="1" x14ac:dyDescent="0.35">
      <c r="A434" s="140">
        <v>42908</v>
      </c>
      <c r="B434" s="66"/>
      <c r="C434" s="73" t="str">
        <f>IF(OR(U429="",B433=""),"",Z434*U429)</f>
        <v/>
      </c>
      <c r="D434" s="73" t="str">
        <f>IF(OR(C434="",B434&lt;&gt;"",B435&lt;&gt;""),"",AD434*(U429-B437))</f>
        <v/>
      </c>
      <c r="E434" s="76" t="str">
        <f t="shared" si="482"/>
        <v/>
      </c>
      <c r="F434" s="75" t="str">
        <f t="shared" si="483"/>
        <v/>
      </c>
      <c r="G434" s="207"/>
      <c r="H434" s="76" t="str">
        <f t="shared" si="479"/>
        <v/>
      </c>
      <c r="I434" s="75" t="str">
        <f t="shared" si="480"/>
        <v/>
      </c>
      <c r="J434" s="67"/>
      <c r="K434" s="75" t="str">
        <f t="shared" si="481"/>
        <v/>
      </c>
      <c r="L434" s="67"/>
      <c r="M434" s="84" t="str">
        <f t="shared" si="484"/>
        <v/>
      </c>
      <c r="N434" s="67"/>
      <c r="O434" s="88" t="str">
        <f t="shared" si="485"/>
        <v/>
      </c>
      <c r="P434" s="67"/>
      <c r="Q434" s="92" t="str">
        <f>IF(OR(P434="",J434=""),"",P434/J434)</f>
        <v/>
      </c>
      <c r="R434" s="110"/>
      <c r="S434" s="277" t="s">
        <v>11</v>
      </c>
      <c r="T434" s="278"/>
      <c r="U434" s="115" t="str">
        <f>IF(OR(U432="",U433=""),"",U433-U432)</f>
        <v/>
      </c>
      <c r="V434" s="99"/>
      <c r="W434" s="145"/>
      <c r="X434" s="145"/>
      <c r="Y434" s="150" t="s">
        <v>55</v>
      </c>
      <c r="Z434" s="111">
        <v>0.17</v>
      </c>
      <c r="AA434" s="112">
        <f t="shared" si="487"/>
        <v>0.20481927710843373</v>
      </c>
      <c r="AB434" s="112">
        <f>AA434/$AB$31</f>
        <v>0.23287671232876714</v>
      </c>
      <c r="AC434" s="112">
        <f>AB434/$AC$31</f>
        <v>0.26984126984126988</v>
      </c>
      <c r="AD434" s="112">
        <f>AC434/$AD$31</f>
        <v>0.32075471698113212</v>
      </c>
      <c r="AE434" s="114"/>
    </row>
    <row r="435" spans="1:31" ht="17.25" thickBot="1" x14ac:dyDescent="0.35">
      <c r="A435" s="140">
        <v>42909</v>
      </c>
      <c r="B435" s="66"/>
      <c r="C435" s="73" t="str">
        <f>IF(OR(U429="",B434=""),"",Z435*U429)</f>
        <v/>
      </c>
      <c r="D435" s="73" t="str">
        <f>IF(OR(C435="",B435&lt;&gt;"",B436&lt;&gt;""),"",AE435*(U429-B437))</f>
        <v/>
      </c>
      <c r="E435" s="76" t="str">
        <f t="shared" si="482"/>
        <v/>
      </c>
      <c r="F435" s="75" t="str">
        <f t="shared" si="483"/>
        <v/>
      </c>
      <c r="G435" s="207"/>
      <c r="H435" s="76" t="str">
        <f t="shared" si="479"/>
        <v/>
      </c>
      <c r="I435" s="75" t="str">
        <f t="shared" si="480"/>
        <v/>
      </c>
      <c r="J435" s="67"/>
      <c r="K435" s="75" t="str">
        <f t="shared" si="481"/>
        <v/>
      </c>
      <c r="L435" s="67"/>
      <c r="M435" s="84" t="str">
        <f t="shared" si="484"/>
        <v/>
      </c>
      <c r="N435" s="67"/>
      <c r="O435" s="88" t="str">
        <f t="shared" si="485"/>
        <v/>
      </c>
      <c r="P435" s="67"/>
      <c r="Q435" s="92" t="str">
        <f t="shared" ref="Q435:Q436" si="488">IF(OR(P435="",J435=""),"",P435/J435)</f>
        <v/>
      </c>
      <c r="R435" s="110"/>
      <c r="S435" s="276" t="s">
        <v>12</v>
      </c>
      <c r="T435" s="272"/>
      <c r="U435" s="116" t="str">
        <f>IF(OR(U432="",U429=""),"",U432/U429)</f>
        <v/>
      </c>
      <c r="V435" s="99"/>
      <c r="W435" s="145"/>
      <c r="X435" s="145"/>
      <c r="Y435" s="151" t="s">
        <v>56</v>
      </c>
      <c r="Z435" s="111">
        <v>0.14000000000000001</v>
      </c>
      <c r="AA435" s="112">
        <f t="shared" si="487"/>
        <v>0.16867469879518071</v>
      </c>
      <c r="AB435" s="112">
        <f>AA435/$AB$31</f>
        <v>0.19178082191780821</v>
      </c>
      <c r="AC435" s="112">
        <f>AB435/$AC$31</f>
        <v>0.22222222222222221</v>
      </c>
      <c r="AD435" s="112">
        <f>AC435/$AD$31</f>
        <v>0.26415094339622641</v>
      </c>
      <c r="AE435" s="117">
        <f>AD435/$AE$31</f>
        <v>0.3888888888888889</v>
      </c>
    </row>
    <row r="436" spans="1:31" ht="17.25" thickBot="1" x14ac:dyDescent="0.35">
      <c r="A436" s="140">
        <v>42910</v>
      </c>
      <c r="B436" s="66"/>
      <c r="C436" s="73" t="str">
        <f>IF(OR(U429="",B435=""),"",Z436*U429)</f>
        <v/>
      </c>
      <c r="D436" s="214" t="str">
        <f>IF(OR(B435="",C436="",B436&lt;&gt;""),"",C436+(C437-B437))</f>
        <v/>
      </c>
      <c r="E436" s="78" t="str">
        <f>IF(OR(B436="",C436=""),"",B436/C436)</f>
        <v/>
      </c>
      <c r="F436" s="77" t="str">
        <f>IF(OR(B436="",C436=""),"",B436-C436)</f>
        <v/>
      </c>
      <c r="G436" s="207"/>
      <c r="H436" s="78" t="str">
        <f t="shared" si="479"/>
        <v/>
      </c>
      <c r="I436" s="77" t="str">
        <f>IF(OR(G436="",B436=""),"",B436-G436)</f>
        <v/>
      </c>
      <c r="J436" s="67"/>
      <c r="K436" s="77" t="str">
        <f t="shared" si="481"/>
        <v/>
      </c>
      <c r="L436" s="67"/>
      <c r="M436" s="85" t="str">
        <f t="shared" si="484"/>
        <v/>
      </c>
      <c r="N436" s="67"/>
      <c r="O436" s="89" t="str">
        <f t="shared" si="485"/>
        <v/>
      </c>
      <c r="P436" s="67"/>
      <c r="Q436" s="93" t="str">
        <f t="shared" si="488"/>
        <v/>
      </c>
      <c r="R436" s="110"/>
      <c r="S436" s="275" t="s">
        <v>13</v>
      </c>
      <c r="T436" s="264"/>
      <c r="U436" s="213" t="str">
        <f>IF(OR(U433="",B437=""),"",U433/B437)</f>
        <v/>
      </c>
      <c r="V436" s="99"/>
      <c r="W436" s="145"/>
      <c r="X436" s="145"/>
      <c r="Y436" s="152" t="s">
        <v>57</v>
      </c>
      <c r="Z436" s="111">
        <v>0.22</v>
      </c>
      <c r="AA436" s="112">
        <f t="shared" si="487"/>
        <v>0.26506024096385539</v>
      </c>
      <c r="AB436" s="112">
        <f>AA436/$AB$31</f>
        <v>0.30136986301369861</v>
      </c>
      <c r="AC436" s="112">
        <f>AB436/$AC$31</f>
        <v>0.34920634920634919</v>
      </c>
      <c r="AD436" s="112">
        <f>AC436/$AD$31</f>
        <v>0.41509433962264147</v>
      </c>
      <c r="AE436" s="117">
        <f>AD436/$AE$31</f>
        <v>0.61111111111111105</v>
      </c>
    </row>
    <row r="437" spans="1:31" ht="17.25" thickBot="1" x14ac:dyDescent="0.35">
      <c r="A437" s="141" t="s">
        <v>20</v>
      </c>
      <c r="B437" s="119" t="str">
        <f>IF(B430="","",SUM(B430:B436))</f>
        <v/>
      </c>
      <c r="C437" s="216" t="str">
        <f>IF(C430="","",SUMIF(B430:B436,"&lt;&gt;"&amp;"",C430:C436))</f>
        <v/>
      </c>
      <c r="D437" s="208"/>
      <c r="E437" s="79" t="str">
        <f>IFERROR(SUM(B430:B436)/SUMIF(B430:B436,"&lt;&gt;"&amp;"",C430:C436),"")</f>
        <v/>
      </c>
      <c r="F437" s="80" t="str">
        <f>IF(OR(C437="",B437=""),"",B437-C437)</f>
        <v/>
      </c>
      <c r="G437" s="82" t="str">
        <f>IF(G430="","",SUM(G430:G436))</f>
        <v/>
      </c>
      <c r="H437" s="79" t="str">
        <f>IFERROR(SUM(B430:B436)/SUMIF(B430:B436,"&lt;&gt;"&amp;"",G430:G436),"")</f>
        <v/>
      </c>
      <c r="I437" s="82" t="str">
        <f>IF(OR(G437="",B437=""),"",B437-G437)</f>
        <v/>
      </c>
      <c r="J437" s="120" t="str">
        <f>IF(J430="","",SUM(J430:J436))</f>
        <v/>
      </c>
      <c r="K437" s="82" t="str">
        <f t="shared" si="481"/>
        <v/>
      </c>
      <c r="L437" s="120" t="str">
        <f>IF(L430="","",SUM(L430:L436))</f>
        <v/>
      </c>
      <c r="M437" s="86" t="str">
        <f t="shared" si="484"/>
        <v/>
      </c>
      <c r="N437" s="120" t="str">
        <f>IF(N430="","",SUM(N430:N436))</f>
        <v/>
      </c>
      <c r="O437" s="90" t="str">
        <f>IF(OR(J437="",N437=""),"",J437/N437)</f>
        <v/>
      </c>
      <c r="P437" s="120" t="str">
        <f>IF(P430="","",SUM(P430:P436))</f>
        <v/>
      </c>
      <c r="Q437" s="211" t="str">
        <f>IF(OR(P437="",J437=""),"",P437/J437)</f>
        <v/>
      </c>
      <c r="R437" s="118"/>
      <c r="S437" s="263" t="s">
        <v>14</v>
      </c>
      <c r="T437" s="264"/>
      <c r="U437" s="69"/>
      <c r="V437" s="99"/>
      <c r="W437" s="145"/>
      <c r="X437" s="145"/>
      <c r="Y437" s="121"/>
      <c r="Z437" s="122">
        <f>SUM(Z430:Z436)</f>
        <v>1</v>
      </c>
      <c r="AA437" s="123">
        <f>SUM(Z431:Z436)</f>
        <v>0.83000000000000007</v>
      </c>
      <c r="AB437" s="123">
        <f>SUM(AA432:AA436)</f>
        <v>0.87951807228915657</v>
      </c>
      <c r="AC437" s="123">
        <f>SUM(AB433:AB436)</f>
        <v>0.86301369863013699</v>
      </c>
      <c r="AD437" s="123">
        <f>SUM(AC434:AC436)</f>
        <v>0.84126984126984128</v>
      </c>
      <c r="AE437" s="124">
        <f>SUM(AD435:AD436)</f>
        <v>0.67924528301886788</v>
      </c>
    </row>
    <row r="438" spans="1:31" ht="16.5" thickBot="1" x14ac:dyDescent="0.3">
      <c r="A438" s="153" t="s">
        <v>40</v>
      </c>
      <c r="B438" s="81" t="str">
        <f>IF(B410="","",SUM(B437,B428,B419,B410))</f>
        <v/>
      </c>
      <c r="C438" s="81" t="str">
        <f>IF(C410="","",SUM(C410,C419,C428,C437))</f>
        <v/>
      </c>
      <c r="D438" s="81"/>
      <c r="E438" s="94" t="str">
        <f>IF(OR(B438="",C438=""),"",B438/C438)</f>
        <v/>
      </c>
      <c r="F438" s="95" t="str">
        <f>IF(OR(B438="",C438=""),"",B438-C438)</f>
        <v/>
      </c>
      <c r="G438" s="95" t="str">
        <f>IF(G410="","",SUM(G437,G428,G419,G410))</f>
        <v/>
      </c>
      <c r="H438" s="94" t="str">
        <f>IF(OR(B438="",G438=""),"",B438/G438)</f>
        <v/>
      </c>
      <c r="I438" s="95" t="str">
        <f>IF(OR(B438="",G438=""),"",B438-G438)</f>
        <v/>
      </c>
      <c r="J438" s="96" t="str">
        <f>IF(J410="","",SUM(J428,J437,J419,J410))</f>
        <v/>
      </c>
      <c r="K438" s="95" t="str">
        <f t="shared" ref="K438" si="489">IF(OR(B438="",J438=""),"",B438/J438)</f>
        <v/>
      </c>
      <c r="L438" s="96" t="str">
        <f>IF(L410="","",SUM(L428,L437,L419,L410))</f>
        <v/>
      </c>
      <c r="M438" s="96" t="str">
        <f>IF(OR(L438="",J438=""),"",L438/J438)</f>
        <v/>
      </c>
      <c r="N438" s="96" t="str">
        <f>IF(N410="","",SUM(N428,N437,N419,N410))</f>
        <v/>
      </c>
      <c r="O438" s="97" t="str">
        <f>IF(OR(J438="",N438=""),"",J438/N438)</f>
        <v/>
      </c>
      <c r="P438" s="96" t="str">
        <f>IF(P410="","",SUM(P428,P437,P419,P410))</f>
        <v/>
      </c>
      <c r="Q438" s="98" t="str">
        <f>IF(OR(P438="",J438=""),"",P438/J438)</f>
        <v/>
      </c>
      <c r="R438" s="99"/>
      <c r="S438" s="128"/>
      <c r="T438" s="154"/>
      <c r="U438" s="128"/>
      <c r="V438" s="155"/>
      <c r="W438" s="145"/>
      <c r="X438" s="145"/>
      <c r="Y438" s="145"/>
      <c r="Z438" s="145"/>
      <c r="AA438" s="145"/>
      <c r="AB438" s="145"/>
      <c r="AC438" s="145"/>
      <c r="AD438" s="145"/>
      <c r="AE438" s="145"/>
    </row>
    <row r="439" spans="1:31" ht="48" customHeight="1" thickBot="1" x14ac:dyDescent="0.3">
      <c r="A439" s="130" t="s">
        <v>111</v>
      </c>
      <c r="B439" s="131" t="s">
        <v>0</v>
      </c>
      <c r="C439" s="131" t="s">
        <v>1</v>
      </c>
      <c r="D439" s="133" t="s">
        <v>117</v>
      </c>
      <c r="E439" s="129" t="s">
        <v>62</v>
      </c>
      <c r="F439" s="131" t="s">
        <v>18</v>
      </c>
      <c r="G439" s="132" t="s">
        <v>16</v>
      </c>
      <c r="H439" s="129" t="s">
        <v>2</v>
      </c>
      <c r="I439" s="133" t="s">
        <v>15</v>
      </c>
      <c r="J439" s="134" t="s">
        <v>19</v>
      </c>
      <c r="K439" s="132" t="s">
        <v>3</v>
      </c>
      <c r="L439" s="135" t="s">
        <v>5</v>
      </c>
      <c r="M439" s="134" t="s">
        <v>4</v>
      </c>
      <c r="N439" s="134" t="s">
        <v>6</v>
      </c>
      <c r="O439" s="136" t="s">
        <v>7</v>
      </c>
      <c r="P439" s="137" t="s">
        <v>17</v>
      </c>
      <c r="Q439" s="209" t="s">
        <v>8</v>
      </c>
      <c r="R439" s="106"/>
      <c r="S439" s="269" t="s">
        <v>116</v>
      </c>
      <c r="T439" s="270"/>
      <c r="U439" s="215"/>
      <c r="V439" s="99"/>
      <c r="W439" s="145"/>
      <c r="X439" s="145"/>
      <c r="Y439" s="146" t="s">
        <v>58</v>
      </c>
      <c r="Z439" s="147" t="s">
        <v>51</v>
      </c>
      <c r="AA439" s="148" t="s">
        <v>52</v>
      </c>
      <c r="AB439" s="147" t="s">
        <v>53</v>
      </c>
      <c r="AC439" s="148" t="s">
        <v>54</v>
      </c>
      <c r="AD439" s="147" t="s">
        <v>55</v>
      </c>
      <c r="AE439" s="149" t="s">
        <v>56</v>
      </c>
    </row>
    <row r="440" spans="1:31" ht="17.25" thickBot="1" x14ac:dyDescent="0.35">
      <c r="A440" s="138">
        <v>42911</v>
      </c>
      <c r="B440" s="66"/>
      <c r="C440" s="73" t="str">
        <f>IF(U439="","",Z440*U439)</f>
        <v/>
      </c>
      <c r="D440" s="73"/>
      <c r="E440" s="74" t="str">
        <f>IF(OR(B440="",C440=""),"",B440/C440)</f>
        <v/>
      </c>
      <c r="F440" s="73" t="str">
        <f>IF(OR(B440="",C440=""),"",B440-C440)</f>
        <v/>
      </c>
      <c r="G440" s="207"/>
      <c r="H440" s="74" t="str">
        <f t="shared" ref="H440:H446" si="490">IF(OR(B440="",G440=""),"",B440/G440)</f>
        <v/>
      </c>
      <c r="I440" s="73" t="str">
        <f t="shared" ref="I440:I445" si="491">IF(OR(G440="",B440=""),"",B440-G440)</f>
        <v/>
      </c>
      <c r="J440" s="67"/>
      <c r="K440" s="73" t="str">
        <f t="shared" ref="K440:K447" si="492">IF(OR(B440="",J440=""),"",B440/J440)</f>
        <v/>
      </c>
      <c r="L440" s="67"/>
      <c r="M440" s="83" t="str">
        <f>IF(OR(L440="",J440=""),"",L440/J440)</f>
        <v/>
      </c>
      <c r="N440" s="67"/>
      <c r="O440" s="87" t="str">
        <f>IF(OR(J440="",N440=""),"",J440/N440)</f>
        <v/>
      </c>
      <c r="P440" s="67"/>
      <c r="Q440" s="91" t="str">
        <f>IF(OR(P440="",J440=""),"",P440/J440)</f>
        <v/>
      </c>
      <c r="R440" s="110"/>
      <c r="S440" s="279"/>
      <c r="T440" s="279"/>
      <c r="U440" s="280"/>
      <c r="V440" s="99"/>
      <c r="W440" s="145"/>
      <c r="X440" s="145"/>
      <c r="Y440" s="150" t="s">
        <v>51</v>
      </c>
      <c r="Z440" s="107">
        <v>0.17</v>
      </c>
      <c r="AA440" s="108"/>
      <c r="AB440" s="108"/>
      <c r="AC440" s="108"/>
      <c r="AD440" s="108"/>
      <c r="AE440" s="109"/>
    </row>
    <row r="441" spans="1:31" ht="17.25" thickBot="1" x14ac:dyDescent="0.35">
      <c r="A441" s="138">
        <v>42912</v>
      </c>
      <c r="B441" s="66"/>
      <c r="C441" s="73" t="str">
        <f>IF(OR(U439="",B440=""),"",Z441*U439)</f>
        <v/>
      </c>
      <c r="D441" s="73" t="str">
        <f>IF(OR(C441="",B441&lt;&gt;"",B442&lt;&gt;""),"",AA441*(U439-B447))</f>
        <v/>
      </c>
      <c r="E441" s="76" t="str">
        <f t="shared" ref="E441:E445" si="493">IF(OR(B441="",C441=""),"",B441/C441)</f>
        <v/>
      </c>
      <c r="F441" s="75" t="str">
        <f t="shared" ref="F441:F445" si="494">IF(OR(B441="",C441=""),"",B441-C441)</f>
        <v/>
      </c>
      <c r="G441" s="207"/>
      <c r="H441" s="76" t="str">
        <f t="shared" si="490"/>
        <v/>
      </c>
      <c r="I441" s="75" t="str">
        <f t="shared" si="491"/>
        <v/>
      </c>
      <c r="J441" s="67"/>
      <c r="K441" s="75" t="str">
        <f t="shared" si="492"/>
        <v/>
      </c>
      <c r="L441" s="67"/>
      <c r="M441" s="84" t="str">
        <f t="shared" ref="M441:M447" si="495">IF(OR(L441="",J441=""),"",L441/J441)</f>
        <v/>
      </c>
      <c r="N441" s="67"/>
      <c r="O441" s="88" t="str">
        <f t="shared" ref="O441:O446" si="496">IF(OR(J441="",N441=""),"",J441/N441)</f>
        <v/>
      </c>
      <c r="P441" s="67"/>
      <c r="Q441" s="92" t="str">
        <f t="shared" ref="Q441:Q442" si="497">IF(OR(P441="",J441=""),"",P441/J441)</f>
        <v/>
      </c>
      <c r="R441" s="110"/>
      <c r="S441" s="267" t="s">
        <v>9</v>
      </c>
      <c r="T441" s="267"/>
      <c r="U441" s="268"/>
      <c r="V441" s="99"/>
      <c r="W441" s="145"/>
      <c r="X441" s="145"/>
      <c r="Y441" s="150" t="s">
        <v>52</v>
      </c>
      <c r="Z441" s="111">
        <v>0.1</v>
      </c>
      <c r="AA441" s="112">
        <f t="shared" ref="AA441:AA446" si="498">Z441/$AA$31</f>
        <v>0.12048192771084337</v>
      </c>
      <c r="AB441" s="113"/>
      <c r="AC441" s="113"/>
      <c r="AD441" s="113"/>
      <c r="AE441" s="114"/>
    </row>
    <row r="442" spans="1:31" ht="17.25" thickBot="1" x14ac:dyDescent="0.35">
      <c r="A442" s="138">
        <v>42913</v>
      </c>
      <c r="B442" s="66"/>
      <c r="C442" s="73" t="str">
        <f>IF(OR(U439="",B441=""),"",Z442*U439)</f>
        <v/>
      </c>
      <c r="D442" s="73" t="str">
        <f>IF(OR(C442="",B442&lt;&gt;"",B443&lt;&gt;""),"",AB442*(U439-B447))</f>
        <v/>
      </c>
      <c r="E442" s="76" t="str">
        <f t="shared" si="493"/>
        <v/>
      </c>
      <c r="F442" s="75" t="str">
        <f t="shared" si="494"/>
        <v/>
      </c>
      <c r="G442" s="207"/>
      <c r="H442" s="76" t="str">
        <f t="shared" si="490"/>
        <v/>
      </c>
      <c r="I442" s="75" t="str">
        <f t="shared" si="491"/>
        <v/>
      </c>
      <c r="J442" s="67"/>
      <c r="K442" s="75" t="str">
        <f t="shared" si="492"/>
        <v/>
      </c>
      <c r="L442" s="67"/>
      <c r="M442" s="84" t="str">
        <f t="shared" si="495"/>
        <v/>
      </c>
      <c r="N442" s="67"/>
      <c r="O442" s="88" t="str">
        <f t="shared" si="496"/>
        <v/>
      </c>
      <c r="P442" s="67"/>
      <c r="Q442" s="92" t="str">
        <f t="shared" si="497"/>
        <v/>
      </c>
      <c r="R442" s="110"/>
      <c r="S442" s="276" t="s">
        <v>1</v>
      </c>
      <c r="T442" s="272"/>
      <c r="U442" s="68"/>
      <c r="V442" s="99"/>
      <c r="W442" s="145"/>
      <c r="X442" s="145"/>
      <c r="Y442" s="151" t="s">
        <v>53</v>
      </c>
      <c r="Z442" s="111">
        <v>0.1</v>
      </c>
      <c r="AA442" s="112">
        <f t="shared" si="498"/>
        <v>0.12048192771084337</v>
      </c>
      <c r="AB442" s="112">
        <f>AA442/$AB$31</f>
        <v>0.13698630136986303</v>
      </c>
      <c r="AC442" s="113"/>
      <c r="AD442" s="113"/>
      <c r="AE442" s="114"/>
    </row>
    <row r="443" spans="1:31" ht="17.25" thickBot="1" x14ac:dyDescent="0.35">
      <c r="A443" s="139">
        <v>42914</v>
      </c>
      <c r="B443" s="66"/>
      <c r="C443" s="73" t="str">
        <f>IF(OR(U439="",B442=""),"",Z443*U439)</f>
        <v/>
      </c>
      <c r="D443" s="73" t="str">
        <f>IF(OR(C443="",B443&lt;&gt;"",B444&lt;&gt;""),"",AC443*(U439-B447))</f>
        <v/>
      </c>
      <c r="E443" s="76" t="str">
        <f t="shared" si="493"/>
        <v/>
      </c>
      <c r="F443" s="75" t="str">
        <f t="shared" si="494"/>
        <v/>
      </c>
      <c r="G443" s="207"/>
      <c r="H443" s="76" t="str">
        <f t="shared" si="490"/>
        <v/>
      </c>
      <c r="I443" s="75" t="str">
        <f t="shared" si="491"/>
        <v/>
      </c>
      <c r="J443" s="67"/>
      <c r="K443" s="75" t="str">
        <f t="shared" si="492"/>
        <v/>
      </c>
      <c r="L443" s="67"/>
      <c r="M443" s="84" t="str">
        <f t="shared" si="495"/>
        <v/>
      </c>
      <c r="N443" s="67"/>
      <c r="O443" s="88" t="str">
        <f t="shared" si="496"/>
        <v/>
      </c>
      <c r="P443" s="67"/>
      <c r="Q443" s="92" t="str">
        <f>IF(OR(P443="",J443=""),"",P443/J443)</f>
        <v/>
      </c>
      <c r="R443" s="110"/>
      <c r="S443" s="276" t="s">
        <v>10</v>
      </c>
      <c r="T443" s="272"/>
      <c r="U443" s="68"/>
      <c r="V443" s="99"/>
      <c r="W443" s="145"/>
      <c r="X443" s="145"/>
      <c r="Y443" s="152" t="s">
        <v>54</v>
      </c>
      <c r="Z443" s="111">
        <v>0.1</v>
      </c>
      <c r="AA443" s="112">
        <f t="shared" si="498"/>
        <v>0.12048192771084337</v>
      </c>
      <c r="AB443" s="112">
        <f>AA443/$AB$31</f>
        <v>0.13698630136986303</v>
      </c>
      <c r="AC443" s="112">
        <f>AB443/$AC$31</f>
        <v>0.15873015873015875</v>
      </c>
      <c r="AD443" s="113"/>
      <c r="AE443" s="114"/>
    </row>
    <row r="444" spans="1:31" ht="17.25" thickBot="1" x14ac:dyDescent="0.35">
      <c r="A444" s="140">
        <v>42915</v>
      </c>
      <c r="B444" s="66"/>
      <c r="C444" s="73" t="str">
        <f>IF(OR(U439="",B443=""),"",Z444*U439)</f>
        <v/>
      </c>
      <c r="D444" s="73" t="str">
        <f>IF(OR(C444="",B444&lt;&gt;"",B445&lt;&gt;""),"",AD444*(U439-B447))</f>
        <v/>
      </c>
      <c r="E444" s="76" t="str">
        <f t="shared" si="493"/>
        <v/>
      </c>
      <c r="F444" s="75" t="str">
        <f t="shared" si="494"/>
        <v/>
      </c>
      <c r="G444" s="207"/>
      <c r="H444" s="76" t="str">
        <f t="shared" si="490"/>
        <v/>
      </c>
      <c r="I444" s="75" t="str">
        <f t="shared" si="491"/>
        <v/>
      </c>
      <c r="J444" s="67"/>
      <c r="K444" s="75" t="str">
        <f t="shared" si="492"/>
        <v/>
      </c>
      <c r="L444" s="67"/>
      <c r="M444" s="84" t="str">
        <f t="shared" si="495"/>
        <v/>
      </c>
      <c r="N444" s="67"/>
      <c r="O444" s="88" t="str">
        <f t="shared" si="496"/>
        <v/>
      </c>
      <c r="P444" s="67"/>
      <c r="Q444" s="92" t="str">
        <f>IF(OR(P444="",J444=""),"",P444/J444)</f>
        <v/>
      </c>
      <c r="R444" s="110"/>
      <c r="S444" s="277" t="s">
        <v>11</v>
      </c>
      <c r="T444" s="278"/>
      <c r="U444" s="115" t="str">
        <f>IF(OR(U442="",U443=""),"",U443-U442)</f>
        <v/>
      </c>
      <c r="V444" s="99"/>
      <c r="W444" s="145"/>
      <c r="X444" s="145"/>
      <c r="Y444" s="150" t="s">
        <v>55</v>
      </c>
      <c r="Z444" s="111">
        <v>0.17</v>
      </c>
      <c r="AA444" s="112">
        <f t="shared" si="498"/>
        <v>0.20481927710843373</v>
      </c>
      <c r="AB444" s="112">
        <f>AA444/$AB$31</f>
        <v>0.23287671232876714</v>
      </c>
      <c r="AC444" s="112">
        <f>AB444/$AC$31</f>
        <v>0.26984126984126988</v>
      </c>
      <c r="AD444" s="112">
        <f>AC444/$AD$31</f>
        <v>0.32075471698113212</v>
      </c>
      <c r="AE444" s="114"/>
    </row>
    <row r="445" spans="1:31" ht="17.25" thickBot="1" x14ac:dyDescent="0.35">
      <c r="A445" s="140">
        <v>42916</v>
      </c>
      <c r="B445" s="66"/>
      <c r="C445" s="73" t="str">
        <f>IF(OR(U439="",B444=""),"",Z445*U439)</f>
        <v/>
      </c>
      <c r="D445" s="73" t="str">
        <f>IF(OR(C445="",B445&lt;&gt;"",B446&lt;&gt;""),"",AE445*(U439-B447))</f>
        <v/>
      </c>
      <c r="E445" s="76" t="str">
        <f t="shared" si="493"/>
        <v/>
      </c>
      <c r="F445" s="75" t="str">
        <f t="shared" si="494"/>
        <v/>
      </c>
      <c r="G445" s="207"/>
      <c r="H445" s="76" t="str">
        <f t="shared" si="490"/>
        <v/>
      </c>
      <c r="I445" s="75" t="str">
        <f t="shared" si="491"/>
        <v/>
      </c>
      <c r="J445" s="67"/>
      <c r="K445" s="75" t="str">
        <f t="shared" si="492"/>
        <v/>
      </c>
      <c r="L445" s="67"/>
      <c r="M445" s="84" t="str">
        <f t="shared" si="495"/>
        <v/>
      </c>
      <c r="N445" s="67"/>
      <c r="O445" s="88" t="str">
        <f t="shared" si="496"/>
        <v/>
      </c>
      <c r="P445" s="67"/>
      <c r="Q445" s="92" t="str">
        <f t="shared" ref="Q445:Q446" si="499">IF(OR(P445="",J445=""),"",P445/J445)</f>
        <v/>
      </c>
      <c r="R445" s="110"/>
      <c r="S445" s="276" t="s">
        <v>12</v>
      </c>
      <c r="T445" s="272"/>
      <c r="U445" s="116" t="str">
        <f>IF(OR(U442="",U439=""),"",U442/U439)</f>
        <v/>
      </c>
      <c r="V445" s="99"/>
      <c r="W445" s="145"/>
      <c r="X445" s="145"/>
      <c r="Y445" s="151" t="s">
        <v>56</v>
      </c>
      <c r="Z445" s="111">
        <v>0.14000000000000001</v>
      </c>
      <c r="AA445" s="112">
        <f t="shared" si="498"/>
        <v>0.16867469879518071</v>
      </c>
      <c r="AB445" s="112">
        <f>AA445/$AB$31</f>
        <v>0.19178082191780821</v>
      </c>
      <c r="AC445" s="112">
        <f>AB445/$AC$31</f>
        <v>0.22222222222222221</v>
      </c>
      <c r="AD445" s="112">
        <f>AC445/$AD$31</f>
        <v>0.26415094339622641</v>
      </c>
      <c r="AE445" s="117">
        <f>AD445/$AE$31</f>
        <v>0.3888888888888889</v>
      </c>
    </row>
    <row r="446" spans="1:31" ht="17.25" thickBot="1" x14ac:dyDescent="0.35">
      <c r="A446" s="140">
        <v>42917</v>
      </c>
      <c r="B446" s="66"/>
      <c r="C446" s="73" t="str">
        <f>IF(OR(U439="",B445=""),"",Z446*U439)</f>
        <v/>
      </c>
      <c r="D446" s="214" t="str">
        <f>IF(OR(B445="",C446="",B446&lt;&gt;""),"",C446+(C447-B447))</f>
        <v/>
      </c>
      <c r="E446" s="78" t="str">
        <f>IF(OR(B446="",C446=""),"",B446/C446)</f>
        <v/>
      </c>
      <c r="F446" s="77" t="str">
        <f>IF(OR(B446="",C446=""),"",B446-C446)</f>
        <v/>
      </c>
      <c r="G446" s="207"/>
      <c r="H446" s="78" t="str">
        <f t="shared" si="490"/>
        <v/>
      </c>
      <c r="I446" s="77" t="str">
        <f>IF(OR(G446="",B446=""),"",B446-G446)</f>
        <v/>
      </c>
      <c r="J446" s="67"/>
      <c r="K446" s="77" t="str">
        <f t="shared" si="492"/>
        <v/>
      </c>
      <c r="L446" s="67"/>
      <c r="M446" s="85" t="str">
        <f t="shared" si="495"/>
        <v/>
      </c>
      <c r="N446" s="67"/>
      <c r="O446" s="89" t="str">
        <f t="shared" si="496"/>
        <v/>
      </c>
      <c r="P446" s="67"/>
      <c r="Q446" s="93" t="str">
        <f t="shared" si="499"/>
        <v/>
      </c>
      <c r="R446" s="110"/>
      <c r="S446" s="275" t="s">
        <v>13</v>
      </c>
      <c r="T446" s="264"/>
      <c r="U446" s="213" t="str">
        <f>IF(OR(U443="",B447=""),"",U443/B447)</f>
        <v/>
      </c>
      <c r="V446" s="99"/>
      <c r="W446" s="145"/>
      <c r="X446" s="145"/>
      <c r="Y446" s="152" t="s">
        <v>57</v>
      </c>
      <c r="Z446" s="111">
        <v>0.22</v>
      </c>
      <c r="AA446" s="112">
        <f t="shared" si="498"/>
        <v>0.26506024096385539</v>
      </c>
      <c r="AB446" s="112">
        <f>AA446/$AB$31</f>
        <v>0.30136986301369861</v>
      </c>
      <c r="AC446" s="112">
        <f>AB446/$AC$31</f>
        <v>0.34920634920634919</v>
      </c>
      <c r="AD446" s="112">
        <f>AC446/$AD$31</f>
        <v>0.41509433962264147</v>
      </c>
      <c r="AE446" s="117">
        <f>AD446/$AE$31</f>
        <v>0.61111111111111105</v>
      </c>
    </row>
    <row r="447" spans="1:31" ht="17.25" thickBot="1" x14ac:dyDescent="0.35">
      <c r="A447" s="141" t="s">
        <v>20</v>
      </c>
      <c r="B447" s="119" t="str">
        <f>IF(B440="","",SUM(B440:B446))</f>
        <v/>
      </c>
      <c r="C447" s="216" t="str">
        <f>IF(C440="","",SUMIF(B440:B446,"&lt;&gt;"&amp;"",C440:C446))</f>
        <v/>
      </c>
      <c r="D447" s="208"/>
      <c r="E447" s="79" t="str">
        <f>IFERROR(SUM(B440:B446)/SUMIF(B440:B446,"&lt;&gt;"&amp;"",C440:C446),"")</f>
        <v/>
      </c>
      <c r="F447" s="80" t="str">
        <f>IF(OR(C447="",B447=""),"",B447-C447)</f>
        <v/>
      </c>
      <c r="G447" s="82" t="str">
        <f>IF(G440="","",SUM(G440:G446))</f>
        <v/>
      </c>
      <c r="H447" s="79" t="str">
        <f>IFERROR(SUM(B440:B446)/SUMIF(B440:B446,"&lt;&gt;"&amp;"",G440:G446),"")</f>
        <v/>
      </c>
      <c r="I447" s="82" t="str">
        <f>IF(OR(G447="",B447=""),"",B447-G447)</f>
        <v/>
      </c>
      <c r="J447" s="120" t="str">
        <f>IF(J440="","",SUM(J440:J446))</f>
        <v/>
      </c>
      <c r="K447" s="82" t="str">
        <f t="shared" si="492"/>
        <v/>
      </c>
      <c r="L447" s="120" t="str">
        <f>IF(L440="","",SUM(L440:L446))</f>
        <v/>
      </c>
      <c r="M447" s="86" t="str">
        <f t="shared" si="495"/>
        <v/>
      </c>
      <c r="N447" s="120" t="str">
        <f>IF(N440="","",SUM(N440:N446))</f>
        <v/>
      </c>
      <c r="O447" s="90" t="str">
        <f>IF(OR(J447="",N447=""),"",J447/N447)</f>
        <v/>
      </c>
      <c r="P447" s="120" t="str">
        <f>IF(P440="","",SUM(P440:P446))</f>
        <v/>
      </c>
      <c r="Q447" s="211" t="str">
        <f>IF(OR(P447="",J447=""),"",P447/J447)</f>
        <v/>
      </c>
      <c r="R447" s="118"/>
      <c r="S447" s="263" t="s">
        <v>14</v>
      </c>
      <c r="T447" s="264"/>
      <c r="U447" s="69"/>
      <c r="V447" s="99"/>
      <c r="W447" s="145"/>
      <c r="X447" s="145"/>
      <c r="Y447" s="121"/>
      <c r="Z447" s="122">
        <f>SUM(Z440:Z446)</f>
        <v>1</v>
      </c>
      <c r="AA447" s="123">
        <f>SUM(Z441:Z446)</f>
        <v>0.83000000000000007</v>
      </c>
      <c r="AB447" s="123">
        <f>SUM(AA442:AA446)</f>
        <v>0.87951807228915657</v>
      </c>
      <c r="AC447" s="123">
        <f>SUM(AB443:AB446)</f>
        <v>0.86301369863013699</v>
      </c>
      <c r="AD447" s="123">
        <f>SUM(AC444:AC446)</f>
        <v>0.84126984126984128</v>
      </c>
      <c r="AE447" s="124">
        <f>SUM(AD445:AD446)</f>
        <v>0.67924528301886788</v>
      </c>
    </row>
    <row r="448" spans="1:31" ht="48" customHeight="1" thickBot="1" x14ac:dyDescent="0.3">
      <c r="A448" s="130" t="s">
        <v>112</v>
      </c>
      <c r="B448" s="131" t="s">
        <v>0</v>
      </c>
      <c r="C448" s="131" t="s">
        <v>1</v>
      </c>
      <c r="D448" s="133" t="s">
        <v>117</v>
      </c>
      <c r="E448" s="129" t="s">
        <v>62</v>
      </c>
      <c r="F448" s="131" t="s">
        <v>18</v>
      </c>
      <c r="G448" s="132" t="s">
        <v>16</v>
      </c>
      <c r="H448" s="129" t="s">
        <v>2</v>
      </c>
      <c r="I448" s="133" t="s">
        <v>15</v>
      </c>
      <c r="J448" s="134" t="s">
        <v>19</v>
      </c>
      <c r="K448" s="132" t="s">
        <v>3</v>
      </c>
      <c r="L448" s="135" t="s">
        <v>5</v>
      </c>
      <c r="M448" s="134" t="s">
        <v>4</v>
      </c>
      <c r="N448" s="134" t="s">
        <v>6</v>
      </c>
      <c r="O448" s="136" t="s">
        <v>7</v>
      </c>
      <c r="P448" s="137" t="s">
        <v>17</v>
      </c>
      <c r="Q448" s="209" t="s">
        <v>8</v>
      </c>
      <c r="R448" s="106"/>
      <c r="S448" s="265" t="s">
        <v>116</v>
      </c>
      <c r="T448" s="266"/>
      <c r="U448" s="215"/>
      <c r="V448" s="99"/>
      <c r="W448" s="145"/>
      <c r="X448" s="145"/>
      <c r="Y448" s="146" t="s">
        <v>58</v>
      </c>
      <c r="Z448" s="147" t="s">
        <v>51</v>
      </c>
      <c r="AA448" s="148" t="s">
        <v>52</v>
      </c>
      <c r="AB448" s="147" t="s">
        <v>53</v>
      </c>
      <c r="AC448" s="148" t="s">
        <v>54</v>
      </c>
      <c r="AD448" s="147" t="s">
        <v>55</v>
      </c>
      <c r="AE448" s="149" t="s">
        <v>56</v>
      </c>
    </row>
    <row r="449" spans="1:31" ht="17.25" thickBot="1" x14ac:dyDescent="0.35">
      <c r="A449" s="138">
        <v>42918</v>
      </c>
      <c r="B449" s="66"/>
      <c r="C449" s="73" t="str">
        <f>IF(U448="","",Z449*U448)</f>
        <v/>
      </c>
      <c r="D449" s="73"/>
      <c r="E449" s="74" t="str">
        <f>IF(OR(B449="",C449=""),"",B449/C449)</f>
        <v/>
      </c>
      <c r="F449" s="73" t="str">
        <f>IF(OR(B449="",C449=""),"",B449-C449)</f>
        <v/>
      </c>
      <c r="G449" s="207"/>
      <c r="H449" s="74" t="str">
        <f t="shared" ref="H449:H455" si="500">IF(OR(B449="",G449=""),"",B449/G449)</f>
        <v/>
      </c>
      <c r="I449" s="73" t="str">
        <f t="shared" ref="I449:I454" si="501">IF(OR(G449="",B449=""),"",B449-G449)</f>
        <v/>
      </c>
      <c r="J449" s="67"/>
      <c r="K449" s="73" t="str">
        <f t="shared" ref="K449:K456" si="502">IF(OR(B449="",J449=""),"",B449/J449)</f>
        <v/>
      </c>
      <c r="L449" s="67"/>
      <c r="M449" s="83" t="str">
        <f>IF(OR(L449="",J449=""),"",L449/J449)</f>
        <v/>
      </c>
      <c r="N449" s="67"/>
      <c r="O449" s="87" t="str">
        <f>IF(OR(J449="",N449=""),"",J449/N449)</f>
        <v/>
      </c>
      <c r="P449" s="67"/>
      <c r="Q449" s="91" t="str">
        <f>IF(OR(P449="",J449=""),"",P449/J449)</f>
        <v/>
      </c>
      <c r="R449" s="110"/>
      <c r="S449" s="279"/>
      <c r="T449" s="279"/>
      <c r="U449" s="280"/>
      <c r="V449" s="99"/>
      <c r="W449" s="145"/>
      <c r="X449" s="145"/>
      <c r="Y449" s="150" t="s">
        <v>51</v>
      </c>
      <c r="Z449" s="107">
        <v>0.17</v>
      </c>
      <c r="AA449" s="108"/>
      <c r="AB449" s="108"/>
      <c r="AC449" s="108"/>
      <c r="AD449" s="108"/>
      <c r="AE449" s="109"/>
    </row>
    <row r="450" spans="1:31" ht="17.25" thickBot="1" x14ac:dyDescent="0.35">
      <c r="A450" s="138">
        <v>42919</v>
      </c>
      <c r="B450" s="66"/>
      <c r="C450" s="73" t="str">
        <f>IF(OR(U448="",B449=""),"",Z450*U448)</f>
        <v/>
      </c>
      <c r="D450" s="73" t="str">
        <f>IF(OR(C450="",B450&lt;&gt;"",B451&lt;&gt;""),"",AA450*(U448-B456))</f>
        <v/>
      </c>
      <c r="E450" s="76" t="str">
        <f t="shared" ref="E450:E454" si="503">IF(OR(B450="",C450=""),"",B450/C450)</f>
        <v/>
      </c>
      <c r="F450" s="75" t="str">
        <f t="shared" ref="F450:F454" si="504">IF(OR(B450="",C450=""),"",B450-C450)</f>
        <v/>
      </c>
      <c r="G450" s="207"/>
      <c r="H450" s="76" t="str">
        <f t="shared" si="500"/>
        <v/>
      </c>
      <c r="I450" s="75" t="str">
        <f t="shared" si="501"/>
        <v/>
      </c>
      <c r="J450" s="67"/>
      <c r="K450" s="75" t="str">
        <f t="shared" si="502"/>
        <v/>
      </c>
      <c r="L450" s="67"/>
      <c r="M450" s="84" t="str">
        <f t="shared" ref="M450:M456" si="505">IF(OR(L450="",J450=""),"",L450/J450)</f>
        <v/>
      </c>
      <c r="N450" s="67"/>
      <c r="O450" s="88" t="str">
        <f t="shared" ref="O450:O455" si="506">IF(OR(J450="",N450=""),"",J450/N450)</f>
        <v/>
      </c>
      <c r="P450" s="67"/>
      <c r="Q450" s="92" t="str">
        <f t="shared" ref="Q450:Q451" si="507">IF(OR(P450="",J450=""),"",P450/J450)</f>
        <v/>
      </c>
      <c r="R450" s="110"/>
      <c r="S450" s="267" t="s">
        <v>9</v>
      </c>
      <c r="T450" s="267"/>
      <c r="U450" s="268"/>
      <c r="V450" s="99"/>
      <c r="W450" s="145"/>
      <c r="X450" s="145"/>
      <c r="Y450" s="150" t="s">
        <v>52</v>
      </c>
      <c r="Z450" s="111">
        <v>0.1</v>
      </c>
      <c r="AA450" s="112">
        <f t="shared" ref="AA450:AA455" si="508">Z450/$AA$31</f>
        <v>0.12048192771084337</v>
      </c>
      <c r="AB450" s="113"/>
      <c r="AC450" s="113"/>
      <c r="AD450" s="113"/>
      <c r="AE450" s="114"/>
    </row>
    <row r="451" spans="1:31" ht="17.25" thickBot="1" x14ac:dyDescent="0.35">
      <c r="A451" s="138">
        <v>42920</v>
      </c>
      <c r="B451" s="66"/>
      <c r="C451" s="73" t="str">
        <f>IF(OR(U448="",B450=""),"",Z451*U448)</f>
        <v/>
      </c>
      <c r="D451" s="73" t="str">
        <f>IF(OR(C451="",B451&lt;&gt;"",B452&lt;&gt;""),"",AB451*(U448-B456))</f>
        <v/>
      </c>
      <c r="E451" s="76" t="str">
        <f t="shared" si="503"/>
        <v/>
      </c>
      <c r="F451" s="75" t="str">
        <f t="shared" si="504"/>
        <v/>
      </c>
      <c r="G451" s="207"/>
      <c r="H451" s="76" t="str">
        <f t="shared" si="500"/>
        <v/>
      </c>
      <c r="I451" s="75" t="str">
        <f t="shared" si="501"/>
        <v/>
      </c>
      <c r="J451" s="67"/>
      <c r="K451" s="75" t="str">
        <f t="shared" si="502"/>
        <v/>
      </c>
      <c r="L451" s="67"/>
      <c r="M451" s="84" t="str">
        <f t="shared" si="505"/>
        <v/>
      </c>
      <c r="N451" s="67"/>
      <c r="O451" s="88" t="str">
        <f t="shared" si="506"/>
        <v/>
      </c>
      <c r="P451" s="67"/>
      <c r="Q451" s="92" t="str">
        <f t="shared" si="507"/>
        <v/>
      </c>
      <c r="R451" s="110"/>
      <c r="S451" s="276" t="s">
        <v>1</v>
      </c>
      <c r="T451" s="272"/>
      <c r="U451" s="68"/>
      <c r="V451" s="99"/>
      <c r="W451" s="145"/>
      <c r="X451" s="145"/>
      <c r="Y451" s="151" t="s">
        <v>53</v>
      </c>
      <c r="Z451" s="111">
        <v>0.1</v>
      </c>
      <c r="AA451" s="112">
        <f t="shared" si="508"/>
        <v>0.12048192771084337</v>
      </c>
      <c r="AB451" s="112">
        <f>AA451/$AB$31</f>
        <v>0.13698630136986303</v>
      </c>
      <c r="AC451" s="113"/>
      <c r="AD451" s="113"/>
      <c r="AE451" s="114"/>
    </row>
    <row r="452" spans="1:31" ht="17.25" thickBot="1" x14ac:dyDescent="0.35">
      <c r="A452" s="139">
        <v>42921</v>
      </c>
      <c r="B452" s="66"/>
      <c r="C452" s="73" t="str">
        <f>IF(OR(U448="",B451=""),"",Z452*U448)</f>
        <v/>
      </c>
      <c r="D452" s="73" t="str">
        <f>IF(OR(C452="",B452&lt;&gt;"",B453&lt;&gt;""),"",AC452*(U448-B456))</f>
        <v/>
      </c>
      <c r="E452" s="76" t="str">
        <f t="shared" si="503"/>
        <v/>
      </c>
      <c r="F452" s="75" t="str">
        <f t="shared" si="504"/>
        <v/>
      </c>
      <c r="G452" s="207"/>
      <c r="H452" s="76" t="str">
        <f t="shared" si="500"/>
        <v/>
      </c>
      <c r="I452" s="75" t="str">
        <f t="shared" si="501"/>
        <v/>
      </c>
      <c r="J452" s="67"/>
      <c r="K452" s="75" t="str">
        <f t="shared" si="502"/>
        <v/>
      </c>
      <c r="L452" s="67"/>
      <c r="M452" s="84" t="str">
        <f t="shared" si="505"/>
        <v/>
      </c>
      <c r="N452" s="67"/>
      <c r="O452" s="88" t="str">
        <f t="shared" si="506"/>
        <v/>
      </c>
      <c r="P452" s="67"/>
      <c r="Q452" s="92" t="str">
        <f>IF(OR(P452="",J452=""),"",P452/J452)</f>
        <v/>
      </c>
      <c r="R452" s="110"/>
      <c r="S452" s="276" t="s">
        <v>10</v>
      </c>
      <c r="T452" s="272"/>
      <c r="U452" s="68"/>
      <c r="V452" s="99"/>
      <c r="W452" s="145"/>
      <c r="X452" s="145"/>
      <c r="Y452" s="152" t="s">
        <v>54</v>
      </c>
      <c r="Z452" s="111">
        <v>0.1</v>
      </c>
      <c r="AA452" s="112">
        <f t="shared" si="508"/>
        <v>0.12048192771084337</v>
      </c>
      <c r="AB452" s="112">
        <f>AA452/$AB$31</f>
        <v>0.13698630136986303</v>
      </c>
      <c r="AC452" s="112">
        <f>AB452/$AC$31</f>
        <v>0.15873015873015875</v>
      </c>
      <c r="AD452" s="113"/>
      <c r="AE452" s="114"/>
    </row>
    <row r="453" spans="1:31" ht="17.25" thickBot="1" x14ac:dyDescent="0.35">
      <c r="A453" s="140">
        <v>42922</v>
      </c>
      <c r="B453" s="66"/>
      <c r="C453" s="73" t="str">
        <f>IF(OR(U448="",B452=""),"",Z453*U448)</f>
        <v/>
      </c>
      <c r="D453" s="73" t="str">
        <f>IF(OR(C453="",B453&lt;&gt;"",B454&lt;&gt;""),"",AD453*(U448-B456))</f>
        <v/>
      </c>
      <c r="E453" s="76" t="str">
        <f t="shared" si="503"/>
        <v/>
      </c>
      <c r="F453" s="75" t="str">
        <f t="shared" si="504"/>
        <v/>
      </c>
      <c r="G453" s="207"/>
      <c r="H453" s="76" t="str">
        <f t="shared" si="500"/>
        <v/>
      </c>
      <c r="I453" s="75" t="str">
        <f t="shared" si="501"/>
        <v/>
      </c>
      <c r="J453" s="67"/>
      <c r="K453" s="75" t="str">
        <f t="shared" si="502"/>
        <v/>
      </c>
      <c r="L453" s="67"/>
      <c r="M453" s="84" t="str">
        <f t="shared" si="505"/>
        <v/>
      </c>
      <c r="N453" s="67"/>
      <c r="O453" s="88" t="str">
        <f t="shared" si="506"/>
        <v/>
      </c>
      <c r="P453" s="67"/>
      <c r="Q453" s="92" t="str">
        <f>IF(OR(P453="",J453=""),"",P453/J453)</f>
        <v/>
      </c>
      <c r="R453" s="110"/>
      <c r="S453" s="277" t="s">
        <v>11</v>
      </c>
      <c r="T453" s="278"/>
      <c r="U453" s="115" t="str">
        <f>IF(OR(U451="",U452=""),"",U452-U451)</f>
        <v/>
      </c>
      <c r="V453" s="99"/>
      <c r="W453" s="145"/>
      <c r="X453" s="145"/>
      <c r="Y453" s="150" t="s">
        <v>55</v>
      </c>
      <c r="Z453" s="111">
        <v>0.17</v>
      </c>
      <c r="AA453" s="112">
        <f t="shared" si="508"/>
        <v>0.20481927710843373</v>
      </c>
      <c r="AB453" s="112">
        <f>AA453/$AB$31</f>
        <v>0.23287671232876714</v>
      </c>
      <c r="AC453" s="112">
        <f>AB453/$AC$31</f>
        <v>0.26984126984126988</v>
      </c>
      <c r="AD453" s="112">
        <f>AC453/$AD$31</f>
        <v>0.32075471698113212</v>
      </c>
      <c r="AE453" s="114"/>
    </row>
    <row r="454" spans="1:31" ht="17.25" thickBot="1" x14ac:dyDescent="0.35">
      <c r="A454" s="140">
        <v>42923</v>
      </c>
      <c r="B454" s="66"/>
      <c r="C454" s="73" t="str">
        <f>IF(OR(U448="",B453=""),"",Z454*U448)</f>
        <v/>
      </c>
      <c r="D454" s="73" t="str">
        <f>IF(OR(C454="",B454&lt;&gt;"",B455&lt;&gt;""),"",AE454*(U448-B456))</f>
        <v/>
      </c>
      <c r="E454" s="76" t="str">
        <f t="shared" si="503"/>
        <v/>
      </c>
      <c r="F454" s="75" t="str">
        <f t="shared" si="504"/>
        <v/>
      </c>
      <c r="G454" s="207"/>
      <c r="H454" s="76" t="str">
        <f t="shared" si="500"/>
        <v/>
      </c>
      <c r="I454" s="75" t="str">
        <f t="shared" si="501"/>
        <v/>
      </c>
      <c r="J454" s="67"/>
      <c r="K454" s="75" t="str">
        <f t="shared" si="502"/>
        <v/>
      </c>
      <c r="L454" s="67"/>
      <c r="M454" s="84" t="str">
        <f t="shared" si="505"/>
        <v/>
      </c>
      <c r="N454" s="67"/>
      <c r="O454" s="88" t="str">
        <f t="shared" si="506"/>
        <v/>
      </c>
      <c r="P454" s="67"/>
      <c r="Q454" s="92" t="str">
        <f t="shared" ref="Q454:Q455" si="509">IF(OR(P454="",J454=""),"",P454/J454)</f>
        <v/>
      </c>
      <c r="R454" s="110"/>
      <c r="S454" s="276" t="s">
        <v>12</v>
      </c>
      <c r="T454" s="272"/>
      <c r="U454" s="116" t="str">
        <f>IF(OR(U451="",U448=""),"",U451/U448)</f>
        <v/>
      </c>
      <c r="V454" s="99"/>
      <c r="W454" s="145"/>
      <c r="X454" s="145"/>
      <c r="Y454" s="151" t="s">
        <v>56</v>
      </c>
      <c r="Z454" s="111">
        <v>0.14000000000000001</v>
      </c>
      <c r="AA454" s="112">
        <f t="shared" si="508"/>
        <v>0.16867469879518071</v>
      </c>
      <c r="AB454" s="112">
        <f>AA454/$AB$31</f>
        <v>0.19178082191780821</v>
      </c>
      <c r="AC454" s="112">
        <f>AB454/$AC$31</f>
        <v>0.22222222222222221</v>
      </c>
      <c r="AD454" s="112">
        <f>AC454/$AD$31</f>
        <v>0.26415094339622641</v>
      </c>
      <c r="AE454" s="117">
        <f>AD454/$AE$31</f>
        <v>0.3888888888888889</v>
      </c>
    </row>
    <row r="455" spans="1:31" ht="17.25" thickBot="1" x14ac:dyDescent="0.35">
      <c r="A455" s="140">
        <v>42924</v>
      </c>
      <c r="B455" s="66"/>
      <c r="C455" s="73" t="str">
        <f>IF(OR(U448="",B454=""),"",Z455*U448)</f>
        <v/>
      </c>
      <c r="D455" s="214" t="str">
        <f>IF(OR(B454="",C455="",B455&lt;&gt;""),"",C455+(C456-B456))</f>
        <v/>
      </c>
      <c r="E455" s="78" t="str">
        <f>IF(OR(B455="",C455=""),"",B455/C455)</f>
        <v/>
      </c>
      <c r="F455" s="77" t="str">
        <f>IF(OR(B455="",C455=""),"",B455-C455)</f>
        <v/>
      </c>
      <c r="G455" s="207"/>
      <c r="H455" s="78" t="str">
        <f t="shared" si="500"/>
        <v/>
      </c>
      <c r="I455" s="77" t="str">
        <f>IF(OR(G455="",B455=""),"",B455-G455)</f>
        <v/>
      </c>
      <c r="J455" s="67"/>
      <c r="K455" s="77" t="str">
        <f t="shared" si="502"/>
        <v/>
      </c>
      <c r="L455" s="67"/>
      <c r="M455" s="85" t="str">
        <f t="shared" si="505"/>
        <v/>
      </c>
      <c r="N455" s="67"/>
      <c r="O455" s="89" t="str">
        <f t="shared" si="506"/>
        <v/>
      </c>
      <c r="P455" s="67"/>
      <c r="Q455" s="93" t="str">
        <f t="shared" si="509"/>
        <v/>
      </c>
      <c r="R455" s="110"/>
      <c r="S455" s="275" t="s">
        <v>13</v>
      </c>
      <c r="T455" s="264"/>
      <c r="U455" s="213" t="str">
        <f>IF(OR(U452="",B456=""),"",U452/B456)</f>
        <v/>
      </c>
      <c r="V455" s="99"/>
      <c r="W455" s="145"/>
      <c r="X455" s="145"/>
      <c r="Y455" s="152" t="s">
        <v>57</v>
      </c>
      <c r="Z455" s="111">
        <v>0.22</v>
      </c>
      <c r="AA455" s="112">
        <f t="shared" si="508"/>
        <v>0.26506024096385539</v>
      </c>
      <c r="AB455" s="112">
        <f>AA455/$AB$31</f>
        <v>0.30136986301369861</v>
      </c>
      <c r="AC455" s="112">
        <f>AB455/$AC$31</f>
        <v>0.34920634920634919</v>
      </c>
      <c r="AD455" s="112">
        <f>AC455/$AD$31</f>
        <v>0.41509433962264147</v>
      </c>
      <c r="AE455" s="117">
        <f>AD455/$AE$31</f>
        <v>0.61111111111111105</v>
      </c>
    </row>
    <row r="456" spans="1:31" ht="17.25" thickBot="1" x14ac:dyDescent="0.35">
      <c r="A456" s="141" t="s">
        <v>20</v>
      </c>
      <c r="B456" s="119" t="str">
        <f>IF(B449="","",SUM(B449:B455))</f>
        <v/>
      </c>
      <c r="C456" s="216" t="str">
        <f>IF(C449="","",SUMIF(B449:B455,"&lt;&gt;"&amp;"",C449:C455))</f>
        <v/>
      </c>
      <c r="D456" s="208"/>
      <c r="E456" s="79" t="str">
        <f>IFERROR(SUM(B449:B455)/SUMIF(B449:B455,"&lt;&gt;"&amp;"",C449:C455),"")</f>
        <v/>
      </c>
      <c r="F456" s="80" t="str">
        <f>IF(OR(C456="",B456=""),"",B456-C456)</f>
        <v/>
      </c>
      <c r="G456" s="82" t="str">
        <f>IF(G449="","",SUM(G449:G455))</f>
        <v/>
      </c>
      <c r="H456" s="79" t="str">
        <f>IFERROR(SUM(B449:B455)/SUMIF(B449:B455,"&lt;&gt;"&amp;"",G449:G455),"")</f>
        <v/>
      </c>
      <c r="I456" s="82" t="str">
        <f>IF(OR(G456="",B456=""),"",B456-G456)</f>
        <v/>
      </c>
      <c r="J456" s="120" t="str">
        <f>IF(J449="","",SUM(J449:J455))</f>
        <v/>
      </c>
      <c r="K456" s="82" t="str">
        <f t="shared" si="502"/>
        <v/>
      </c>
      <c r="L456" s="120" t="str">
        <f>IF(L449="","",SUM(L449:L455))</f>
        <v/>
      </c>
      <c r="M456" s="86" t="str">
        <f t="shared" si="505"/>
        <v/>
      </c>
      <c r="N456" s="120" t="str">
        <f>IF(N449="","",SUM(N449:N455))</f>
        <v/>
      </c>
      <c r="O456" s="90" t="str">
        <f>IF(OR(J456="",N456=""),"",J456/N456)</f>
        <v/>
      </c>
      <c r="P456" s="120" t="str">
        <f>IF(P449="","",SUM(P449:P455))</f>
        <v/>
      </c>
      <c r="Q456" s="211" t="str">
        <f>IF(OR(P456="",J456=""),"",P456/J456)</f>
        <v/>
      </c>
      <c r="R456" s="118"/>
      <c r="S456" s="263" t="s">
        <v>14</v>
      </c>
      <c r="T456" s="264"/>
      <c r="U456" s="69"/>
      <c r="V456" s="99"/>
      <c r="W456" s="145"/>
      <c r="X456" s="145"/>
      <c r="Y456" s="121"/>
      <c r="Z456" s="122">
        <f>SUM(Z449:Z455)</f>
        <v>1</v>
      </c>
      <c r="AA456" s="123">
        <f>SUM(Z450:Z455)</f>
        <v>0.83000000000000007</v>
      </c>
      <c r="AB456" s="123">
        <f>SUM(AA451:AA455)</f>
        <v>0.87951807228915657</v>
      </c>
      <c r="AC456" s="123">
        <f>SUM(AB452:AB455)</f>
        <v>0.86301369863013699</v>
      </c>
      <c r="AD456" s="123">
        <f>SUM(AC453:AC455)</f>
        <v>0.84126984126984128</v>
      </c>
      <c r="AE456" s="124">
        <f>SUM(AD454:AD455)</f>
        <v>0.67924528301886788</v>
      </c>
    </row>
    <row r="457" spans="1:31" ht="48" customHeight="1" thickBot="1" x14ac:dyDescent="0.3">
      <c r="A457" s="130" t="s">
        <v>113</v>
      </c>
      <c r="B457" s="131" t="s">
        <v>0</v>
      </c>
      <c r="C457" s="131" t="s">
        <v>1</v>
      </c>
      <c r="D457" s="133" t="s">
        <v>117</v>
      </c>
      <c r="E457" s="129" t="s">
        <v>62</v>
      </c>
      <c r="F457" s="131" t="s">
        <v>18</v>
      </c>
      <c r="G457" s="132" t="s">
        <v>16</v>
      </c>
      <c r="H457" s="129" t="s">
        <v>2</v>
      </c>
      <c r="I457" s="133" t="s">
        <v>15</v>
      </c>
      <c r="J457" s="134" t="s">
        <v>19</v>
      </c>
      <c r="K457" s="132" t="s">
        <v>3</v>
      </c>
      <c r="L457" s="135" t="s">
        <v>5</v>
      </c>
      <c r="M457" s="134" t="s">
        <v>4</v>
      </c>
      <c r="N457" s="134" t="s">
        <v>6</v>
      </c>
      <c r="O457" s="136" t="s">
        <v>7</v>
      </c>
      <c r="P457" s="137" t="s">
        <v>17</v>
      </c>
      <c r="Q457" s="209" t="s">
        <v>8</v>
      </c>
      <c r="R457" s="106"/>
      <c r="S457" s="265" t="s">
        <v>116</v>
      </c>
      <c r="T457" s="266"/>
      <c r="U457" s="215"/>
      <c r="V457" s="99"/>
      <c r="W457" s="145"/>
      <c r="X457" s="145"/>
      <c r="Y457" s="146" t="s">
        <v>58</v>
      </c>
      <c r="Z457" s="147" t="s">
        <v>51</v>
      </c>
      <c r="AA457" s="148" t="s">
        <v>52</v>
      </c>
      <c r="AB457" s="147" t="s">
        <v>53</v>
      </c>
      <c r="AC457" s="148" t="s">
        <v>54</v>
      </c>
      <c r="AD457" s="147" t="s">
        <v>55</v>
      </c>
      <c r="AE457" s="149" t="s">
        <v>56</v>
      </c>
    </row>
    <row r="458" spans="1:31" ht="17.25" thickBot="1" x14ac:dyDescent="0.35">
      <c r="A458" s="138">
        <v>42925</v>
      </c>
      <c r="B458" s="66"/>
      <c r="C458" s="73" t="str">
        <f>IF(U457="","",Z458*U457)</f>
        <v/>
      </c>
      <c r="D458" s="73"/>
      <c r="E458" s="74" t="str">
        <f>IF(OR(B458="",C458=""),"",B458/C458)</f>
        <v/>
      </c>
      <c r="F458" s="73" t="str">
        <f>IF(OR(B458="",C458=""),"",B458-C458)</f>
        <v/>
      </c>
      <c r="G458" s="207"/>
      <c r="H458" s="74" t="str">
        <f t="shared" ref="H458:H464" si="510">IF(OR(B458="",G458=""),"",B458/G458)</f>
        <v/>
      </c>
      <c r="I458" s="73" t="str">
        <f t="shared" ref="I458:I463" si="511">IF(OR(G458="",B458=""),"",B458-G458)</f>
        <v/>
      </c>
      <c r="J458" s="67"/>
      <c r="K458" s="73" t="str">
        <f t="shared" ref="K458:K465" si="512">IF(OR(B458="",J458=""),"",B458/J458)</f>
        <v/>
      </c>
      <c r="L458" s="67"/>
      <c r="M458" s="83" t="str">
        <f>IF(OR(L458="",J458=""),"",L458/J458)</f>
        <v/>
      </c>
      <c r="N458" s="67"/>
      <c r="O458" s="87" t="str">
        <f>IF(OR(J458="",N458=""),"",J458/N458)</f>
        <v/>
      </c>
      <c r="P458" s="67"/>
      <c r="Q458" s="91" t="str">
        <f>IF(OR(P458="",J458=""),"",P458/J458)</f>
        <v/>
      </c>
      <c r="R458" s="110"/>
      <c r="S458" s="279"/>
      <c r="T458" s="279"/>
      <c r="U458" s="280"/>
      <c r="V458" s="99"/>
      <c r="W458" s="145"/>
      <c r="X458" s="145"/>
      <c r="Y458" s="150" t="s">
        <v>51</v>
      </c>
      <c r="Z458" s="107">
        <v>0.17</v>
      </c>
      <c r="AA458" s="108"/>
      <c r="AB458" s="108"/>
      <c r="AC458" s="108"/>
      <c r="AD458" s="108"/>
      <c r="AE458" s="109"/>
    </row>
    <row r="459" spans="1:31" ht="17.25" thickBot="1" x14ac:dyDescent="0.35">
      <c r="A459" s="138">
        <v>42926</v>
      </c>
      <c r="B459" s="66"/>
      <c r="C459" s="73" t="str">
        <f>IF(OR(U457="",B458=""),"",Z459*U457)</f>
        <v/>
      </c>
      <c r="D459" s="73" t="str">
        <f>IF(OR(C459="",B459&lt;&gt;"",B460&lt;&gt;""),"",AA459*(U457-B465))</f>
        <v/>
      </c>
      <c r="E459" s="76" t="str">
        <f t="shared" ref="E459:E463" si="513">IF(OR(B459="",C459=""),"",B459/C459)</f>
        <v/>
      </c>
      <c r="F459" s="75" t="str">
        <f t="shared" ref="F459:F463" si="514">IF(OR(B459="",C459=""),"",B459-C459)</f>
        <v/>
      </c>
      <c r="G459" s="207"/>
      <c r="H459" s="76" t="str">
        <f t="shared" si="510"/>
        <v/>
      </c>
      <c r="I459" s="75" t="str">
        <f t="shared" si="511"/>
        <v/>
      </c>
      <c r="J459" s="67"/>
      <c r="K459" s="75" t="str">
        <f t="shared" si="512"/>
        <v/>
      </c>
      <c r="L459" s="67"/>
      <c r="M459" s="84" t="str">
        <f t="shared" ref="M459:M465" si="515">IF(OR(L459="",J459=""),"",L459/J459)</f>
        <v/>
      </c>
      <c r="N459" s="67"/>
      <c r="O459" s="88" t="str">
        <f t="shared" ref="O459:O464" si="516">IF(OR(J459="",N459=""),"",J459/N459)</f>
        <v/>
      </c>
      <c r="P459" s="67"/>
      <c r="Q459" s="92" t="str">
        <f t="shared" ref="Q459:Q460" si="517">IF(OR(P459="",J459=""),"",P459/J459)</f>
        <v/>
      </c>
      <c r="R459" s="110"/>
      <c r="S459" s="267" t="s">
        <v>9</v>
      </c>
      <c r="T459" s="267"/>
      <c r="U459" s="268"/>
      <c r="V459" s="99"/>
      <c r="W459" s="145"/>
      <c r="X459" s="145"/>
      <c r="Y459" s="150" t="s">
        <v>52</v>
      </c>
      <c r="Z459" s="111">
        <v>0.1</v>
      </c>
      <c r="AA459" s="112">
        <f t="shared" ref="AA459:AA464" si="518">Z459/$AA$31</f>
        <v>0.12048192771084337</v>
      </c>
      <c r="AB459" s="113"/>
      <c r="AC459" s="113"/>
      <c r="AD459" s="113"/>
      <c r="AE459" s="114"/>
    </row>
    <row r="460" spans="1:31" ht="17.25" thickBot="1" x14ac:dyDescent="0.35">
      <c r="A460" s="138">
        <v>42927</v>
      </c>
      <c r="B460" s="66"/>
      <c r="C460" s="73" t="str">
        <f>IF(OR(U457="",B459=""),"",Z460*U457)</f>
        <v/>
      </c>
      <c r="D460" s="73" t="str">
        <f>IF(OR(C460="",B460&lt;&gt;"",B461&lt;&gt;""),"",AB460*(U457-B465))</f>
        <v/>
      </c>
      <c r="E460" s="76" t="str">
        <f t="shared" si="513"/>
        <v/>
      </c>
      <c r="F460" s="75" t="str">
        <f t="shared" si="514"/>
        <v/>
      </c>
      <c r="G460" s="207"/>
      <c r="H460" s="76" t="str">
        <f t="shared" si="510"/>
        <v/>
      </c>
      <c r="I460" s="75" t="str">
        <f t="shared" si="511"/>
        <v/>
      </c>
      <c r="J460" s="67"/>
      <c r="K460" s="75" t="str">
        <f t="shared" si="512"/>
        <v/>
      </c>
      <c r="L460" s="67"/>
      <c r="M460" s="84" t="str">
        <f t="shared" si="515"/>
        <v/>
      </c>
      <c r="N460" s="67"/>
      <c r="O460" s="88" t="str">
        <f t="shared" si="516"/>
        <v/>
      </c>
      <c r="P460" s="67"/>
      <c r="Q460" s="92" t="str">
        <f t="shared" si="517"/>
        <v/>
      </c>
      <c r="R460" s="110"/>
      <c r="S460" s="276" t="s">
        <v>1</v>
      </c>
      <c r="T460" s="272"/>
      <c r="U460" s="68"/>
      <c r="V460" s="99"/>
      <c r="W460" s="145"/>
      <c r="X460" s="145"/>
      <c r="Y460" s="151" t="s">
        <v>53</v>
      </c>
      <c r="Z460" s="111">
        <v>0.1</v>
      </c>
      <c r="AA460" s="112">
        <f t="shared" si="518"/>
        <v>0.12048192771084337</v>
      </c>
      <c r="AB460" s="112">
        <f>AA460/$AB$31</f>
        <v>0.13698630136986303</v>
      </c>
      <c r="AC460" s="113"/>
      <c r="AD460" s="113"/>
      <c r="AE460" s="114"/>
    </row>
    <row r="461" spans="1:31" ht="17.25" thickBot="1" x14ac:dyDescent="0.35">
      <c r="A461" s="139">
        <v>42928</v>
      </c>
      <c r="B461" s="66"/>
      <c r="C461" s="73" t="str">
        <f>IF(OR(U457="",B460=""),"",Z461*U457)</f>
        <v/>
      </c>
      <c r="D461" s="73" t="str">
        <f>IF(OR(C461="",B461&lt;&gt;"",B462&lt;&gt;""),"",AC461*(U457-B465))</f>
        <v/>
      </c>
      <c r="E461" s="76" t="str">
        <f t="shared" si="513"/>
        <v/>
      </c>
      <c r="F461" s="75" t="str">
        <f t="shared" si="514"/>
        <v/>
      </c>
      <c r="G461" s="207"/>
      <c r="H461" s="76" t="str">
        <f t="shared" si="510"/>
        <v/>
      </c>
      <c r="I461" s="75" t="str">
        <f t="shared" si="511"/>
        <v/>
      </c>
      <c r="J461" s="67"/>
      <c r="K461" s="75" t="str">
        <f t="shared" si="512"/>
        <v/>
      </c>
      <c r="L461" s="67"/>
      <c r="M461" s="84" t="str">
        <f t="shared" si="515"/>
        <v/>
      </c>
      <c r="N461" s="67"/>
      <c r="O461" s="88" t="str">
        <f t="shared" si="516"/>
        <v/>
      </c>
      <c r="P461" s="67"/>
      <c r="Q461" s="92" t="str">
        <f>IF(OR(P461="",J461=""),"",P461/J461)</f>
        <v/>
      </c>
      <c r="R461" s="110"/>
      <c r="S461" s="276" t="s">
        <v>10</v>
      </c>
      <c r="T461" s="272"/>
      <c r="U461" s="68"/>
      <c r="V461" s="99"/>
      <c r="W461" s="145"/>
      <c r="X461" s="145"/>
      <c r="Y461" s="152" t="s">
        <v>54</v>
      </c>
      <c r="Z461" s="111">
        <v>0.1</v>
      </c>
      <c r="AA461" s="112">
        <f t="shared" si="518"/>
        <v>0.12048192771084337</v>
      </c>
      <c r="AB461" s="112">
        <f>AA461/$AB$31</f>
        <v>0.13698630136986303</v>
      </c>
      <c r="AC461" s="112">
        <f>AB461/$AC$31</f>
        <v>0.15873015873015875</v>
      </c>
      <c r="AD461" s="113"/>
      <c r="AE461" s="114"/>
    </row>
    <row r="462" spans="1:31" ht="17.25" thickBot="1" x14ac:dyDescent="0.35">
      <c r="A462" s="140">
        <v>42929</v>
      </c>
      <c r="B462" s="66"/>
      <c r="C462" s="73" t="str">
        <f>IF(OR(U457="",B461=""),"",Z462*U457)</f>
        <v/>
      </c>
      <c r="D462" s="73" t="str">
        <f>IF(OR(C462="",B462&lt;&gt;"",B463&lt;&gt;""),"",AD462*(U457-B465))</f>
        <v/>
      </c>
      <c r="E462" s="76" t="str">
        <f t="shared" si="513"/>
        <v/>
      </c>
      <c r="F462" s="75" t="str">
        <f t="shared" si="514"/>
        <v/>
      </c>
      <c r="G462" s="207"/>
      <c r="H462" s="76" t="str">
        <f t="shared" si="510"/>
        <v/>
      </c>
      <c r="I462" s="75" t="str">
        <f t="shared" si="511"/>
        <v/>
      </c>
      <c r="J462" s="67"/>
      <c r="K462" s="75" t="str">
        <f t="shared" si="512"/>
        <v/>
      </c>
      <c r="L462" s="67"/>
      <c r="M462" s="84" t="str">
        <f t="shared" si="515"/>
        <v/>
      </c>
      <c r="N462" s="67"/>
      <c r="O462" s="88" t="str">
        <f t="shared" si="516"/>
        <v/>
      </c>
      <c r="P462" s="67"/>
      <c r="Q462" s="92" t="str">
        <f>IF(OR(P462="",J462=""),"",P462/J462)</f>
        <v/>
      </c>
      <c r="R462" s="110"/>
      <c r="S462" s="277" t="s">
        <v>11</v>
      </c>
      <c r="T462" s="278"/>
      <c r="U462" s="115" t="str">
        <f>IF(OR(U460="",U461=""),"",U461-U460)</f>
        <v/>
      </c>
      <c r="V462" s="99"/>
      <c r="W462" s="145"/>
      <c r="X462" s="145"/>
      <c r="Y462" s="150" t="s">
        <v>55</v>
      </c>
      <c r="Z462" s="111">
        <v>0.17</v>
      </c>
      <c r="AA462" s="112">
        <f t="shared" si="518"/>
        <v>0.20481927710843373</v>
      </c>
      <c r="AB462" s="112">
        <f>AA462/$AB$31</f>
        <v>0.23287671232876714</v>
      </c>
      <c r="AC462" s="112">
        <f>AB462/$AC$31</f>
        <v>0.26984126984126988</v>
      </c>
      <c r="AD462" s="112">
        <f>AC462/$AD$31</f>
        <v>0.32075471698113212</v>
      </c>
      <c r="AE462" s="114"/>
    </row>
    <row r="463" spans="1:31" ht="17.25" thickBot="1" x14ac:dyDescent="0.35">
      <c r="A463" s="140">
        <v>42930</v>
      </c>
      <c r="B463" s="66"/>
      <c r="C463" s="73" t="str">
        <f>IF(OR(U457="",B462=""),"",Z463*U457)</f>
        <v/>
      </c>
      <c r="D463" s="73" t="str">
        <f>IF(OR(C463="",B463&lt;&gt;"",B464&lt;&gt;""),"",AE463*(U457-B465))</f>
        <v/>
      </c>
      <c r="E463" s="76" t="str">
        <f t="shared" si="513"/>
        <v/>
      </c>
      <c r="F463" s="75" t="str">
        <f t="shared" si="514"/>
        <v/>
      </c>
      <c r="G463" s="207"/>
      <c r="H463" s="76" t="str">
        <f t="shared" si="510"/>
        <v/>
      </c>
      <c r="I463" s="75" t="str">
        <f t="shared" si="511"/>
        <v/>
      </c>
      <c r="J463" s="67"/>
      <c r="K463" s="75" t="str">
        <f t="shared" si="512"/>
        <v/>
      </c>
      <c r="L463" s="67"/>
      <c r="M463" s="84" t="str">
        <f t="shared" si="515"/>
        <v/>
      </c>
      <c r="N463" s="67"/>
      <c r="O463" s="88" t="str">
        <f t="shared" si="516"/>
        <v/>
      </c>
      <c r="P463" s="67"/>
      <c r="Q463" s="92" t="str">
        <f t="shared" ref="Q463:Q464" si="519">IF(OR(P463="",J463=""),"",P463/J463)</f>
        <v/>
      </c>
      <c r="R463" s="110"/>
      <c r="S463" s="276" t="s">
        <v>12</v>
      </c>
      <c r="T463" s="272"/>
      <c r="U463" s="116" t="str">
        <f>IF(OR(U460="",U457=""),"",U460/U457)</f>
        <v/>
      </c>
      <c r="V463" s="99"/>
      <c r="W463" s="145"/>
      <c r="X463" s="145"/>
      <c r="Y463" s="151" t="s">
        <v>56</v>
      </c>
      <c r="Z463" s="111">
        <v>0.14000000000000001</v>
      </c>
      <c r="AA463" s="112">
        <f t="shared" si="518"/>
        <v>0.16867469879518071</v>
      </c>
      <c r="AB463" s="112">
        <f>AA463/$AB$31</f>
        <v>0.19178082191780821</v>
      </c>
      <c r="AC463" s="112">
        <f>AB463/$AC$31</f>
        <v>0.22222222222222221</v>
      </c>
      <c r="AD463" s="112">
        <f>AC463/$AD$31</f>
        <v>0.26415094339622641</v>
      </c>
      <c r="AE463" s="117">
        <f>AD463/$AE$31</f>
        <v>0.3888888888888889</v>
      </c>
    </row>
    <row r="464" spans="1:31" ht="17.25" thickBot="1" x14ac:dyDescent="0.35">
      <c r="A464" s="140">
        <v>42931</v>
      </c>
      <c r="B464" s="66"/>
      <c r="C464" s="73" t="str">
        <f>IF(OR(U457="",B463=""),"",Z464*U457)</f>
        <v/>
      </c>
      <c r="D464" s="214" t="str">
        <f>IF(OR(B463="",C464="",B464&lt;&gt;""),"",C464+(C465-B465))</f>
        <v/>
      </c>
      <c r="E464" s="78" t="str">
        <f>IF(OR(B464="",C464=""),"",B464/C464)</f>
        <v/>
      </c>
      <c r="F464" s="77" t="str">
        <f>IF(OR(B464="",C464=""),"",B464-C464)</f>
        <v/>
      </c>
      <c r="G464" s="207"/>
      <c r="H464" s="78" t="str">
        <f t="shared" si="510"/>
        <v/>
      </c>
      <c r="I464" s="77" t="str">
        <f>IF(OR(G464="",B464=""),"",B464-G464)</f>
        <v/>
      </c>
      <c r="J464" s="67"/>
      <c r="K464" s="77" t="str">
        <f t="shared" si="512"/>
        <v/>
      </c>
      <c r="L464" s="67"/>
      <c r="M464" s="85" t="str">
        <f t="shared" si="515"/>
        <v/>
      </c>
      <c r="N464" s="67"/>
      <c r="O464" s="89" t="str">
        <f t="shared" si="516"/>
        <v/>
      </c>
      <c r="P464" s="67"/>
      <c r="Q464" s="93" t="str">
        <f t="shared" si="519"/>
        <v/>
      </c>
      <c r="R464" s="110"/>
      <c r="S464" s="275" t="s">
        <v>13</v>
      </c>
      <c r="T464" s="264"/>
      <c r="U464" s="213" t="str">
        <f>IF(OR(U461="",B465=""),"",U461/B465)</f>
        <v/>
      </c>
      <c r="V464" s="99"/>
      <c r="W464" s="145"/>
      <c r="X464" s="145"/>
      <c r="Y464" s="152" t="s">
        <v>57</v>
      </c>
      <c r="Z464" s="111">
        <v>0.22</v>
      </c>
      <c r="AA464" s="112">
        <f t="shared" si="518"/>
        <v>0.26506024096385539</v>
      </c>
      <c r="AB464" s="112">
        <f>AA464/$AB$31</f>
        <v>0.30136986301369861</v>
      </c>
      <c r="AC464" s="112">
        <f>AB464/$AC$31</f>
        <v>0.34920634920634919</v>
      </c>
      <c r="AD464" s="112">
        <f>AC464/$AD$31</f>
        <v>0.41509433962264147</v>
      </c>
      <c r="AE464" s="117">
        <f>AD464/$AE$31</f>
        <v>0.61111111111111105</v>
      </c>
    </row>
    <row r="465" spans="1:31" ht="17.25" thickBot="1" x14ac:dyDescent="0.35">
      <c r="A465" s="141" t="s">
        <v>20</v>
      </c>
      <c r="B465" s="119" t="str">
        <f>IF(B458="","",SUM(B458:B464))</f>
        <v/>
      </c>
      <c r="C465" s="216" t="str">
        <f>IF(C458="","",SUMIF(B458:B464,"&lt;&gt;"&amp;"",C458:C464))</f>
        <v/>
      </c>
      <c r="D465" s="208"/>
      <c r="E465" s="79" t="str">
        <f>IFERROR(SUM(B458:B464)/SUMIF(B458:B464,"&lt;&gt;"&amp;"",C458:C464),"")</f>
        <v/>
      </c>
      <c r="F465" s="80" t="str">
        <f>IF(OR(C465="",B465=""),"",B465-C465)</f>
        <v/>
      </c>
      <c r="G465" s="82" t="str">
        <f>IF(G458="","",SUM(G458:G464))</f>
        <v/>
      </c>
      <c r="H465" s="79" t="str">
        <f>IFERROR(SUM(B458:B464)/SUMIF(B458:B464,"&lt;&gt;"&amp;"",G458:G464),"")</f>
        <v/>
      </c>
      <c r="I465" s="82" t="str">
        <f>IF(OR(G465="",B465=""),"",B465-G465)</f>
        <v/>
      </c>
      <c r="J465" s="120" t="str">
        <f>IF(J458="","",SUM(J458:J464))</f>
        <v/>
      </c>
      <c r="K465" s="82" t="str">
        <f t="shared" si="512"/>
        <v/>
      </c>
      <c r="L465" s="120" t="str">
        <f>IF(L458="","",SUM(L458:L464))</f>
        <v/>
      </c>
      <c r="M465" s="86" t="str">
        <f t="shared" si="515"/>
        <v/>
      </c>
      <c r="N465" s="120" t="str">
        <f>IF(N458="","",SUM(N458:N464))</f>
        <v/>
      </c>
      <c r="O465" s="90" t="str">
        <f>IF(OR(J465="",N465=""),"",J465/N465)</f>
        <v/>
      </c>
      <c r="P465" s="120" t="str">
        <f>IF(P458="","",SUM(P458:P464))</f>
        <v/>
      </c>
      <c r="Q465" s="211" t="str">
        <f>IF(OR(P465="",J465=""),"",P465/J465)</f>
        <v/>
      </c>
      <c r="R465" s="118"/>
      <c r="S465" s="271" t="s">
        <v>14</v>
      </c>
      <c r="T465" s="272"/>
      <c r="U465" s="69"/>
      <c r="V465" s="99"/>
      <c r="W465" s="145"/>
      <c r="X465" s="145"/>
      <c r="Y465" s="121"/>
      <c r="Z465" s="122">
        <f>SUM(Z458:Z464)</f>
        <v>1</v>
      </c>
      <c r="AA465" s="123">
        <f>SUM(Z459:Z464)</f>
        <v>0.83000000000000007</v>
      </c>
      <c r="AB465" s="123">
        <f>SUM(AA460:AA464)</f>
        <v>0.87951807228915657</v>
      </c>
      <c r="AC465" s="123">
        <f>SUM(AB461:AB464)</f>
        <v>0.86301369863013699</v>
      </c>
      <c r="AD465" s="123">
        <f>SUM(AC462:AC464)</f>
        <v>0.84126984126984128</v>
      </c>
      <c r="AE465" s="124">
        <f>SUM(AD463:AD464)</f>
        <v>0.67924528301886788</v>
      </c>
    </row>
    <row r="466" spans="1:31" ht="48" customHeight="1" thickBot="1" x14ac:dyDescent="0.3">
      <c r="A466" s="130" t="s">
        <v>114</v>
      </c>
      <c r="B466" s="131" t="s">
        <v>0</v>
      </c>
      <c r="C466" s="131" t="s">
        <v>1</v>
      </c>
      <c r="D466" s="133" t="s">
        <v>117</v>
      </c>
      <c r="E466" s="129" t="s">
        <v>62</v>
      </c>
      <c r="F466" s="131" t="s">
        <v>18</v>
      </c>
      <c r="G466" s="132" t="s">
        <v>16</v>
      </c>
      <c r="H466" s="129" t="s">
        <v>2</v>
      </c>
      <c r="I466" s="133" t="s">
        <v>15</v>
      </c>
      <c r="J466" s="134" t="s">
        <v>19</v>
      </c>
      <c r="K466" s="132" t="s">
        <v>3</v>
      </c>
      <c r="L466" s="135" t="s">
        <v>5</v>
      </c>
      <c r="M466" s="134" t="s">
        <v>4</v>
      </c>
      <c r="N466" s="134" t="s">
        <v>6</v>
      </c>
      <c r="O466" s="136" t="s">
        <v>7</v>
      </c>
      <c r="P466" s="137" t="s">
        <v>17</v>
      </c>
      <c r="Q466" s="209" t="s">
        <v>8</v>
      </c>
      <c r="R466" s="106"/>
      <c r="S466" s="273" t="s">
        <v>116</v>
      </c>
      <c r="T466" s="274"/>
      <c r="U466" s="215"/>
      <c r="V466" s="99"/>
      <c r="W466" s="145"/>
      <c r="X466" s="145"/>
      <c r="Y466" s="146" t="s">
        <v>58</v>
      </c>
      <c r="Z466" s="147" t="s">
        <v>51</v>
      </c>
      <c r="AA466" s="148" t="s">
        <v>52</v>
      </c>
      <c r="AB466" s="147" t="s">
        <v>53</v>
      </c>
      <c r="AC466" s="148" t="s">
        <v>54</v>
      </c>
      <c r="AD466" s="147" t="s">
        <v>55</v>
      </c>
      <c r="AE466" s="149" t="s">
        <v>56</v>
      </c>
    </row>
    <row r="467" spans="1:31" ht="17.25" thickBot="1" x14ac:dyDescent="0.35">
      <c r="A467" s="138">
        <v>42932</v>
      </c>
      <c r="B467" s="66"/>
      <c r="C467" s="73" t="str">
        <f>IF(U466="","",Z467*U466)</f>
        <v/>
      </c>
      <c r="D467" s="73"/>
      <c r="E467" s="74" t="str">
        <f>IF(OR(B467="",C467=""),"",B467/C467)</f>
        <v/>
      </c>
      <c r="F467" s="73" t="str">
        <f>IF(OR(B467="",C467=""),"",B467-C467)</f>
        <v/>
      </c>
      <c r="G467" s="207"/>
      <c r="H467" s="74" t="str">
        <f t="shared" ref="H467:H473" si="520">IF(OR(B467="",G467=""),"",B467/G467)</f>
        <v/>
      </c>
      <c r="I467" s="73" t="str">
        <f t="shared" ref="I467:I472" si="521">IF(OR(G467="",B467=""),"",B467-G467)</f>
        <v/>
      </c>
      <c r="J467" s="67"/>
      <c r="K467" s="73" t="str">
        <f t="shared" ref="K467:K474" si="522">IF(OR(B467="",J467=""),"",B467/J467)</f>
        <v/>
      </c>
      <c r="L467" s="67"/>
      <c r="M467" s="83" t="str">
        <f>IF(OR(L467="",J467=""),"",L467/J467)</f>
        <v/>
      </c>
      <c r="N467" s="67"/>
      <c r="O467" s="87" t="str">
        <f>IF(OR(J467="",N467=""),"",J467/N467)</f>
        <v/>
      </c>
      <c r="P467" s="67"/>
      <c r="Q467" s="91" t="str">
        <f>IF(OR(P467="",J467=""),"",P467/J467)</f>
        <v/>
      </c>
      <c r="R467" s="110"/>
      <c r="S467" s="279"/>
      <c r="T467" s="279"/>
      <c r="U467" s="280"/>
      <c r="V467" s="99"/>
      <c r="W467" s="145"/>
      <c r="X467" s="145"/>
      <c r="Y467" s="150" t="s">
        <v>51</v>
      </c>
      <c r="Z467" s="107">
        <v>0.17</v>
      </c>
      <c r="AA467" s="108"/>
      <c r="AB467" s="108"/>
      <c r="AC467" s="108"/>
      <c r="AD467" s="108"/>
      <c r="AE467" s="109"/>
    </row>
    <row r="468" spans="1:31" ht="17.25" thickBot="1" x14ac:dyDescent="0.35">
      <c r="A468" s="138">
        <v>42933</v>
      </c>
      <c r="B468" s="66"/>
      <c r="C468" s="73" t="str">
        <f>IF(OR(U466="",B467=""),"",Z468*U466)</f>
        <v/>
      </c>
      <c r="D468" s="73" t="str">
        <f>IF(OR(C468="",B468&lt;&gt;"",B469&lt;&gt;""),"",AA468*(U466-B474))</f>
        <v/>
      </c>
      <c r="E468" s="76" t="str">
        <f t="shared" ref="E468:E472" si="523">IF(OR(B468="",C468=""),"",B468/C468)</f>
        <v/>
      </c>
      <c r="F468" s="75" t="str">
        <f t="shared" ref="F468:F472" si="524">IF(OR(B468="",C468=""),"",B468-C468)</f>
        <v/>
      </c>
      <c r="G468" s="207"/>
      <c r="H468" s="76" t="str">
        <f t="shared" si="520"/>
        <v/>
      </c>
      <c r="I468" s="75" t="str">
        <f t="shared" si="521"/>
        <v/>
      </c>
      <c r="J468" s="67"/>
      <c r="K468" s="75" t="str">
        <f t="shared" si="522"/>
        <v/>
      </c>
      <c r="L468" s="67"/>
      <c r="M468" s="84" t="str">
        <f t="shared" ref="M468:M474" si="525">IF(OR(L468="",J468=""),"",L468/J468)</f>
        <v/>
      </c>
      <c r="N468" s="67"/>
      <c r="O468" s="88" t="str">
        <f t="shared" ref="O468:O473" si="526">IF(OR(J468="",N468=""),"",J468/N468)</f>
        <v/>
      </c>
      <c r="P468" s="67"/>
      <c r="Q468" s="92" t="str">
        <f t="shared" ref="Q468:Q469" si="527">IF(OR(P468="",J468=""),"",P468/J468)</f>
        <v/>
      </c>
      <c r="R468" s="110"/>
      <c r="S468" s="267" t="s">
        <v>9</v>
      </c>
      <c r="T468" s="267"/>
      <c r="U468" s="268"/>
      <c r="V468" s="99"/>
      <c r="W468" s="145"/>
      <c r="X468" s="145"/>
      <c r="Y468" s="150" t="s">
        <v>52</v>
      </c>
      <c r="Z468" s="111">
        <v>0.1</v>
      </c>
      <c r="AA468" s="112">
        <f t="shared" ref="AA468:AA473" si="528">Z468/$AA$31</f>
        <v>0.12048192771084337</v>
      </c>
      <c r="AB468" s="113"/>
      <c r="AC468" s="113"/>
      <c r="AD468" s="113"/>
      <c r="AE468" s="114"/>
    </row>
    <row r="469" spans="1:31" ht="17.25" thickBot="1" x14ac:dyDescent="0.35">
      <c r="A469" s="138">
        <v>42934</v>
      </c>
      <c r="B469" s="66"/>
      <c r="C469" s="73" t="str">
        <f>IF(OR(U466="",B468=""),"",Z469*U466)</f>
        <v/>
      </c>
      <c r="D469" s="73" t="str">
        <f>IF(OR(C469="",B469&lt;&gt;"",B470&lt;&gt;""),"",AB469*(U466-B474))</f>
        <v/>
      </c>
      <c r="E469" s="76" t="str">
        <f t="shared" si="523"/>
        <v/>
      </c>
      <c r="F469" s="75" t="str">
        <f t="shared" si="524"/>
        <v/>
      </c>
      <c r="G469" s="207"/>
      <c r="H469" s="76" t="str">
        <f t="shared" si="520"/>
        <v/>
      </c>
      <c r="I469" s="75" t="str">
        <f t="shared" si="521"/>
        <v/>
      </c>
      <c r="J469" s="67"/>
      <c r="K469" s="75" t="str">
        <f t="shared" si="522"/>
        <v/>
      </c>
      <c r="L469" s="67"/>
      <c r="M469" s="84" t="str">
        <f t="shared" si="525"/>
        <v/>
      </c>
      <c r="N469" s="67"/>
      <c r="O469" s="88" t="str">
        <f t="shared" si="526"/>
        <v/>
      </c>
      <c r="P469" s="67"/>
      <c r="Q469" s="92" t="str">
        <f t="shared" si="527"/>
        <v/>
      </c>
      <c r="R469" s="110"/>
      <c r="S469" s="276" t="s">
        <v>1</v>
      </c>
      <c r="T469" s="272"/>
      <c r="U469" s="68"/>
      <c r="V469" s="99"/>
      <c r="W469" s="145"/>
      <c r="X469" s="145"/>
      <c r="Y469" s="151" t="s">
        <v>53</v>
      </c>
      <c r="Z469" s="111">
        <v>0.1</v>
      </c>
      <c r="AA469" s="112">
        <f t="shared" si="528"/>
        <v>0.12048192771084337</v>
      </c>
      <c r="AB469" s="112">
        <f>AA469/$AB$31</f>
        <v>0.13698630136986303</v>
      </c>
      <c r="AC469" s="113"/>
      <c r="AD469" s="113"/>
      <c r="AE469" s="114"/>
    </row>
    <row r="470" spans="1:31" ht="17.25" thickBot="1" x14ac:dyDescent="0.35">
      <c r="A470" s="139">
        <v>42935</v>
      </c>
      <c r="B470" s="66"/>
      <c r="C470" s="73" t="str">
        <f>IF(OR(U466="",B469=""),"",Z470*U466)</f>
        <v/>
      </c>
      <c r="D470" s="73" t="str">
        <f>IF(OR(C470="",B470&lt;&gt;"",B471&lt;&gt;""),"",AC470*(U466-B474))</f>
        <v/>
      </c>
      <c r="E470" s="76" t="str">
        <f t="shared" si="523"/>
        <v/>
      </c>
      <c r="F470" s="75" t="str">
        <f t="shared" si="524"/>
        <v/>
      </c>
      <c r="G470" s="207"/>
      <c r="H470" s="76" t="str">
        <f t="shared" si="520"/>
        <v/>
      </c>
      <c r="I470" s="75" t="str">
        <f t="shared" si="521"/>
        <v/>
      </c>
      <c r="J470" s="67"/>
      <c r="K470" s="75" t="str">
        <f t="shared" si="522"/>
        <v/>
      </c>
      <c r="L470" s="67"/>
      <c r="M470" s="84" t="str">
        <f t="shared" si="525"/>
        <v/>
      </c>
      <c r="N470" s="67"/>
      <c r="O470" s="88" t="str">
        <f t="shared" si="526"/>
        <v/>
      </c>
      <c r="P470" s="67"/>
      <c r="Q470" s="92" t="str">
        <f>IF(OR(P470="",J470=""),"",P470/J470)</f>
        <v/>
      </c>
      <c r="R470" s="110"/>
      <c r="S470" s="276" t="s">
        <v>10</v>
      </c>
      <c r="T470" s="272"/>
      <c r="U470" s="68"/>
      <c r="V470" s="99"/>
      <c r="W470" s="145"/>
      <c r="X470" s="145"/>
      <c r="Y470" s="152" t="s">
        <v>54</v>
      </c>
      <c r="Z470" s="111">
        <v>0.1</v>
      </c>
      <c r="AA470" s="112">
        <f t="shared" si="528"/>
        <v>0.12048192771084337</v>
      </c>
      <c r="AB470" s="112">
        <f>AA470/$AB$31</f>
        <v>0.13698630136986303</v>
      </c>
      <c r="AC470" s="112">
        <f>AB470/$AC$31</f>
        <v>0.15873015873015875</v>
      </c>
      <c r="AD470" s="113"/>
      <c r="AE470" s="114"/>
    </row>
    <row r="471" spans="1:31" ht="17.25" thickBot="1" x14ac:dyDescent="0.35">
      <c r="A471" s="140">
        <v>42936</v>
      </c>
      <c r="B471" s="66"/>
      <c r="C471" s="73" t="str">
        <f>IF(OR(U466="",B470=""),"",Z471*U466)</f>
        <v/>
      </c>
      <c r="D471" s="73" t="str">
        <f>IF(OR(C471="",B471&lt;&gt;"",B472&lt;&gt;""),"",AD471*(U466-B474))</f>
        <v/>
      </c>
      <c r="E471" s="76" t="str">
        <f t="shared" si="523"/>
        <v/>
      </c>
      <c r="F471" s="75" t="str">
        <f t="shared" si="524"/>
        <v/>
      </c>
      <c r="G471" s="207"/>
      <c r="H471" s="76" t="str">
        <f t="shared" si="520"/>
        <v/>
      </c>
      <c r="I471" s="75" t="str">
        <f t="shared" si="521"/>
        <v/>
      </c>
      <c r="J471" s="67"/>
      <c r="K471" s="75" t="str">
        <f t="shared" si="522"/>
        <v/>
      </c>
      <c r="L471" s="67"/>
      <c r="M471" s="84" t="str">
        <f t="shared" si="525"/>
        <v/>
      </c>
      <c r="N471" s="67"/>
      <c r="O471" s="88" t="str">
        <f t="shared" si="526"/>
        <v/>
      </c>
      <c r="P471" s="67"/>
      <c r="Q471" s="92" t="str">
        <f>IF(OR(P471="",J471=""),"",P471/J471)</f>
        <v/>
      </c>
      <c r="R471" s="110"/>
      <c r="S471" s="277" t="s">
        <v>11</v>
      </c>
      <c r="T471" s="278"/>
      <c r="U471" s="115" t="str">
        <f>IF(OR(U469="",U470=""),"",U470-U469)</f>
        <v/>
      </c>
      <c r="V471" s="99"/>
      <c r="W471" s="145"/>
      <c r="X471" s="145"/>
      <c r="Y471" s="150" t="s">
        <v>55</v>
      </c>
      <c r="Z471" s="111">
        <v>0.17</v>
      </c>
      <c r="AA471" s="112">
        <f t="shared" si="528"/>
        <v>0.20481927710843373</v>
      </c>
      <c r="AB471" s="112">
        <f>AA471/$AB$31</f>
        <v>0.23287671232876714</v>
      </c>
      <c r="AC471" s="112">
        <f>AB471/$AC$31</f>
        <v>0.26984126984126988</v>
      </c>
      <c r="AD471" s="112">
        <f>AC471/$AD$31</f>
        <v>0.32075471698113212</v>
      </c>
      <c r="AE471" s="114"/>
    </row>
    <row r="472" spans="1:31" ht="17.25" thickBot="1" x14ac:dyDescent="0.35">
      <c r="A472" s="140">
        <v>42937</v>
      </c>
      <c r="B472" s="66"/>
      <c r="C472" s="73" t="str">
        <f>IF(OR(U466="",B471=""),"",Z472*U466)</f>
        <v/>
      </c>
      <c r="D472" s="73" t="str">
        <f>IF(OR(C472="",B472&lt;&gt;"",B473&lt;&gt;""),"",AE472*(U466-B474))</f>
        <v/>
      </c>
      <c r="E472" s="76" t="str">
        <f t="shared" si="523"/>
        <v/>
      </c>
      <c r="F472" s="75" t="str">
        <f t="shared" si="524"/>
        <v/>
      </c>
      <c r="G472" s="207"/>
      <c r="H472" s="76" t="str">
        <f t="shared" si="520"/>
        <v/>
      </c>
      <c r="I472" s="75" t="str">
        <f t="shared" si="521"/>
        <v/>
      </c>
      <c r="J472" s="67"/>
      <c r="K472" s="75" t="str">
        <f t="shared" si="522"/>
        <v/>
      </c>
      <c r="L472" s="67"/>
      <c r="M472" s="84" t="str">
        <f t="shared" si="525"/>
        <v/>
      </c>
      <c r="N472" s="67"/>
      <c r="O472" s="88" t="str">
        <f t="shared" si="526"/>
        <v/>
      </c>
      <c r="P472" s="67"/>
      <c r="Q472" s="92" t="str">
        <f t="shared" ref="Q472:Q473" si="529">IF(OR(P472="",J472=""),"",P472/J472)</f>
        <v/>
      </c>
      <c r="R472" s="110"/>
      <c r="S472" s="276" t="s">
        <v>12</v>
      </c>
      <c r="T472" s="272"/>
      <c r="U472" s="116" t="str">
        <f>IF(OR(U469="",U466=""),"",U469/U466)</f>
        <v/>
      </c>
      <c r="V472" s="99"/>
      <c r="W472" s="145"/>
      <c r="X472" s="145"/>
      <c r="Y472" s="151" t="s">
        <v>56</v>
      </c>
      <c r="Z472" s="111">
        <v>0.14000000000000001</v>
      </c>
      <c r="AA472" s="112">
        <f t="shared" si="528"/>
        <v>0.16867469879518071</v>
      </c>
      <c r="AB472" s="112">
        <f>AA472/$AB$31</f>
        <v>0.19178082191780821</v>
      </c>
      <c r="AC472" s="112">
        <f>AB472/$AC$31</f>
        <v>0.22222222222222221</v>
      </c>
      <c r="AD472" s="112">
        <f>AC472/$AD$31</f>
        <v>0.26415094339622641</v>
      </c>
      <c r="AE472" s="117">
        <f>AD472/$AE$31</f>
        <v>0.3888888888888889</v>
      </c>
    </row>
    <row r="473" spans="1:31" ht="17.25" thickBot="1" x14ac:dyDescent="0.35">
      <c r="A473" s="140">
        <v>42938</v>
      </c>
      <c r="B473" s="66"/>
      <c r="C473" s="73" t="str">
        <f>IF(OR(U466="",B472=""),"",Z473*U466)</f>
        <v/>
      </c>
      <c r="D473" s="214" t="str">
        <f>IF(OR(B472="",C473="",B473&lt;&gt;""),"",C473+(C474-B474))</f>
        <v/>
      </c>
      <c r="E473" s="78" t="str">
        <f>IF(OR(B473="",C473=""),"",B473/C473)</f>
        <v/>
      </c>
      <c r="F473" s="77" t="str">
        <f>IF(OR(B473="",C473=""),"",B473-C473)</f>
        <v/>
      </c>
      <c r="G473" s="207"/>
      <c r="H473" s="78" t="str">
        <f t="shared" si="520"/>
        <v/>
      </c>
      <c r="I473" s="77" t="str">
        <f>IF(OR(G473="",B473=""),"",B473-G473)</f>
        <v/>
      </c>
      <c r="J473" s="67"/>
      <c r="K473" s="77" t="str">
        <f t="shared" si="522"/>
        <v/>
      </c>
      <c r="L473" s="67"/>
      <c r="M473" s="85" t="str">
        <f t="shared" si="525"/>
        <v/>
      </c>
      <c r="N473" s="67"/>
      <c r="O473" s="89" t="str">
        <f t="shared" si="526"/>
        <v/>
      </c>
      <c r="P473" s="67"/>
      <c r="Q473" s="93" t="str">
        <f t="shared" si="529"/>
        <v/>
      </c>
      <c r="R473" s="110"/>
      <c r="S473" s="275" t="s">
        <v>13</v>
      </c>
      <c r="T473" s="264"/>
      <c r="U473" s="213" t="str">
        <f>IF(OR(U470="",B474=""),"",U470/B474)</f>
        <v/>
      </c>
      <c r="V473" s="99"/>
      <c r="W473" s="145"/>
      <c r="X473" s="145"/>
      <c r="Y473" s="152" t="s">
        <v>57</v>
      </c>
      <c r="Z473" s="111">
        <v>0.22</v>
      </c>
      <c r="AA473" s="112">
        <f t="shared" si="528"/>
        <v>0.26506024096385539</v>
      </c>
      <c r="AB473" s="112">
        <f>AA473/$AB$31</f>
        <v>0.30136986301369861</v>
      </c>
      <c r="AC473" s="112">
        <f>AB473/$AC$31</f>
        <v>0.34920634920634919</v>
      </c>
      <c r="AD473" s="112">
        <f>AC473/$AD$31</f>
        <v>0.41509433962264147</v>
      </c>
      <c r="AE473" s="117">
        <f>AD473/$AE$31</f>
        <v>0.61111111111111105</v>
      </c>
    </row>
    <row r="474" spans="1:31" ht="17.25" thickBot="1" x14ac:dyDescent="0.35">
      <c r="A474" s="141" t="s">
        <v>20</v>
      </c>
      <c r="B474" s="119" t="str">
        <f>IF(B467="","",SUM(B467:B473))</f>
        <v/>
      </c>
      <c r="C474" s="216" t="str">
        <f>IF(C467="","",SUMIF(B467:B473,"&lt;&gt;"&amp;"",C467:C473))</f>
        <v/>
      </c>
      <c r="D474" s="208"/>
      <c r="E474" s="79" t="str">
        <f>IFERROR(SUM(B467:B473)/SUMIF(B467:B473,"&lt;&gt;"&amp;"",C467:C473),"")</f>
        <v/>
      </c>
      <c r="F474" s="80" t="str">
        <f>IF(OR(C474="",B474=""),"",B474-C474)</f>
        <v/>
      </c>
      <c r="G474" s="82" t="str">
        <f>IF(G467="","",SUM(G467:G473))</f>
        <v/>
      </c>
      <c r="H474" s="79" t="str">
        <f>IFERROR(SUM(B467:B473)/SUMIF(B467:B473,"&lt;&gt;"&amp;"",G467:G473),"")</f>
        <v/>
      </c>
      <c r="I474" s="82" t="str">
        <f>IF(OR(G474="",B474=""),"",B474-G474)</f>
        <v/>
      </c>
      <c r="J474" s="120" t="str">
        <f>IF(J467="","",SUM(J467:J473))</f>
        <v/>
      </c>
      <c r="K474" s="82" t="str">
        <f t="shared" si="522"/>
        <v/>
      </c>
      <c r="L474" s="120" t="str">
        <f>IF(L467="","",SUM(L467:L473))</f>
        <v/>
      </c>
      <c r="M474" s="86" t="str">
        <f t="shared" si="525"/>
        <v/>
      </c>
      <c r="N474" s="120" t="str">
        <f>IF(N467="","",SUM(N467:N473))</f>
        <v/>
      </c>
      <c r="O474" s="90" t="str">
        <f>IF(OR(J474="",N474=""),"",J474/N474)</f>
        <v/>
      </c>
      <c r="P474" s="120" t="str">
        <f>IF(P467="","",SUM(P467:P473))</f>
        <v/>
      </c>
      <c r="Q474" s="211" t="str">
        <f>IF(OR(P474="",J474=""),"",P474/J474)</f>
        <v/>
      </c>
      <c r="R474" s="118"/>
      <c r="S474" s="271" t="s">
        <v>14</v>
      </c>
      <c r="T474" s="272"/>
      <c r="U474" s="69"/>
      <c r="V474" s="99"/>
      <c r="W474" s="145"/>
      <c r="X474" s="145"/>
      <c r="Y474" s="121"/>
      <c r="Z474" s="122">
        <f>SUM(Z467:Z473)</f>
        <v>1</v>
      </c>
      <c r="AA474" s="123">
        <f>SUM(Z468:Z473)</f>
        <v>0.83000000000000007</v>
      </c>
      <c r="AB474" s="123">
        <f>SUM(AA469:AA473)</f>
        <v>0.87951807228915657</v>
      </c>
      <c r="AC474" s="123">
        <f>SUM(AB470:AB473)</f>
        <v>0.86301369863013699</v>
      </c>
      <c r="AD474" s="123">
        <f>SUM(AC471:AC473)</f>
        <v>0.84126984126984128</v>
      </c>
      <c r="AE474" s="124">
        <f>SUM(AD472:AD473)</f>
        <v>0.67924528301886788</v>
      </c>
    </row>
    <row r="475" spans="1:31" ht="48" customHeight="1" thickBot="1" x14ac:dyDescent="0.3">
      <c r="A475" s="130" t="s">
        <v>115</v>
      </c>
      <c r="B475" s="131" t="s">
        <v>0</v>
      </c>
      <c r="C475" s="131" t="s">
        <v>1</v>
      </c>
      <c r="D475" s="133" t="s">
        <v>117</v>
      </c>
      <c r="E475" s="129" t="s">
        <v>62</v>
      </c>
      <c r="F475" s="131" t="s">
        <v>18</v>
      </c>
      <c r="G475" s="132" t="s">
        <v>16</v>
      </c>
      <c r="H475" s="129" t="s">
        <v>2</v>
      </c>
      <c r="I475" s="133" t="s">
        <v>15</v>
      </c>
      <c r="J475" s="134" t="s">
        <v>19</v>
      </c>
      <c r="K475" s="132" t="s">
        <v>3</v>
      </c>
      <c r="L475" s="135" t="s">
        <v>5</v>
      </c>
      <c r="M475" s="134" t="s">
        <v>4</v>
      </c>
      <c r="N475" s="134" t="s">
        <v>6</v>
      </c>
      <c r="O475" s="136" t="s">
        <v>7</v>
      </c>
      <c r="P475" s="137" t="s">
        <v>17</v>
      </c>
      <c r="Q475" s="209" t="s">
        <v>8</v>
      </c>
      <c r="R475" s="106"/>
      <c r="S475" s="273" t="s">
        <v>116</v>
      </c>
      <c r="T475" s="274"/>
      <c r="U475" s="215"/>
      <c r="V475" s="99"/>
      <c r="W475" s="145"/>
      <c r="X475" s="145"/>
      <c r="Y475" s="146" t="s">
        <v>58</v>
      </c>
      <c r="Z475" s="147" t="s">
        <v>51</v>
      </c>
      <c r="AA475" s="148" t="s">
        <v>52</v>
      </c>
      <c r="AB475" s="147" t="s">
        <v>53</v>
      </c>
      <c r="AC475" s="148" t="s">
        <v>54</v>
      </c>
      <c r="AD475" s="147" t="s">
        <v>55</v>
      </c>
      <c r="AE475" s="149" t="s">
        <v>56</v>
      </c>
    </row>
    <row r="476" spans="1:31" ht="17.25" thickBot="1" x14ac:dyDescent="0.35">
      <c r="A476" s="138">
        <v>42939</v>
      </c>
      <c r="B476" s="66"/>
      <c r="C476" s="73" t="str">
        <f>IF(U475="","",Z476*U475)</f>
        <v/>
      </c>
      <c r="D476" s="73"/>
      <c r="E476" s="74" t="str">
        <f>IF(OR(B476="",C476=""),"",B476/C476)</f>
        <v/>
      </c>
      <c r="F476" s="73" t="str">
        <f>IF(OR(B476="",C476=""),"",B476-C476)</f>
        <v/>
      </c>
      <c r="G476" s="207"/>
      <c r="H476" s="74" t="str">
        <f t="shared" ref="H476:H482" si="530">IF(OR(B476="",G476=""),"",B476/G476)</f>
        <v/>
      </c>
      <c r="I476" s="73" t="str">
        <f t="shared" ref="I476:I481" si="531">IF(OR(G476="",B476=""),"",B476-G476)</f>
        <v/>
      </c>
      <c r="J476" s="67"/>
      <c r="K476" s="73" t="str">
        <f t="shared" ref="K476:K483" si="532">IF(OR(B476="",J476=""),"",B476/J476)</f>
        <v/>
      </c>
      <c r="L476" s="67"/>
      <c r="M476" s="83" t="str">
        <f>IF(OR(L476="",J476=""),"",L476/J476)</f>
        <v/>
      </c>
      <c r="N476" s="67"/>
      <c r="O476" s="87" t="str">
        <f>IF(OR(J476="",N476=""),"",J476/N476)</f>
        <v/>
      </c>
      <c r="P476" s="67"/>
      <c r="Q476" s="91" t="str">
        <f>IF(OR(P476="",J476=""),"",P476/J476)</f>
        <v/>
      </c>
      <c r="R476" s="110"/>
      <c r="S476" s="279"/>
      <c r="T476" s="279"/>
      <c r="U476" s="280"/>
      <c r="V476" s="99"/>
      <c r="W476" s="145"/>
      <c r="X476" s="145"/>
      <c r="Y476" s="150" t="s">
        <v>51</v>
      </c>
      <c r="Z476" s="107">
        <v>0.17</v>
      </c>
      <c r="AA476" s="108"/>
      <c r="AB476" s="108"/>
      <c r="AC476" s="108"/>
      <c r="AD476" s="108"/>
      <c r="AE476" s="109"/>
    </row>
    <row r="477" spans="1:31" ht="17.25" thickBot="1" x14ac:dyDescent="0.35">
      <c r="A477" s="138">
        <v>42940</v>
      </c>
      <c r="B477" s="66"/>
      <c r="C477" s="73" t="str">
        <f>IF(OR(U475="",B476=""),"",Z477*U475)</f>
        <v/>
      </c>
      <c r="D477" s="73" t="str">
        <f>IF(OR(C477="",B477&lt;&gt;"",B478&lt;&gt;""),"",AA477*(U475-B483))</f>
        <v/>
      </c>
      <c r="E477" s="76" t="str">
        <f t="shared" ref="E477:E481" si="533">IF(OR(B477="",C477=""),"",B477/C477)</f>
        <v/>
      </c>
      <c r="F477" s="75" t="str">
        <f t="shared" ref="F477:F481" si="534">IF(OR(B477="",C477=""),"",B477-C477)</f>
        <v/>
      </c>
      <c r="G477" s="207"/>
      <c r="H477" s="76" t="str">
        <f t="shared" si="530"/>
        <v/>
      </c>
      <c r="I477" s="75" t="str">
        <f t="shared" si="531"/>
        <v/>
      </c>
      <c r="J477" s="67"/>
      <c r="K477" s="75" t="str">
        <f t="shared" si="532"/>
        <v/>
      </c>
      <c r="L477" s="67"/>
      <c r="M477" s="84" t="str">
        <f t="shared" ref="M477:M483" si="535">IF(OR(L477="",J477=""),"",L477/J477)</f>
        <v/>
      </c>
      <c r="N477" s="67"/>
      <c r="O477" s="88" t="str">
        <f t="shared" ref="O477:O482" si="536">IF(OR(J477="",N477=""),"",J477/N477)</f>
        <v/>
      </c>
      <c r="P477" s="67"/>
      <c r="Q477" s="92" t="str">
        <f t="shared" ref="Q477:Q478" si="537">IF(OR(P477="",J477=""),"",P477/J477)</f>
        <v/>
      </c>
      <c r="R477" s="110"/>
      <c r="S477" s="267" t="s">
        <v>9</v>
      </c>
      <c r="T477" s="267"/>
      <c r="U477" s="268"/>
      <c r="V477" s="99"/>
      <c r="W477" s="145"/>
      <c r="X477" s="145"/>
      <c r="Y477" s="150" t="s">
        <v>52</v>
      </c>
      <c r="Z477" s="111">
        <v>0.1</v>
      </c>
      <c r="AA477" s="112">
        <f t="shared" ref="AA477:AA482" si="538">Z477/$AA$31</f>
        <v>0.12048192771084337</v>
      </c>
      <c r="AB477" s="113"/>
      <c r="AC477" s="113"/>
      <c r="AD477" s="113"/>
      <c r="AE477" s="114"/>
    </row>
    <row r="478" spans="1:31" ht="17.25" thickBot="1" x14ac:dyDescent="0.35">
      <c r="A478" s="138">
        <v>42941</v>
      </c>
      <c r="B478" s="66"/>
      <c r="C478" s="73" t="str">
        <f>IF(OR(U475="",B477=""),"",Z478*U475)</f>
        <v/>
      </c>
      <c r="D478" s="73" t="str">
        <f>IF(OR(C478="",B478&lt;&gt;"",B479&lt;&gt;""),"",AB478*(U475-B483))</f>
        <v/>
      </c>
      <c r="E478" s="76" t="str">
        <f t="shared" si="533"/>
        <v/>
      </c>
      <c r="F478" s="75" t="str">
        <f t="shared" si="534"/>
        <v/>
      </c>
      <c r="G478" s="207"/>
      <c r="H478" s="76" t="str">
        <f t="shared" si="530"/>
        <v/>
      </c>
      <c r="I478" s="75" t="str">
        <f t="shared" si="531"/>
        <v/>
      </c>
      <c r="J478" s="67"/>
      <c r="K478" s="75" t="str">
        <f t="shared" si="532"/>
        <v/>
      </c>
      <c r="L478" s="67"/>
      <c r="M478" s="84" t="str">
        <f t="shared" si="535"/>
        <v/>
      </c>
      <c r="N478" s="67"/>
      <c r="O478" s="88" t="str">
        <f t="shared" si="536"/>
        <v/>
      </c>
      <c r="P478" s="67"/>
      <c r="Q478" s="92" t="str">
        <f t="shared" si="537"/>
        <v/>
      </c>
      <c r="R478" s="110"/>
      <c r="S478" s="276" t="s">
        <v>1</v>
      </c>
      <c r="T478" s="272"/>
      <c r="U478" s="68"/>
      <c r="V478" s="99"/>
      <c r="W478" s="145"/>
      <c r="X478" s="145"/>
      <c r="Y478" s="151" t="s">
        <v>53</v>
      </c>
      <c r="Z478" s="111">
        <v>0.1</v>
      </c>
      <c r="AA478" s="112">
        <f t="shared" si="538"/>
        <v>0.12048192771084337</v>
      </c>
      <c r="AB478" s="112">
        <f>AA478/$AB$31</f>
        <v>0.13698630136986303</v>
      </c>
      <c r="AC478" s="113"/>
      <c r="AD478" s="113"/>
      <c r="AE478" s="114"/>
    </row>
    <row r="479" spans="1:31" ht="17.25" thickBot="1" x14ac:dyDescent="0.35">
      <c r="A479" s="139">
        <v>42942</v>
      </c>
      <c r="B479" s="66"/>
      <c r="C479" s="73" t="str">
        <f>IF(OR(U475="",B478=""),"",Z479*U475)</f>
        <v/>
      </c>
      <c r="D479" s="73" t="str">
        <f>IF(OR(C479="",B479&lt;&gt;"",B480&lt;&gt;""),"",AC479*(U475-B483))</f>
        <v/>
      </c>
      <c r="E479" s="76" t="str">
        <f t="shared" si="533"/>
        <v/>
      </c>
      <c r="F479" s="75" t="str">
        <f t="shared" si="534"/>
        <v/>
      </c>
      <c r="G479" s="207"/>
      <c r="H479" s="76" t="str">
        <f t="shared" si="530"/>
        <v/>
      </c>
      <c r="I479" s="75" t="str">
        <f t="shared" si="531"/>
        <v/>
      </c>
      <c r="J479" s="67"/>
      <c r="K479" s="75" t="str">
        <f t="shared" si="532"/>
        <v/>
      </c>
      <c r="L479" s="67"/>
      <c r="M479" s="84" t="str">
        <f t="shared" si="535"/>
        <v/>
      </c>
      <c r="N479" s="67"/>
      <c r="O479" s="88" t="str">
        <f t="shared" si="536"/>
        <v/>
      </c>
      <c r="P479" s="67"/>
      <c r="Q479" s="92" t="str">
        <f>IF(OR(P479="",J479=""),"",P479/J479)</f>
        <v/>
      </c>
      <c r="R479" s="110"/>
      <c r="S479" s="276" t="s">
        <v>10</v>
      </c>
      <c r="T479" s="272"/>
      <c r="U479" s="68"/>
      <c r="V479" s="99"/>
      <c r="W479" s="145"/>
      <c r="X479" s="145"/>
      <c r="Y479" s="152" t="s">
        <v>54</v>
      </c>
      <c r="Z479" s="111">
        <v>0.1</v>
      </c>
      <c r="AA479" s="112">
        <f t="shared" si="538"/>
        <v>0.12048192771084337</v>
      </c>
      <c r="AB479" s="112">
        <f>AA479/$AB$31</f>
        <v>0.13698630136986303</v>
      </c>
      <c r="AC479" s="112">
        <f>AB479/$AC$31</f>
        <v>0.15873015873015875</v>
      </c>
      <c r="AD479" s="113"/>
      <c r="AE479" s="114"/>
    </row>
    <row r="480" spans="1:31" ht="17.25" thickBot="1" x14ac:dyDescent="0.35">
      <c r="A480" s="140">
        <v>42943</v>
      </c>
      <c r="B480" s="66"/>
      <c r="C480" s="73" t="str">
        <f>IF(OR(U475="",B479=""),"",Z480*U475)</f>
        <v/>
      </c>
      <c r="D480" s="73" t="str">
        <f>IF(OR(C480="",B480&lt;&gt;"",B481&lt;&gt;""),"",AD480*(U475-B483))</f>
        <v/>
      </c>
      <c r="E480" s="76" t="str">
        <f t="shared" si="533"/>
        <v/>
      </c>
      <c r="F480" s="75" t="str">
        <f t="shared" si="534"/>
        <v/>
      </c>
      <c r="G480" s="207"/>
      <c r="H480" s="76" t="str">
        <f t="shared" si="530"/>
        <v/>
      </c>
      <c r="I480" s="75" t="str">
        <f t="shared" si="531"/>
        <v/>
      </c>
      <c r="J480" s="67"/>
      <c r="K480" s="75" t="str">
        <f t="shared" si="532"/>
        <v/>
      </c>
      <c r="L480" s="67"/>
      <c r="M480" s="84" t="str">
        <f t="shared" si="535"/>
        <v/>
      </c>
      <c r="N480" s="67"/>
      <c r="O480" s="88" t="str">
        <f t="shared" si="536"/>
        <v/>
      </c>
      <c r="P480" s="67"/>
      <c r="Q480" s="92" t="str">
        <f>IF(OR(P480="",J480=""),"",P480/J480)</f>
        <v/>
      </c>
      <c r="R480" s="110"/>
      <c r="S480" s="277" t="s">
        <v>11</v>
      </c>
      <c r="T480" s="278"/>
      <c r="U480" s="115" t="str">
        <f>IF(OR(U478="",U479=""),"",U479-U478)</f>
        <v/>
      </c>
      <c r="V480" s="99"/>
      <c r="W480" s="145"/>
      <c r="X480" s="145"/>
      <c r="Y480" s="150" t="s">
        <v>55</v>
      </c>
      <c r="Z480" s="111">
        <v>0.17</v>
      </c>
      <c r="AA480" s="112">
        <f t="shared" si="538"/>
        <v>0.20481927710843373</v>
      </c>
      <c r="AB480" s="112">
        <f>AA480/$AB$31</f>
        <v>0.23287671232876714</v>
      </c>
      <c r="AC480" s="112">
        <f>AB480/$AC$31</f>
        <v>0.26984126984126988</v>
      </c>
      <c r="AD480" s="112">
        <f>AC480/$AD$31</f>
        <v>0.32075471698113212</v>
      </c>
      <c r="AE480" s="114"/>
    </row>
    <row r="481" spans="1:31" ht="17.25" thickBot="1" x14ac:dyDescent="0.35">
      <c r="A481" s="140">
        <v>42944</v>
      </c>
      <c r="B481" s="66"/>
      <c r="C481" s="73" t="str">
        <f>IF(OR(U475="",B480=""),"",Z481*U475)</f>
        <v/>
      </c>
      <c r="D481" s="73" t="str">
        <f>IF(OR(C481="",B481&lt;&gt;"",B482&lt;&gt;""),"",AE481*(U475-B483))</f>
        <v/>
      </c>
      <c r="E481" s="76" t="str">
        <f t="shared" si="533"/>
        <v/>
      </c>
      <c r="F481" s="75" t="str">
        <f t="shared" si="534"/>
        <v/>
      </c>
      <c r="G481" s="207"/>
      <c r="H481" s="76" t="str">
        <f t="shared" si="530"/>
        <v/>
      </c>
      <c r="I481" s="75" t="str">
        <f t="shared" si="531"/>
        <v/>
      </c>
      <c r="J481" s="67"/>
      <c r="K481" s="75" t="str">
        <f t="shared" si="532"/>
        <v/>
      </c>
      <c r="L481" s="67"/>
      <c r="M481" s="84" t="str">
        <f t="shared" si="535"/>
        <v/>
      </c>
      <c r="N481" s="67"/>
      <c r="O481" s="88" t="str">
        <f t="shared" si="536"/>
        <v/>
      </c>
      <c r="P481" s="67"/>
      <c r="Q481" s="92" t="str">
        <f t="shared" ref="Q481:Q482" si="539">IF(OR(P481="",J481=""),"",P481/J481)</f>
        <v/>
      </c>
      <c r="R481" s="110"/>
      <c r="S481" s="276" t="s">
        <v>12</v>
      </c>
      <c r="T481" s="272"/>
      <c r="U481" s="116" t="str">
        <f>IF(OR(U478="",U475=""),"",U478/U475)</f>
        <v/>
      </c>
      <c r="V481" s="99"/>
      <c r="W481" s="145"/>
      <c r="X481" s="145"/>
      <c r="Y481" s="151" t="s">
        <v>56</v>
      </c>
      <c r="Z481" s="111">
        <v>0.14000000000000001</v>
      </c>
      <c r="AA481" s="112">
        <f t="shared" si="538"/>
        <v>0.16867469879518071</v>
      </c>
      <c r="AB481" s="112">
        <f>AA481/$AB$31</f>
        <v>0.19178082191780821</v>
      </c>
      <c r="AC481" s="112">
        <f>AB481/$AC$31</f>
        <v>0.22222222222222221</v>
      </c>
      <c r="AD481" s="112">
        <f>AC481/$AD$31</f>
        <v>0.26415094339622641</v>
      </c>
      <c r="AE481" s="117">
        <f>AD481/$AE$31</f>
        <v>0.3888888888888889</v>
      </c>
    </row>
    <row r="482" spans="1:31" ht="17.25" thickBot="1" x14ac:dyDescent="0.35">
      <c r="A482" s="140">
        <v>42945</v>
      </c>
      <c r="B482" s="66"/>
      <c r="C482" s="73" t="str">
        <f>IF(OR(U475="",B481=""),"",Z482*U475)</f>
        <v/>
      </c>
      <c r="D482" s="214" t="str">
        <f>IF(OR(B481="",C482="",B482&lt;&gt;""),"",C482+(C483-B483))</f>
        <v/>
      </c>
      <c r="E482" s="78" t="str">
        <f>IF(OR(B482="",C482=""),"",B482/C482)</f>
        <v/>
      </c>
      <c r="F482" s="77" t="str">
        <f>IF(OR(B482="",C482=""),"",B482-C482)</f>
        <v/>
      </c>
      <c r="G482" s="207"/>
      <c r="H482" s="78" t="str">
        <f t="shared" si="530"/>
        <v/>
      </c>
      <c r="I482" s="77" t="str">
        <f>IF(OR(G482="",B482=""),"",B482-G482)</f>
        <v/>
      </c>
      <c r="J482" s="67"/>
      <c r="K482" s="77" t="str">
        <f t="shared" si="532"/>
        <v/>
      </c>
      <c r="L482" s="67"/>
      <c r="M482" s="85" t="str">
        <f t="shared" si="535"/>
        <v/>
      </c>
      <c r="N482" s="67"/>
      <c r="O482" s="89" t="str">
        <f t="shared" si="536"/>
        <v/>
      </c>
      <c r="P482" s="67"/>
      <c r="Q482" s="93" t="str">
        <f t="shared" si="539"/>
        <v/>
      </c>
      <c r="R482" s="110"/>
      <c r="S482" s="275" t="s">
        <v>13</v>
      </c>
      <c r="T482" s="264"/>
      <c r="U482" s="213" t="str">
        <f>IF(OR(U479="",B483=""),"",U479/B483)</f>
        <v/>
      </c>
      <c r="V482" s="99"/>
      <c r="W482" s="145"/>
      <c r="X482" s="145"/>
      <c r="Y482" s="152" t="s">
        <v>57</v>
      </c>
      <c r="Z482" s="111">
        <v>0.22</v>
      </c>
      <c r="AA482" s="112">
        <f t="shared" si="538"/>
        <v>0.26506024096385539</v>
      </c>
      <c r="AB482" s="112">
        <f>AA482/$AB$31</f>
        <v>0.30136986301369861</v>
      </c>
      <c r="AC482" s="112">
        <f>AB482/$AC$31</f>
        <v>0.34920634920634919</v>
      </c>
      <c r="AD482" s="112">
        <f>AC482/$AD$31</f>
        <v>0.41509433962264147</v>
      </c>
      <c r="AE482" s="117">
        <f>AD482/$AE$31</f>
        <v>0.61111111111111105</v>
      </c>
    </row>
    <row r="483" spans="1:31" ht="17.25" thickBot="1" x14ac:dyDescent="0.35">
      <c r="A483" s="141" t="s">
        <v>20</v>
      </c>
      <c r="B483" s="119" t="str">
        <f>IF(B476="","",SUM(B476:B482))</f>
        <v/>
      </c>
      <c r="C483" s="216" t="str">
        <f>IF(C476="","",SUMIF(B476:B482,"&lt;&gt;"&amp;"",C476:C482))</f>
        <v/>
      </c>
      <c r="D483" s="208"/>
      <c r="E483" s="79" t="str">
        <f>IFERROR(SUM(B476:B482)/SUMIF(B476:B482,"&lt;&gt;"&amp;"",C476:C482),"")</f>
        <v/>
      </c>
      <c r="F483" s="80" t="str">
        <f>IF(OR(C483="",B483=""),"",B483-C483)</f>
        <v/>
      </c>
      <c r="G483" s="82" t="str">
        <f>IF(G476="","",SUM(G476:G482))</f>
        <v/>
      </c>
      <c r="H483" s="79" t="str">
        <f>IFERROR(SUM(B476:B482)/SUMIF(B476:B482,"&lt;&gt;"&amp;"",G476:G482),"")</f>
        <v/>
      </c>
      <c r="I483" s="82" t="str">
        <f>IF(OR(G483="",B483=""),"",B483-G483)</f>
        <v/>
      </c>
      <c r="J483" s="120" t="str">
        <f>IF(J476="","",SUM(J476:J482))</f>
        <v/>
      </c>
      <c r="K483" s="82" t="str">
        <f t="shared" si="532"/>
        <v/>
      </c>
      <c r="L483" s="120" t="str">
        <f>IF(L476="","",SUM(L476:L482))</f>
        <v/>
      </c>
      <c r="M483" s="86" t="str">
        <f t="shared" si="535"/>
        <v/>
      </c>
      <c r="N483" s="120" t="str">
        <f>IF(N476="","",SUM(N476:N482))</f>
        <v/>
      </c>
      <c r="O483" s="90" t="str">
        <f>IF(OR(J483="",N483=""),"",J483/N483)</f>
        <v/>
      </c>
      <c r="P483" s="120" t="str">
        <f>IF(P476="","",SUM(P476:P482))</f>
        <v/>
      </c>
      <c r="Q483" s="211" t="str">
        <f>IF(OR(P483="",J483=""),"",P483/J483)</f>
        <v/>
      </c>
      <c r="R483" s="118"/>
      <c r="S483" s="263" t="s">
        <v>14</v>
      </c>
      <c r="T483" s="264"/>
      <c r="U483" s="69"/>
      <c r="V483" s="99"/>
      <c r="W483" s="145"/>
      <c r="X483" s="145"/>
      <c r="Y483" s="121"/>
      <c r="Z483" s="122">
        <f>SUM(Z476:Z482)</f>
        <v>1</v>
      </c>
      <c r="AA483" s="123">
        <f>SUM(Z477:Z482)</f>
        <v>0.83000000000000007</v>
      </c>
      <c r="AB483" s="123">
        <f>SUM(AA478:AA482)</f>
        <v>0.87951807228915657</v>
      </c>
      <c r="AC483" s="123">
        <f>SUM(AB479:AB482)</f>
        <v>0.86301369863013699</v>
      </c>
      <c r="AD483" s="123">
        <f>SUM(AC480:AC482)</f>
        <v>0.84126984126984128</v>
      </c>
      <c r="AE483" s="124">
        <f>SUM(AD481:AD482)</f>
        <v>0.67924528301886788</v>
      </c>
    </row>
    <row r="484" spans="1:31" ht="17.25" thickBot="1" x14ac:dyDescent="0.35">
      <c r="A484" s="72" t="s">
        <v>39</v>
      </c>
      <c r="B484" s="81" t="str">
        <f>IF(B447="","",SUM(B483,B474,B465,B456,B447))</f>
        <v/>
      </c>
      <c r="C484" s="81" t="str">
        <f>IF(C447="","",SUM(C483,C474,C465,C456,C447))</f>
        <v/>
      </c>
      <c r="D484" s="81"/>
      <c r="E484" s="94" t="str">
        <f>IF(OR(B484="",C484=""),"",B484/C484)</f>
        <v/>
      </c>
      <c r="F484" s="95" t="str">
        <f>IF(OR(B484="",C484=""),"",B484-C484)</f>
        <v/>
      </c>
      <c r="G484" s="95" t="str">
        <f>IF(G447="","",SUM(G483,G474,G465,G456,G447))</f>
        <v/>
      </c>
      <c r="H484" s="94" t="str">
        <f>IF(OR(B484="",G484=""),"",B484/G484)</f>
        <v/>
      </c>
      <c r="I484" s="95" t="str">
        <f>IF(OR(B484="",G484=""),"",B484-G484)</f>
        <v/>
      </c>
      <c r="J484" s="96" t="str">
        <f>IF(J447="","",SUM(J474,J483,J465,J456,J447))</f>
        <v/>
      </c>
      <c r="K484" s="95" t="str">
        <f t="shared" ref="K484" si="540">IF(OR(B484="",J484=""),"",B484/J484)</f>
        <v/>
      </c>
      <c r="L484" s="96" t="str">
        <f>IF(L447="","",SUM(L474,L483,L465,L456,L447))</f>
        <v/>
      </c>
      <c r="M484" s="96" t="str">
        <f>IF(OR(L484="",J484=""),"",L484/J484)</f>
        <v/>
      </c>
      <c r="N484" s="96" t="str">
        <f>IF(N447="","",SUM(N474,N483,N465,N456,N447))</f>
        <v/>
      </c>
      <c r="O484" s="97" t="str">
        <f>IF(OR(J484="",N484=""),"",J484/N484)</f>
        <v/>
      </c>
      <c r="P484" s="96" t="str">
        <f>IF(P447="","",SUM(P474,P483,P465,P456,P447))</f>
        <v/>
      </c>
      <c r="Q484" s="98" t="str">
        <f>IF(OR(P484="",J484=""),"",P484/J484)</f>
        <v/>
      </c>
      <c r="R484" s="99"/>
      <c r="S484" s="126"/>
      <c r="T484" s="125"/>
      <c r="U484" s="126"/>
      <c r="V484" s="127"/>
      <c r="W484" s="104"/>
      <c r="X484" s="104"/>
      <c r="Y484" s="104"/>
      <c r="Z484" s="104"/>
      <c r="AA484" s="104"/>
      <c r="AB484" s="104"/>
      <c r="AC484" s="104"/>
      <c r="AD484" s="104"/>
      <c r="AE484" s="104"/>
    </row>
    <row r="485" spans="1:31" x14ac:dyDescent="0.25">
      <c r="A485" s="70"/>
      <c r="B485" s="64"/>
      <c r="C485" s="64"/>
      <c r="D485" s="64"/>
      <c r="E485" s="63"/>
      <c r="F485" s="64"/>
      <c r="H485" s="63"/>
      <c r="I485" s="64"/>
      <c r="J485" s="65"/>
      <c r="K485" s="64"/>
      <c r="L485" s="65"/>
      <c r="M485" s="65"/>
      <c r="N485" s="65"/>
      <c r="O485" s="71"/>
      <c r="P485" s="65"/>
      <c r="Q485" s="71"/>
      <c r="R485" s="65"/>
      <c r="S485" s="65"/>
      <c r="T485" s="65"/>
      <c r="U485" s="65"/>
      <c r="V485" s="65"/>
      <c r="W485" s="65"/>
      <c r="X485" s="65"/>
      <c r="Y485" s="65"/>
      <c r="Z485" s="65"/>
      <c r="AA485" s="65"/>
      <c r="AB485" s="65"/>
      <c r="AC485" s="65"/>
      <c r="AD485" s="65"/>
      <c r="AE485" s="65"/>
    </row>
    <row r="486" spans="1:31" x14ac:dyDescent="0.25">
      <c r="A486" s="1"/>
    </row>
    <row r="487" spans="1:31" x14ac:dyDescent="0.25">
      <c r="A487" s="1"/>
    </row>
    <row r="488" spans="1:31" x14ac:dyDescent="0.25">
      <c r="A488" s="1"/>
      <c r="C488" s="19"/>
      <c r="D488" s="19"/>
    </row>
    <row r="489" spans="1:31" x14ac:dyDescent="0.25">
      <c r="A489" s="1"/>
      <c r="C489" s="19"/>
      <c r="D489" s="19"/>
    </row>
    <row r="490" spans="1:31" x14ac:dyDescent="0.25">
      <c r="A490" s="1"/>
    </row>
    <row r="491" spans="1:31" x14ac:dyDescent="0.25">
      <c r="A491" s="1"/>
    </row>
    <row r="492" spans="1:31" x14ac:dyDescent="0.25">
      <c r="A492" s="1"/>
    </row>
    <row r="493" spans="1:31" x14ac:dyDescent="0.25">
      <c r="A493" s="1"/>
    </row>
    <row r="494" spans="1:31" x14ac:dyDescent="0.25">
      <c r="A494" s="1"/>
    </row>
    <row r="499" spans="1:1" x14ac:dyDescent="0.25">
      <c r="A499" s="1"/>
    </row>
  </sheetData>
  <mergeCells count="469">
    <mergeCell ref="H2:L2"/>
    <mergeCell ref="S482:T482"/>
    <mergeCell ref="S444:T444"/>
    <mergeCell ref="S445:T445"/>
    <mergeCell ref="S446:T446"/>
    <mergeCell ref="S449:U449"/>
    <mergeCell ref="S451:T451"/>
    <mergeCell ref="S435:T435"/>
    <mergeCell ref="S436:T436"/>
    <mergeCell ref="S440:U440"/>
    <mergeCell ref="S442:T442"/>
    <mergeCell ref="S443:T443"/>
    <mergeCell ref="S430:U430"/>
    <mergeCell ref="S15:U15"/>
    <mergeCell ref="S17:T17"/>
    <mergeCell ref="S18:T18"/>
    <mergeCell ref="S19:T19"/>
    <mergeCell ref="S20:T20"/>
    <mergeCell ref="S432:T432"/>
    <mergeCell ref="S433:T433"/>
    <mergeCell ref="S434:T434"/>
    <mergeCell ref="S421:U421"/>
    <mergeCell ref="S423:T423"/>
    <mergeCell ref="S21:T21"/>
    <mergeCell ref="S424:T424"/>
    <mergeCell ref="S425:T425"/>
    <mergeCell ref="S426:T426"/>
    <mergeCell ref="S427:T427"/>
    <mergeCell ref="S404:U404"/>
    <mergeCell ref="S414:T414"/>
    <mergeCell ref="S415:T415"/>
    <mergeCell ref="S416:T416"/>
    <mergeCell ref="S417:T417"/>
    <mergeCell ref="S418:T418"/>
    <mergeCell ref="S405:T405"/>
    <mergeCell ref="S406:T406"/>
    <mergeCell ref="S407:T407"/>
    <mergeCell ref="S408:T408"/>
    <mergeCell ref="S409:T409"/>
    <mergeCell ref="S412:U412"/>
    <mergeCell ref="S410:T410"/>
    <mergeCell ref="S411:T411"/>
    <mergeCell ref="S413:U413"/>
    <mergeCell ref="S419:T419"/>
    <mergeCell ref="S420:T420"/>
    <mergeCell ref="S422:U422"/>
    <mergeCell ref="S396:T396"/>
    <mergeCell ref="S397:T397"/>
    <mergeCell ref="S398:T398"/>
    <mergeCell ref="S399:T399"/>
    <mergeCell ref="S403:U403"/>
    <mergeCell ref="S388:T388"/>
    <mergeCell ref="S389:T389"/>
    <mergeCell ref="S390:T390"/>
    <mergeCell ref="S393:U393"/>
    <mergeCell ref="S395:T395"/>
    <mergeCell ref="S391:T391"/>
    <mergeCell ref="S392:T392"/>
    <mergeCell ref="S394:U394"/>
    <mergeCell ref="S400:T400"/>
    <mergeCell ref="S402:T402"/>
    <mergeCell ref="S380:T380"/>
    <mergeCell ref="S381:T381"/>
    <mergeCell ref="S384:U384"/>
    <mergeCell ref="S386:T386"/>
    <mergeCell ref="S387:T387"/>
    <mergeCell ref="S372:T372"/>
    <mergeCell ref="S375:U375"/>
    <mergeCell ref="S377:T377"/>
    <mergeCell ref="S378:T378"/>
    <mergeCell ref="S379:T379"/>
    <mergeCell ref="S373:T373"/>
    <mergeCell ref="S374:T374"/>
    <mergeCell ref="S376:U376"/>
    <mergeCell ref="S382:T382"/>
    <mergeCell ref="S383:T383"/>
    <mergeCell ref="S385:U385"/>
    <mergeCell ref="S371:T371"/>
    <mergeCell ref="S358:T358"/>
    <mergeCell ref="S359:T359"/>
    <mergeCell ref="S360:T360"/>
    <mergeCell ref="S361:T361"/>
    <mergeCell ref="S362:T362"/>
    <mergeCell ref="S349:T349"/>
    <mergeCell ref="S350:T350"/>
    <mergeCell ref="S351:T351"/>
    <mergeCell ref="S352:T352"/>
    <mergeCell ref="S353:T353"/>
    <mergeCell ref="S356:U356"/>
    <mergeCell ref="S355:T355"/>
    <mergeCell ref="S357:U357"/>
    <mergeCell ref="S363:T363"/>
    <mergeCell ref="S365:T365"/>
    <mergeCell ref="S367:U367"/>
    <mergeCell ref="S366:U366"/>
    <mergeCell ref="S368:T368"/>
    <mergeCell ref="S369:T369"/>
    <mergeCell ref="S370:T370"/>
    <mergeCell ref="S341:T341"/>
    <mergeCell ref="S342:T342"/>
    <mergeCell ref="S343:T343"/>
    <mergeCell ref="S344:T344"/>
    <mergeCell ref="S347:U347"/>
    <mergeCell ref="S345:T345"/>
    <mergeCell ref="S346:T346"/>
    <mergeCell ref="S348:U348"/>
    <mergeCell ref="S354:T354"/>
    <mergeCell ref="S333:T333"/>
    <mergeCell ref="S334:T334"/>
    <mergeCell ref="S335:T335"/>
    <mergeCell ref="S338:U338"/>
    <mergeCell ref="S340:T340"/>
    <mergeCell ref="S325:T325"/>
    <mergeCell ref="S326:T326"/>
    <mergeCell ref="S329:U329"/>
    <mergeCell ref="S331:T331"/>
    <mergeCell ref="S332:T332"/>
    <mergeCell ref="S336:T336"/>
    <mergeCell ref="S337:T337"/>
    <mergeCell ref="S339:U339"/>
    <mergeCell ref="S316:T316"/>
    <mergeCell ref="S320:U320"/>
    <mergeCell ref="S322:T322"/>
    <mergeCell ref="S323:T323"/>
    <mergeCell ref="S324:T324"/>
    <mergeCell ref="S310:U310"/>
    <mergeCell ref="S312:T312"/>
    <mergeCell ref="S313:T313"/>
    <mergeCell ref="S314:T314"/>
    <mergeCell ref="S315:T315"/>
    <mergeCell ref="S293:U293"/>
    <mergeCell ref="S303:T303"/>
    <mergeCell ref="S304:T304"/>
    <mergeCell ref="S305:T305"/>
    <mergeCell ref="S306:T306"/>
    <mergeCell ref="S307:T307"/>
    <mergeCell ref="S294:T294"/>
    <mergeCell ref="S295:T295"/>
    <mergeCell ref="S296:T296"/>
    <mergeCell ref="S297:T297"/>
    <mergeCell ref="S298:T298"/>
    <mergeCell ref="S301:U301"/>
    <mergeCell ref="S299:T299"/>
    <mergeCell ref="S300:T300"/>
    <mergeCell ref="S302:U302"/>
    <mergeCell ref="S286:T286"/>
    <mergeCell ref="S287:T287"/>
    <mergeCell ref="S288:T288"/>
    <mergeCell ref="S289:T289"/>
    <mergeCell ref="S292:U292"/>
    <mergeCell ref="S277:T277"/>
    <mergeCell ref="S278:T278"/>
    <mergeCell ref="S279:T279"/>
    <mergeCell ref="S283:U283"/>
    <mergeCell ref="S285:T285"/>
    <mergeCell ref="S280:T280"/>
    <mergeCell ref="S282:T282"/>
    <mergeCell ref="S284:U284"/>
    <mergeCell ref="S290:T290"/>
    <mergeCell ref="S291:T291"/>
    <mergeCell ref="S269:T269"/>
    <mergeCell ref="S270:T270"/>
    <mergeCell ref="S273:U273"/>
    <mergeCell ref="S275:T275"/>
    <mergeCell ref="S276:T276"/>
    <mergeCell ref="S261:T261"/>
    <mergeCell ref="S264:U264"/>
    <mergeCell ref="S266:T266"/>
    <mergeCell ref="S267:T267"/>
    <mergeCell ref="S268:T268"/>
    <mergeCell ref="S262:T262"/>
    <mergeCell ref="S263:T263"/>
    <mergeCell ref="S265:U265"/>
    <mergeCell ref="S271:T271"/>
    <mergeCell ref="S272:T272"/>
    <mergeCell ref="S274:U274"/>
    <mergeCell ref="S260:T260"/>
    <mergeCell ref="S248:T248"/>
    <mergeCell ref="S249:T249"/>
    <mergeCell ref="S250:T250"/>
    <mergeCell ref="S251:T251"/>
    <mergeCell ref="S252:T252"/>
    <mergeCell ref="S238:T238"/>
    <mergeCell ref="S239:T239"/>
    <mergeCell ref="S240:T240"/>
    <mergeCell ref="S241:T241"/>
    <mergeCell ref="S242:T242"/>
    <mergeCell ref="S246:U246"/>
    <mergeCell ref="S245:T245"/>
    <mergeCell ref="S247:U247"/>
    <mergeCell ref="S253:T253"/>
    <mergeCell ref="S254:T254"/>
    <mergeCell ref="S256:U256"/>
    <mergeCell ref="S255:U255"/>
    <mergeCell ref="S257:T257"/>
    <mergeCell ref="S258:T258"/>
    <mergeCell ref="S259:T259"/>
    <mergeCell ref="S230:T230"/>
    <mergeCell ref="S231:T231"/>
    <mergeCell ref="S232:T232"/>
    <mergeCell ref="S233:T233"/>
    <mergeCell ref="S236:U236"/>
    <mergeCell ref="S234:T234"/>
    <mergeCell ref="S235:T235"/>
    <mergeCell ref="S237:U237"/>
    <mergeCell ref="S243:T243"/>
    <mergeCell ref="S208:T208"/>
    <mergeCell ref="S210:U210"/>
    <mergeCell ref="S222:T222"/>
    <mergeCell ref="S223:T223"/>
    <mergeCell ref="S224:T224"/>
    <mergeCell ref="S227:U227"/>
    <mergeCell ref="S229:T229"/>
    <mergeCell ref="S211:T211"/>
    <mergeCell ref="S218:U218"/>
    <mergeCell ref="S220:T220"/>
    <mergeCell ref="S221:T221"/>
    <mergeCell ref="S215:T215"/>
    <mergeCell ref="S216:T216"/>
    <mergeCell ref="S217:T217"/>
    <mergeCell ref="S219:U219"/>
    <mergeCell ref="S225:T225"/>
    <mergeCell ref="S226:T226"/>
    <mergeCell ref="S228:U228"/>
    <mergeCell ref="S209:U209"/>
    <mergeCell ref="S212:T212"/>
    <mergeCell ref="S213:T213"/>
    <mergeCell ref="S214:T214"/>
    <mergeCell ref="S136:U136"/>
    <mergeCell ref="S146:T146"/>
    <mergeCell ref="S147:T147"/>
    <mergeCell ref="S148:T148"/>
    <mergeCell ref="S149:T149"/>
    <mergeCell ref="S150:T150"/>
    <mergeCell ref="S137:T137"/>
    <mergeCell ref="S138:T138"/>
    <mergeCell ref="S139:T139"/>
    <mergeCell ref="S140:T140"/>
    <mergeCell ref="S141:T141"/>
    <mergeCell ref="S144:U144"/>
    <mergeCell ref="S142:T142"/>
    <mergeCell ref="S143:T143"/>
    <mergeCell ref="S145:U145"/>
    <mergeCell ref="S129:T129"/>
    <mergeCell ref="S130:T130"/>
    <mergeCell ref="S131:T131"/>
    <mergeCell ref="S132:T132"/>
    <mergeCell ref="S135:U135"/>
    <mergeCell ref="S120:T120"/>
    <mergeCell ref="S121:T121"/>
    <mergeCell ref="S122:T122"/>
    <mergeCell ref="S126:U126"/>
    <mergeCell ref="S128:T128"/>
    <mergeCell ref="S123:T123"/>
    <mergeCell ref="S125:T125"/>
    <mergeCell ref="S127:U127"/>
    <mergeCell ref="S133:T133"/>
    <mergeCell ref="S134:T134"/>
    <mergeCell ref="S112:T112"/>
    <mergeCell ref="S113:T113"/>
    <mergeCell ref="S116:U116"/>
    <mergeCell ref="S118:T118"/>
    <mergeCell ref="S119:T119"/>
    <mergeCell ref="S104:T104"/>
    <mergeCell ref="S107:U107"/>
    <mergeCell ref="S109:T109"/>
    <mergeCell ref="S110:T110"/>
    <mergeCell ref="S111:T111"/>
    <mergeCell ref="S105:T105"/>
    <mergeCell ref="S106:T106"/>
    <mergeCell ref="S108:U108"/>
    <mergeCell ref="S114:T114"/>
    <mergeCell ref="S115:T115"/>
    <mergeCell ref="S117:U117"/>
    <mergeCell ref="S103:T103"/>
    <mergeCell ref="S91:T91"/>
    <mergeCell ref="S92:T92"/>
    <mergeCell ref="S93:T93"/>
    <mergeCell ref="S94:T94"/>
    <mergeCell ref="S95:T95"/>
    <mergeCell ref="S86:T86"/>
    <mergeCell ref="S89:U89"/>
    <mergeCell ref="S76:T76"/>
    <mergeCell ref="S90:U90"/>
    <mergeCell ref="S96:T96"/>
    <mergeCell ref="S97:T97"/>
    <mergeCell ref="S99:U99"/>
    <mergeCell ref="S98:U98"/>
    <mergeCell ref="S100:T100"/>
    <mergeCell ref="S101:T101"/>
    <mergeCell ref="S102:T102"/>
    <mergeCell ref="S80:U80"/>
    <mergeCell ref="S77:T77"/>
    <mergeCell ref="S79:T79"/>
    <mergeCell ref="S81:U81"/>
    <mergeCell ref="S87:T87"/>
    <mergeCell ref="S88:T88"/>
    <mergeCell ref="S60:T60"/>
    <mergeCell ref="S62:U62"/>
    <mergeCell ref="S68:T68"/>
    <mergeCell ref="S69:T69"/>
    <mergeCell ref="S71:U71"/>
    <mergeCell ref="S82:T82"/>
    <mergeCell ref="S83:T83"/>
    <mergeCell ref="S84:T84"/>
    <mergeCell ref="S85:T85"/>
    <mergeCell ref="S67:T67"/>
    <mergeCell ref="S72:T72"/>
    <mergeCell ref="S73:T73"/>
    <mergeCell ref="S74:T74"/>
    <mergeCell ref="S75:T75"/>
    <mergeCell ref="S61:U61"/>
    <mergeCell ref="S63:T63"/>
    <mergeCell ref="S64:T64"/>
    <mergeCell ref="S66:T66"/>
    <mergeCell ref="S471:T471"/>
    <mergeCell ref="S470:T470"/>
    <mergeCell ref="S469:T469"/>
    <mergeCell ref="S38:T38"/>
    <mergeCell ref="S39:T39"/>
    <mergeCell ref="S33:U33"/>
    <mergeCell ref="S35:T35"/>
    <mergeCell ref="S36:T36"/>
    <mergeCell ref="S37:T37"/>
    <mergeCell ref="S458:U458"/>
    <mergeCell ref="S455:T455"/>
    <mergeCell ref="S454:T454"/>
    <mergeCell ref="S453:T453"/>
    <mergeCell ref="S452:T452"/>
    <mergeCell ref="S57:T57"/>
    <mergeCell ref="S58:T58"/>
    <mergeCell ref="S43:U43"/>
    <mergeCell ref="S52:U52"/>
    <mergeCell ref="S54:T54"/>
    <mergeCell ref="S49:T49"/>
    <mergeCell ref="S55:T55"/>
    <mergeCell ref="S56:T56"/>
    <mergeCell ref="S70:U70"/>
    <mergeCell ref="S151:T151"/>
    <mergeCell ref="S5:T5"/>
    <mergeCell ref="S7:U7"/>
    <mergeCell ref="S16:U16"/>
    <mergeCell ref="S22:T22"/>
    <mergeCell ref="S14:T14"/>
    <mergeCell ref="S23:T23"/>
    <mergeCell ref="S25:U25"/>
    <mergeCell ref="S31:T31"/>
    <mergeCell ref="S65:T65"/>
    <mergeCell ref="S30:T30"/>
    <mergeCell ref="S6:U6"/>
    <mergeCell ref="S8:T8"/>
    <mergeCell ref="S9:T9"/>
    <mergeCell ref="S10:T10"/>
    <mergeCell ref="S11:T11"/>
    <mergeCell ref="S12:T12"/>
    <mergeCell ref="S29:T29"/>
    <mergeCell ref="S28:T28"/>
    <mergeCell ref="S27:T27"/>
    <mergeCell ref="S26:T26"/>
    <mergeCell ref="S24:U24"/>
    <mergeCell ref="S32:T32"/>
    <mergeCell ref="S34:U34"/>
    <mergeCell ref="S40:T40"/>
    <mergeCell ref="S152:T152"/>
    <mergeCell ref="S154:U154"/>
    <mergeCell ref="S481:T481"/>
    <mergeCell ref="S480:T480"/>
    <mergeCell ref="S479:T479"/>
    <mergeCell ref="S478:T478"/>
    <mergeCell ref="S476:U476"/>
    <mergeCell ref="S467:U467"/>
    <mergeCell ref="S464:T464"/>
    <mergeCell ref="S463:T463"/>
    <mergeCell ref="S474:T474"/>
    <mergeCell ref="S475:T475"/>
    <mergeCell ref="S477:U477"/>
    <mergeCell ref="S176:T176"/>
    <mergeCell ref="S177:T177"/>
    <mergeCell ref="S178:T178"/>
    <mergeCell ref="S181:U181"/>
    <mergeCell ref="S183:T183"/>
    <mergeCell ref="S168:T168"/>
    <mergeCell ref="S169:T169"/>
    <mergeCell ref="S172:U172"/>
    <mergeCell ref="S174:T174"/>
    <mergeCell ref="S175:T175"/>
    <mergeCell ref="S173:U173"/>
    <mergeCell ref="S42:T42"/>
    <mergeCell ref="S44:U44"/>
    <mergeCell ref="S50:T50"/>
    <mergeCell ref="S51:T51"/>
    <mergeCell ref="S53:U53"/>
    <mergeCell ref="S59:T59"/>
    <mergeCell ref="S47:T47"/>
    <mergeCell ref="S48:T48"/>
    <mergeCell ref="S45:T45"/>
    <mergeCell ref="S46:T46"/>
    <mergeCell ref="S461:T461"/>
    <mergeCell ref="S460:T460"/>
    <mergeCell ref="S319:T319"/>
    <mergeCell ref="S321:U321"/>
    <mergeCell ref="S327:T327"/>
    <mergeCell ref="S328:T328"/>
    <mergeCell ref="S330:U330"/>
    <mergeCell ref="S179:T179"/>
    <mergeCell ref="S180:T180"/>
    <mergeCell ref="S182:U182"/>
    <mergeCell ref="S184:T184"/>
    <mergeCell ref="S185:T185"/>
    <mergeCell ref="S186:T186"/>
    <mergeCell ref="S187:T187"/>
    <mergeCell ref="S190:U190"/>
    <mergeCell ref="S188:T188"/>
    <mergeCell ref="S189:T189"/>
    <mergeCell ref="S441:U441"/>
    <mergeCell ref="S191:U191"/>
    <mergeCell ref="S197:T197"/>
    <mergeCell ref="S201:T201"/>
    <mergeCell ref="S202:T202"/>
    <mergeCell ref="S203:T203"/>
    <mergeCell ref="S204:T204"/>
    <mergeCell ref="S13:T13"/>
    <mergeCell ref="S153:U153"/>
    <mergeCell ref="S155:T155"/>
    <mergeCell ref="S156:T156"/>
    <mergeCell ref="S157:T157"/>
    <mergeCell ref="S158:T158"/>
    <mergeCell ref="S483:T483"/>
    <mergeCell ref="S447:T447"/>
    <mergeCell ref="S448:T448"/>
    <mergeCell ref="S450:U450"/>
    <mergeCell ref="S456:T456"/>
    <mergeCell ref="S457:T457"/>
    <mergeCell ref="S459:U459"/>
    <mergeCell ref="S465:T465"/>
    <mergeCell ref="S466:T466"/>
    <mergeCell ref="S468:U468"/>
    <mergeCell ref="S473:T473"/>
    <mergeCell ref="S472:T472"/>
    <mergeCell ref="S159:T159"/>
    <mergeCell ref="S163:U163"/>
    <mergeCell ref="S165:T165"/>
    <mergeCell ref="S166:T166"/>
    <mergeCell ref="S167:T167"/>
    <mergeCell ref="S462:T462"/>
    <mergeCell ref="S428:T428"/>
    <mergeCell ref="S429:T429"/>
    <mergeCell ref="S431:U431"/>
    <mergeCell ref="S437:T437"/>
    <mergeCell ref="S439:T439"/>
    <mergeCell ref="S160:T160"/>
    <mergeCell ref="S162:T162"/>
    <mergeCell ref="S164:U164"/>
    <mergeCell ref="S170:T170"/>
    <mergeCell ref="S171:T171"/>
    <mergeCell ref="S308:T308"/>
    <mergeCell ref="S309:T309"/>
    <mergeCell ref="S311:U311"/>
    <mergeCell ref="S317:T317"/>
    <mergeCell ref="S205:T205"/>
    <mergeCell ref="S192:T192"/>
    <mergeCell ref="S193:T193"/>
    <mergeCell ref="S194:T194"/>
    <mergeCell ref="S195:T195"/>
    <mergeCell ref="S196:T196"/>
    <mergeCell ref="S199:U199"/>
    <mergeCell ref="S198:T198"/>
    <mergeCell ref="S200:U200"/>
    <mergeCell ref="S206:T206"/>
  </mergeCells>
  <conditionalFormatting sqref="D7">
    <cfRule type="cellIs" dxfId="3334" priority="3320" operator="equal">
      <formula>C7</formula>
    </cfRule>
    <cfRule type="cellIs" dxfId="3333" priority="3321" operator="lessThan">
      <formula>C7</formula>
    </cfRule>
  </conditionalFormatting>
  <conditionalFormatting sqref="D8">
    <cfRule type="cellIs" dxfId="3332" priority="3318" operator="equal">
      <formula>C8</formula>
    </cfRule>
    <cfRule type="cellIs" dxfId="3331" priority="3319" operator="lessThan">
      <formula>C8</formula>
    </cfRule>
  </conditionalFormatting>
  <conditionalFormatting sqref="D9">
    <cfRule type="cellIs" dxfId="3330" priority="3316" operator="equal">
      <formula>C9</formula>
    </cfRule>
    <cfRule type="cellIs" dxfId="3329" priority="3317" operator="lessThan">
      <formula>C9</formula>
    </cfRule>
  </conditionalFormatting>
  <conditionalFormatting sqref="D10">
    <cfRule type="cellIs" dxfId="3328" priority="3314" operator="equal">
      <formula>C10</formula>
    </cfRule>
    <cfRule type="cellIs" dxfId="3327" priority="3315" operator="lessThan">
      <formula>C10</formula>
    </cfRule>
  </conditionalFormatting>
  <conditionalFormatting sqref="D11">
    <cfRule type="cellIs" dxfId="3326" priority="3312" operator="equal">
      <formula>C11</formula>
    </cfRule>
    <cfRule type="cellIs" dxfId="3325" priority="3313" operator="lessThan">
      <formula>C11</formula>
    </cfRule>
  </conditionalFormatting>
  <conditionalFormatting sqref="D12">
    <cfRule type="cellIs" dxfId="3324" priority="3310" operator="equal">
      <formula>C12</formula>
    </cfRule>
    <cfRule type="cellIs" dxfId="3323" priority="3311" operator="lessThan">
      <formula>C12</formula>
    </cfRule>
  </conditionalFormatting>
  <conditionalFormatting sqref="E6:E13">
    <cfRule type="cellIs" dxfId="3322" priority="3308" operator="lessThan">
      <formula>1</formula>
    </cfRule>
    <cfRule type="cellIs" dxfId="3321" priority="3309" operator="greaterThan">
      <formula>1</formula>
    </cfRule>
  </conditionalFormatting>
  <conditionalFormatting sqref="F6:F13">
    <cfRule type="cellIs" dxfId="3320" priority="3306" operator="lessThan">
      <formula>0</formula>
    </cfRule>
    <cfRule type="cellIs" dxfId="3319" priority="3307" operator="greaterThan">
      <formula>0</formula>
    </cfRule>
  </conditionalFormatting>
  <conditionalFormatting sqref="H6:H13">
    <cfRule type="cellIs" dxfId="3318" priority="3304" operator="lessThan">
      <formula>1</formula>
    </cfRule>
    <cfRule type="cellIs" dxfId="3317" priority="3305" operator="greaterThan">
      <formula>1</formula>
    </cfRule>
  </conditionalFormatting>
  <conditionalFormatting sqref="I6:I13">
    <cfRule type="cellIs" dxfId="3316" priority="3302" operator="lessThan">
      <formula>0</formula>
    </cfRule>
    <cfRule type="cellIs" dxfId="3315" priority="3303" operator="greaterThan">
      <formula>0</formula>
    </cfRule>
  </conditionalFormatting>
  <conditionalFormatting sqref="U10">
    <cfRule type="cellIs" dxfId="3314" priority="2163" operator="equal">
      <formula>0</formula>
    </cfRule>
    <cfRule type="cellIs" dxfId="3313" priority="3300" operator="greaterThan">
      <formula>0</formula>
    </cfRule>
    <cfRule type="cellIs" dxfId="3312" priority="3301" operator="lessThan">
      <formula>0</formula>
    </cfRule>
  </conditionalFormatting>
  <conditionalFormatting sqref="D16">
    <cfRule type="cellIs" dxfId="3311" priority="3298" operator="equal">
      <formula>C16</formula>
    </cfRule>
    <cfRule type="cellIs" dxfId="3310" priority="3299" operator="lessThan">
      <formula>C16</formula>
    </cfRule>
  </conditionalFormatting>
  <conditionalFormatting sqref="D17">
    <cfRule type="cellIs" dxfId="3309" priority="3296" operator="equal">
      <formula>C17</formula>
    </cfRule>
    <cfRule type="cellIs" dxfId="3308" priority="3297" operator="lessThan">
      <formula>C17</formula>
    </cfRule>
  </conditionalFormatting>
  <conditionalFormatting sqref="D18">
    <cfRule type="cellIs" dxfId="3307" priority="3294" operator="equal">
      <formula>C18</formula>
    </cfRule>
    <cfRule type="cellIs" dxfId="3306" priority="3295" operator="lessThan">
      <formula>C18</formula>
    </cfRule>
  </conditionalFormatting>
  <conditionalFormatting sqref="D19">
    <cfRule type="cellIs" dxfId="3305" priority="3292" operator="equal">
      <formula>C19</formula>
    </cfRule>
    <cfRule type="cellIs" dxfId="3304" priority="3293" operator="lessThan">
      <formula>C19</formula>
    </cfRule>
  </conditionalFormatting>
  <conditionalFormatting sqref="D20">
    <cfRule type="cellIs" dxfId="3303" priority="3290" operator="equal">
      <formula>C20</formula>
    </cfRule>
    <cfRule type="cellIs" dxfId="3302" priority="3291" operator="lessThan">
      <formula>C20</formula>
    </cfRule>
  </conditionalFormatting>
  <conditionalFormatting sqref="D21">
    <cfRule type="cellIs" dxfId="3301" priority="3288" operator="equal">
      <formula>C21</formula>
    </cfRule>
    <cfRule type="cellIs" dxfId="3300" priority="3289" operator="lessThan">
      <formula>C21</formula>
    </cfRule>
  </conditionalFormatting>
  <conditionalFormatting sqref="E15:E22">
    <cfRule type="cellIs" dxfId="3299" priority="3286" operator="lessThan">
      <formula>1</formula>
    </cfRule>
    <cfRule type="cellIs" dxfId="3298" priority="3287" operator="greaterThan">
      <formula>1</formula>
    </cfRule>
  </conditionalFormatting>
  <conditionalFormatting sqref="F15:F22">
    <cfRule type="cellIs" dxfId="3297" priority="3284" operator="lessThan">
      <formula>0</formula>
    </cfRule>
    <cfRule type="cellIs" dxfId="3296" priority="3285" operator="greaterThan">
      <formula>0</formula>
    </cfRule>
  </conditionalFormatting>
  <conditionalFormatting sqref="H15:H22">
    <cfRule type="cellIs" dxfId="3295" priority="3282" operator="lessThan">
      <formula>1</formula>
    </cfRule>
    <cfRule type="cellIs" dxfId="3294" priority="3283" operator="greaterThan">
      <formula>1</formula>
    </cfRule>
  </conditionalFormatting>
  <conditionalFormatting sqref="I15:I22">
    <cfRule type="cellIs" dxfId="3293" priority="3280" operator="lessThan">
      <formula>0</formula>
    </cfRule>
    <cfRule type="cellIs" dxfId="3292" priority="3281" operator="greaterThan">
      <formula>0</formula>
    </cfRule>
  </conditionalFormatting>
  <conditionalFormatting sqref="U19">
    <cfRule type="cellIs" dxfId="3291" priority="3278" operator="greaterThan">
      <formula>0</formula>
    </cfRule>
    <cfRule type="cellIs" dxfId="3290" priority="3279" operator="lessThan">
      <formula>0</formula>
    </cfRule>
  </conditionalFormatting>
  <conditionalFormatting sqref="D25">
    <cfRule type="cellIs" dxfId="3289" priority="3276" operator="equal">
      <formula>C25</formula>
    </cfRule>
    <cfRule type="cellIs" dxfId="3288" priority="3277" operator="lessThan">
      <formula>C25</formula>
    </cfRule>
  </conditionalFormatting>
  <conditionalFormatting sqref="D26">
    <cfRule type="cellIs" dxfId="3287" priority="3274" operator="equal">
      <formula>C26</formula>
    </cfRule>
    <cfRule type="cellIs" dxfId="3286" priority="3275" operator="lessThan">
      <formula>C26</formula>
    </cfRule>
  </conditionalFormatting>
  <conditionalFormatting sqref="D27">
    <cfRule type="cellIs" dxfId="3285" priority="3272" operator="equal">
      <formula>C27</formula>
    </cfRule>
    <cfRule type="cellIs" dxfId="3284" priority="3273" operator="lessThan">
      <formula>C27</formula>
    </cfRule>
  </conditionalFormatting>
  <conditionalFormatting sqref="D28">
    <cfRule type="cellIs" dxfId="3283" priority="3270" operator="equal">
      <formula>C28</formula>
    </cfRule>
    <cfRule type="cellIs" dxfId="3282" priority="3271" operator="lessThan">
      <formula>C28</formula>
    </cfRule>
  </conditionalFormatting>
  <conditionalFormatting sqref="D29">
    <cfRule type="cellIs" dxfId="3281" priority="3268" operator="equal">
      <formula>C29</formula>
    </cfRule>
    <cfRule type="cellIs" dxfId="3280" priority="3269" operator="lessThan">
      <formula>C29</formula>
    </cfRule>
  </conditionalFormatting>
  <conditionalFormatting sqref="D30">
    <cfRule type="cellIs" dxfId="3279" priority="3266" operator="equal">
      <formula>C30</formula>
    </cfRule>
    <cfRule type="cellIs" dxfId="3278" priority="3267" operator="lessThan">
      <formula>C30</formula>
    </cfRule>
  </conditionalFormatting>
  <conditionalFormatting sqref="E24:E31">
    <cfRule type="cellIs" dxfId="3277" priority="3264" operator="lessThan">
      <formula>1</formula>
    </cfRule>
    <cfRule type="cellIs" dxfId="3276" priority="3265" operator="greaterThan">
      <formula>1</formula>
    </cfRule>
  </conditionalFormatting>
  <conditionalFormatting sqref="F24:F31">
    <cfRule type="cellIs" dxfId="3275" priority="3262" operator="lessThan">
      <formula>0</formula>
    </cfRule>
    <cfRule type="cellIs" dxfId="3274" priority="3263" operator="greaterThan">
      <formula>0</formula>
    </cfRule>
  </conditionalFormatting>
  <conditionalFormatting sqref="H24:H31">
    <cfRule type="cellIs" dxfId="3273" priority="3260" operator="lessThan">
      <formula>1</formula>
    </cfRule>
    <cfRule type="cellIs" dxfId="3272" priority="3261" operator="greaterThan">
      <formula>1</formula>
    </cfRule>
  </conditionalFormatting>
  <conditionalFormatting sqref="I24:I31">
    <cfRule type="cellIs" dxfId="3271" priority="3258" operator="lessThan">
      <formula>0</formula>
    </cfRule>
    <cfRule type="cellIs" dxfId="3270" priority="3259" operator="greaterThan">
      <formula>0</formula>
    </cfRule>
  </conditionalFormatting>
  <conditionalFormatting sqref="U28">
    <cfRule type="cellIs" dxfId="3269" priority="3256" operator="greaterThan">
      <formula>0</formula>
    </cfRule>
    <cfRule type="cellIs" dxfId="3268" priority="3257" operator="lessThan">
      <formula>0</formula>
    </cfRule>
  </conditionalFormatting>
  <conditionalFormatting sqref="D34">
    <cfRule type="cellIs" dxfId="3267" priority="3254" operator="equal">
      <formula>C34</formula>
    </cfRule>
    <cfRule type="cellIs" dxfId="3266" priority="3255" operator="lessThan">
      <formula>C34</formula>
    </cfRule>
  </conditionalFormatting>
  <conditionalFormatting sqref="D35">
    <cfRule type="cellIs" dxfId="3265" priority="3252" operator="equal">
      <formula>C35</formula>
    </cfRule>
    <cfRule type="cellIs" dxfId="3264" priority="3253" operator="lessThan">
      <formula>C35</formula>
    </cfRule>
  </conditionalFormatting>
  <conditionalFormatting sqref="D36">
    <cfRule type="cellIs" dxfId="3263" priority="3250" operator="equal">
      <formula>C36</formula>
    </cfRule>
    <cfRule type="cellIs" dxfId="3262" priority="3251" operator="lessThan">
      <formula>C36</formula>
    </cfRule>
  </conditionalFormatting>
  <conditionalFormatting sqref="D37">
    <cfRule type="cellIs" dxfId="3261" priority="3248" operator="equal">
      <formula>C37</formula>
    </cfRule>
    <cfRule type="cellIs" dxfId="3260" priority="3249" operator="lessThan">
      <formula>C37</formula>
    </cfRule>
  </conditionalFormatting>
  <conditionalFormatting sqref="D38">
    <cfRule type="cellIs" dxfId="3259" priority="3246" operator="equal">
      <formula>C38</formula>
    </cfRule>
    <cfRule type="cellIs" dxfId="3258" priority="3247" operator="lessThan">
      <formula>C38</formula>
    </cfRule>
  </conditionalFormatting>
  <conditionalFormatting sqref="D39">
    <cfRule type="cellIs" dxfId="3257" priority="3244" operator="equal">
      <formula>C39</formula>
    </cfRule>
    <cfRule type="cellIs" dxfId="3256" priority="3245" operator="lessThan">
      <formula>C39</formula>
    </cfRule>
  </conditionalFormatting>
  <conditionalFormatting sqref="E33:E40">
    <cfRule type="cellIs" dxfId="3255" priority="3242" operator="lessThan">
      <formula>1</formula>
    </cfRule>
    <cfRule type="cellIs" dxfId="3254" priority="3243" operator="greaterThan">
      <formula>1</formula>
    </cfRule>
  </conditionalFormatting>
  <conditionalFormatting sqref="F33:F40">
    <cfRule type="cellIs" dxfId="3253" priority="3240" operator="lessThan">
      <formula>0</formula>
    </cfRule>
    <cfRule type="cellIs" dxfId="3252" priority="3241" operator="greaterThan">
      <formula>0</formula>
    </cfRule>
  </conditionalFormatting>
  <conditionalFormatting sqref="H33:H40">
    <cfRule type="cellIs" dxfId="3251" priority="3238" operator="lessThan">
      <formula>1</formula>
    </cfRule>
    <cfRule type="cellIs" dxfId="3250" priority="3239" operator="greaterThan">
      <formula>1</formula>
    </cfRule>
  </conditionalFormatting>
  <conditionalFormatting sqref="I33:I40">
    <cfRule type="cellIs" dxfId="3249" priority="3236" operator="lessThan">
      <formula>0</formula>
    </cfRule>
    <cfRule type="cellIs" dxfId="3248" priority="3237" operator="greaterThan">
      <formula>0</formula>
    </cfRule>
  </conditionalFormatting>
  <conditionalFormatting sqref="U37">
    <cfRule type="cellIs" dxfId="3247" priority="3234" operator="greaterThan">
      <formula>0</formula>
    </cfRule>
    <cfRule type="cellIs" dxfId="3246" priority="3235" operator="lessThan">
      <formula>0</formula>
    </cfRule>
  </conditionalFormatting>
  <conditionalFormatting sqref="D44">
    <cfRule type="cellIs" dxfId="3245" priority="3232" operator="equal">
      <formula>C44</formula>
    </cfRule>
    <cfRule type="cellIs" dxfId="3244" priority="3233" operator="lessThan">
      <formula>C44</formula>
    </cfRule>
  </conditionalFormatting>
  <conditionalFormatting sqref="D45">
    <cfRule type="cellIs" dxfId="3243" priority="3230" operator="equal">
      <formula>C45</formula>
    </cfRule>
    <cfRule type="cellIs" dxfId="3242" priority="3231" operator="lessThan">
      <formula>C45</formula>
    </cfRule>
  </conditionalFormatting>
  <conditionalFormatting sqref="D46">
    <cfRule type="cellIs" dxfId="3241" priority="3228" operator="equal">
      <formula>C46</formula>
    </cfRule>
    <cfRule type="cellIs" dxfId="3240" priority="3229" operator="lessThan">
      <formula>C46</formula>
    </cfRule>
  </conditionalFormatting>
  <conditionalFormatting sqref="D47">
    <cfRule type="cellIs" dxfId="3239" priority="3226" operator="equal">
      <formula>C47</formula>
    </cfRule>
    <cfRule type="cellIs" dxfId="3238" priority="3227" operator="lessThan">
      <formula>C47</formula>
    </cfRule>
  </conditionalFormatting>
  <conditionalFormatting sqref="D48">
    <cfRule type="cellIs" dxfId="3237" priority="3224" operator="equal">
      <formula>C48</formula>
    </cfRule>
    <cfRule type="cellIs" dxfId="3236" priority="3225" operator="lessThan">
      <formula>C48</formula>
    </cfRule>
  </conditionalFormatting>
  <conditionalFormatting sqref="D49">
    <cfRule type="cellIs" dxfId="3235" priority="3222" operator="equal">
      <formula>C49</formula>
    </cfRule>
    <cfRule type="cellIs" dxfId="3234" priority="3223" operator="lessThan">
      <formula>C49</formula>
    </cfRule>
  </conditionalFormatting>
  <conditionalFormatting sqref="E43:E50">
    <cfRule type="cellIs" dxfId="3233" priority="3220" operator="lessThan">
      <formula>1</formula>
    </cfRule>
    <cfRule type="cellIs" dxfId="3232" priority="3221" operator="greaterThan">
      <formula>1</formula>
    </cfRule>
  </conditionalFormatting>
  <conditionalFormatting sqref="F43:F50">
    <cfRule type="cellIs" dxfId="3231" priority="3218" operator="lessThan">
      <formula>0</formula>
    </cfRule>
    <cfRule type="cellIs" dxfId="3230" priority="3219" operator="greaterThan">
      <formula>0</formula>
    </cfRule>
  </conditionalFormatting>
  <conditionalFormatting sqref="H43:H50">
    <cfRule type="cellIs" dxfId="3229" priority="3216" operator="lessThan">
      <formula>1</formula>
    </cfRule>
    <cfRule type="cellIs" dxfId="3228" priority="3217" operator="greaterThan">
      <formula>1</formula>
    </cfRule>
  </conditionalFormatting>
  <conditionalFormatting sqref="I43:I50">
    <cfRule type="cellIs" dxfId="3227" priority="3214" operator="lessThan">
      <formula>0</formula>
    </cfRule>
    <cfRule type="cellIs" dxfId="3226" priority="3215" operator="greaterThan">
      <formula>0</formula>
    </cfRule>
  </conditionalFormatting>
  <conditionalFormatting sqref="U47">
    <cfRule type="cellIs" dxfId="3225" priority="3212" operator="greaterThan">
      <formula>0</formula>
    </cfRule>
    <cfRule type="cellIs" dxfId="3224" priority="3213" operator="lessThan">
      <formula>0</formula>
    </cfRule>
  </conditionalFormatting>
  <conditionalFormatting sqref="D53">
    <cfRule type="cellIs" dxfId="3223" priority="3210" operator="equal">
      <formula>C53</formula>
    </cfRule>
    <cfRule type="cellIs" dxfId="3222" priority="3211" operator="lessThan">
      <formula>C53</formula>
    </cfRule>
  </conditionalFormatting>
  <conditionalFormatting sqref="D54">
    <cfRule type="cellIs" dxfId="3221" priority="3208" operator="equal">
      <formula>C54</formula>
    </cfRule>
    <cfRule type="cellIs" dxfId="3220" priority="3209" operator="lessThan">
      <formula>C54</formula>
    </cfRule>
  </conditionalFormatting>
  <conditionalFormatting sqref="D55">
    <cfRule type="cellIs" dxfId="3219" priority="3206" operator="equal">
      <formula>C55</formula>
    </cfRule>
    <cfRule type="cellIs" dxfId="3218" priority="3207" operator="lessThan">
      <formula>C55</formula>
    </cfRule>
  </conditionalFormatting>
  <conditionalFormatting sqref="D56">
    <cfRule type="cellIs" dxfId="3217" priority="3204" operator="equal">
      <formula>C56</formula>
    </cfRule>
    <cfRule type="cellIs" dxfId="3216" priority="3205" operator="lessThan">
      <formula>C56</formula>
    </cfRule>
  </conditionalFormatting>
  <conditionalFormatting sqref="D57">
    <cfRule type="cellIs" dxfId="3215" priority="3202" operator="equal">
      <formula>C57</formula>
    </cfRule>
    <cfRule type="cellIs" dxfId="3214" priority="3203" operator="lessThan">
      <formula>C57</formula>
    </cfRule>
  </conditionalFormatting>
  <conditionalFormatting sqref="D58">
    <cfRule type="cellIs" dxfId="3213" priority="3200" operator="equal">
      <formula>C58</formula>
    </cfRule>
    <cfRule type="cellIs" dxfId="3212" priority="3201" operator="lessThan">
      <formula>C58</formula>
    </cfRule>
  </conditionalFormatting>
  <conditionalFormatting sqref="E52:E59">
    <cfRule type="cellIs" dxfId="3211" priority="3198" operator="lessThan">
      <formula>1</formula>
    </cfRule>
    <cfRule type="cellIs" dxfId="3210" priority="3199" operator="greaterThan">
      <formula>1</formula>
    </cfRule>
  </conditionalFormatting>
  <conditionalFormatting sqref="F52:F59">
    <cfRule type="cellIs" dxfId="3209" priority="3196" operator="lessThan">
      <formula>0</formula>
    </cfRule>
    <cfRule type="cellIs" dxfId="3208" priority="3197" operator="greaterThan">
      <formula>0</formula>
    </cfRule>
  </conditionalFormatting>
  <conditionalFormatting sqref="H52:H59">
    <cfRule type="cellIs" dxfId="3207" priority="3194" operator="lessThan">
      <formula>1</formula>
    </cfRule>
    <cfRule type="cellIs" dxfId="3206" priority="3195" operator="greaterThan">
      <formula>1</formula>
    </cfRule>
  </conditionalFormatting>
  <conditionalFormatting sqref="I52:I59">
    <cfRule type="cellIs" dxfId="3205" priority="3192" operator="lessThan">
      <formula>0</formula>
    </cfRule>
    <cfRule type="cellIs" dxfId="3204" priority="3193" operator="greaterThan">
      <formula>0</formula>
    </cfRule>
  </conditionalFormatting>
  <conditionalFormatting sqref="U56">
    <cfRule type="cellIs" dxfId="3203" priority="3190" operator="greaterThan">
      <formula>0</formula>
    </cfRule>
    <cfRule type="cellIs" dxfId="3202" priority="3191" operator="lessThan">
      <formula>0</formula>
    </cfRule>
  </conditionalFormatting>
  <conditionalFormatting sqref="D62">
    <cfRule type="cellIs" dxfId="3201" priority="3188" operator="equal">
      <formula>C62</formula>
    </cfRule>
    <cfRule type="cellIs" dxfId="3200" priority="3189" operator="lessThan">
      <formula>C62</formula>
    </cfRule>
  </conditionalFormatting>
  <conditionalFormatting sqref="D63">
    <cfRule type="cellIs" dxfId="3199" priority="3186" operator="equal">
      <formula>C63</formula>
    </cfRule>
    <cfRule type="cellIs" dxfId="3198" priority="3187" operator="lessThan">
      <formula>C63</formula>
    </cfRule>
  </conditionalFormatting>
  <conditionalFormatting sqref="D64">
    <cfRule type="cellIs" dxfId="3197" priority="3184" operator="equal">
      <formula>C64</formula>
    </cfRule>
    <cfRule type="cellIs" dxfId="3196" priority="3185" operator="lessThan">
      <formula>C64</formula>
    </cfRule>
  </conditionalFormatting>
  <conditionalFormatting sqref="D65">
    <cfRule type="cellIs" dxfId="3195" priority="3182" operator="equal">
      <formula>C65</formula>
    </cfRule>
    <cfRule type="cellIs" dxfId="3194" priority="3183" operator="lessThan">
      <formula>C65</formula>
    </cfRule>
  </conditionalFormatting>
  <conditionalFormatting sqref="D66">
    <cfRule type="cellIs" dxfId="3193" priority="3180" operator="equal">
      <formula>C66</formula>
    </cfRule>
    <cfRule type="cellIs" dxfId="3192" priority="3181" operator="lessThan">
      <formula>C66</formula>
    </cfRule>
  </conditionalFormatting>
  <conditionalFormatting sqref="D67">
    <cfRule type="cellIs" dxfId="3191" priority="3178" operator="equal">
      <formula>C67</formula>
    </cfRule>
    <cfRule type="cellIs" dxfId="3190" priority="3179" operator="lessThan">
      <formula>C67</formula>
    </cfRule>
  </conditionalFormatting>
  <conditionalFormatting sqref="E61:E68">
    <cfRule type="cellIs" dxfId="3189" priority="3176" operator="lessThan">
      <formula>1</formula>
    </cfRule>
    <cfRule type="cellIs" dxfId="3188" priority="3177" operator="greaterThan">
      <formula>1</formula>
    </cfRule>
  </conditionalFormatting>
  <conditionalFormatting sqref="F61:F68">
    <cfRule type="cellIs" dxfId="3187" priority="3174" operator="lessThan">
      <formula>0</formula>
    </cfRule>
    <cfRule type="cellIs" dxfId="3186" priority="3175" operator="greaterThan">
      <formula>0</formula>
    </cfRule>
  </conditionalFormatting>
  <conditionalFormatting sqref="H61:H68">
    <cfRule type="cellIs" dxfId="3185" priority="3172" operator="lessThan">
      <formula>1</formula>
    </cfRule>
    <cfRule type="cellIs" dxfId="3184" priority="3173" operator="greaterThan">
      <formula>1</formula>
    </cfRule>
  </conditionalFormatting>
  <conditionalFormatting sqref="I61:I68">
    <cfRule type="cellIs" dxfId="3183" priority="3170" operator="lessThan">
      <formula>0</formula>
    </cfRule>
    <cfRule type="cellIs" dxfId="3182" priority="3171" operator="greaterThan">
      <formula>0</formula>
    </cfRule>
  </conditionalFormatting>
  <conditionalFormatting sqref="U65">
    <cfRule type="cellIs" dxfId="3181" priority="3168" operator="greaterThan">
      <formula>0</formula>
    </cfRule>
    <cfRule type="cellIs" dxfId="3180" priority="3169" operator="lessThan">
      <formula>0</formula>
    </cfRule>
  </conditionalFormatting>
  <conditionalFormatting sqref="D71">
    <cfRule type="cellIs" dxfId="3179" priority="3166" operator="equal">
      <formula>C71</formula>
    </cfRule>
    <cfRule type="cellIs" dxfId="3178" priority="3167" operator="lessThan">
      <formula>C71</formula>
    </cfRule>
  </conditionalFormatting>
  <conditionalFormatting sqref="D72">
    <cfRule type="cellIs" dxfId="3177" priority="3164" operator="equal">
      <formula>C72</formula>
    </cfRule>
    <cfRule type="cellIs" dxfId="3176" priority="3165" operator="lessThan">
      <formula>C72</formula>
    </cfRule>
  </conditionalFormatting>
  <conditionalFormatting sqref="D73">
    <cfRule type="cellIs" dxfId="3175" priority="3162" operator="equal">
      <formula>C73</formula>
    </cfRule>
    <cfRule type="cellIs" dxfId="3174" priority="3163" operator="lessThan">
      <formula>C73</formula>
    </cfRule>
  </conditionalFormatting>
  <conditionalFormatting sqref="D74">
    <cfRule type="cellIs" dxfId="3173" priority="3160" operator="equal">
      <formula>C74</formula>
    </cfRule>
    <cfRule type="cellIs" dxfId="3172" priority="3161" operator="lessThan">
      <formula>C74</formula>
    </cfRule>
  </conditionalFormatting>
  <conditionalFormatting sqref="D75">
    <cfRule type="cellIs" dxfId="3171" priority="3158" operator="equal">
      <formula>C75</formula>
    </cfRule>
    <cfRule type="cellIs" dxfId="3170" priority="3159" operator="lessThan">
      <formula>C75</formula>
    </cfRule>
  </conditionalFormatting>
  <conditionalFormatting sqref="D76">
    <cfRule type="cellIs" dxfId="3169" priority="3156" operator="equal">
      <formula>C76</formula>
    </cfRule>
    <cfRule type="cellIs" dxfId="3168" priority="3157" operator="lessThan">
      <formula>C76</formula>
    </cfRule>
  </conditionalFormatting>
  <conditionalFormatting sqref="E70:E77">
    <cfRule type="cellIs" dxfId="3167" priority="3154" operator="lessThan">
      <formula>1</formula>
    </cfRule>
    <cfRule type="cellIs" dxfId="3166" priority="3155" operator="greaterThan">
      <formula>1</formula>
    </cfRule>
  </conditionalFormatting>
  <conditionalFormatting sqref="F70:F77">
    <cfRule type="cellIs" dxfId="3165" priority="3152" operator="lessThan">
      <formula>0</formula>
    </cfRule>
    <cfRule type="cellIs" dxfId="3164" priority="3153" operator="greaterThan">
      <formula>0</formula>
    </cfRule>
  </conditionalFormatting>
  <conditionalFormatting sqref="H70:H77">
    <cfRule type="cellIs" dxfId="3163" priority="3150" operator="lessThan">
      <formula>1</formula>
    </cfRule>
    <cfRule type="cellIs" dxfId="3162" priority="3151" operator="greaterThan">
      <formula>1</formula>
    </cfRule>
  </conditionalFormatting>
  <conditionalFormatting sqref="I70:I77">
    <cfRule type="cellIs" dxfId="3161" priority="3148" operator="lessThan">
      <formula>0</formula>
    </cfRule>
    <cfRule type="cellIs" dxfId="3160" priority="3149" operator="greaterThan">
      <formula>0</formula>
    </cfRule>
  </conditionalFormatting>
  <conditionalFormatting sqref="U74">
    <cfRule type="cellIs" dxfId="3159" priority="3146" operator="greaterThan">
      <formula>0</formula>
    </cfRule>
    <cfRule type="cellIs" dxfId="3158" priority="3147" operator="lessThan">
      <formula>0</formula>
    </cfRule>
  </conditionalFormatting>
  <conditionalFormatting sqref="D81">
    <cfRule type="cellIs" dxfId="3157" priority="3144" operator="equal">
      <formula>C81</formula>
    </cfRule>
    <cfRule type="cellIs" dxfId="3156" priority="3145" operator="lessThan">
      <formula>C81</formula>
    </cfRule>
  </conditionalFormatting>
  <conditionalFormatting sqref="D82">
    <cfRule type="cellIs" dxfId="3155" priority="3142" operator="equal">
      <formula>C82</formula>
    </cfRule>
    <cfRule type="cellIs" dxfId="3154" priority="3143" operator="lessThan">
      <formula>C82</formula>
    </cfRule>
  </conditionalFormatting>
  <conditionalFormatting sqref="D83">
    <cfRule type="cellIs" dxfId="3153" priority="3140" operator="equal">
      <formula>C83</formula>
    </cfRule>
    <cfRule type="cellIs" dxfId="3152" priority="3141" operator="lessThan">
      <formula>C83</formula>
    </cfRule>
  </conditionalFormatting>
  <conditionalFormatting sqref="D84">
    <cfRule type="cellIs" dxfId="3151" priority="3138" operator="equal">
      <formula>C84</formula>
    </cfRule>
    <cfRule type="cellIs" dxfId="3150" priority="3139" operator="lessThan">
      <formula>C84</formula>
    </cfRule>
  </conditionalFormatting>
  <conditionalFormatting sqref="D85">
    <cfRule type="cellIs" dxfId="3149" priority="3136" operator="equal">
      <formula>C85</formula>
    </cfRule>
    <cfRule type="cellIs" dxfId="3148" priority="3137" operator="lessThan">
      <formula>C85</formula>
    </cfRule>
  </conditionalFormatting>
  <conditionalFormatting sqref="D86">
    <cfRule type="cellIs" dxfId="3147" priority="3134" operator="equal">
      <formula>C86</formula>
    </cfRule>
    <cfRule type="cellIs" dxfId="3146" priority="3135" operator="lessThan">
      <formula>C86</formula>
    </cfRule>
  </conditionalFormatting>
  <conditionalFormatting sqref="E80:E87">
    <cfRule type="cellIs" dxfId="3145" priority="3132" operator="lessThan">
      <formula>1</formula>
    </cfRule>
    <cfRule type="cellIs" dxfId="3144" priority="3133" operator="greaterThan">
      <formula>1</formula>
    </cfRule>
  </conditionalFormatting>
  <conditionalFormatting sqref="F80:F87">
    <cfRule type="cellIs" dxfId="3143" priority="3130" operator="lessThan">
      <formula>0</formula>
    </cfRule>
    <cfRule type="cellIs" dxfId="3142" priority="3131" operator="greaterThan">
      <formula>0</formula>
    </cfRule>
  </conditionalFormatting>
  <conditionalFormatting sqref="H80:H87">
    <cfRule type="cellIs" dxfId="3141" priority="3128" operator="lessThan">
      <formula>1</formula>
    </cfRule>
    <cfRule type="cellIs" dxfId="3140" priority="3129" operator="greaterThan">
      <formula>1</formula>
    </cfRule>
  </conditionalFormatting>
  <conditionalFormatting sqref="I80:I87">
    <cfRule type="cellIs" dxfId="3139" priority="3126" operator="lessThan">
      <formula>0</formula>
    </cfRule>
    <cfRule type="cellIs" dxfId="3138" priority="3127" operator="greaterThan">
      <formula>0</formula>
    </cfRule>
  </conditionalFormatting>
  <conditionalFormatting sqref="U84">
    <cfRule type="cellIs" dxfId="3137" priority="3124" operator="greaterThan">
      <formula>0</formula>
    </cfRule>
    <cfRule type="cellIs" dxfId="3136" priority="3125" operator="lessThan">
      <formula>0</formula>
    </cfRule>
  </conditionalFormatting>
  <conditionalFormatting sqref="D90">
    <cfRule type="cellIs" dxfId="3135" priority="3122" operator="equal">
      <formula>C90</formula>
    </cfRule>
    <cfRule type="cellIs" dxfId="3134" priority="3123" operator="lessThan">
      <formula>C90</formula>
    </cfRule>
  </conditionalFormatting>
  <conditionalFormatting sqref="D91">
    <cfRule type="cellIs" dxfId="3133" priority="3120" operator="equal">
      <formula>C91</formula>
    </cfRule>
    <cfRule type="cellIs" dxfId="3132" priority="3121" operator="lessThan">
      <formula>C91</formula>
    </cfRule>
  </conditionalFormatting>
  <conditionalFormatting sqref="D92">
    <cfRule type="cellIs" dxfId="3131" priority="3118" operator="equal">
      <formula>C92</formula>
    </cfRule>
    <cfRule type="cellIs" dxfId="3130" priority="3119" operator="lessThan">
      <formula>C92</formula>
    </cfRule>
  </conditionalFormatting>
  <conditionalFormatting sqref="D93">
    <cfRule type="cellIs" dxfId="3129" priority="3116" operator="equal">
      <formula>C93</formula>
    </cfRule>
    <cfRule type="cellIs" dxfId="3128" priority="3117" operator="lessThan">
      <formula>C93</formula>
    </cfRule>
  </conditionalFormatting>
  <conditionalFormatting sqref="D94">
    <cfRule type="cellIs" dxfId="3127" priority="3114" operator="equal">
      <formula>C94</formula>
    </cfRule>
    <cfRule type="cellIs" dxfId="3126" priority="3115" operator="lessThan">
      <formula>C94</formula>
    </cfRule>
  </conditionalFormatting>
  <conditionalFormatting sqref="D95">
    <cfRule type="cellIs" dxfId="3125" priority="3112" operator="equal">
      <formula>C95</formula>
    </cfRule>
    <cfRule type="cellIs" dxfId="3124" priority="3113" operator="lessThan">
      <formula>C95</formula>
    </cfRule>
  </conditionalFormatting>
  <conditionalFormatting sqref="E89:E96">
    <cfRule type="cellIs" dxfId="3123" priority="3110" operator="lessThan">
      <formula>1</formula>
    </cfRule>
    <cfRule type="cellIs" dxfId="3122" priority="3111" operator="greaterThan">
      <formula>1</formula>
    </cfRule>
  </conditionalFormatting>
  <conditionalFormatting sqref="F89:F96">
    <cfRule type="cellIs" dxfId="3121" priority="3108" operator="lessThan">
      <formula>0</formula>
    </cfRule>
    <cfRule type="cellIs" dxfId="3120" priority="3109" operator="greaterThan">
      <formula>0</formula>
    </cfRule>
  </conditionalFormatting>
  <conditionalFormatting sqref="H89:H96">
    <cfRule type="cellIs" dxfId="3119" priority="3106" operator="lessThan">
      <formula>1</formula>
    </cfRule>
    <cfRule type="cellIs" dxfId="3118" priority="3107" operator="greaterThan">
      <formula>1</formula>
    </cfRule>
  </conditionalFormatting>
  <conditionalFormatting sqref="I89:I96">
    <cfRule type="cellIs" dxfId="3117" priority="3104" operator="lessThan">
      <formula>0</formula>
    </cfRule>
    <cfRule type="cellIs" dxfId="3116" priority="3105" operator="greaterThan">
      <formula>0</formula>
    </cfRule>
  </conditionalFormatting>
  <conditionalFormatting sqref="U93">
    <cfRule type="cellIs" dxfId="3115" priority="3102" operator="greaterThan">
      <formula>0</formula>
    </cfRule>
    <cfRule type="cellIs" dxfId="3114" priority="3103" operator="lessThan">
      <formula>0</formula>
    </cfRule>
  </conditionalFormatting>
  <conditionalFormatting sqref="D99">
    <cfRule type="cellIs" dxfId="3113" priority="3100" operator="equal">
      <formula>C99</formula>
    </cfRule>
    <cfRule type="cellIs" dxfId="3112" priority="3101" operator="lessThan">
      <formula>C99</formula>
    </cfRule>
  </conditionalFormatting>
  <conditionalFormatting sqref="D100">
    <cfRule type="cellIs" dxfId="3111" priority="3098" operator="equal">
      <formula>C100</formula>
    </cfRule>
    <cfRule type="cellIs" dxfId="3110" priority="3099" operator="lessThan">
      <formula>C100</formula>
    </cfRule>
  </conditionalFormatting>
  <conditionalFormatting sqref="D101">
    <cfRule type="cellIs" dxfId="3109" priority="3096" operator="equal">
      <formula>C101</formula>
    </cfRule>
    <cfRule type="cellIs" dxfId="3108" priority="3097" operator="lessThan">
      <formula>C101</formula>
    </cfRule>
  </conditionalFormatting>
  <conditionalFormatting sqref="D102">
    <cfRule type="cellIs" dxfId="3107" priority="3094" operator="equal">
      <formula>C102</formula>
    </cfRule>
    <cfRule type="cellIs" dxfId="3106" priority="3095" operator="lessThan">
      <formula>C102</formula>
    </cfRule>
  </conditionalFormatting>
  <conditionalFormatting sqref="D103">
    <cfRule type="cellIs" dxfId="3105" priority="3092" operator="equal">
      <formula>C103</formula>
    </cfRule>
    <cfRule type="cellIs" dxfId="3104" priority="3093" operator="lessThan">
      <formula>C103</formula>
    </cfRule>
  </conditionalFormatting>
  <conditionalFormatting sqref="D104">
    <cfRule type="cellIs" dxfId="3103" priority="3090" operator="equal">
      <formula>C104</formula>
    </cfRule>
    <cfRule type="cellIs" dxfId="3102" priority="3091" operator="lessThan">
      <formula>C104</formula>
    </cfRule>
  </conditionalFormatting>
  <conditionalFormatting sqref="E98:E105">
    <cfRule type="cellIs" dxfId="3101" priority="3088" operator="lessThan">
      <formula>1</formula>
    </cfRule>
    <cfRule type="cellIs" dxfId="3100" priority="3089" operator="greaterThan">
      <formula>1</formula>
    </cfRule>
  </conditionalFormatting>
  <conditionalFormatting sqref="F98:F105">
    <cfRule type="cellIs" dxfId="3099" priority="3086" operator="lessThan">
      <formula>0</formula>
    </cfRule>
    <cfRule type="cellIs" dxfId="3098" priority="3087" operator="greaterThan">
      <formula>0</formula>
    </cfRule>
  </conditionalFormatting>
  <conditionalFormatting sqref="H98:H105">
    <cfRule type="cellIs" dxfId="3097" priority="3084" operator="lessThan">
      <formula>1</formula>
    </cfRule>
    <cfRule type="cellIs" dxfId="3096" priority="3085" operator="greaterThan">
      <formula>1</formula>
    </cfRule>
  </conditionalFormatting>
  <conditionalFormatting sqref="I98:I105">
    <cfRule type="cellIs" dxfId="3095" priority="3082" operator="lessThan">
      <formula>0</formula>
    </cfRule>
    <cfRule type="cellIs" dxfId="3094" priority="3083" operator="greaterThan">
      <formula>0</formula>
    </cfRule>
  </conditionalFormatting>
  <conditionalFormatting sqref="U102">
    <cfRule type="cellIs" dxfId="3093" priority="3080" operator="greaterThan">
      <formula>0</formula>
    </cfRule>
    <cfRule type="cellIs" dxfId="3092" priority="3081" operator="lessThan">
      <formula>0</formula>
    </cfRule>
  </conditionalFormatting>
  <conditionalFormatting sqref="D108">
    <cfRule type="cellIs" dxfId="3091" priority="3078" operator="equal">
      <formula>C108</formula>
    </cfRule>
    <cfRule type="cellIs" dxfId="3090" priority="3079" operator="lessThan">
      <formula>C108</formula>
    </cfRule>
  </conditionalFormatting>
  <conditionalFormatting sqref="D109">
    <cfRule type="cellIs" dxfId="3089" priority="3076" operator="equal">
      <formula>C109</formula>
    </cfRule>
    <cfRule type="cellIs" dxfId="3088" priority="3077" operator="lessThan">
      <formula>C109</formula>
    </cfRule>
  </conditionalFormatting>
  <conditionalFormatting sqref="D110">
    <cfRule type="cellIs" dxfId="3087" priority="3074" operator="equal">
      <formula>C110</formula>
    </cfRule>
    <cfRule type="cellIs" dxfId="3086" priority="3075" operator="lessThan">
      <formula>C110</formula>
    </cfRule>
  </conditionalFormatting>
  <conditionalFormatting sqref="D111">
    <cfRule type="cellIs" dxfId="3085" priority="3072" operator="equal">
      <formula>C111</formula>
    </cfRule>
    <cfRule type="cellIs" dxfId="3084" priority="3073" operator="lessThan">
      <formula>C111</formula>
    </cfRule>
  </conditionalFormatting>
  <conditionalFormatting sqref="D112">
    <cfRule type="cellIs" dxfId="3083" priority="3070" operator="equal">
      <formula>C112</formula>
    </cfRule>
    <cfRule type="cellIs" dxfId="3082" priority="3071" operator="lessThan">
      <formula>C112</formula>
    </cfRule>
  </conditionalFormatting>
  <conditionalFormatting sqref="D113">
    <cfRule type="cellIs" dxfId="3081" priority="3068" operator="equal">
      <formula>C113</formula>
    </cfRule>
    <cfRule type="cellIs" dxfId="3080" priority="3069" operator="lessThan">
      <formula>C113</formula>
    </cfRule>
  </conditionalFormatting>
  <conditionalFormatting sqref="E107:E114">
    <cfRule type="cellIs" dxfId="3079" priority="3066" operator="lessThan">
      <formula>1</formula>
    </cfRule>
    <cfRule type="cellIs" dxfId="3078" priority="3067" operator="greaterThan">
      <formula>1</formula>
    </cfRule>
  </conditionalFormatting>
  <conditionalFormatting sqref="F107:F114">
    <cfRule type="cellIs" dxfId="3077" priority="3064" operator="lessThan">
      <formula>0</formula>
    </cfRule>
    <cfRule type="cellIs" dxfId="3076" priority="3065" operator="greaterThan">
      <formula>0</formula>
    </cfRule>
  </conditionalFormatting>
  <conditionalFormatting sqref="H107:H114">
    <cfRule type="cellIs" dxfId="3075" priority="3062" operator="lessThan">
      <formula>1</formula>
    </cfRule>
    <cfRule type="cellIs" dxfId="3074" priority="3063" operator="greaterThan">
      <formula>1</formula>
    </cfRule>
  </conditionalFormatting>
  <conditionalFormatting sqref="I107:I114">
    <cfRule type="cellIs" dxfId="3073" priority="3060" operator="lessThan">
      <formula>0</formula>
    </cfRule>
    <cfRule type="cellIs" dxfId="3072" priority="3061" operator="greaterThan">
      <formula>0</formula>
    </cfRule>
  </conditionalFormatting>
  <conditionalFormatting sqref="U111">
    <cfRule type="cellIs" dxfId="3071" priority="3058" operator="greaterThan">
      <formula>0</formula>
    </cfRule>
    <cfRule type="cellIs" dxfId="3070" priority="3059" operator="lessThan">
      <formula>0</formula>
    </cfRule>
  </conditionalFormatting>
  <conditionalFormatting sqref="D117">
    <cfRule type="cellIs" dxfId="3069" priority="3056" operator="equal">
      <formula>C117</formula>
    </cfRule>
    <cfRule type="cellIs" dxfId="3068" priority="3057" operator="lessThan">
      <formula>C117</formula>
    </cfRule>
  </conditionalFormatting>
  <conditionalFormatting sqref="D118">
    <cfRule type="cellIs" dxfId="3067" priority="3054" operator="equal">
      <formula>C118</formula>
    </cfRule>
    <cfRule type="cellIs" dxfId="3066" priority="3055" operator="lessThan">
      <formula>C118</formula>
    </cfRule>
  </conditionalFormatting>
  <conditionalFormatting sqref="D119">
    <cfRule type="cellIs" dxfId="3065" priority="3052" operator="equal">
      <formula>C119</formula>
    </cfRule>
    <cfRule type="cellIs" dxfId="3064" priority="3053" operator="lessThan">
      <formula>C119</formula>
    </cfRule>
  </conditionalFormatting>
  <conditionalFormatting sqref="D120">
    <cfRule type="cellIs" dxfId="3063" priority="3050" operator="equal">
      <formula>C120</formula>
    </cfRule>
    <cfRule type="cellIs" dxfId="3062" priority="3051" operator="lessThan">
      <formula>C120</formula>
    </cfRule>
  </conditionalFormatting>
  <conditionalFormatting sqref="D121">
    <cfRule type="cellIs" dxfId="3061" priority="3048" operator="equal">
      <formula>C121</formula>
    </cfRule>
    <cfRule type="cellIs" dxfId="3060" priority="3049" operator="lessThan">
      <formula>C121</formula>
    </cfRule>
  </conditionalFormatting>
  <conditionalFormatting sqref="D122">
    <cfRule type="cellIs" dxfId="3059" priority="3046" operator="equal">
      <formula>C122</formula>
    </cfRule>
    <cfRule type="cellIs" dxfId="3058" priority="3047" operator="lessThan">
      <formula>C122</formula>
    </cfRule>
  </conditionalFormatting>
  <conditionalFormatting sqref="E116:E123">
    <cfRule type="cellIs" dxfId="3057" priority="3044" operator="lessThan">
      <formula>1</formula>
    </cfRule>
    <cfRule type="cellIs" dxfId="3056" priority="3045" operator="greaterThan">
      <formula>1</formula>
    </cfRule>
  </conditionalFormatting>
  <conditionalFormatting sqref="F116:F123">
    <cfRule type="cellIs" dxfId="3055" priority="3042" operator="lessThan">
      <formula>0</formula>
    </cfRule>
    <cfRule type="cellIs" dxfId="3054" priority="3043" operator="greaterThan">
      <formula>0</formula>
    </cfRule>
  </conditionalFormatting>
  <conditionalFormatting sqref="H116:H123">
    <cfRule type="cellIs" dxfId="3053" priority="3040" operator="lessThan">
      <formula>1</formula>
    </cfRule>
    <cfRule type="cellIs" dxfId="3052" priority="3041" operator="greaterThan">
      <formula>1</formula>
    </cfRule>
  </conditionalFormatting>
  <conditionalFormatting sqref="I116:I123">
    <cfRule type="cellIs" dxfId="3051" priority="3038" operator="lessThan">
      <formula>0</formula>
    </cfRule>
    <cfRule type="cellIs" dxfId="3050" priority="3039" operator="greaterThan">
      <formula>0</formula>
    </cfRule>
  </conditionalFormatting>
  <conditionalFormatting sqref="U120">
    <cfRule type="cellIs" dxfId="3049" priority="3036" operator="greaterThan">
      <formula>0</formula>
    </cfRule>
    <cfRule type="cellIs" dxfId="3048" priority="3037" operator="lessThan">
      <formula>0</formula>
    </cfRule>
  </conditionalFormatting>
  <conditionalFormatting sqref="D127">
    <cfRule type="cellIs" dxfId="3047" priority="3034" operator="equal">
      <formula>C127</formula>
    </cfRule>
    <cfRule type="cellIs" dxfId="3046" priority="3035" operator="lessThan">
      <formula>C127</formula>
    </cfRule>
  </conditionalFormatting>
  <conditionalFormatting sqref="D128">
    <cfRule type="cellIs" dxfId="3045" priority="3032" operator="equal">
      <formula>C128</formula>
    </cfRule>
    <cfRule type="cellIs" dxfId="3044" priority="3033" operator="lessThan">
      <formula>C128</formula>
    </cfRule>
  </conditionalFormatting>
  <conditionalFormatting sqref="D129">
    <cfRule type="cellIs" dxfId="3043" priority="3030" operator="equal">
      <formula>C129</formula>
    </cfRule>
    <cfRule type="cellIs" dxfId="3042" priority="3031" operator="lessThan">
      <formula>C129</formula>
    </cfRule>
  </conditionalFormatting>
  <conditionalFormatting sqref="D130">
    <cfRule type="cellIs" dxfId="3041" priority="3028" operator="equal">
      <formula>C130</formula>
    </cfRule>
    <cfRule type="cellIs" dxfId="3040" priority="3029" operator="lessThan">
      <formula>C130</formula>
    </cfRule>
  </conditionalFormatting>
  <conditionalFormatting sqref="D131">
    <cfRule type="cellIs" dxfId="3039" priority="3026" operator="equal">
      <formula>C131</formula>
    </cfRule>
    <cfRule type="cellIs" dxfId="3038" priority="3027" operator="lessThan">
      <formula>C131</formula>
    </cfRule>
  </conditionalFormatting>
  <conditionalFormatting sqref="D132">
    <cfRule type="cellIs" dxfId="3037" priority="3024" operator="equal">
      <formula>C132</formula>
    </cfRule>
    <cfRule type="cellIs" dxfId="3036" priority="3025" operator="lessThan">
      <formula>C132</formula>
    </cfRule>
  </conditionalFormatting>
  <conditionalFormatting sqref="E126:E133">
    <cfRule type="cellIs" dxfId="3035" priority="3022" operator="lessThan">
      <formula>1</formula>
    </cfRule>
    <cfRule type="cellIs" dxfId="3034" priority="3023" operator="greaterThan">
      <formula>1</formula>
    </cfRule>
  </conditionalFormatting>
  <conditionalFormatting sqref="F126:F133">
    <cfRule type="cellIs" dxfId="3033" priority="3020" operator="lessThan">
      <formula>0</formula>
    </cfRule>
    <cfRule type="cellIs" dxfId="3032" priority="3021" operator="greaterThan">
      <formula>0</formula>
    </cfRule>
  </conditionalFormatting>
  <conditionalFormatting sqref="H126:H133">
    <cfRule type="cellIs" dxfId="3031" priority="3018" operator="lessThan">
      <formula>1</formula>
    </cfRule>
    <cfRule type="cellIs" dxfId="3030" priority="3019" operator="greaterThan">
      <formula>1</formula>
    </cfRule>
  </conditionalFormatting>
  <conditionalFormatting sqref="I126:I133">
    <cfRule type="cellIs" dxfId="3029" priority="3016" operator="lessThan">
      <formula>0</formula>
    </cfRule>
    <cfRule type="cellIs" dxfId="3028" priority="3017" operator="greaterThan">
      <formula>0</formula>
    </cfRule>
  </conditionalFormatting>
  <conditionalFormatting sqref="U130">
    <cfRule type="cellIs" dxfId="3027" priority="3014" operator="greaterThan">
      <formula>0</formula>
    </cfRule>
    <cfRule type="cellIs" dxfId="3026" priority="3015" operator="lessThan">
      <formula>0</formula>
    </cfRule>
  </conditionalFormatting>
  <conditionalFormatting sqref="D136">
    <cfRule type="cellIs" dxfId="3025" priority="3012" operator="equal">
      <formula>C136</formula>
    </cfRule>
    <cfRule type="cellIs" dxfId="3024" priority="3013" operator="lessThan">
      <formula>C136</formula>
    </cfRule>
  </conditionalFormatting>
  <conditionalFormatting sqref="D137">
    <cfRule type="cellIs" dxfId="3023" priority="3010" operator="equal">
      <formula>C137</formula>
    </cfRule>
    <cfRule type="cellIs" dxfId="3022" priority="3011" operator="lessThan">
      <formula>C137</formula>
    </cfRule>
  </conditionalFormatting>
  <conditionalFormatting sqref="D138">
    <cfRule type="cellIs" dxfId="3021" priority="3008" operator="equal">
      <formula>C138</formula>
    </cfRule>
    <cfRule type="cellIs" dxfId="3020" priority="3009" operator="lessThan">
      <formula>C138</formula>
    </cfRule>
  </conditionalFormatting>
  <conditionalFormatting sqref="D139">
    <cfRule type="cellIs" dxfId="3019" priority="3006" operator="equal">
      <formula>C139</formula>
    </cfRule>
    <cfRule type="cellIs" dxfId="3018" priority="3007" operator="lessThan">
      <formula>C139</formula>
    </cfRule>
  </conditionalFormatting>
  <conditionalFormatting sqref="D140">
    <cfRule type="cellIs" dxfId="3017" priority="3004" operator="equal">
      <formula>C140</formula>
    </cfRule>
    <cfRule type="cellIs" dxfId="3016" priority="3005" operator="lessThan">
      <formula>C140</formula>
    </cfRule>
  </conditionalFormatting>
  <conditionalFormatting sqref="D141">
    <cfRule type="cellIs" dxfId="3015" priority="3002" operator="equal">
      <formula>C141</formula>
    </cfRule>
    <cfRule type="cellIs" dxfId="3014" priority="3003" operator="lessThan">
      <formula>C141</formula>
    </cfRule>
  </conditionalFormatting>
  <conditionalFormatting sqref="E135:E142">
    <cfRule type="cellIs" dxfId="3013" priority="3000" operator="lessThan">
      <formula>1</formula>
    </cfRule>
    <cfRule type="cellIs" dxfId="3012" priority="3001" operator="greaterThan">
      <formula>1</formula>
    </cfRule>
  </conditionalFormatting>
  <conditionalFormatting sqref="F135:F142">
    <cfRule type="cellIs" dxfId="3011" priority="2998" operator="lessThan">
      <formula>0</formula>
    </cfRule>
    <cfRule type="cellIs" dxfId="3010" priority="2999" operator="greaterThan">
      <formula>0</formula>
    </cfRule>
  </conditionalFormatting>
  <conditionalFormatting sqref="H135:H142">
    <cfRule type="cellIs" dxfId="3009" priority="2996" operator="lessThan">
      <formula>1</formula>
    </cfRule>
    <cfRule type="cellIs" dxfId="3008" priority="2997" operator="greaterThan">
      <formula>1</formula>
    </cfRule>
  </conditionalFormatting>
  <conditionalFormatting sqref="I135:I142">
    <cfRule type="cellIs" dxfId="3007" priority="2994" operator="lessThan">
      <formula>0</formula>
    </cfRule>
    <cfRule type="cellIs" dxfId="3006" priority="2995" operator="greaterThan">
      <formula>0</formula>
    </cfRule>
  </conditionalFormatting>
  <conditionalFormatting sqref="U139">
    <cfRule type="cellIs" dxfId="3005" priority="2992" operator="greaterThan">
      <formula>0</formula>
    </cfRule>
    <cfRule type="cellIs" dxfId="3004" priority="2993" operator="lessThan">
      <formula>0</formula>
    </cfRule>
  </conditionalFormatting>
  <conditionalFormatting sqref="D145">
    <cfRule type="cellIs" dxfId="3003" priority="2990" operator="equal">
      <formula>C145</formula>
    </cfRule>
    <cfRule type="cellIs" dxfId="3002" priority="2991" operator="lessThan">
      <formula>C145</formula>
    </cfRule>
  </conditionalFormatting>
  <conditionalFormatting sqref="D146">
    <cfRule type="cellIs" dxfId="3001" priority="2988" operator="equal">
      <formula>C146</formula>
    </cfRule>
    <cfRule type="cellIs" dxfId="3000" priority="2989" operator="lessThan">
      <formula>C146</formula>
    </cfRule>
  </conditionalFormatting>
  <conditionalFormatting sqref="D147">
    <cfRule type="cellIs" dxfId="2999" priority="2986" operator="equal">
      <formula>C147</formula>
    </cfRule>
    <cfRule type="cellIs" dxfId="2998" priority="2987" operator="lessThan">
      <formula>C147</formula>
    </cfRule>
  </conditionalFormatting>
  <conditionalFormatting sqref="D148">
    <cfRule type="cellIs" dxfId="2997" priority="2984" operator="equal">
      <formula>C148</formula>
    </cfRule>
    <cfRule type="cellIs" dxfId="2996" priority="2985" operator="lessThan">
      <formula>C148</formula>
    </cfRule>
  </conditionalFormatting>
  <conditionalFormatting sqref="D149">
    <cfRule type="cellIs" dxfId="2995" priority="2982" operator="equal">
      <formula>C149</formula>
    </cfRule>
    <cfRule type="cellIs" dxfId="2994" priority="2983" operator="lessThan">
      <formula>C149</formula>
    </cfRule>
  </conditionalFormatting>
  <conditionalFormatting sqref="D150">
    <cfRule type="cellIs" dxfId="2993" priority="2980" operator="equal">
      <formula>C150</formula>
    </cfRule>
    <cfRule type="cellIs" dxfId="2992" priority="2981" operator="lessThan">
      <formula>C150</formula>
    </cfRule>
  </conditionalFormatting>
  <conditionalFormatting sqref="E144:E151">
    <cfRule type="cellIs" dxfId="2991" priority="2978" operator="lessThan">
      <formula>1</formula>
    </cfRule>
    <cfRule type="cellIs" dxfId="2990" priority="2979" operator="greaterThan">
      <formula>1</formula>
    </cfRule>
  </conditionalFormatting>
  <conditionalFormatting sqref="F144:F151">
    <cfRule type="cellIs" dxfId="2989" priority="2976" operator="lessThan">
      <formula>0</formula>
    </cfRule>
    <cfRule type="cellIs" dxfId="2988" priority="2977" operator="greaterThan">
      <formula>0</formula>
    </cfRule>
  </conditionalFormatting>
  <conditionalFormatting sqref="H144:H151">
    <cfRule type="cellIs" dxfId="2987" priority="2974" operator="lessThan">
      <formula>1</formula>
    </cfRule>
    <cfRule type="cellIs" dxfId="2986" priority="2975" operator="greaterThan">
      <formula>1</formula>
    </cfRule>
  </conditionalFormatting>
  <conditionalFormatting sqref="I144:I151">
    <cfRule type="cellIs" dxfId="2985" priority="2972" operator="lessThan">
      <formula>0</formula>
    </cfRule>
    <cfRule type="cellIs" dxfId="2984" priority="2973" operator="greaterThan">
      <formula>0</formula>
    </cfRule>
  </conditionalFormatting>
  <conditionalFormatting sqref="U148">
    <cfRule type="cellIs" dxfId="2983" priority="2970" operator="greaterThan">
      <formula>0</formula>
    </cfRule>
    <cfRule type="cellIs" dxfId="2982" priority="2971" operator="lessThan">
      <formula>0</formula>
    </cfRule>
  </conditionalFormatting>
  <conditionalFormatting sqref="D154">
    <cfRule type="cellIs" dxfId="2981" priority="2968" operator="equal">
      <formula>C154</formula>
    </cfRule>
    <cfRule type="cellIs" dxfId="2980" priority="2969" operator="lessThan">
      <formula>C154</formula>
    </cfRule>
  </conditionalFormatting>
  <conditionalFormatting sqref="D155">
    <cfRule type="cellIs" dxfId="2979" priority="2966" operator="equal">
      <formula>C155</formula>
    </cfRule>
    <cfRule type="cellIs" dxfId="2978" priority="2967" operator="lessThan">
      <formula>C155</formula>
    </cfRule>
  </conditionalFormatting>
  <conditionalFormatting sqref="D156">
    <cfRule type="cellIs" dxfId="2977" priority="2964" operator="equal">
      <formula>C156</formula>
    </cfRule>
    <cfRule type="cellIs" dxfId="2976" priority="2965" operator="lessThan">
      <formula>C156</formula>
    </cfRule>
  </conditionalFormatting>
  <conditionalFormatting sqref="D157">
    <cfRule type="cellIs" dxfId="2975" priority="2962" operator="equal">
      <formula>C157</formula>
    </cfRule>
    <cfRule type="cellIs" dxfId="2974" priority="2963" operator="lessThan">
      <formula>C157</formula>
    </cfRule>
  </conditionalFormatting>
  <conditionalFormatting sqref="D158">
    <cfRule type="cellIs" dxfId="2973" priority="2960" operator="equal">
      <formula>C158</formula>
    </cfRule>
    <cfRule type="cellIs" dxfId="2972" priority="2961" operator="lessThan">
      <formula>C158</formula>
    </cfRule>
  </conditionalFormatting>
  <conditionalFormatting sqref="D159">
    <cfRule type="cellIs" dxfId="2971" priority="2958" operator="equal">
      <formula>C159</formula>
    </cfRule>
    <cfRule type="cellIs" dxfId="2970" priority="2959" operator="lessThan">
      <formula>C159</formula>
    </cfRule>
  </conditionalFormatting>
  <conditionalFormatting sqref="E153:E160">
    <cfRule type="cellIs" dxfId="2969" priority="2956" operator="lessThan">
      <formula>1</formula>
    </cfRule>
    <cfRule type="cellIs" dxfId="2968" priority="2957" operator="greaterThan">
      <formula>1</formula>
    </cfRule>
  </conditionalFormatting>
  <conditionalFormatting sqref="F153:F160">
    <cfRule type="cellIs" dxfId="2967" priority="2954" operator="lessThan">
      <formula>0</formula>
    </cfRule>
    <cfRule type="cellIs" dxfId="2966" priority="2955" operator="greaterThan">
      <formula>0</formula>
    </cfRule>
  </conditionalFormatting>
  <conditionalFormatting sqref="H153:H160">
    <cfRule type="cellIs" dxfId="2965" priority="2952" operator="lessThan">
      <formula>1</formula>
    </cfRule>
    <cfRule type="cellIs" dxfId="2964" priority="2953" operator="greaterThan">
      <formula>1</formula>
    </cfRule>
  </conditionalFormatting>
  <conditionalFormatting sqref="I153:I160">
    <cfRule type="cellIs" dxfId="2963" priority="2950" operator="lessThan">
      <formula>0</formula>
    </cfRule>
    <cfRule type="cellIs" dxfId="2962" priority="2951" operator="greaterThan">
      <formula>0</formula>
    </cfRule>
  </conditionalFormatting>
  <conditionalFormatting sqref="U157">
    <cfRule type="cellIs" dxfId="2961" priority="2948" operator="greaterThan">
      <formula>0</formula>
    </cfRule>
    <cfRule type="cellIs" dxfId="2960" priority="2949" operator="lessThan">
      <formula>0</formula>
    </cfRule>
  </conditionalFormatting>
  <conditionalFormatting sqref="D164">
    <cfRule type="cellIs" dxfId="2959" priority="2946" operator="equal">
      <formula>C164</formula>
    </cfRule>
    <cfRule type="cellIs" dxfId="2958" priority="2947" operator="lessThan">
      <formula>C164</formula>
    </cfRule>
  </conditionalFormatting>
  <conditionalFormatting sqref="D165">
    <cfRule type="cellIs" dxfId="2957" priority="2944" operator="equal">
      <formula>C165</formula>
    </cfRule>
    <cfRule type="cellIs" dxfId="2956" priority="2945" operator="lessThan">
      <formula>C165</formula>
    </cfRule>
  </conditionalFormatting>
  <conditionalFormatting sqref="D166">
    <cfRule type="cellIs" dxfId="2955" priority="2942" operator="equal">
      <formula>C166</formula>
    </cfRule>
    <cfRule type="cellIs" dxfId="2954" priority="2943" operator="lessThan">
      <formula>C166</formula>
    </cfRule>
  </conditionalFormatting>
  <conditionalFormatting sqref="D167">
    <cfRule type="cellIs" dxfId="2953" priority="2940" operator="equal">
      <formula>C167</formula>
    </cfRule>
    <cfRule type="cellIs" dxfId="2952" priority="2941" operator="lessThan">
      <formula>C167</formula>
    </cfRule>
  </conditionalFormatting>
  <conditionalFormatting sqref="D168">
    <cfRule type="cellIs" dxfId="2951" priority="2938" operator="equal">
      <formula>C168</formula>
    </cfRule>
    <cfRule type="cellIs" dxfId="2950" priority="2939" operator="lessThan">
      <formula>C168</formula>
    </cfRule>
  </conditionalFormatting>
  <conditionalFormatting sqref="D169">
    <cfRule type="cellIs" dxfId="2949" priority="2936" operator="equal">
      <formula>C169</formula>
    </cfRule>
    <cfRule type="cellIs" dxfId="2948" priority="2937" operator="lessThan">
      <formula>C169</formula>
    </cfRule>
  </conditionalFormatting>
  <conditionalFormatting sqref="E163:E170">
    <cfRule type="cellIs" dxfId="2947" priority="2934" operator="lessThan">
      <formula>1</formula>
    </cfRule>
    <cfRule type="cellIs" dxfId="2946" priority="2935" operator="greaterThan">
      <formula>1</formula>
    </cfRule>
  </conditionalFormatting>
  <conditionalFormatting sqref="F163:F170">
    <cfRule type="cellIs" dxfId="2945" priority="2932" operator="lessThan">
      <formula>0</formula>
    </cfRule>
    <cfRule type="cellIs" dxfId="2944" priority="2933" operator="greaterThan">
      <formula>0</formula>
    </cfRule>
  </conditionalFormatting>
  <conditionalFormatting sqref="H163:H170">
    <cfRule type="cellIs" dxfId="2943" priority="2930" operator="lessThan">
      <formula>1</formula>
    </cfRule>
    <cfRule type="cellIs" dxfId="2942" priority="2931" operator="greaterThan">
      <formula>1</formula>
    </cfRule>
  </conditionalFormatting>
  <conditionalFormatting sqref="I163:I170">
    <cfRule type="cellIs" dxfId="2941" priority="2928" operator="lessThan">
      <formula>0</formula>
    </cfRule>
    <cfRule type="cellIs" dxfId="2940" priority="2929" operator="greaterThan">
      <formula>0</formula>
    </cfRule>
  </conditionalFormatting>
  <conditionalFormatting sqref="U167">
    <cfRule type="cellIs" dxfId="2939" priority="2926" operator="greaterThan">
      <formula>0</formula>
    </cfRule>
    <cfRule type="cellIs" dxfId="2938" priority="2927" operator="lessThan">
      <formula>0</formula>
    </cfRule>
  </conditionalFormatting>
  <conditionalFormatting sqref="D173">
    <cfRule type="cellIs" dxfId="2937" priority="2924" operator="equal">
      <formula>C173</formula>
    </cfRule>
    <cfRule type="cellIs" dxfId="2936" priority="2925" operator="lessThan">
      <formula>C173</formula>
    </cfRule>
  </conditionalFormatting>
  <conditionalFormatting sqref="D174">
    <cfRule type="cellIs" dxfId="2935" priority="2922" operator="equal">
      <formula>C174</formula>
    </cfRule>
    <cfRule type="cellIs" dxfId="2934" priority="2923" operator="lessThan">
      <formula>C174</formula>
    </cfRule>
  </conditionalFormatting>
  <conditionalFormatting sqref="D175">
    <cfRule type="cellIs" dxfId="2933" priority="2920" operator="equal">
      <formula>C175</formula>
    </cfRule>
    <cfRule type="cellIs" dxfId="2932" priority="2921" operator="lessThan">
      <formula>C175</formula>
    </cfRule>
  </conditionalFormatting>
  <conditionalFormatting sqref="D176">
    <cfRule type="cellIs" dxfId="2931" priority="2918" operator="equal">
      <formula>C176</formula>
    </cfRule>
    <cfRule type="cellIs" dxfId="2930" priority="2919" operator="lessThan">
      <formula>C176</formula>
    </cfRule>
  </conditionalFormatting>
  <conditionalFormatting sqref="D177">
    <cfRule type="cellIs" dxfId="2929" priority="2916" operator="equal">
      <formula>C177</formula>
    </cfRule>
    <cfRule type="cellIs" dxfId="2928" priority="2917" operator="lessThan">
      <formula>C177</formula>
    </cfRule>
  </conditionalFormatting>
  <conditionalFormatting sqref="D178">
    <cfRule type="cellIs" dxfId="2927" priority="2914" operator="equal">
      <formula>C178</formula>
    </cfRule>
    <cfRule type="cellIs" dxfId="2926" priority="2915" operator="lessThan">
      <formula>C178</formula>
    </cfRule>
  </conditionalFormatting>
  <conditionalFormatting sqref="E172:E179">
    <cfRule type="cellIs" dxfId="2925" priority="2912" operator="lessThan">
      <formula>1</formula>
    </cfRule>
    <cfRule type="cellIs" dxfId="2924" priority="2913" operator="greaterThan">
      <formula>1</formula>
    </cfRule>
  </conditionalFormatting>
  <conditionalFormatting sqref="F172:F179">
    <cfRule type="cellIs" dxfId="2923" priority="2910" operator="lessThan">
      <formula>0</formula>
    </cfRule>
    <cfRule type="cellIs" dxfId="2922" priority="2911" operator="greaterThan">
      <formula>0</formula>
    </cfRule>
  </conditionalFormatting>
  <conditionalFormatting sqref="H172:H179">
    <cfRule type="cellIs" dxfId="2921" priority="2908" operator="lessThan">
      <formula>1</formula>
    </cfRule>
    <cfRule type="cellIs" dxfId="2920" priority="2909" operator="greaterThan">
      <formula>1</formula>
    </cfRule>
  </conditionalFormatting>
  <conditionalFormatting sqref="I172:I179">
    <cfRule type="cellIs" dxfId="2919" priority="2906" operator="lessThan">
      <formula>0</formula>
    </cfRule>
    <cfRule type="cellIs" dxfId="2918" priority="2907" operator="greaterThan">
      <formula>0</formula>
    </cfRule>
  </conditionalFormatting>
  <conditionalFormatting sqref="U176">
    <cfRule type="cellIs" dxfId="2917" priority="2904" operator="greaterThan">
      <formula>0</formula>
    </cfRule>
    <cfRule type="cellIs" dxfId="2916" priority="2905" operator="lessThan">
      <formula>0</formula>
    </cfRule>
  </conditionalFormatting>
  <conditionalFormatting sqref="D182">
    <cfRule type="cellIs" dxfId="2915" priority="2902" operator="equal">
      <formula>C182</formula>
    </cfRule>
    <cfRule type="cellIs" dxfId="2914" priority="2903" operator="lessThan">
      <formula>C182</formula>
    </cfRule>
  </conditionalFormatting>
  <conditionalFormatting sqref="D183">
    <cfRule type="cellIs" dxfId="2913" priority="2900" operator="equal">
      <formula>C183</formula>
    </cfRule>
    <cfRule type="cellIs" dxfId="2912" priority="2901" operator="lessThan">
      <formula>C183</formula>
    </cfRule>
  </conditionalFormatting>
  <conditionalFormatting sqref="D184">
    <cfRule type="cellIs" dxfId="2911" priority="2898" operator="equal">
      <formula>C184</formula>
    </cfRule>
    <cfRule type="cellIs" dxfId="2910" priority="2899" operator="lessThan">
      <formula>C184</formula>
    </cfRule>
  </conditionalFormatting>
  <conditionalFormatting sqref="D185">
    <cfRule type="cellIs" dxfId="2909" priority="2896" operator="equal">
      <formula>C185</formula>
    </cfRule>
    <cfRule type="cellIs" dxfId="2908" priority="2897" operator="lessThan">
      <formula>C185</formula>
    </cfRule>
  </conditionalFormatting>
  <conditionalFormatting sqref="D186">
    <cfRule type="cellIs" dxfId="2907" priority="2894" operator="equal">
      <formula>C186</formula>
    </cfRule>
    <cfRule type="cellIs" dxfId="2906" priority="2895" operator="lessThan">
      <formula>C186</formula>
    </cfRule>
  </conditionalFormatting>
  <conditionalFormatting sqref="D187">
    <cfRule type="cellIs" dxfId="2905" priority="2892" operator="equal">
      <formula>C187</formula>
    </cfRule>
    <cfRule type="cellIs" dxfId="2904" priority="2893" operator="lessThan">
      <formula>C187</formula>
    </cfRule>
  </conditionalFormatting>
  <conditionalFormatting sqref="E181:E188">
    <cfRule type="cellIs" dxfId="2903" priority="2890" operator="lessThan">
      <formula>1</formula>
    </cfRule>
    <cfRule type="cellIs" dxfId="2902" priority="2891" operator="greaterThan">
      <formula>1</formula>
    </cfRule>
  </conditionalFormatting>
  <conditionalFormatting sqref="F181:F188">
    <cfRule type="cellIs" dxfId="2901" priority="2888" operator="lessThan">
      <formula>0</formula>
    </cfRule>
    <cfRule type="cellIs" dxfId="2900" priority="2889" operator="greaterThan">
      <formula>0</formula>
    </cfRule>
  </conditionalFormatting>
  <conditionalFormatting sqref="H181:H188">
    <cfRule type="cellIs" dxfId="2899" priority="2886" operator="lessThan">
      <formula>1</formula>
    </cfRule>
    <cfRule type="cellIs" dxfId="2898" priority="2887" operator="greaterThan">
      <formula>1</formula>
    </cfRule>
  </conditionalFormatting>
  <conditionalFormatting sqref="I181:I188">
    <cfRule type="cellIs" dxfId="2897" priority="2884" operator="lessThan">
      <formula>0</formula>
    </cfRule>
    <cfRule type="cellIs" dxfId="2896" priority="2885" operator="greaterThan">
      <formula>0</formula>
    </cfRule>
  </conditionalFormatting>
  <conditionalFormatting sqref="U185">
    <cfRule type="cellIs" dxfId="2895" priority="2882" operator="greaterThan">
      <formula>0</formula>
    </cfRule>
    <cfRule type="cellIs" dxfId="2894" priority="2883" operator="lessThan">
      <formula>0</formula>
    </cfRule>
  </conditionalFormatting>
  <conditionalFormatting sqref="D191">
    <cfRule type="cellIs" dxfId="2893" priority="2880" operator="equal">
      <formula>C191</formula>
    </cfRule>
    <cfRule type="cellIs" dxfId="2892" priority="2881" operator="lessThan">
      <formula>C191</formula>
    </cfRule>
  </conditionalFormatting>
  <conditionalFormatting sqref="D192">
    <cfRule type="cellIs" dxfId="2891" priority="2878" operator="equal">
      <formula>C192</formula>
    </cfRule>
    <cfRule type="cellIs" dxfId="2890" priority="2879" operator="lessThan">
      <formula>C192</formula>
    </cfRule>
  </conditionalFormatting>
  <conditionalFormatting sqref="D193">
    <cfRule type="cellIs" dxfId="2889" priority="2876" operator="equal">
      <formula>C193</formula>
    </cfRule>
    <cfRule type="cellIs" dxfId="2888" priority="2877" operator="lessThan">
      <formula>C193</formula>
    </cfRule>
  </conditionalFormatting>
  <conditionalFormatting sqref="D194">
    <cfRule type="cellIs" dxfId="2887" priority="2874" operator="equal">
      <formula>C194</formula>
    </cfRule>
    <cfRule type="cellIs" dxfId="2886" priority="2875" operator="lessThan">
      <formula>C194</formula>
    </cfRule>
  </conditionalFormatting>
  <conditionalFormatting sqref="D195">
    <cfRule type="cellIs" dxfId="2885" priority="2872" operator="equal">
      <formula>C195</formula>
    </cfRule>
    <cfRule type="cellIs" dxfId="2884" priority="2873" operator="lessThan">
      <formula>C195</formula>
    </cfRule>
  </conditionalFormatting>
  <conditionalFormatting sqref="D196">
    <cfRule type="cellIs" dxfId="2883" priority="2870" operator="equal">
      <formula>C196</formula>
    </cfRule>
    <cfRule type="cellIs" dxfId="2882" priority="2871" operator="lessThan">
      <formula>C196</formula>
    </cfRule>
  </conditionalFormatting>
  <conditionalFormatting sqref="E190:E197">
    <cfRule type="cellIs" dxfId="2881" priority="2868" operator="lessThan">
      <formula>1</formula>
    </cfRule>
    <cfRule type="cellIs" dxfId="2880" priority="2869" operator="greaterThan">
      <formula>1</formula>
    </cfRule>
  </conditionalFormatting>
  <conditionalFormatting sqref="F190:F197">
    <cfRule type="cellIs" dxfId="2879" priority="2866" operator="lessThan">
      <formula>0</formula>
    </cfRule>
    <cfRule type="cellIs" dxfId="2878" priority="2867" operator="greaterThan">
      <formula>0</formula>
    </cfRule>
  </conditionalFormatting>
  <conditionalFormatting sqref="H190:H197">
    <cfRule type="cellIs" dxfId="2877" priority="2864" operator="lessThan">
      <formula>1</formula>
    </cfRule>
    <cfRule type="cellIs" dxfId="2876" priority="2865" operator="greaterThan">
      <formula>1</formula>
    </cfRule>
  </conditionalFormatting>
  <conditionalFormatting sqref="I190:I197">
    <cfRule type="cellIs" dxfId="2875" priority="2862" operator="lessThan">
      <formula>0</formula>
    </cfRule>
    <cfRule type="cellIs" dxfId="2874" priority="2863" operator="greaterThan">
      <formula>0</formula>
    </cfRule>
  </conditionalFormatting>
  <conditionalFormatting sqref="U194">
    <cfRule type="cellIs" dxfId="2873" priority="2860" operator="greaterThan">
      <formula>0</formula>
    </cfRule>
    <cfRule type="cellIs" dxfId="2872" priority="2861" operator="lessThan">
      <formula>0</formula>
    </cfRule>
  </conditionalFormatting>
  <conditionalFormatting sqref="D200">
    <cfRule type="cellIs" dxfId="2871" priority="2858" operator="equal">
      <formula>C200</formula>
    </cfRule>
    <cfRule type="cellIs" dxfId="2870" priority="2859" operator="lessThan">
      <formula>C200</formula>
    </cfRule>
  </conditionalFormatting>
  <conditionalFormatting sqref="D201">
    <cfRule type="cellIs" dxfId="2869" priority="2856" operator="equal">
      <formula>C201</formula>
    </cfRule>
    <cfRule type="cellIs" dxfId="2868" priority="2857" operator="lessThan">
      <formula>C201</formula>
    </cfRule>
  </conditionalFormatting>
  <conditionalFormatting sqref="D202">
    <cfRule type="cellIs" dxfId="2867" priority="2854" operator="equal">
      <formula>C202</formula>
    </cfRule>
    <cfRule type="cellIs" dxfId="2866" priority="2855" operator="lessThan">
      <formula>C202</formula>
    </cfRule>
  </conditionalFormatting>
  <conditionalFormatting sqref="D203">
    <cfRule type="cellIs" dxfId="2865" priority="2852" operator="equal">
      <formula>C203</formula>
    </cfRule>
    <cfRule type="cellIs" dxfId="2864" priority="2853" operator="lessThan">
      <formula>C203</formula>
    </cfRule>
  </conditionalFormatting>
  <conditionalFormatting sqref="D204">
    <cfRule type="cellIs" dxfId="2863" priority="2850" operator="equal">
      <formula>C204</formula>
    </cfRule>
    <cfRule type="cellIs" dxfId="2862" priority="2851" operator="lessThan">
      <formula>C204</formula>
    </cfRule>
  </conditionalFormatting>
  <conditionalFormatting sqref="D205">
    <cfRule type="cellIs" dxfId="2861" priority="2848" operator="equal">
      <formula>C205</formula>
    </cfRule>
    <cfRule type="cellIs" dxfId="2860" priority="2849" operator="lessThan">
      <formula>C205</formula>
    </cfRule>
  </conditionalFormatting>
  <conditionalFormatting sqref="E199:E206">
    <cfRule type="cellIs" dxfId="2859" priority="2846" operator="lessThan">
      <formula>1</formula>
    </cfRule>
    <cfRule type="cellIs" dxfId="2858" priority="2847" operator="greaterThan">
      <formula>1</formula>
    </cfRule>
  </conditionalFormatting>
  <conditionalFormatting sqref="F199:F206">
    <cfRule type="cellIs" dxfId="2857" priority="2844" operator="lessThan">
      <formula>0</formula>
    </cfRule>
    <cfRule type="cellIs" dxfId="2856" priority="2845" operator="greaterThan">
      <formula>0</formula>
    </cfRule>
  </conditionalFormatting>
  <conditionalFormatting sqref="H199:H206">
    <cfRule type="cellIs" dxfId="2855" priority="2842" operator="lessThan">
      <formula>1</formula>
    </cfRule>
    <cfRule type="cellIs" dxfId="2854" priority="2843" operator="greaterThan">
      <formula>1</formula>
    </cfRule>
  </conditionalFormatting>
  <conditionalFormatting sqref="I199:I206">
    <cfRule type="cellIs" dxfId="2853" priority="2840" operator="lessThan">
      <formula>0</formula>
    </cfRule>
    <cfRule type="cellIs" dxfId="2852" priority="2841" operator="greaterThan">
      <formula>0</formula>
    </cfRule>
  </conditionalFormatting>
  <conditionalFormatting sqref="U203">
    <cfRule type="cellIs" dxfId="2851" priority="2838" operator="greaterThan">
      <formula>0</formula>
    </cfRule>
    <cfRule type="cellIs" dxfId="2850" priority="2839" operator="lessThan">
      <formula>0</formula>
    </cfRule>
  </conditionalFormatting>
  <conditionalFormatting sqref="D210">
    <cfRule type="cellIs" dxfId="2849" priority="2836" operator="equal">
      <formula>C210</formula>
    </cfRule>
    <cfRule type="cellIs" dxfId="2848" priority="2837" operator="lessThan">
      <formula>C210</formula>
    </cfRule>
  </conditionalFormatting>
  <conditionalFormatting sqref="D211">
    <cfRule type="cellIs" dxfId="2847" priority="2834" operator="equal">
      <formula>C211</formula>
    </cfRule>
    <cfRule type="cellIs" dxfId="2846" priority="2835" operator="lessThan">
      <formula>C211</formula>
    </cfRule>
  </conditionalFormatting>
  <conditionalFormatting sqref="D212">
    <cfRule type="cellIs" dxfId="2845" priority="2832" operator="equal">
      <formula>C212</formula>
    </cfRule>
    <cfRule type="cellIs" dxfId="2844" priority="2833" operator="lessThan">
      <formula>C212</formula>
    </cfRule>
  </conditionalFormatting>
  <conditionalFormatting sqref="D213">
    <cfRule type="cellIs" dxfId="2843" priority="2830" operator="equal">
      <formula>C213</formula>
    </cfRule>
    <cfRule type="cellIs" dxfId="2842" priority="2831" operator="lessThan">
      <formula>C213</formula>
    </cfRule>
  </conditionalFormatting>
  <conditionalFormatting sqref="D214">
    <cfRule type="cellIs" dxfId="2841" priority="2828" operator="equal">
      <formula>C214</formula>
    </cfRule>
    <cfRule type="cellIs" dxfId="2840" priority="2829" operator="lessThan">
      <formula>C214</formula>
    </cfRule>
  </conditionalFormatting>
  <conditionalFormatting sqref="D215">
    <cfRule type="cellIs" dxfId="2839" priority="2826" operator="equal">
      <formula>C215</formula>
    </cfRule>
    <cfRule type="cellIs" dxfId="2838" priority="2827" operator="lessThan">
      <formula>C215</formula>
    </cfRule>
  </conditionalFormatting>
  <conditionalFormatting sqref="E209:E216">
    <cfRule type="cellIs" dxfId="2837" priority="2824" operator="lessThan">
      <formula>1</formula>
    </cfRule>
    <cfRule type="cellIs" dxfId="2836" priority="2825" operator="greaterThan">
      <formula>1</formula>
    </cfRule>
  </conditionalFormatting>
  <conditionalFormatting sqref="F209:F216">
    <cfRule type="cellIs" dxfId="2835" priority="2822" operator="lessThan">
      <formula>0</formula>
    </cfRule>
    <cfRule type="cellIs" dxfId="2834" priority="2823" operator="greaterThan">
      <formula>0</formula>
    </cfRule>
  </conditionalFormatting>
  <conditionalFormatting sqref="H209:H216">
    <cfRule type="cellIs" dxfId="2833" priority="2820" operator="lessThan">
      <formula>1</formula>
    </cfRule>
    <cfRule type="cellIs" dxfId="2832" priority="2821" operator="greaterThan">
      <formula>1</formula>
    </cfRule>
  </conditionalFormatting>
  <conditionalFormatting sqref="I209:I216">
    <cfRule type="cellIs" dxfId="2831" priority="2818" operator="lessThan">
      <formula>0</formula>
    </cfRule>
    <cfRule type="cellIs" dxfId="2830" priority="2819" operator="greaterThan">
      <formula>0</formula>
    </cfRule>
  </conditionalFormatting>
  <conditionalFormatting sqref="U213">
    <cfRule type="cellIs" dxfId="2829" priority="2816" operator="greaterThan">
      <formula>0</formula>
    </cfRule>
    <cfRule type="cellIs" dxfId="2828" priority="2817" operator="lessThan">
      <formula>0</formula>
    </cfRule>
  </conditionalFormatting>
  <conditionalFormatting sqref="D219">
    <cfRule type="cellIs" dxfId="2827" priority="2814" operator="equal">
      <formula>C219</formula>
    </cfRule>
    <cfRule type="cellIs" dxfId="2826" priority="2815" operator="lessThan">
      <formula>C219</formula>
    </cfRule>
  </conditionalFormatting>
  <conditionalFormatting sqref="D220">
    <cfRule type="cellIs" dxfId="2825" priority="2812" operator="equal">
      <formula>C220</formula>
    </cfRule>
    <cfRule type="cellIs" dxfId="2824" priority="2813" operator="lessThan">
      <formula>C220</formula>
    </cfRule>
  </conditionalFormatting>
  <conditionalFormatting sqref="D221">
    <cfRule type="cellIs" dxfId="2823" priority="2810" operator="equal">
      <formula>C221</formula>
    </cfRule>
    <cfRule type="cellIs" dxfId="2822" priority="2811" operator="lessThan">
      <formula>C221</formula>
    </cfRule>
  </conditionalFormatting>
  <conditionalFormatting sqref="D222">
    <cfRule type="cellIs" dxfId="2821" priority="2808" operator="equal">
      <formula>C222</formula>
    </cfRule>
    <cfRule type="cellIs" dxfId="2820" priority="2809" operator="lessThan">
      <formula>C222</formula>
    </cfRule>
  </conditionalFormatting>
  <conditionalFormatting sqref="D223">
    <cfRule type="cellIs" dxfId="2819" priority="2806" operator="equal">
      <formula>C223</formula>
    </cfRule>
    <cfRule type="cellIs" dxfId="2818" priority="2807" operator="lessThan">
      <formula>C223</formula>
    </cfRule>
  </conditionalFormatting>
  <conditionalFormatting sqref="D224">
    <cfRule type="cellIs" dxfId="2817" priority="2804" operator="equal">
      <formula>C224</formula>
    </cfRule>
    <cfRule type="cellIs" dxfId="2816" priority="2805" operator="lessThan">
      <formula>C224</formula>
    </cfRule>
  </conditionalFormatting>
  <conditionalFormatting sqref="E218:E225">
    <cfRule type="cellIs" dxfId="2815" priority="2802" operator="lessThan">
      <formula>1</formula>
    </cfRule>
    <cfRule type="cellIs" dxfId="2814" priority="2803" operator="greaterThan">
      <formula>1</formula>
    </cfRule>
  </conditionalFormatting>
  <conditionalFormatting sqref="F218:F225">
    <cfRule type="cellIs" dxfId="2813" priority="2800" operator="lessThan">
      <formula>0</formula>
    </cfRule>
    <cfRule type="cellIs" dxfId="2812" priority="2801" operator="greaterThan">
      <formula>0</formula>
    </cfRule>
  </conditionalFormatting>
  <conditionalFormatting sqref="H218:H225">
    <cfRule type="cellIs" dxfId="2811" priority="2798" operator="lessThan">
      <formula>1</formula>
    </cfRule>
    <cfRule type="cellIs" dxfId="2810" priority="2799" operator="greaterThan">
      <formula>1</formula>
    </cfRule>
  </conditionalFormatting>
  <conditionalFormatting sqref="I218:I225">
    <cfRule type="cellIs" dxfId="2809" priority="2796" operator="lessThan">
      <formula>0</formula>
    </cfRule>
    <cfRule type="cellIs" dxfId="2808" priority="2797" operator="greaterThan">
      <formula>0</formula>
    </cfRule>
  </conditionalFormatting>
  <conditionalFormatting sqref="U222">
    <cfRule type="cellIs" dxfId="2807" priority="2794" operator="greaterThan">
      <formula>0</formula>
    </cfRule>
    <cfRule type="cellIs" dxfId="2806" priority="2795" operator="lessThan">
      <formula>0</formula>
    </cfRule>
  </conditionalFormatting>
  <conditionalFormatting sqref="D228">
    <cfRule type="cellIs" dxfId="2805" priority="2792" operator="equal">
      <formula>C228</formula>
    </cfRule>
    <cfRule type="cellIs" dxfId="2804" priority="2793" operator="lessThan">
      <formula>C228</formula>
    </cfRule>
  </conditionalFormatting>
  <conditionalFormatting sqref="D229">
    <cfRule type="cellIs" dxfId="2803" priority="2790" operator="equal">
      <formula>C229</formula>
    </cfRule>
    <cfRule type="cellIs" dxfId="2802" priority="2791" operator="lessThan">
      <formula>C229</formula>
    </cfRule>
  </conditionalFormatting>
  <conditionalFormatting sqref="D230">
    <cfRule type="cellIs" dxfId="2801" priority="2788" operator="equal">
      <formula>C230</formula>
    </cfRule>
    <cfRule type="cellIs" dxfId="2800" priority="2789" operator="lessThan">
      <formula>C230</formula>
    </cfRule>
  </conditionalFormatting>
  <conditionalFormatting sqref="D231">
    <cfRule type="cellIs" dxfId="2799" priority="2786" operator="equal">
      <formula>C231</formula>
    </cfRule>
    <cfRule type="cellIs" dxfId="2798" priority="2787" operator="lessThan">
      <formula>C231</formula>
    </cfRule>
  </conditionalFormatting>
  <conditionalFormatting sqref="D232">
    <cfRule type="cellIs" dxfId="2797" priority="2784" operator="equal">
      <formula>C232</formula>
    </cfRule>
    <cfRule type="cellIs" dxfId="2796" priority="2785" operator="lessThan">
      <formula>C232</formula>
    </cfRule>
  </conditionalFormatting>
  <conditionalFormatting sqref="D233">
    <cfRule type="cellIs" dxfId="2795" priority="2782" operator="equal">
      <formula>C233</formula>
    </cfRule>
    <cfRule type="cellIs" dxfId="2794" priority="2783" operator="lessThan">
      <formula>C233</formula>
    </cfRule>
  </conditionalFormatting>
  <conditionalFormatting sqref="E227:E234">
    <cfRule type="cellIs" dxfId="2793" priority="2780" operator="lessThan">
      <formula>1</formula>
    </cfRule>
    <cfRule type="cellIs" dxfId="2792" priority="2781" operator="greaterThan">
      <formula>1</formula>
    </cfRule>
  </conditionalFormatting>
  <conditionalFormatting sqref="F227:F234">
    <cfRule type="cellIs" dxfId="2791" priority="2778" operator="lessThan">
      <formula>0</formula>
    </cfRule>
    <cfRule type="cellIs" dxfId="2790" priority="2779" operator="greaterThan">
      <formula>0</formula>
    </cfRule>
  </conditionalFormatting>
  <conditionalFormatting sqref="H227:H234">
    <cfRule type="cellIs" dxfId="2789" priority="2776" operator="lessThan">
      <formula>1</formula>
    </cfRule>
    <cfRule type="cellIs" dxfId="2788" priority="2777" operator="greaterThan">
      <formula>1</formula>
    </cfRule>
  </conditionalFormatting>
  <conditionalFormatting sqref="I227:I234">
    <cfRule type="cellIs" dxfId="2787" priority="2774" operator="lessThan">
      <formula>0</formula>
    </cfRule>
    <cfRule type="cellIs" dxfId="2786" priority="2775" operator="greaterThan">
      <formula>0</formula>
    </cfRule>
  </conditionalFormatting>
  <conditionalFormatting sqref="U231">
    <cfRule type="cellIs" dxfId="2785" priority="2772" operator="greaterThan">
      <formula>0</formula>
    </cfRule>
    <cfRule type="cellIs" dxfId="2784" priority="2773" operator="lessThan">
      <formula>0</formula>
    </cfRule>
  </conditionalFormatting>
  <conditionalFormatting sqref="D237">
    <cfRule type="cellIs" dxfId="2783" priority="2770" operator="equal">
      <formula>C237</formula>
    </cfRule>
    <cfRule type="cellIs" dxfId="2782" priority="2771" operator="lessThan">
      <formula>C237</formula>
    </cfRule>
  </conditionalFormatting>
  <conditionalFormatting sqref="D238">
    <cfRule type="cellIs" dxfId="2781" priority="2768" operator="equal">
      <formula>C238</formula>
    </cfRule>
    <cfRule type="cellIs" dxfId="2780" priority="2769" operator="lessThan">
      <formula>C238</formula>
    </cfRule>
  </conditionalFormatting>
  <conditionalFormatting sqref="D239">
    <cfRule type="cellIs" dxfId="2779" priority="2766" operator="equal">
      <formula>C239</formula>
    </cfRule>
    <cfRule type="cellIs" dxfId="2778" priority="2767" operator="lessThan">
      <formula>C239</formula>
    </cfRule>
  </conditionalFormatting>
  <conditionalFormatting sqref="D240">
    <cfRule type="cellIs" dxfId="2777" priority="2764" operator="equal">
      <formula>C240</formula>
    </cfRule>
    <cfRule type="cellIs" dxfId="2776" priority="2765" operator="lessThan">
      <formula>C240</formula>
    </cfRule>
  </conditionalFormatting>
  <conditionalFormatting sqref="D241">
    <cfRule type="cellIs" dxfId="2775" priority="2762" operator="equal">
      <formula>C241</formula>
    </cfRule>
    <cfRule type="cellIs" dxfId="2774" priority="2763" operator="lessThan">
      <formula>C241</formula>
    </cfRule>
  </conditionalFormatting>
  <conditionalFormatting sqref="D242">
    <cfRule type="cellIs" dxfId="2773" priority="2760" operator="equal">
      <formula>C242</formula>
    </cfRule>
    <cfRule type="cellIs" dxfId="2772" priority="2761" operator="lessThan">
      <formula>C242</formula>
    </cfRule>
  </conditionalFormatting>
  <conditionalFormatting sqref="E236:E243">
    <cfRule type="cellIs" dxfId="2771" priority="2758" operator="lessThan">
      <formula>1</formula>
    </cfRule>
    <cfRule type="cellIs" dxfId="2770" priority="2759" operator="greaterThan">
      <formula>1</formula>
    </cfRule>
  </conditionalFormatting>
  <conditionalFormatting sqref="F236:F243">
    <cfRule type="cellIs" dxfId="2769" priority="2756" operator="lessThan">
      <formula>0</formula>
    </cfRule>
    <cfRule type="cellIs" dxfId="2768" priority="2757" operator="greaterThan">
      <formula>0</formula>
    </cfRule>
  </conditionalFormatting>
  <conditionalFormatting sqref="H236:H243">
    <cfRule type="cellIs" dxfId="2767" priority="2754" operator="lessThan">
      <formula>1</formula>
    </cfRule>
    <cfRule type="cellIs" dxfId="2766" priority="2755" operator="greaterThan">
      <formula>1</formula>
    </cfRule>
  </conditionalFormatting>
  <conditionalFormatting sqref="I236:I243">
    <cfRule type="cellIs" dxfId="2765" priority="2752" operator="lessThan">
      <formula>0</formula>
    </cfRule>
    <cfRule type="cellIs" dxfId="2764" priority="2753" operator="greaterThan">
      <formula>0</formula>
    </cfRule>
  </conditionalFormatting>
  <conditionalFormatting sqref="U240">
    <cfRule type="cellIs" dxfId="2763" priority="2750" operator="greaterThan">
      <formula>0</formula>
    </cfRule>
    <cfRule type="cellIs" dxfId="2762" priority="2751" operator="lessThan">
      <formula>0</formula>
    </cfRule>
  </conditionalFormatting>
  <conditionalFormatting sqref="D247">
    <cfRule type="cellIs" dxfId="2761" priority="2748" operator="equal">
      <formula>C247</formula>
    </cfRule>
    <cfRule type="cellIs" dxfId="2760" priority="2749" operator="lessThan">
      <formula>C247</formula>
    </cfRule>
  </conditionalFormatting>
  <conditionalFormatting sqref="D248">
    <cfRule type="cellIs" dxfId="2759" priority="2746" operator="equal">
      <formula>C248</formula>
    </cfRule>
    <cfRule type="cellIs" dxfId="2758" priority="2747" operator="lessThan">
      <formula>C248</formula>
    </cfRule>
  </conditionalFormatting>
  <conditionalFormatting sqref="D249">
    <cfRule type="cellIs" dxfId="2757" priority="2744" operator="equal">
      <formula>C249</formula>
    </cfRule>
    <cfRule type="cellIs" dxfId="2756" priority="2745" operator="lessThan">
      <formula>C249</formula>
    </cfRule>
  </conditionalFormatting>
  <conditionalFormatting sqref="D250">
    <cfRule type="cellIs" dxfId="2755" priority="2742" operator="equal">
      <formula>C250</formula>
    </cfRule>
    <cfRule type="cellIs" dxfId="2754" priority="2743" operator="lessThan">
      <formula>C250</formula>
    </cfRule>
  </conditionalFormatting>
  <conditionalFormatting sqref="D251">
    <cfRule type="cellIs" dxfId="2753" priority="2740" operator="equal">
      <formula>C251</formula>
    </cfRule>
    <cfRule type="cellIs" dxfId="2752" priority="2741" operator="lessThan">
      <formula>C251</formula>
    </cfRule>
  </conditionalFormatting>
  <conditionalFormatting sqref="D252">
    <cfRule type="cellIs" dxfId="2751" priority="2738" operator="equal">
      <formula>C252</formula>
    </cfRule>
    <cfRule type="cellIs" dxfId="2750" priority="2739" operator="lessThan">
      <formula>C252</formula>
    </cfRule>
  </conditionalFormatting>
  <conditionalFormatting sqref="E246:E253">
    <cfRule type="cellIs" dxfId="2749" priority="2736" operator="lessThan">
      <formula>1</formula>
    </cfRule>
    <cfRule type="cellIs" dxfId="2748" priority="2737" operator="greaterThan">
      <formula>1</formula>
    </cfRule>
  </conditionalFormatting>
  <conditionalFormatting sqref="F246:F253">
    <cfRule type="cellIs" dxfId="2747" priority="2734" operator="lessThan">
      <formula>0</formula>
    </cfRule>
    <cfRule type="cellIs" dxfId="2746" priority="2735" operator="greaterThan">
      <formula>0</formula>
    </cfRule>
  </conditionalFormatting>
  <conditionalFormatting sqref="H246:H253">
    <cfRule type="cellIs" dxfId="2745" priority="2732" operator="lessThan">
      <formula>1</formula>
    </cfRule>
    <cfRule type="cellIs" dxfId="2744" priority="2733" operator="greaterThan">
      <formula>1</formula>
    </cfRule>
  </conditionalFormatting>
  <conditionalFormatting sqref="I246:I253">
    <cfRule type="cellIs" dxfId="2743" priority="2730" operator="lessThan">
      <formula>0</formula>
    </cfRule>
    <cfRule type="cellIs" dxfId="2742" priority="2731" operator="greaterThan">
      <formula>0</formula>
    </cfRule>
  </conditionalFormatting>
  <conditionalFormatting sqref="U250">
    <cfRule type="cellIs" dxfId="2741" priority="2728" operator="greaterThan">
      <formula>0</formula>
    </cfRule>
    <cfRule type="cellIs" dxfId="2740" priority="2729" operator="lessThan">
      <formula>0</formula>
    </cfRule>
  </conditionalFormatting>
  <conditionalFormatting sqref="D256">
    <cfRule type="cellIs" dxfId="2739" priority="2726" operator="equal">
      <formula>C256</formula>
    </cfRule>
    <cfRule type="cellIs" dxfId="2738" priority="2727" operator="lessThan">
      <formula>C256</formula>
    </cfRule>
  </conditionalFormatting>
  <conditionalFormatting sqref="D257">
    <cfRule type="cellIs" dxfId="2737" priority="2724" operator="equal">
      <formula>C257</formula>
    </cfRule>
    <cfRule type="cellIs" dxfId="2736" priority="2725" operator="lessThan">
      <formula>C257</formula>
    </cfRule>
  </conditionalFormatting>
  <conditionalFormatting sqref="D258">
    <cfRule type="cellIs" dxfId="2735" priority="2722" operator="equal">
      <formula>C258</formula>
    </cfRule>
    <cfRule type="cellIs" dxfId="2734" priority="2723" operator="lessThan">
      <formula>C258</formula>
    </cfRule>
  </conditionalFormatting>
  <conditionalFormatting sqref="D259">
    <cfRule type="cellIs" dxfId="2733" priority="2720" operator="equal">
      <formula>C259</formula>
    </cfRule>
    <cfRule type="cellIs" dxfId="2732" priority="2721" operator="lessThan">
      <formula>C259</formula>
    </cfRule>
  </conditionalFormatting>
  <conditionalFormatting sqref="D260">
    <cfRule type="cellIs" dxfId="2731" priority="2718" operator="equal">
      <formula>C260</formula>
    </cfRule>
    <cfRule type="cellIs" dxfId="2730" priority="2719" operator="lessThan">
      <formula>C260</formula>
    </cfRule>
  </conditionalFormatting>
  <conditionalFormatting sqref="D261">
    <cfRule type="cellIs" dxfId="2729" priority="2716" operator="equal">
      <formula>C261</formula>
    </cfRule>
    <cfRule type="cellIs" dxfId="2728" priority="2717" operator="lessThan">
      <formula>C261</formula>
    </cfRule>
  </conditionalFormatting>
  <conditionalFormatting sqref="E255:E262">
    <cfRule type="cellIs" dxfId="2727" priority="2714" operator="lessThan">
      <formula>1</formula>
    </cfRule>
    <cfRule type="cellIs" dxfId="2726" priority="2715" operator="greaterThan">
      <formula>1</formula>
    </cfRule>
  </conditionalFormatting>
  <conditionalFormatting sqref="F255:F262">
    <cfRule type="cellIs" dxfId="2725" priority="2712" operator="lessThan">
      <formula>0</formula>
    </cfRule>
    <cfRule type="cellIs" dxfId="2724" priority="2713" operator="greaterThan">
      <formula>0</formula>
    </cfRule>
  </conditionalFormatting>
  <conditionalFormatting sqref="H255:H262">
    <cfRule type="cellIs" dxfId="2723" priority="2710" operator="lessThan">
      <formula>1</formula>
    </cfRule>
    <cfRule type="cellIs" dxfId="2722" priority="2711" operator="greaterThan">
      <formula>1</formula>
    </cfRule>
  </conditionalFormatting>
  <conditionalFormatting sqref="I255:I262">
    <cfRule type="cellIs" dxfId="2721" priority="2708" operator="lessThan">
      <formula>0</formula>
    </cfRule>
    <cfRule type="cellIs" dxfId="2720" priority="2709" operator="greaterThan">
      <formula>0</formula>
    </cfRule>
  </conditionalFormatting>
  <conditionalFormatting sqref="U259">
    <cfRule type="cellIs" dxfId="2719" priority="2706" operator="greaterThan">
      <formula>0</formula>
    </cfRule>
    <cfRule type="cellIs" dxfId="2718" priority="2707" operator="lessThan">
      <formula>0</formula>
    </cfRule>
  </conditionalFormatting>
  <conditionalFormatting sqref="D265">
    <cfRule type="cellIs" dxfId="2717" priority="2704" operator="equal">
      <formula>C265</formula>
    </cfRule>
    <cfRule type="cellIs" dxfId="2716" priority="2705" operator="lessThan">
      <formula>C265</formula>
    </cfRule>
  </conditionalFormatting>
  <conditionalFormatting sqref="D266">
    <cfRule type="cellIs" dxfId="2715" priority="2702" operator="equal">
      <formula>C266</formula>
    </cfRule>
    <cfRule type="cellIs" dxfId="2714" priority="2703" operator="lessThan">
      <formula>C266</formula>
    </cfRule>
  </conditionalFormatting>
  <conditionalFormatting sqref="D267">
    <cfRule type="cellIs" dxfId="2713" priority="2700" operator="equal">
      <formula>C267</formula>
    </cfRule>
    <cfRule type="cellIs" dxfId="2712" priority="2701" operator="lessThan">
      <formula>C267</formula>
    </cfRule>
  </conditionalFormatting>
  <conditionalFormatting sqref="D268">
    <cfRule type="cellIs" dxfId="2711" priority="2698" operator="equal">
      <formula>C268</formula>
    </cfRule>
    <cfRule type="cellIs" dxfId="2710" priority="2699" operator="lessThan">
      <formula>C268</formula>
    </cfRule>
  </conditionalFormatting>
  <conditionalFormatting sqref="D269">
    <cfRule type="cellIs" dxfId="2709" priority="2696" operator="equal">
      <formula>C269</formula>
    </cfRule>
    <cfRule type="cellIs" dxfId="2708" priority="2697" operator="lessThan">
      <formula>C269</formula>
    </cfRule>
  </conditionalFormatting>
  <conditionalFormatting sqref="D270">
    <cfRule type="cellIs" dxfId="2707" priority="2694" operator="equal">
      <formula>C270</formula>
    </cfRule>
    <cfRule type="cellIs" dxfId="2706" priority="2695" operator="lessThan">
      <formula>C270</formula>
    </cfRule>
  </conditionalFormatting>
  <conditionalFormatting sqref="E264:E271">
    <cfRule type="cellIs" dxfId="2705" priority="2692" operator="lessThan">
      <formula>1</formula>
    </cfRule>
    <cfRule type="cellIs" dxfId="2704" priority="2693" operator="greaterThan">
      <formula>1</formula>
    </cfRule>
  </conditionalFormatting>
  <conditionalFormatting sqref="F264:F271">
    <cfRule type="cellIs" dxfId="2703" priority="2690" operator="lessThan">
      <formula>0</formula>
    </cfRule>
    <cfRule type="cellIs" dxfId="2702" priority="2691" operator="greaterThan">
      <formula>0</formula>
    </cfRule>
  </conditionalFormatting>
  <conditionalFormatting sqref="H264:H271">
    <cfRule type="cellIs" dxfId="2701" priority="2688" operator="lessThan">
      <formula>1</formula>
    </cfRule>
    <cfRule type="cellIs" dxfId="2700" priority="2689" operator="greaterThan">
      <formula>1</formula>
    </cfRule>
  </conditionalFormatting>
  <conditionalFormatting sqref="I264:I271">
    <cfRule type="cellIs" dxfId="2699" priority="2686" operator="lessThan">
      <formula>0</formula>
    </cfRule>
    <cfRule type="cellIs" dxfId="2698" priority="2687" operator="greaterThan">
      <formula>0</formula>
    </cfRule>
  </conditionalFormatting>
  <conditionalFormatting sqref="U268">
    <cfRule type="cellIs" dxfId="2697" priority="2684" operator="greaterThan">
      <formula>0</formula>
    </cfRule>
    <cfRule type="cellIs" dxfId="2696" priority="2685" operator="lessThan">
      <formula>0</formula>
    </cfRule>
  </conditionalFormatting>
  <conditionalFormatting sqref="D274">
    <cfRule type="cellIs" dxfId="2695" priority="2682" operator="equal">
      <formula>C274</formula>
    </cfRule>
    <cfRule type="cellIs" dxfId="2694" priority="2683" operator="lessThan">
      <formula>C274</formula>
    </cfRule>
  </conditionalFormatting>
  <conditionalFormatting sqref="D275">
    <cfRule type="cellIs" dxfId="2693" priority="2680" operator="equal">
      <formula>C275</formula>
    </cfRule>
    <cfRule type="cellIs" dxfId="2692" priority="2681" operator="lessThan">
      <formula>C275</formula>
    </cfRule>
  </conditionalFormatting>
  <conditionalFormatting sqref="D276">
    <cfRule type="cellIs" dxfId="2691" priority="2678" operator="equal">
      <formula>C276</formula>
    </cfRule>
    <cfRule type="cellIs" dxfId="2690" priority="2679" operator="lessThan">
      <formula>C276</formula>
    </cfRule>
  </conditionalFormatting>
  <conditionalFormatting sqref="D277">
    <cfRule type="cellIs" dxfId="2689" priority="2676" operator="equal">
      <formula>C277</formula>
    </cfRule>
    <cfRule type="cellIs" dxfId="2688" priority="2677" operator="lessThan">
      <formula>C277</formula>
    </cfRule>
  </conditionalFormatting>
  <conditionalFormatting sqref="D278">
    <cfRule type="cellIs" dxfId="2687" priority="2674" operator="equal">
      <formula>C278</formula>
    </cfRule>
    <cfRule type="cellIs" dxfId="2686" priority="2675" operator="lessThan">
      <formula>C278</formula>
    </cfRule>
  </conditionalFormatting>
  <conditionalFormatting sqref="D279">
    <cfRule type="cellIs" dxfId="2685" priority="2672" operator="equal">
      <formula>C279</formula>
    </cfRule>
    <cfRule type="cellIs" dxfId="2684" priority="2673" operator="lessThan">
      <formula>C279</formula>
    </cfRule>
  </conditionalFormatting>
  <conditionalFormatting sqref="E273:E280">
    <cfRule type="cellIs" dxfId="2683" priority="2670" operator="lessThan">
      <formula>1</formula>
    </cfRule>
    <cfRule type="cellIs" dxfId="2682" priority="2671" operator="greaterThan">
      <formula>1</formula>
    </cfRule>
  </conditionalFormatting>
  <conditionalFormatting sqref="F273:F280">
    <cfRule type="cellIs" dxfId="2681" priority="2668" operator="lessThan">
      <formula>0</formula>
    </cfRule>
    <cfRule type="cellIs" dxfId="2680" priority="2669" operator="greaterThan">
      <formula>0</formula>
    </cfRule>
  </conditionalFormatting>
  <conditionalFormatting sqref="H273:H280">
    <cfRule type="cellIs" dxfId="2679" priority="2666" operator="lessThan">
      <formula>1</formula>
    </cfRule>
    <cfRule type="cellIs" dxfId="2678" priority="2667" operator="greaterThan">
      <formula>1</formula>
    </cfRule>
  </conditionalFormatting>
  <conditionalFormatting sqref="I273:I280">
    <cfRule type="cellIs" dxfId="2677" priority="2664" operator="lessThan">
      <formula>0</formula>
    </cfRule>
    <cfRule type="cellIs" dxfId="2676" priority="2665" operator="greaterThan">
      <formula>0</formula>
    </cfRule>
  </conditionalFormatting>
  <conditionalFormatting sqref="U277">
    <cfRule type="cellIs" dxfId="2675" priority="2662" operator="greaterThan">
      <formula>0</formula>
    </cfRule>
    <cfRule type="cellIs" dxfId="2674" priority="2663" operator="lessThan">
      <formula>0</formula>
    </cfRule>
  </conditionalFormatting>
  <conditionalFormatting sqref="D284">
    <cfRule type="cellIs" dxfId="2673" priority="2660" operator="equal">
      <formula>C284</formula>
    </cfRule>
    <cfRule type="cellIs" dxfId="2672" priority="2661" operator="lessThan">
      <formula>C284</formula>
    </cfRule>
  </conditionalFormatting>
  <conditionalFormatting sqref="D285">
    <cfRule type="cellIs" dxfId="2671" priority="2658" operator="equal">
      <formula>C285</formula>
    </cfRule>
    <cfRule type="cellIs" dxfId="2670" priority="2659" operator="lessThan">
      <formula>C285</formula>
    </cfRule>
  </conditionalFormatting>
  <conditionalFormatting sqref="D286">
    <cfRule type="cellIs" dxfId="2669" priority="2656" operator="equal">
      <formula>C286</formula>
    </cfRule>
    <cfRule type="cellIs" dxfId="2668" priority="2657" operator="lessThan">
      <formula>C286</formula>
    </cfRule>
  </conditionalFormatting>
  <conditionalFormatting sqref="D287">
    <cfRule type="cellIs" dxfId="2667" priority="2654" operator="equal">
      <formula>C287</formula>
    </cfRule>
    <cfRule type="cellIs" dxfId="2666" priority="2655" operator="lessThan">
      <formula>C287</formula>
    </cfRule>
  </conditionalFormatting>
  <conditionalFormatting sqref="D288">
    <cfRule type="cellIs" dxfId="2665" priority="2652" operator="equal">
      <formula>C288</formula>
    </cfRule>
    <cfRule type="cellIs" dxfId="2664" priority="2653" operator="lessThan">
      <formula>C288</formula>
    </cfRule>
  </conditionalFormatting>
  <conditionalFormatting sqref="D289">
    <cfRule type="cellIs" dxfId="2663" priority="2650" operator="equal">
      <formula>C289</formula>
    </cfRule>
    <cfRule type="cellIs" dxfId="2662" priority="2651" operator="lessThan">
      <formula>C289</formula>
    </cfRule>
  </conditionalFormatting>
  <conditionalFormatting sqref="E283:E290">
    <cfRule type="cellIs" dxfId="2661" priority="2648" operator="lessThan">
      <formula>1</formula>
    </cfRule>
    <cfRule type="cellIs" dxfId="2660" priority="2649" operator="greaterThan">
      <formula>1</formula>
    </cfRule>
  </conditionalFormatting>
  <conditionalFormatting sqref="F283:F290">
    <cfRule type="cellIs" dxfId="2659" priority="2646" operator="lessThan">
      <formula>0</formula>
    </cfRule>
    <cfRule type="cellIs" dxfId="2658" priority="2647" operator="greaterThan">
      <formula>0</formula>
    </cfRule>
  </conditionalFormatting>
  <conditionalFormatting sqref="H283:H290">
    <cfRule type="cellIs" dxfId="2657" priority="2644" operator="lessThan">
      <formula>1</formula>
    </cfRule>
    <cfRule type="cellIs" dxfId="2656" priority="2645" operator="greaterThan">
      <formula>1</formula>
    </cfRule>
  </conditionalFormatting>
  <conditionalFormatting sqref="I283:I290">
    <cfRule type="cellIs" dxfId="2655" priority="2642" operator="lessThan">
      <formula>0</formula>
    </cfRule>
    <cfRule type="cellIs" dxfId="2654" priority="2643" operator="greaterThan">
      <formula>0</formula>
    </cfRule>
  </conditionalFormatting>
  <conditionalFormatting sqref="U287">
    <cfRule type="cellIs" dxfId="2653" priority="2640" operator="greaterThan">
      <formula>0</formula>
    </cfRule>
    <cfRule type="cellIs" dxfId="2652" priority="2641" operator="lessThan">
      <formula>0</formula>
    </cfRule>
  </conditionalFormatting>
  <conditionalFormatting sqref="D293">
    <cfRule type="cellIs" dxfId="2651" priority="2638" operator="equal">
      <formula>C293</formula>
    </cfRule>
    <cfRule type="cellIs" dxfId="2650" priority="2639" operator="lessThan">
      <formula>C293</formula>
    </cfRule>
  </conditionalFormatting>
  <conditionalFormatting sqref="D294">
    <cfRule type="cellIs" dxfId="2649" priority="2636" operator="equal">
      <formula>C294</formula>
    </cfRule>
    <cfRule type="cellIs" dxfId="2648" priority="2637" operator="lessThan">
      <formula>C294</formula>
    </cfRule>
  </conditionalFormatting>
  <conditionalFormatting sqref="D295">
    <cfRule type="cellIs" dxfId="2647" priority="2634" operator="equal">
      <formula>C295</formula>
    </cfRule>
    <cfRule type="cellIs" dxfId="2646" priority="2635" operator="lessThan">
      <formula>C295</formula>
    </cfRule>
  </conditionalFormatting>
  <conditionalFormatting sqref="D296">
    <cfRule type="cellIs" dxfId="2645" priority="2632" operator="equal">
      <formula>C296</formula>
    </cfRule>
    <cfRule type="cellIs" dxfId="2644" priority="2633" operator="lessThan">
      <formula>C296</formula>
    </cfRule>
  </conditionalFormatting>
  <conditionalFormatting sqref="D297">
    <cfRule type="cellIs" dxfId="2643" priority="2630" operator="equal">
      <formula>C297</formula>
    </cfRule>
    <cfRule type="cellIs" dxfId="2642" priority="2631" operator="lessThan">
      <formula>C297</formula>
    </cfRule>
  </conditionalFormatting>
  <conditionalFormatting sqref="D298">
    <cfRule type="cellIs" dxfId="2641" priority="2628" operator="equal">
      <formula>C298</formula>
    </cfRule>
    <cfRule type="cellIs" dxfId="2640" priority="2629" operator="lessThan">
      <formula>C298</formula>
    </cfRule>
  </conditionalFormatting>
  <conditionalFormatting sqref="E292:E299">
    <cfRule type="cellIs" dxfId="2639" priority="2626" operator="lessThan">
      <formula>1</formula>
    </cfRule>
    <cfRule type="cellIs" dxfId="2638" priority="2627" operator="greaterThan">
      <formula>1</formula>
    </cfRule>
  </conditionalFormatting>
  <conditionalFormatting sqref="F292:F299">
    <cfRule type="cellIs" dxfId="2637" priority="2624" operator="lessThan">
      <formula>0</formula>
    </cfRule>
    <cfRule type="cellIs" dxfId="2636" priority="2625" operator="greaterThan">
      <formula>0</formula>
    </cfRule>
  </conditionalFormatting>
  <conditionalFormatting sqref="H292:H299">
    <cfRule type="cellIs" dxfId="2635" priority="2622" operator="lessThan">
      <formula>1</formula>
    </cfRule>
    <cfRule type="cellIs" dxfId="2634" priority="2623" operator="greaterThan">
      <formula>1</formula>
    </cfRule>
  </conditionalFormatting>
  <conditionalFormatting sqref="I292:I299">
    <cfRule type="cellIs" dxfId="2633" priority="2620" operator="lessThan">
      <formula>0</formula>
    </cfRule>
    <cfRule type="cellIs" dxfId="2632" priority="2621" operator="greaterThan">
      <formula>0</formula>
    </cfRule>
  </conditionalFormatting>
  <conditionalFormatting sqref="U296">
    <cfRule type="cellIs" dxfId="2631" priority="2618" operator="greaterThan">
      <formula>0</formula>
    </cfRule>
    <cfRule type="cellIs" dxfId="2630" priority="2619" operator="lessThan">
      <formula>0</formula>
    </cfRule>
  </conditionalFormatting>
  <conditionalFormatting sqref="D302">
    <cfRule type="cellIs" dxfId="2629" priority="2616" operator="equal">
      <formula>C302</formula>
    </cfRule>
    <cfRule type="cellIs" dxfId="2628" priority="2617" operator="lessThan">
      <formula>C302</formula>
    </cfRule>
  </conditionalFormatting>
  <conditionalFormatting sqref="D303">
    <cfRule type="cellIs" dxfId="2627" priority="2614" operator="equal">
      <formula>C303</formula>
    </cfRule>
    <cfRule type="cellIs" dxfId="2626" priority="2615" operator="lessThan">
      <formula>C303</formula>
    </cfRule>
  </conditionalFormatting>
  <conditionalFormatting sqref="D304">
    <cfRule type="cellIs" dxfId="2625" priority="2612" operator="equal">
      <formula>C304</formula>
    </cfRule>
    <cfRule type="cellIs" dxfId="2624" priority="2613" operator="lessThan">
      <formula>C304</formula>
    </cfRule>
  </conditionalFormatting>
  <conditionalFormatting sqref="D305">
    <cfRule type="cellIs" dxfId="2623" priority="2610" operator="equal">
      <formula>C305</formula>
    </cfRule>
    <cfRule type="cellIs" dxfId="2622" priority="2611" operator="lessThan">
      <formula>C305</formula>
    </cfRule>
  </conditionalFormatting>
  <conditionalFormatting sqref="D306">
    <cfRule type="cellIs" dxfId="2621" priority="2608" operator="equal">
      <formula>C306</formula>
    </cfRule>
    <cfRule type="cellIs" dxfId="2620" priority="2609" operator="lessThan">
      <formula>C306</formula>
    </cfRule>
  </conditionalFormatting>
  <conditionalFormatting sqref="D307">
    <cfRule type="cellIs" dxfId="2619" priority="2606" operator="equal">
      <formula>C307</formula>
    </cfRule>
    <cfRule type="cellIs" dxfId="2618" priority="2607" operator="lessThan">
      <formula>C307</formula>
    </cfRule>
  </conditionalFormatting>
  <conditionalFormatting sqref="E301:E308">
    <cfRule type="cellIs" dxfId="2617" priority="2604" operator="lessThan">
      <formula>1</formula>
    </cfRule>
    <cfRule type="cellIs" dxfId="2616" priority="2605" operator="greaterThan">
      <formula>1</formula>
    </cfRule>
  </conditionalFormatting>
  <conditionalFormatting sqref="F301:F308">
    <cfRule type="cellIs" dxfId="2615" priority="2602" operator="lessThan">
      <formula>0</formula>
    </cfRule>
    <cfRule type="cellIs" dxfId="2614" priority="2603" operator="greaterThan">
      <formula>0</formula>
    </cfRule>
  </conditionalFormatting>
  <conditionalFormatting sqref="H301:H308">
    <cfRule type="cellIs" dxfId="2613" priority="2600" operator="lessThan">
      <formula>1</formula>
    </cfRule>
    <cfRule type="cellIs" dxfId="2612" priority="2601" operator="greaterThan">
      <formula>1</formula>
    </cfRule>
  </conditionalFormatting>
  <conditionalFormatting sqref="I301:I308">
    <cfRule type="cellIs" dxfId="2611" priority="2598" operator="lessThan">
      <formula>0</formula>
    </cfRule>
    <cfRule type="cellIs" dxfId="2610" priority="2599" operator="greaterThan">
      <formula>0</formula>
    </cfRule>
  </conditionalFormatting>
  <conditionalFormatting sqref="U305">
    <cfRule type="cellIs" dxfId="2609" priority="2596" operator="greaterThan">
      <formula>0</formula>
    </cfRule>
    <cfRule type="cellIs" dxfId="2608" priority="2597" operator="lessThan">
      <formula>0</formula>
    </cfRule>
  </conditionalFormatting>
  <conditionalFormatting sqref="D311">
    <cfRule type="cellIs" dxfId="2607" priority="2594" operator="equal">
      <formula>C311</formula>
    </cfRule>
    <cfRule type="cellIs" dxfId="2606" priority="2595" operator="lessThan">
      <formula>C311</formula>
    </cfRule>
  </conditionalFormatting>
  <conditionalFormatting sqref="D312">
    <cfRule type="cellIs" dxfId="2605" priority="2592" operator="equal">
      <formula>C312</formula>
    </cfRule>
    <cfRule type="cellIs" dxfId="2604" priority="2593" operator="lessThan">
      <formula>C312</formula>
    </cfRule>
  </conditionalFormatting>
  <conditionalFormatting sqref="D313">
    <cfRule type="cellIs" dxfId="2603" priority="2590" operator="equal">
      <formula>C313</formula>
    </cfRule>
    <cfRule type="cellIs" dxfId="2602" priority="2591" operator="lessThan">
      <formula>C313</formula>
    </cfRule>
  </conditionalFormatting>
  <conditionalFormatting sqref="D314">
    <cfRule type="cellIs" dxfId="2601" priority="2588" operator="equal">
      <formula>C314</formula>
    </cfRule>
    <cfRule type="cellIs" dxfId="2600" priority="2589" operator="lessThan">
      <formula>C314</formula>
    </cfRule>
  </conditionalFormatting>
  <conditionalFormatting sqref="D315">
    <cfRule type="cellIs" dxfId="2599" priority="2586" operator="equal">
      <formula>C315</formula>
    </cfRule>
    <cfRule type="cellIs" dxfId="2598" priority="2587" operator="lessThan">
      <formula>C315</formula>
    </cfRule>
  </conditionalFormatting>
  <conditionalFormatting sqref="D316">
    <cfRule type="cellIs" dxfId="2597" priority="2584" operator="equal">
      <formula>C316</formula>
    </cfRule>
    <cfRule type="cellIs" dxfId="2596" priority="2585" operator="lessThan">
      <formula>C316</formula>
    </cfRule>
  </conditionalFormatting>
  <conditionalFormatting sqref="E310:E317">
    <cfRule type="cellIs" dxfId="2595" priority="2582" operator="lessThan">
      <formula>1</formula>
    </cfRule>
    <cfRule type="cellIs" dxfId="2594" priority="2583" operator="greaterThan">
      <formula>1</formula>
    </cfRule>
  </conditionalFormatting>
  <conditionalFormatting sqref="F310:F317">
    <cfRule type="cellIs" dxfId="2593" priority="2580" operator="lessThan">
      <formula>0</formula>
    </cfRule>
    <cfRule type="cellIs" dxfId="2592" priority="2581" operator="greaterThan">
      <formula>0</formula>
    </cfRule>
  </conditionalFormatting>
  <conditionalFormatting sqref="H310:H317">
    <cfRule type="cellIs" dxfId="2591" priority="2578" operator="lessThan">
      <formula>1</formula>
    </cfRule>
    <cfRule type="cellIs" dxfId="2590" priority="2579" operator="greaterThan">
      <formula>1</formula>
    </cfRule>
  </conditionalFormatting>
  <conditionalFormatting sqref="I310:I317">
    <cfRule type="cellIs" dxfId="2589" priority="2576" operator="lessThan">
      <formula>0</formula>
    </cfRule>
    <cfRule type="cellIs" dxfId="2588" priority="2577" operator="greaterThan">
      <formula>0</formula>
    </cfRule>
  </conditionalFormatting>
  <conditionalFormatting sqref="U314">
    <cfRule type="cellIs" dxfId="2587" priority="2574" operator="greaterThan">
      <formula>0</formula>
    </cfRule>
    <cfRule type="cellIs" dxfId="2586" priority="2575" operator="lessThan">
      <formula>0</formula>
    </cfRule>
  </conditionalFormatting>
  <conditionalFormatting sqref="D321">
    <cfRule type="cellIs" dxfId="2585" priority="2572" operator="equal">
      <formula>C321</formula>
    </cfRule>
    <cfRule type="cellIs" dxfId="2584" priority="2573" operator="lessThan">
      <formula>C321</formula>
    </cfRule>
  </conditionalFormatting>
  <conditionalFormatting sqref="D322">
    <cfRule type="cellIs" dxfId="2583" priority="2570" operator="equal">
      <formula>C322</formula>
    </cfRule>
    <cfRule type="cellIs" dxfId="2582" priority="2571" operator="lessThan">
      <formula>C322</formula>
    </cfRule>
  </conditionalFormatting>
  <conditionalFormatting sqref="D323">
    <cfRule type="cellIs" dxfId="2581" priority="2568" operator="equal">
      <formula>C323</formula>
    </cfRule>
    <cfRule type="cellIs" dxfId="2580" priority="2569" operator="lessThan">
      <formula>C323</formula>
    </cfRule>
  </conditionalFormatting>
  <conditionalFormatting sqref="D324">
    <cfRule type="cellIs" dxfId="2579" priority="2566" operator="equal">
      <formula>C324</formula>
    </cfRule>
    <cfRule type="cellIs" dxfId="2578" priority="2567" operator="lessThan">
      <formula>C324</formula>
    </cfRule>
  </conditionalFormatting>
  <conditionalFormatting sqref="D325">
    <cfRule type="cellIs" dxfId="2577" priority="2564" operator="equal">
      <formula>C325</formula>
    </cfRule>
    <cfRule type="cellIs" dxfId="2576" priority="2565" operator="lessThan">
      <formula>C325</formula>
    </cfRule>
  </conditionalFormatting>
  <conditionalFormatting sqref="D326">
    <cfRule type="cellIs" dxfId="2575" priority="2562" operator="equal">
      <formula>C326</formula>
    </cfRule>
    <cfRule type="cellIs" dxfId="2574" priority="2563" operator="lessThan">
      <formula>C326</formula>
    </cfRule>
  </conditionalFormatting>
  <conditionalFormatting sqref="E320:E327">
    <cfRule type="cellIs" dxfId="2573" priority="2560" operator="lessThan">
      <formula>1</formula>
    </cfRule>
    <cfRule type="cellIs" dxfId="2572" priority="2561" operator="greaterThan">
      <formula>1</formula>
    </cfRule>
  </conditionalFormatting>
  <conditionalFormatting sqref="F320:F327">
    <cfRule type="cellIs" dxfId="2571" priority="2558" operator="lessThan">
      <formula>0</formula>
    </cfRule>
    <cfRule type="cellIs" dxfId="2570" priority="2559" operator="greaterThan">
      <formula>0</formula>
    </cfRule>
  </conditionalFormatting>
  <conditionalFormatting sqref="H320:H327">
    <cfRule type="cellIs" dxfId="2569" priority="2556" operator="lessThan">
      <formula>1</formula>
    </cfRule>
    <cfRule type="cellIs" dxfId="2568" priority="2557" operator="greaterThan">
      <formula>1</formula>
    </cfRule>
  </conditionalFormatting>
  <conditionalFormatting sqref="I320:I327">
    <cfRule type="cellIs" dxfId="2567" priority="2554" operator="lessThan">
      <formula>0</formula>
    </cfRule>
    <cfRule type="cellIs" dxfId="2566" priority="2555" operator="greaterThan">
      <formula>0</formula>
    </cfRule>
  </conditionalFormatting>
  <conditionalFormatting sqref="U324">
    <cfRule type="cellIs" dxfId="2565" priority="2552" operator="greaterThan">
      <formula>0</formula>
    </cfRule>
    <cfRule type="cellIs" dxfId="2564" priority="2553" operator="lessThan">
      <formula>0</formula>
    </cfRule>
  </conditionalFormatting>
  <conditionalFormatting sqref="D330">
    <cfRule type="cellIs" dxfId="2563" priority="2550" operator="equal">
      <formula>C330</formula>
    </cfRule>
    <cfRule type="cellIs" dxfId="2562" priority="2551" operator="lessThan">
      <formula>C330</formula>
    </cfRule>
  </conditionalFormatting>
  <conditionalFormatting sqref="D331">
    <cfRule type="cellIs" dxfId="2561" priority="2548" operator="equal">
      <formula>C331</formula>
    </cfRule>
    <cfRule type="cellIs" dxfId="2560" priority="2549" operator="lessThan">
      <formula>C331</formula>
    </cfRule>
  </conditionalFormatting>
  <conditionalFormatting sqref="D332">
    <cfRule type="cellIs" dxfId="2559" priority="2546" operator="equal">
      <formula>C332</formula>
    </cfRule>
    <cfRule type="cellIs" dxfId="2558" priority="2547" operator="lessThan">
      <formula>C332</formula>
    </cfRule>
  </conditionalFormatting>
  <conditionalFormatting sqref="D333">
    <cfRule type="cellIs" dxfId="2557" priority="2544" operator="equal">
      <formula>C333</formula>
    </cfRule>
    <cfRule type="cellIs" dxfId="2556" priority="2545" operator="lessThan">
      <formula>C333</formula>
    </cfRule>
  </conditionalFormatting>
  <conditionalFormatting sqref="D334">
    <cfRule type="cellIs" dxfId="2555" priority="2542" operator="equal">
      <formula>C334</formula>
    </cfRule>
    <cfRule type="cellIs" dxfId="2554" priority="2543" operator="lessThan">
      <formula>C334</formula>
    </cfRule>
  </conditionalFormatting>
  <conditionalFormatting sqref="D335">
    <cfRule type="cellIs" dxfId="2553" priority="2540" operator="equal">
      <formula>C335</formula>
    </cfRule>
    <cfRule type="cellIs" dxfId="2552" priority="2541" operator="lessThan">
      <formula>C335</formula>
    </cfRule>
  </conditionalFormatting>
  <conditionalFormatting sqref="E329:E336">
    <cfRule type="cellIs" dxfId="2551" priority="2538" operator="lessThan">
      <formula>1</formula>
    </cfRule>
    <cfRule type="cellIs" dxfId="2550" priority="2539" operator="greaterThan">
      <formula>1</formula>
    </cfRule>
  </conditionalFormatting>
  <conditionalFormatting sqref="F329:F336">
    <cfRule type="cellIs" dxfId="2549" priority="2536" operator="lessThan">
      <formula>0</formula>
    </cfRule>
    <cfRule type="cellIs" dxfId="2548" priority="2537" operator="greaterThan">
      <formula>0</formula>
    </cfRule>
  </conditionalFormatting>
  <conditionalFormatting sqref="H329:H336">
    <cfRule type="cellIs" dxfId="2547" priority="2534" operator="lessThan">
      <formula>1</formula>
    </cfRule>
    <cfRule type="cellIs" dxfId="2546" priority="2535" operator="greaterThan">
      <formula>1</formula>
    </cfRule>
  </conditionalFormatting>
  <conditionalFormatting sqref="I329:I336">
    <cfRule type="cellIs" dxfId="2545" priority="2532" operator="lessThan">
      <formula>0</formula>
    </cfRule>
    <cfRule type="cellIs" dxfId="2544" priority="2533" operator="greaterThan">
      <formula>0</formula>
    </cfRule>
  </conditionalFormatting>
  <conditionalFormatting sqref="U333">
    <cfRule type="cellIs" dxfId="2543" priority="2530" operator="greaterThan">
      <formula>0</formula>
    </cfRule>
    <cfRule type="cellIs" dxfId="2542" priority="2531" operator="lessThan">
      <formula>0</formula>
    </cfRule>
  </conditionalFormatting>
  <conditionalFormatting sqref="D339">
    <cfRule type="cellIs" dxfId="2541" priority="2528" operator="equal">
      <formula>C339</formula>
    </cfRule>
    <cfRule type="cellIs" dxfId="2540" priority="2529" operator="lessThan">
      <formula>C339</formula>
    </cfRule>
  </conditionalFormatting>
  <conditionalFormatting sqref="D340">
    <cfRule type="cellIs" dxfId="2539" priority="2526" operator="equal">
      <formula>C340</formula>
    </cfRule>
    <cfRule type="cellIs" dxfId="2538" priority="2527" operator="lessThan">
      <formula>C340</formula>
    </cfRule>
  </conditionalFormatting>
  <conditionalFormatting sqref="D341">
    <cfRule type="cellIs" dxfId="2537" priority="2524" operator="equal">
      <formula>C341</formula>
    </cfRule>
    <cfRule type="cellIs" dxfId="2536" priority="2525" operator="lessThan">
      <formula>C341</formula>
    </cfRule>
  </conditionalFormatting>
  <conditionalFormatting sqref="D342">
    <cfRule type="cellIs" dxfId="2535" priority="2522" operator="equal">
      <formula>C342</formula>
    </cfRule>
    <cfRule type="cellIs" dxfId="2534" priority="2523" operator="lessThan">
      <formula>C342</formula>
    </cfRule>
  </conditionalFormatting>
  <conditionalFormatting sqref="D343">
    <cfRule type="cellIs" dxfId="2533" priority="2520" operator="equal">
      <formula>C343</formula>
    </cfRule>
    <cfRule type="cellIs" dxfId="2532" priority="2521" operator="lessThan">
      <formula>C343</formula>
    </cfRule>
  </conditionalFormatting>
  <conditionalFormatting sqref="D344">
    <cfRule type="cellIs" dxfId="2531" priority="2518" operator="equal">
      <formula>C344</formula>
    </cfRule>
    <cfRule type="cellIs" dxfId="2530" priority="2519" operator="lessThan">
      <formula>C344</formula>
    </cfRule>
  </conditionalFormatting>
  <conditionalFormatting sqref="E338:E345">
    <cfRule type="cellIs" dxfId="2529" priority="2516" operator="lessThan">
      <formula>1</formula>
    </cfRule>
    <cfRule type="cellIs" dxfId="2528" priority="2517" operator="greaterThan">
      <formula>1</formula>
    </cfRule>
  </conditionalFormatting>
  <conditionalFormatting sqref="F338:F345">
    <cfRule type="cellIs" dxfId="2527" priority="2514" operator="lessThan">
      <formula>0</formula>
    </cfRule>
    <cfRule type="cellIs" dxfId="2526" priority="2515" operator="greaterThan">
      <formula>0</formula>
    </cfRule>
  </conditionalFormatting>
  <conditionalFormatting sqref="H338:H345">
    <cfRule type="cellIs" dxfId="2525" priority="2512" operator="lessThan">
      <formula>1</formula>
    </cfRule>
    <cfRule type="cellIs" dxfId="2524" priority="2513" operator="greaterThan">
      <formula>1</formula>
    </cfRule>
  </conditionalFormatting>
  <conditionalFormatting sqref="I338:I345">
    <cfRule type="cellIs" dxfId="2523" priority="2510" operator="lessThan">
      <formula>0</formula>
    </cfRule>
    <cfRule type="cellIs" dxfId="2522" priority="2511" operator="greaterThan">
      <formula>0</formula>
    </cfRule>
  </conditionalFormatting>
  <conditionalFormatting sqref="U342">
    <cfRule type="cellIs" dxfId="2521" priority="2508" operator="greaterThan">
      <formula>0</formula>
    </cfRule>
    <cfRule type="cellIs" dxfId="2520" priority="2509" operator="lessThan">
      <formula>0</formula>
    </cfRule>
  </conditionalFormatting>
  <conditionalFormatting sqref="D348">
    <cfRule type="cellIs" dxfId="2519" priority="2506" operator="equal">
      <formula>C348</formula>
    </cfRule>
    <cfRule type="cellIs" dxfId="2518" priority="2507" operator="lessThan">
      <formula>C348</formula>
    </cfRule>
  </conditionalFormatting>
  <conditionalFormatting sqref="D349">
    <cfRule type="cellIs" dxfId="2517" priority="2504" operator="equal">
      <formula>C349</formula>
    </cfRule>
    <cfRule type="cellIs" dxfId="2516" priority="2505" operator="lessThan">
      <formula>C349</formula>
    </cfRule>
  </conditionalFormatting>
  <conditionalFormatting sqref="D350">
    <cfRule type="cellIs" dxfId="2515" priority="2502" operator="equal">
      <formula>C350</formula>
    </cfRule>
    <cfRule type="cellIs" dxfId="2514" priority="2503" operator="lessThan">
      <formula>C350</formula>
    </cfRule>
  </conditionalFormatting>
  <conditionalFormatting sqref="D351">
    <cfRule type="cellIs" dxfId="2513" priority="2500" operator="equal">
      <formula>C351</formula>
    </cfRule>
    <cfRule type="cellIs" dxfId="2512" priority="2501" operator="lessThan">
      <formula>C351</formula>
    </cfRule>
  </conditionalFormatting>
  <conditionalFormatting sqref="D352">
    <cfRule type="cellIs" dxfId="2511" priority="2498" operator="equal">
      <formula>C352</formula>
    </cfRule>
    <cfRule type="cellIs" dxfId="2510" priority="2499" operator="lessThan">
      <formula>C352</formula>
    </cfRule>
  </conditionalFormatting>
  <conditionalFormatting sqref="D353">
    <cfRule type="cellIs" dxfId="2509" priority="2496" operator="equal">
      <formula>C353</formula>
    </cfRule>
    <cfRule type="cellIs" dxfId="2508" priority="2497" operator="lessThan">
      <formula>C353</formula>
    </cfRule>
  </conditionalFormatting>
  <conditionalFormatting sqref="E347:E354">
    <cfRule type="cellIs" dxfId="2507" priority="2494" operator="lessThan">
      <formula>1</formula>
    </cfRule>
    <cfRule type="cellIs" dxfId="2506" priority="2495" operator="greaterThan">
      <formula>1</formula>
    </cfRule>
  </conditionalFormatting>
  <conditionalFormatting sqref="F347:F354">
    <cfRule type="cellIs" dxfId="2505" priority="2492" operator="lessThan">
      <formula>0</formula>
    </cfRule>
    <cfRule type="cellIs" dxfId="2504" priority="2493" operator="greaterThan">
      <formula>0</formula>
    </cfRule>
  </conditionalFormatting>
  <conditionalFormatting sqref="H347:H354">
    <cfRule type="cellIs" dxfId="2503" priority="2490" operator="lessThan">
      <formula>1</formula>
    </cfRule>
    <cfRule type="cellIs" dxfId="2502" priority="2491" operator="greaterThan">
      <formula>1</formula>
    </cfRule>
  </conditionalFormatting>
  <conditionalFormatting sqref="I347:I354">
    <cfRule type="cellIs" dxfId="2501" priority="2488" operator="lessThan">
      <formula>0</formula>
    </cfRule>
    <cfRule type="cellIs" dxfId="2500" priority="2489" operator="greaterThan">
      <formula>0</formula>
    </cfRule>
  </conditionalFormatting>
  <conditionalFormatting sqref="U351">
    <cfRule type="cellIs" dxfId="2499" priority="2486" operator="greaterThan">
      <formula>0</formula>
    </cfRule>
    <cfRule type="cellIs" dxfId="2498" priority="2487" operator="lessThan">
      <formula>0</formula>
    </cfRule>
  </conditionalFormatting>
  <conditionalFormatting sqref="D357">
    <cfRule type="cellIs" dxfId="2497" priority="2484" operator="equal">
      <formula>C357</formula>
    </cfRule>
    <cfRule type="cellIs" dxfId="2496" priority="2485" operator="lessThan">
      <formula>C357</formula>
    </cfRule>
  </conditionalFormatting>
  <conditionalFormatting sqref="D358">
    <cfRule type="cellIs" dxfId="2495" priority="2482" operator="equal">
      <formula>C358</formula>
    </cfRule>
    <cfRule type="cellIs" dxfId="2494" priority="2483" operator="lessThan">
      <formula>C358</formula>
    </cfRule>
  </conditionalFormatting>
  <conditionalFormatting sqref="D359">
    <cfRule type="cellIs" dxfId="2493" priority="2480" operator="equal">
      <formula>C359</formula>
    </cfRule>
    <cfRule type="cellIs" dxfId="2492" priority="2481" operator="lessThan">
      <formula>C359</formula>
    </cfRule>
  </conditionalFormatting>
  <conditionalFormatting sqref="D360">
    <cfRule type="cellIs" dxfId="2491" priority="2478" operator="equal">
      <formula>C360</formula>
    </cfRule>
    <cfRule type="cellIs" dxfId="2490" priority="2479" operator="lessThan">
      <formula>C360</formula>
    </cfRule>
  </conditionalFormatting>
  <conditionalFormatting sqref="D361">
    <cfRule type="cellIs" dxfId="2489" priority="2476" operator="equal">
      <formula>C361</formula>
    </cfRule>
    <cfRule type="cellIs" dxfId="2488" priority="2477" operator="lessThan">
      <formula>C361</formula>
    </cfRule>
  </conditionalFormatting>
  <conditionalFormatting sqref="D362">
    <cfRule type="cellIs" dxfId="2487" priority="2474" operator="equal">
      <formula>C362</formula>
    </cfRule>
    <cfRule type="cellIs" dxfId="2486" priority="2475" operator="lessThan">
      <formula>C362</formula>
    </cfRule>
  </conditionalFormatting>
  <conditionalFormatting sqref="E356:E363">
    <cfRule type="cellIs" dxfId="2485" priority="2472" operator="lessThan">
      <formula>1</formula>
    </cfRule>
    <cfRule type="cellIs" dxfId="2484" priority="2473" operator="greaterThan">
      <formula>1</formula>
    </cfRule>
  </conditionalFormatting>
  <conditionalFormatting sqref="F356:F363">
    <cfRule type="cellIs" dxfId="2483" priority="2470" operator="lessThan">
      <formula>0</formula>
    </cfRule>
    <cfRule type="cellIs" dxfId="2482" priority="2471" operator="greaterThan">
      <formula>0</formula>
    </cfRule>
  </conditionalFormatting>
  <conditionalFormatting sqref="H356:H363">
    <cfRule type="cellIs" dxfId="2481" priority="2468" operator="lessThan">
      <formula>1</formula>
    </cfRule>
    <cfRule type="cellIs" dxfId="2480" priority="2469" operator="greaterThan">
      <formula>1</formula>
    </cfRule>
  </conditionalFormatting>
  <conditionalFormatting sqref="I356:I363">
    <cfRule type="cellIs" dxfId="2479" priority="2466" operator="lessThan">
      <formula>0</formula>
    </cfRule>
    <cfRule type="cellIs" dxfId="2478" priority="2467" operator="greaterThan">
      <formula>0</formula>
    </cfRule>
  </conditionalFormatting>
  <conditionalFormatting sqref="U360">
    <cfRule type="cellIs" dxfId="2477" priority="2464" operator="greaterThan">
      <formula>0</formula>
    </cfRule>
    <cfRule type="cellIs" dxfId="2476" priority="2465" operator="lessThan">
      <formula>0</formula>
    </cfRule>
  </conditionalFormatting>
  <conditionalFormatting sqref="D367">
    <cfRule type="cellIs" dxfId="2475" priority="2462" operator="equal">
      <formula>C367</formula>
    </cfRule>
    <cfRule type="cellIs" dxfId="2474" priority="2463" operator="lessThan">
      <formula>C367</formula>
    </cfRule>
  </conditionalFormatting>
  <conditionalFormatting sqref="D368">
    <cfRule type="cellIs" dxfId="2473" priority="2460" operator="equal">
      <formula>C368</formula>
    </cfRule>
    <cfRule type="cellIs" dxfId="2472" priority="2461" operator="lessThan">
      <formula>C368</formula>
    </cfRule>
  </conditionalFormatting>
  <conditionalFormatting sqref="D369">
    <cfRule type="cellIs" dxfId="2471" priority="2458" operator="equal">
      <formula>C369</formula>
    </cfRule>
    <cfRule type="cellIs" dxfId="2470" priority="2459" operator="lessThan">
      <formula>C369</formula>
    </cfRule>
  </conditionalFormatting>
  <conditionalFormatting sqref="D370">
    <cfRule type="cellIs" dxfId="2469" priority="2456" operator="equal">
      <formula>C370</formula>
    </cfRule>
    <cfRule type="cellIs" dxfId="2468" priority="2457" operator="lessThan">
      <formula>C370</formula>
    </cfRule>
  </conditionalFormatting>
  <conditionalFormatting sqref="D371">
    <cfRule type="cellIs" dxfId="2467" priority="2454" operator="equal">
      <formula>C371</formula>
    </cfRule>
    <cfRule type="cellIs" dxfId="2466" priority="2455" operator="lessThan">
      <formula>C371</formula>
    </cfRule>
  </conditionalFormatting>
  <conditionalFormatting sqref="D372">
    <cfRule type="cellIs" dxfId="2465" priority="2452" operator="equal">
      <formula>C372</formula>
    </cfRule>
    <cfRule type="cellIs" dxfId="2464" priority="2453" operator="lessThan">
      <formula>C372</formula>
    </cfRule>
  </conditionalFormatting>
  <conditionalFormatting sqref="E366:E373">
    <cfRule type="cellIs" dxfId="2463" priority="2450" operator="lessThan">
      <formula>1</formula>
    </cfRule>
    <cfRule type="cellIs" dxfId="2462" priority="2451" operator="greaterThan">
      <formula>1</formula>
    </cfRule>
  </conditionalFormatting>
  <conditionalFormatting sqref="F366:F373">
    <cfRule type="cellIs" dxfId="2461" priority="2448" operator="lessThan">
      <formula>0</formula>
    </cfRule>
    <cfRule type="cellIs" dxfId="2460" priority="2449" operator="greaterThan">
      <formula>0</formula>
    </cfRule>
  </conditionalFormatting>
  <conditionalFormatting sqref="H366:H373">
    <cfRule type="cellIs" dxfId="2459" priority="2446" operator="lessThan">
      <formula>1</formula>
    </cfRule>
    <cfRule type="cellIs" dxfId="2458" priority="2447" operator="greaterThan">
      <formula>1</formula>
    </cfRule>
  </conditionalFormatting>
  <conditionalFormatting sqref="I366:I373">
    <cfRule type="cellIs" dxfId="2457" priority="2444" operator="lessThan">
      <formula>0</formula>
    </cfRule>
    <cfRule type="cellIs" dxfId="2456" priority="2445" operator="greaterThan">
      <formula>0</formula>
    </cfRule>
  </conditionalFormatting>
  <conditionalFormatting sqref="U370">
    <cfRule type="cellIs" dxfId="2455" priority="2442" operator="greaterThan">
      <formula>0</formula>
    </cfRule>
    <cfRule type="cellIs" dxfId="2454" priority="2443" operator="lessThan">
      <formula>0</formula>
    </cfRule>
  </conditionalFormatting>
  <conditionalFormatting sqref="D376">
    <cfRule type="cellIs" dxfId="2453" priority="2440" operator="equal">
      <formula>C376</formula>
    </cfRule>
    <cfRule type="cellIs" dxfId="2452" priority="2441" operator="lessThan">
      <formula>C376</formula>
    </cfRule>
  </conditionalFormatting>
  <conditionalFormatting sqref="D377">
    <cfRule type="cellIs" dxfId="2451" priority="2438" operator="equal">
      <formula>C377</formula>
    </cfRule>
    <cfRule type="cellIs" dxfId="2450" priority="2439" operator="lessThan">
      <formula>C377</formula>
    </cfRule>
  </conditionalFormatting>
  <conditionalFormatting sqref="D378">
    <cfRule type="cellIs" dxfId="2449" priority="2436" operator="equal">
      <formula>C378</formula>
    </cfRule>
    <cfRule type="cellIs" dxfId="2448" priority="2437" operator="lessThan">
      <formula>C378</formula>
    </cfRule>
  </conditionalFormatting>
  <conditionalFormatting sqref="D379">
    <cfRule type="cellIs" dxfId="2447" priority="2434" operator="equal">
      <formula>C379</formula>
    </cfRule>
    <cfRule type="cellIs" dxfId="2446" priority="2435" operator="lessThan">
      <formula>C379</formula>
    </cfRule>
  </conditionalFormatting>
  <conditionalFormatting sqref="D380">
    <cfRule type="cellIs" dxfId="2445" priority="2432" operator="equal">
      <formula>C380</formula>
    </cfRule>
    <cfRule type="cellIs" dxfId="2444" priority="2433" operator="lessThan">
      <formula>C380</formula>
    </cfRule>
  </conditionalFormatting>
  <conditionalFormatting sqref="D381">
    <cfRule type="cellIs" dxfId="2443" priority="2430" operator="equal">
      <formula>C381</formula>
    </cfRule>
    <cfRule type="cellIs" dxfId="2442" priority="2431" operator="lessThan">
      <formula>C381</formula>
    </cfRule>
  </conditionalFormatting>
  <conditionalFormatting sqref="E375:E382">
    <cfRule type="cellIs" dxfId="2441" priority="2428" operator="lessThan">
      <formula>1</formula>
    </cfRule>
    <cfRule type="cellIs" dxfId="2440" priority="2429" operator="greaterThan">
      <formula>1</formula>
    </cfRule>
  </conditionalFormatting>
  <conditionalFormatting sqref="F375:F382">
    <cfRule type="cellIs" dxfId="2439" priority="2426" operator="lessThan">
      <formula>0</formula>
    </cfRule>
    <cfRule type="cellIs" dxfId="2438" priority="2427" operator="greaterThan">
      <formula>0</formula>
    </cfRule>
  </conditionalFormatting>
  <conditionalFormatting sqref="H375:H382">
    <cfRule type="cellIs" dxfId="2437" priority="2424" operator="lessThan">
      <formula>1</formula>
    </cfRule>
    <cfRule type="cellIs" dxfId="2436" priority="2425" operator="greaterThan">
      <formula>1</formula>
    </cfRule>
  </conditionalFormatting>
  <conditionalFormatting sqref="I375:I382">
    <cfRule type="cellIs" dxfId="2435" priority="2422" operator="lessThan">
      <formula>0</formula>
    </cfRule>
    <cfRule type="cellIs" dxfId="2434" priority="2423" operator="greaterThan">
      <formula>0</formula>
    </cfRule>
  </conditionalFormatting>
  <conditionalFormatting sqref="U379">
    <cfRule type="cellIs" dxfId="2433" priority="2420" operator="greaterThan">
      <formula>0</formula>
    </cfRule>
    <cfRule type="cellIs" dxfId="2432" priority="2421" operator="lessThan">
      <formula>0</formula>
    </cfRule>
  </conditionalFormatting>
  <conditionalFormatting sqref="D385">
    <cfRule type="cellIs" dxfId="2431" priority="2418" operator="equal">
      <formula>C385</formula>
    </cfRule>
    <cfRule type="cellIs" dxfId="2430" priority="2419" operator="lessThan">
      <formula>C385</formula>
    </cfRule>
  </conditionalFormatting>
  <conditionalFormatting sqref="D386">
    <cfRule type="cellIs" dxfId="2429" priority="2416" operator="equal">
      <formula>C386</formula>
    </cfRule>
    <cfRule type="cellIs" dxfId="2428" priority="2417" operator="lessThan">
      <formula>C386</formula>
    </cfRule>
  </conditionalFormatting>
  <conditionalFormatting sqref="D387">
    <cfRule type="cellIs" dxfId="2427" priority="2414" operator="equal">
      <formula>C387</formula>
    </cfRule>
    <cfRule type="cellIs" dxfId="2426" priority="2415" operator="lessThan">
      <formula>C387</formula>
    </cfRule>
  </conditionalFormatting>
  <conditionalFormatting sqref="D388">
    <cfRule type="cellIs" dxfId="2425" priority="2412" operator="equal">
      <formula>C388</formula>
    </cfRule>
    <cfRule type="cellIs" dxfId="2424" priority="2413" operator="lessThan">
      <formula>C388</formula>
    </cfRule>
  </conditionalFormatting>
  <conditionalFormatting sqref="D389">
    <cfRule type="cellIs" dxfId="2423" priority="2410" operator="equal">
      <formula>C389</formula>
    </cfRule>
    <cfRule type="cellIs" dxfId="2422" priority="2411" operator="lessThan">
      <formula>C389</formula>
    </cfRule>
  </conditionalFormatting>
  <conditionalFormatting sqref="D390">
    <cfRule type="cellIs" dxfId="2421" priority="2408" operator="equal">
      <formula>C390</formula>
    </cfRule>
    <cfRule type="cellIs" dxfId="2420" priority="2409" operator="lessThan">
      <formula>C390</formula>
    </cfRule>
  </conditionalFormatting>
  <conditionalFormatting sqref="E384:E391">
    <cfRule type="cellIs" dxfId="2419" priority="2406" operator="lessThan">
      <formula>1</formula>
    </cfRule>
    <cfRule type="cellIs" dxfId="2418" priority="2407" operator="greaterThan">
      <formula>1</formula>
    </cfRule>
  </conditionalFormatting>
  <conditionalFormatting sqref="F384:F391">
    <cfRule type="cellIs" dxfId="2417" priority="2404" operator="lessThan">
      <formula>0</formula>
    </cfRule>
    <cfRule type="cellIs" dxfId="2416" priority="2405" operator="greaterThan">
      <formula>0</formula>
    </cfRule>
  </conditionalFormatting>
  <conditionalFormatting sqref="H384:H391">
    <cfRule type="cellIs" dxfId="2415" priority="2402" operator="lessThan">
      <formula>1</formula>
    </cfRule>
    <cfRule type="cellIs" dxfId="2414" priority="2403" operator="greaterThan">
      <formula>1</formula>
    </cfRule>
  </conditionalFormatting>
  <conditionalFormatting sqref="I384:I391">
    <cfRule type="cellIs" dxfId="2413" priority="2400" operator="lessThan">
      <formula>0</formula>
    </cfRule>
    <cfRule type="cellIs" dxfId="2412" priority="2401" operator="greaterThan">
      <formula>0</formula>
    </cfRule>
  </conditionalFormatting>
  <conditionalFormatting sqref="U388">
    <cfRule type="cellIs" dxfId="2411" priority="2398" operator="greaterThan">
      <formula>0</formula>
    </cfRule>
    <cfRule type="cellIs" dxfId="2410" priority="2399" operator="lessThan">
      <formula>0</formula>
    </cfRule>
  </conditionalFormatting>
  <conditionalFormatting sqref="D394">
    <cfRule type="cellIs" dxfId="2409" priority="2396" operator="equal">
      <formula>C394</formula>
    </cfRule>
    <cfRule type="cellIs" dxfId="2408" priority="2397" operator="lessThan">
      <formula>C394</formula>
    </cfRule>
  </conditionalFormatting>
  <conditionalFormatting sqref="D395">
    <cfRule type="cellIs" dxfId="2407" priority="2394" operator="equal">
      <formula>C395</formula>
    </cfRule>
    <cfRule type="cellIs" dxfId="2406" priority="2395" operator="lessThan">
      <formula>C395</formula>
    </cfRule>
  </conditionalFormatting>
  <conditionalFormatting sqref="D396">
    <cfRule type="cellIs" dxfId="2405" priority="2392" operator="equal">
      <formula>C396</formula>
    </cfRule>
    <cfRule type="cellIs" dxfId="2404" priority="2393" operator="lessThan">
      <formula>C396</formula>
    </cfRule>
  </conditionalFormatting>
  <conditionalFormatting sqref="D397">
    <cfRule type="cellIs" dxfId="2403" priority="2390" operator="equal">
      <formula>C397</formula>
    </cfRule>
    <cfRule type="cellIs" dxfId="2402" priority="2391" operator="lessThan">
      <formula>C397</formula>
    </cfRule>
  </conditionalFormatting>
  <conditionalFormatting sqref="D398">
    <cfRule type="cellIs" dxfId="2401" priority="2388" operator="equal">
      <formula>C398</formula>
    </cfRule>
    <cfRule type="cellIs" dxfId="2400" priority="2389" operator="lessThan">
      <formula>C398</formula>
    </cfRule>
  </conditionalFormatting>
  <conditionalFormatting sqref="D399">
    <cfRule type="cellIs" dxfId="2399" priority="2386" operator="equal">
      <formula>C399</formula>
    </cfRule>
    <cfRule type="cellIs" dxfId="2398" priority="2387" operator="lessThan">
      <formula>C399</formula>
    </cfRule>
  </conditionalFormatting>
  <conditionalFormatting sqref="E393:E400">
    <cfRule type="cellIs" dxfId="2397" priority="2384" operator="lessThan">
      <formula>1</formula>
    </cfRule>
    <cfRule type="cellIs" dxfId="2396" priority="2385" operator="greaterThan">
      <formula>1</formula>
    </cfRule>
  </conditionalFormatting>
  <conditionalFormatting sqref="F393:F400">
    <cfRule type="cellIs" dxfId="2395" priority="2382" operator="lessThan">
      <formula>0</formula>
    </cfRule>
    <cfRule type="cellIs" dxfId="2394" priority="2383" operator="greaterThan">
      <formula>0</formula>
    </cfRule>
  </conditionalFormatting>
  <conditionalFormatting sqref="H393:H400">
    <cfRule type="cellIs" dxfId="2393" priority="2380" operator="lessThan">
      <formula>1</formula>
    </cfRule>
    <cfRule type="cellIs" dxfId="2392" priority="2381" operator="greaterThan">
      <formula>1</formula>
    </cfRule>
  </conditionalFormatting>
  <conditionalFormatting sqref="I393:I400">
    <cfRule type="cellIs" dxfId="2391" priority="2378" operator="lessThan">
      <formula>0</formula>
    </cfRule>
    <cfRule type="cellIs" dxfId="2390" priority="2379" operator="greaterThan">
      <formula>0</formula>
    </cfRule>
  </conditionalFormatting>
  <conditionalFormatting sqref="U397">
    <cfRule type="cellIs" dxfId="2389" priority="2376" operator="greaterThan">
      <formula>0</formula>
    </cfRule>
    <cfRule type="cellIs" dxfId="2388" priority="2377" operator="lessThan">
      <formula>0</formula>
    </cfRule>
  </conditionalFormatting>
  <conditionalFormatting sqref="D404">
    <cfRule type="cellIs" dxfId="2387" priority="2374" operator="equal">
      <formula>C404</formula>
    </cfRule>
    <cfRule type="cellIs" dxfId="2386" priority="2375" operator="lessThan">
      <formula>C404</formula>
    </cfRule>
  </conditionalFormatting>
  <conditionalFormatting sqref="D405">
    <cfRule type="cellIs" dxfId="2385" priority="2372" operator="equal">
      <formula>C405</formula>
    </cfRule>
    <cfRule type="cellIs" dxfId="2384" priority="2373" operator="lessThan">
      <formula>C405</formula>
    </cfRule>
  </conditionalFormatting>
  <conditionalFormatting sqref="D406">
    <cfRule type="cellIs" dxfId="2383" priority="2370" operator="equal">
      <formula>C406</formula>
    </cfRule>
    <cfRule type="cellIs" dxfId="2382" priority="2371" operator="lessThan">
      <formula>C406</formula>
    </cfRule>
  </conditionalFormatting>
  <conditionalFormatting sqref="D407">
    <cfRule type="cellIs" dxfId="2381" priority="2368" operator="equal">
      <formula>C407</formula>
    </cfRule>
    <cfRule type="cellIs" dxfId="2380" priority="2369" operator="lessThan">
      <formula>C407</formula>
    </cfRule>
  </conditionalFormatting>
  <conditionalFormatting sqref="D408">
    <cfRule type="cellIs" dxfId="2379" priority="2366" operator="equal">
      <formula>C408</formula>
    </cfRule>
    <cfRule type="cellIs" dxfId="2378" priority="2367" operator="lessThan">
      <formula>C408</formula>
    </cfRule>
  </conditionalFormatting>
  <conditionalFormatting sqref="D409">
    <cfRule type="cellIs" dxfId="2377" priority="2364" operator="equal">
      <formula>C409</formula>
    </cfRule>
    <cfRule type="cellIs" dxfId="2376" priority="2365" operator="lessThan">
      <formula>C409</formula>
    </cfRule>
  </conditionalFormatting>
  <conditionalFormatting sqref="E403:E410">
    <cfRule type="cellIs" dxfId="2375" priority="2362" operator="lessThan">
      <formula>1</formula>
    </cfRule>
    <cfRule type="cellIs" dxfId="2374" priority="2363" operator="greaterThan">
      <formula>1</formula>
    </cfRule>
  </conditionalFormatting>
  <conditionalFormatting sqref="F403:F410">
    <cfRule type="cellIs" dxfId="2373" priority="2360" operator="lessThan">
      <formula>0</formula>
    </cfRule>
    <cfRule type="cellIs" dxfId="2372" priority="2361" operator="greaterThan">
      <formula>0</formula>
    </cfRule>
  </conditionalFormatting>
  <conditionalFormatting sqref="H403:H410">
    <cfRule type="cellIs" dxfId="2371" priority="2358" operator="lessThan">
      <formula>1</formula>
    </cfRule>
    <cfRule type="cellIs" dxfId="2370" priority="2359" operator="greaterThan">
      <formula>1</formula>
    </cfRule>
  </conditionalFormatting>
  <conditionalFormatting sqref="I403:I410">
    <cfRule type="cellIs" dxfId="2369" priority="2356" operator="lessThan">
      <formula>0</formula>
    </cfRule>
    <cfRule type="cellIs" dxfId="2368" priority="2357" operator="greaterThan">
      <formula>0</formula>
    </cfRule>
  </conditionalFormatting>
  <conditionalFormatting sqref="U407">
    <cfRule type="cellIs" dxfId="2367" priority="2354" operator="greaterThan">
      <formula>0</formula>
    </cfRule>
    <cfRule type="cellIs" dxfId="2366" priority="2355" operator="lessThan">
      <formula>0</formula>
    </cfRule>
  </conditionalFormatting>
  <conditionalFormatting sqref="D413">
    <cfRule type="cellIs" dxfId="2365" priority="2352" operator="equal">
      <formula>C413</formula>
    </cfRule>
    <cfRule type="cellIs" dxfId="2364" priority="2353" operator="lessThan">
      <formula>C413</formula>
    </cfRule>
  </conditionalFormatting>
  <conditionalFormatting sqref="D414">
    <cfRule type="cellIs" dxfId="2363" priority="2350" operator="equal">
      <formula>C414</formula>
    </cfRule>
    <cfRule type="cellIs" dxfId="2362" priority="2351" operator="lessThan">
      <formula>C414</formula>
    </cfRule>
  </conditionalFormatting>
  <conditionalFormatting sqref="D415">
    <cfRule type="cellIs" dxfId="2361" priority="2348" operator="equal">
      <formula>C415</formula>
    </cfRule>
    <cfRule type="cellIs" dxfId="2360" priority="2349" operator="lessThan">
      <formula>C415</formula>
    </cfRule>
  </conditionalFormatting>
  <conditionalFormatting sqref="D416">
    <cfRule type="cellIs" dxfId="2359" priority="2346" operator="equal">
      <formula>C416</formula>
    </cfRule>
    <cfRule type="cellIs" dxfId="2358" priority="2347" operator="lessThan">
      <formula>C416</formula>
    </cfRule>
  </conditionalFormatting>
  <conditionalFormatting sqref="D417">
    <cfRule type="cellIs" dxfId="2357" priority="2344" operator="equal">
      <formula>C417</formula>
    </cfRule>
    <cfRule type="cellIs" dxfId="2356" priority="2345" operator="lessThan">
      <formula>C417</formula>
    </cfRule>
  </conditionalFormatting>
  <conditionalFormatting sqref="D418">
    <cfRule type="cellIs" dxfId="2355" priority="2342" operator="equal">
      <formula>C418</formula>
    </cfRule>
    <cfRule type="cellIs" dxfId="2354" priority="2343" operator="lessThan">
      <formula>C418</formula>
    </cfRule>
  </conditionalFormatting>
  <conditionalFormatting sqref="E412:E419">
    <cfRule type="cellIs" dxfId="2353" priority="2340" operator="lessThan">
      <formula>1</formula>
    </cfRule>
    <cfRule type="cellIs" dxfId="2352" priority="2341" operator="greaterThan">
      <formula>1</formula>
    </cfRule>
  </conditionalFormatting>
  <conditionalFormatting sqref="F412:F419">
    <cfRule type="cellIs" dxfId="2351" priority="2338" operator="lessThan">
      <formula>0</formula>
    </cfRule>
    <cfRule type="cellIs" dxfId="2350" priority="2339" operator="greaterThan">
      <formula>0</formula>
    </cfRule>
  </conditionalFormatting>
  <conditionalFormatting sqref="H412:H419">
    <cfRule type="cellIs" dxfId="2349" priority="2336" operator="lessThan">
      <formula>1</formula>
    </cfRule>
    <cfRule type="cellIs" dxfId="2348" priority="2337" operator="greaterThan">
      <formula>1</formula>
    </cfRule>
  </conditionalFormatting>
  <conditionalFormatting sqref="I412:I419">
    <cfRule type="cellIs" dxfId="2347" priority="2334" operator="lessThan">
      <formula>0</formula>
    </cfRule>
    <cfRule type="cellIs" dxfId="2346" priority="2335" operator="greaterThan">
      <formula>0</formula>
    </cfRule>
  </conditionalFormatting>
  <conditionalFormatting sqref="U416">
    <cfRule type="cellIs" dxfId="2345" priority="2332" operator="greaterThan">
      <formula>0</formula>
    </cfRule>
    <cfRule type="cellIs" dxfId="2344" priority="2333" operator="lessThan">
      <formula>0</formula>
    </cfRule>
  </conditionalFormatting>
  <conditionalFormatting sqref="D422">
    <cfRule type="cellIs" dxfId="2343" priority="2330" operator="equal">
      <formula>C422</formula>
    </cfRule>
    <cfRule type="cellIs" dxfId="2342" priority="2331" operator="lessThan">
      <formula>C422</formula>
    </cfRule>
  </conditionalFormatting>
  <conditionalFormatting sqref="D423">
    <cfRule type="cellIs" dxfId="2341" priority="2328" operator="equal">
      <formula>C423</formula>
    </cfRule>
    <cfRule type="cellIs" dxfId="2340" priority="2329" operator="lessThan">
      <formula>C423</formula>
    </cfRule>
  </conditionalFormatting>
  <conditionalFormatting sqref="D424">
    <cfRule type="cellIs" dxfId="2339" priority="2326" operator="equal">
      <formula>C424</formula>
    </cfRule>
    <cfRule type="cellIs" dxfId="2338" priority="2327" operator="lessThan">
      <formula>C424</formula>
    </cfRule>
  </conditionalFormatting>
  <conditionalFormatting sqref="D425">
    <cfRule type="cellIs" dxfId="2337" priority="2324" operator="equal">
      <formula>C425</formula>
    </cfRule>
    <cfRule type="cellIs" dxfId="2336" priority="2325" operator="lessThan">
      <formula>C425</formula>
    </cfRule>
  </conditionalFormatting>
  <conditionalFormatting sqref="D426">
    <cfRule type="cellIs" dxfId="2335" priority="2322" operator="equal">
      <formula>C426</formula>
    </cfRule>
    <cfRule type="cellIs" dxfId="2334" priority="2323" operator="lessThan">
      <formula>C426</formula>
    </cfRule>
  </conditionalFormatting>
  <conditionalFormatting sqref="D427">
    <cfRule type="cellIs" dxfId="2333" priority="2320" operator="equal">
      <formula>C427</formula>
    </cfRule>
    <cfRule type="cellIs" dxfId="2332" priority="2321" operator="lessThan">
      <formula>C427</formula>
    </cfRule>
  </conditionalFormatting>
  <conditionalFormatting sqref="E421:E428">
    <cfRule type="cellIs" dxfId="2331" priority="2318" operator="lessThan">
      <formula>1</formula>
    </cfRule>
    <cfRule type="cellIs" dxfId="2330" priority="2319" operator="greaterThan">
      <formula>1</formula>
    </cfRule>
  </conditionalFormatting>
  <conditionalFormatting sqref="F421:F428">
    <cfRule type="cellIs" dxfId="2329" priority="2316" operator="lessThan">
      <formula>0</formula>
    </cfRule>
    <cfRule type="cellIs" dxfId="2328" priority="2317" operator="greaterThan">
      <formula>0</formula>
    </cfRule>
  </conditionalFormatting>
  <conditionalFormatting sqref="H421:H428">
    <cfRule type="cellIs" dxfId="2327" priority="2314" operator="lessThan">
      <formula>1</formula>
    </cfRule>
    <cfRule type="cellIs" dxfId="2326" priority="2315" operator="greaterThan">
      <formula>1</formula>
    </cfRule>
  </conditionalFormatting>
  <conditionalFormatting sqref="I421:I428">
    <cfRule type="cellIs" dxfId="2325" priority="2312" operator="lessThan">
      <formula>0</formula>
    </cfRule>
    <cfRule type="cellIs" dxfId="2324" priority="2313" operator="greaterThan">
      <formula>0</formula>
    </cfRule>
  </conditionalFormatting>
  <conditionalFormatting sqref="U425">
    <cfRule type="cellIs" dxfId="2323" priority="2310" operator="greaterThan">
      <formula>0</formula>
    </cfRule>
    <cfRule type="cellIs" dxfId="2322" priority="2311" operator="lessThan">
      <formula>0</formula>
    </cfRule>
  </conditionalFormatting>
  <conditionalFormatting sqref="D431">
    <cfRule type="cellIs" dxfId="2321" priority="2308" operator="equal">
      <formula>C431</formula>
    </cfRule>
    <cfRule type="cellIs" dxfId="2320" priority="2309" operator="lessThan">
      <formula>C431</formula>
    </cfRule>
  </conditionalFormatting>
  <conditionalFormatting sqref="D432">
    <cfRule type="cellIs" dxfId="2319" priority="2306" operator="equal">
      <formula>C432</formula>
    </cfRule>
    <cfRule type="cellIs" dxfId="2318" priority="2307" operator="lessThan">
      <formula>C432</formula>
    </cfRule>
  </conditionalFormatting>
  <conditionalFormatting sqref="D433">
    <cfRule type="cellIs" dxfId="2317" priority="2304" operator="equal">
      <formula>C433</formula>
    </cfRule>
    <cfRule type="cellIs" dxfId="2316" priority="2305" operator="lessThan">
      <formula>C433</formula>
    </cfRule>
  </conditionalFormatting>
  <conditionalFormatting sqref="D434">
    <cfRule type="cellIs" dxfId="2315" priority="2302" operator="equal">
      <formula>C434</formula>
    </cfRule>
    <cfRule type="cellIs" dxfId="2314" priority="2303" operator="lessThan">
      <formula>C434</formula>
    </cfRule>
  </conditionalFormatting>
  <conditionalFormatting sqref="D435">
    <cfRule type="cellIs" dxfId="2313" priority="2300" operator="equal">
      <formula>C435</formula>
    </cfRule>
    <cfRule type="cellIs" dxfId="2312" priority="2301" operator="lessThan">
      <formula>C435</formula>
    </cfRule>
  </conditionalFormatting>
  <conditionalFormatting sqref="D436">
    <cfRule type="cellIs" dxfId="2311" priority="2298" operator="equal">
      <formula>C436</formula>
    </cfRule>
    <cfRule type="cellIs" dxfId="2310" priority="2299" operator="lessThan">
      <formula>C436</formula>
    </cfRule>
  </conditionalFormatting>
  <conditionalFormatting sqref="E430:E437">
    <cfRule type="cellIs" dxfId="2309" priority="2296" operator="lessThan">
      <formula>1</formula>
    </cfRule>
    <cfRule type="cellIs" dxfId="2308" priority="2297" operator="greaterThan">
      <formula>1</formula>
    </cfRule>
  </conditionalFormatting>
  <conditionalFormatting sqref="F430:F437">
    <cfRule type="cellIs" dxfId="2307" priority="2294" operator="lessThan">
      <formula>0</formula>
    </cfRule>
    <cfRule type="cellIs" dxfId="2306" priority="2295" operator="greaterThan">
      <formula>0</formula>
    </cfRule>
  </conditionalFormatting>
  <conditionalFormatting sqref="H430:H437">
    <cfRule type="cellIs" dxfId="2305" priority="2292" operator="lessThan">
      <formula>1</formula>
    </cfRule>
    <cfRule type="cellIs" dxfId="2304" priority="2293" operator="greaterThan">
      <formula>1</formula>
    </cfRule>
  </conditionalFormatting>
  <conditionalFormatting sqref="I430:I437">
    <cfRule type="cellIs" dxfId="2303" priority="2290" operator="lessThan">
      <formula>0</formula>
    </cfRule>
    <cfRule type="cellIs" dxfId="2302" priority="2291" operator="greaterThan">
      <formula>0</formula>
    </cfRule>
  </conditionalFormatting>
  <conditionalFormatting sqref="U434">
    <cfRule type="cellIs" dxfId="2301" priority="2288" operator="greaterThan">
      <formula>0</formula>
    </cfRule>
    <cfRule type="cellIs" dxfId="2300" priority="2289" operator="lessThan">
      <formula>0</formula>
    </cfRule>
  </conditionalFormatting>
  <conditionalFormatting sqref="D441">
    <cfRule type="cellIs" dxfId="2299" priority="2286" operator="equal">
      <formula>C441</formula>
    </cfRule>
    <cfRule type="cellIs" dxfId="2298" priority="2287" operator="lessThan">
      <formula>C441</formula>
    </cfRule>
  </conditionalFormatting>
  <conditionalFormatting sqref="D442">
    <cfRule type="cellIs" dxfId="2297" priority="2284" operator="equal">
      <formula>C442</formula>
    </cfRule>
    <cfRule type="cellIs" dxfId="2296" priority="2285" operator="lessThan">
      <formula>C442</formula>
    </cfRule>
  </conditionalFormatting>
  <conditionalFormatting sqref="D443">
    <cfRule type="cellIs" dxfId="2295" priority="2282" operator="equal">
      <formula>C443</formula>
    </cfRule>
    <cfRule type="cellIs" dxfId="2294" priority="2283" operator="lessThan">
      <formula>C443</formula>
    </cfRule>
  </conditionalFormatting>
  <conditionalFormatting sqref="D444">
    <cfRule type="cellIs" dxfId="2293" priority="2280" operator="equal">
      <formula>C444</formula>
    </cfRule>
    <cfRule type="cellIs" dxfId="2292" priority="2281" operator="lessThan">
      <formula>C444</formula>
    </cfRule>
  </conditionalFormatting>
  <conditionalFormatting sqref="D445">
    <cfRule type="cellIs" dxfId="2291" priority="2278" operator="equal">
      <formula>C445</formula>
    </cfRule>
    <cfRule type="cellIs" dxfId="2290" priority="2279" operator="lessThan">
      <formula>C445</formula>
    </cfRule>
  </conditionalFormatting>
  <conditionalFormatting sqref="D446">
    <cfRule type="cellIs" dxfId="2289" priority="2276" operator="equal">
      <formula>C446</formula>
    </cfRule>
    <cfRule type="cellIs" dxfId="2288" priority="2277" operator="lessThan">
      <formula>C446</formula>
    </cfRule>
  </conditionalFormatting>
  <conditionalFormatting sqref="E440:E447">
    <cfRule type="cellIs" dxfId="2287" priority="2274" operator="lessThan">
      <formula>1</formula>
    </cfRule>
    <cfRule type="cellIs" dxfId="2286" priority="2275" operator="greaterThan">
      <formula>1</formula>
    </cfRule>
  </conditionalFormatting>
  <conditionalFormatting sqref="F440:F447">
    <cfRule type="cellIs" dxfId="2285" priority="2272" operator="lessThan">
      <formula>0</formula>
    </cfRule>
    <cfRule type="cellIs" dxfId="2284" priority="2273" operator="greaterThan">
      <formula>0</formula>
    </cfRule>
  </conditionalFormatting>
  <conditionalFormatting sqref="H440:H447">
    <cfRule type="cellIs" dxfId="2283" priority="2270" operator="lessThan">
      <formula>1</formula>
    </cfRule>
    <cfRule type="cellIs" dxfId="2282" priority="2271" operator="greaterThan">
      <formula>1</formula>
    </cfRule>
  </conditionalFormatting>
  <conditionalFormatting sqref="I440:I447">
    <cfRule type="cellIs" dxfId="2281" priority="2268" operator="lessThan">
      <formula>0</formula>
    </cfRule>
    <cfRule type="cellIs" dxfId="2280" priority="2269" operator="greaterThan">
      <formula>0</formula>
    </cfRule>
  </conditionalFormatting>
  <conditionalFormatting sqref="U444">
    <cfRule type="cellIs" dxfId="2279" priority="2266" operator="greaterThan">
      <formula>0</formula>
    </cfRule>
    <cfRule type="cellIs" dxfId="2278" priority="2267" operator="lessThan">
      <formula>0</formula>
    </cfRule>
  </conditionalFormatting>
  <conditionalFormatting sqref="D450">
    <cfRule type="cellIs" dxfId="2277" priority="2264" operator="equal">
      <formula>C450</formula>
    </cfRule>
    <cfRule type="cellIs" dxfId="2276" priority="2265" operator="lessThan">
      <formula>C450</formula>
    </cfRule>
  </conditionalFormatting>
  <conditionalFormatting sqref="D451">
    <cfRule type="cellIs" dxfId="2275" priority="2262" operator="equal">
      <formula>C451</formula>
    </cfRule>
    <cfRule type="cellIs" dxfId="2274" priority="2263" operator="lessThan">
      <formula>C451</formula>
    </cfRule>
  </conditionalFormatting>
  <conditionalFormatting sqref="D452">
    <cfRule type="cellIs" dxfId="2273" priority="2260" operator="equal">
      <formula>C452</formula>
    </cfRule>
    <cfRule type="cellIs" dxfId="2272" priority="2261" operator="lessThan">
      <formula>C452</formula>
    </cfRule>
  </conditionalFormatting>
  <conditionalFormatting sqref="D453">
    <cfRule type="cellIs" dxfId="2271" priority="2258" operator="equal">
      <formula>C453</formula>
    </cfRule>
    <cfRule type="cellIs" dxfId="2270" priority="2259" operator="lessThan">
      <formula>C453</formula>
    </cfRule>
  </conditionalFormatting>
  <conditionalFormatting sqref="D454">
    <cfRule type="cellIs" dxfId="2269" priority="2256" operator="equal">
      <formula>C454</formula>
    </cfRule>
    <cfRule type="cellIs" dxfId="2268" priority="2257" operator="lessThan">
      <formula>C454</formula>
    </cfRule>
  </conditionalFormatting>
  <conditionalFormatting sqref="D455">
    <cfRule type="cellIs" dxfId="2267" priority="2254" operator="equal">
      <formula>C455</formula>
    </cfRule>
    <cfRule type="cellIs" dxfId="2266" priority="2255" operator="lessThan">
      <formula>C455</formula>
    </cfRule>
  </conditionalFormatting>
  <conditionalFormatting sqref="E449:E456">
    <cfRule type="cellIs" dxfId="2265" priority="2252" operator="lessThan">
      <formula>1</formula>
    </cfRule>
    <cfRule type="cellIs" dxfId="2264" priority="2253" operator="greaterThan">
      <formula>1</formula>
    </cfRule>
  </conditionalFormatting>
  <conditionalFormatting sqref="F449:F456">
    <cfRule type="cellIs" dxfId="2263" priority="2250" operator="lessThan">
      <formula>0</formula>
    </cfRule>
    <cfRule type="cellIs" dxfId="2262" priority="2251" operator="greaterThan">
      <formula>0</formula>
    </cfRule>
  </conditionalFormatting>
  <conditionalFormatting sqref="H449:H456">
    <cfRule type="cellIs" dxfId="2261" priority="2248" operator="lessThan">
      <formula>1</formula>
    </cfRule>
    <cfRule type="cellIs" dxfId="2260" priority="2249" operator="greaterThan">
      <formula>1</formula>
    </cfRule>
  </conditionalFormatting>
  <conditionalFormatting sqref="I449:I456">
    <cfRule type="cellIs" dxfId="2259" priority="2246" operator="lessThan">
      <formula>0</formula>
    </cfRule>
    <cfRule type="cellIs" dxfId="2258" priority="2247" operator="greaterThan">
      <formula>0</formula>
    </cfRule>
  </conditionalFormatting>
  <conditionalFormatting sqref="U453">
    <cfRule type="cellIs" dxfId="2257" priority="2244" operator="greaterThan">
      <formula>0</formula>
    </cfRule>
    <cfRule type="cellIs" dxfId="2256" priority="2245" operator="lessThan">
      <formula>0</formula>
    </cfRule>
  </conditionalFormatting>
  <conditionalFormatting sqref="D459">
    <cfRule type="cellIs" dxfId="2255" priority="2242" operator="equal">
      <formula>C459</formula>
    </cfRule>
    <cfRule type="cellIs" dxfId="2254" priority="2243" operator="lessThan">
      <formula>C459</formula>
    </cfRule>
  </conditionalFormatting>
  <conditionalFormatting sqref="D460">
    <cfRule type="cellIs" dxfId="2253" priority="2240" operator="equal">
      <formula>C460</formula>
    </cfRule>
    <cfRule type="cellIs" dxfId="2252" priority="2241" operator="lessThan">
      <formula>C460</formula>
    </cfRule>
  </conditionalFormatting>
  <conditionalFormatting sqref="D461">
    <cfRule type="cellIs" dxfId="2251" priority="2238" operator="equal">
      <formula>C461</formula>
    </cfRule>
    <cfRule type="cellIs" dxfId="2250" priority="2239" operator="lessThan">
      <formula>C461</formula>
    </cfRule>
  </conditionalFormatting>
  <conditionalFormatting sqref="D462">
    <cfRule type="cellIs" dxfId="2249" priority="2236" operator="equal">
      <formula>C462</formula>
    </cfRule>
    <cfRule type="cellIs" dxfId="2248" priority="2237" operator="lessThan">
      <formula>C462</formula>
    </cfRule>
  </conditionalFormatting>
  <conditionalFormatting sqref="D463">
    <cfRule type="cellIs" dxfId="2247" priority="2234" operator="equal">
      <formula>C463</formula>
    </cfRule>
    <cfRule type="cellIs" dxfId="2246" priority="2235" operator="lessThan">
      <formula>C463</formula>
    </cfRule>
  </conditionalFormatting>
  <conditionalFormatting sqref="D464">
    <cfRule type="cellIs" dxfId="2245" priority="2232" operator="equal">
      <formula>C464</formula>
    </cfRule>
    <cfRule type="cellIs" dxfId="2244" priority="2233" operator="lessThan">
      <formula>C464</formula>
    </cfRule>
  </conditionalFormatting>
  <conditionalFormatting sqref="E458:E465">
    <cfRule type="cellIs" dxfId="2243" priority="2230" operator="lessThan">
      <formula>1</formula>
    </cfRule>
    <cfRule type="cellIs" dxfId="2242" priority="2231" operator="greaterThan">
      <formula>1</formula>
    </cfRule>
  </conditionalFormatting>
  <conditionalFormatting sqref="F458:F465">
    <cfRule type="cellIs" dxfId="2241" priority="2228" operator="lessThan">
      <formula>0</formula>
    </cfRule>
    <cfRule type="cellIs" dxfId="2240" priority="2229" operator="greaterThan">
      <formula>0</formula>
    </cfRule>
  </conditionalFormatting>
  <conditionalFormatting sqref="H458:H465">
    <cfRule type="cellIs" dxfId="2239" priority="2226" operator="lessThan">
      <formula>1</formula>
    </cfRule>
    <cfRule type="cellIs" dxfId="2238" priority="2227" operator="greaterThan">
      <formula>1</formula>
    </cfRule>
  </conditionalFormatting>
  <conditionalFormatting sqref="I458:I465">
    <cfRule type="cellIs" dxfId="2237" priority="2224" operator="lessThan">
      <formula>0</formula>
    </cfRule>
    <cfRule type="cellIs" dxfId="2236" priority="2225" operator="greaterThan">
      <formula>0</formula>
    </cfRule>
  </conditionalFormatting>
  <conditionalFormatting sqref="U462">
    <cfRule type="cellIs" dxfId="2235" priority="2222" operator="greaterThan">
      <formula>0</formula>
    </cfRule>
    <cfRule type="cellIs" dxfId="2234" priority="2223" operator="lessThan">
      <formula>0</formula>
    </cfRule>
  </conditionalFormatting>
  <conditionalFormatting sqref="D468">
    <cfRule type="cellIs" dxfId="2233" priority="2220" operator="equal">
      <formula>C468</formula>
    </cfRule>
    <cfRule type="cellIs" dxfId="2232" priority="2221" operator="lessThan">
      <formula>C468</formula>
    </cfRule>
  </conditionalFormatting>
  <conditionalFormatting sqref="D469">
    <cfRule type="cellIs" dxfId="2231" priority="2218" operator="equal">
      <formula>C469</formula>
    </cfRule>
    <cfRule type="cellIs" dxfId="2230" priority="2219" operator="lessThan">
      <formula>C469</formula>
    </cfRule>
  </conditionalFormatting>
  <conditionalFormatting sqref="D470">
    <cfRule type="cellIs" dxfId="2229" priority="2216" operator="equal">
      <formula>C470</formula>
    </cfRule>
    <cfRule type="cellIs" dxfId="2228" priority="2217" operator="lessThan">
      <formula>C470</formula>
    </cfRule>
  </conditionalFormatting>
  <conditionalFormatting sqref="D471">
    <cfRule type="cellIs" dxfId="2227" priority="2214" operator="equal">
      <formula>C471</formula>
    </cfRule>
    <cfRule type="cellIs" dxfId="2226" priority="2215" operator="lessThan">
      <formula>C471</formula>
    </cfRule>
  </conditionalFormatting>
  <conditionalFormatting sqref="D472">
    <cfRule type="cellIs" dxfId="2225" priority="2212" operator="equal">
      <formula>C472</formula>
    </cfRule>
    <cfRule type="cellIs" dxfId="2224" priority="2213" operator="lessThan">
      <formula>C472</formula>
    </cfRule>
  </conditionalFormatting>
  <conditionalFormatting sqref="D473">
    <cfRule type="cellIs" dxfId="2223" priority="2210" operator="equal">
      <formula>C473</formula>
    </cfRule>
    <cfRule type="cellIs" dxfId="2222" priority="2211" operator="lessThan">
      <formula>C473</formula>
    </cfRule>
  </conditionalFormatting>
  <conditionalFormatting sqref="E467:E474">
    <cfRule type="cellIs" dxfId="2221" priority="2208" operator="lessThan">
      <formula>1</formula>
    </cfRule>
    <cfRule type="cellIs" dxfId="2220" priority="2209" operator="greaterThan">
      <formula>1</formula>
    </cfRule>
  </conditionalFormatting>
  <conditionalFormatting sqref="F467:F474">
    <cfRule type="cellIs" dxfId="2219" priority="2206" operator="lessThan">
      <formula>0</formula>
    </cfRule>
    <cfRule type="cellIs" dxfId="2218" priority="2207" operator="greaterThan">
      <formula>0</formula>
    </cfRule>
  </conditionalFormatting>
  <conditionalFormatting sqref="H467:H474">
    <cfRule type="cellIs" dxfId="2217" priority="2204" operator="lessThan">
      <formula>1</formula>
    </cfRule>
    <cfRule type="cellIs" dxfId="2216" priority="2205" operator="greaterThan">
      <formula>1</formula>
    </cfRule>
  </conditionalFormatting>
  <conditionalFormatting sqref="I467:I474">
    <cfRule type="cellIs" dxfId="2215" priority="2202" operator="lessThan">
      <formula>0</formula>
    </cfRule>
    <cfRule type="cellIs" dxfId="2214" priority="2203" operator="greaterThan">
      <formula>0</formula>
    </cfRule>
  </conditionalFormatting>
  <conditionalFormatting sqref="U471">
    <cfRule type="cellIs" dxfId="2213" priority="2200" operator="greaterThan">
      <formula>0</formula>
    </cfRule>
    <cfRule type="cellIs" dxfId="2212" priority="2201" operator="lessThan">
      <formula>0</formula>
    </cfRule>
  </conditionalFormatting>
  <conditionalFormatting sqref="D477">
    <cfRule type="cellIs" dxfId="2211" priority="2198" operator="equal">
      <formula>C477</formula>
    </cfRule>
    <cfRule type="cellIs" dxfId="2210" priority="2199" operator="lessThan">
      <formula>C477</formula>
    </cfRule>
  </conditionalFormatting>
  <conditionalFormatting sqref="D478">
    <cfRule type="cellIs" dxfId="2209" priority="2196" operator="equal">
      <formula>C478</formula>
    </cfRule>
    <cfRule type="cellIs" dxfId="2208" priority="2197" operator="lessThan">
      <formula>C478</formula>
    </cfRule>
  </conditionalFormatting>
  <conditionalFormatting sqref="D479">
    <cfRule type="cellIs" dxfId="2207" priority="2194" operator="equal">
      <formula>C479</formula>
    </cfRule>
    <cfRule type="cellIs" dxfId="2206" priority="2195" operator="lessThan">
      <formula>C479</formula>
    </cfRule>
  </conditionalFormatting>
  <conditionalFormatting sqref="D480">
    <cfRule type="cellIs" dxfId="2205" priority="2192" operator="equal">
      <formula>C480</formula>
    </cfRule>
    <cfRule type="cellIs" dxfId="2204" priority="2193" operator="lessThan">
      <formula>C480</formula>
    </cfRule>
  </conditionalFormatting>
  <conditionalFormatting sqref="D481">
    <cfRule type="cellIs" dxfId="2203" priority="2190" operator="equal">
      <formula>C481</formula>
    </cfRule>
    <cfRule type="cellIs" dxfId="2202" priority="2191" operator="lessThan">
      <formula>C481</formula>
    </cfRule>
  </conditionalFormatting>
  <conditionalFormatting sqref="D482">
    <cfRule type="cellIs" dxfId="2201" priority="2188" operator="equal">
      <formula>C482</formula>
    </cfRule>
    <cfRule type="cellIs" dxfId="2200" priority="2189" operator="lessThan">
      <formula>C482</formula>
    </cfRule>
  </conditionalFormatting>
  <conditionalFormatting sqref="E476:E483">
    <cfRule type="cellIs" dxfId="2199" priority="2186" operator="lessThan">
      <formula>1</formula>
    </cfRule>
    <cfRule type="cellIs" dxfId="2198" priority="2187" operator="greaterThan">
      <formula>1</formula>
    </cfRule>
  </conditionalFormatting>
  <conditionalFormatting sqref="F476:F483">
    <cfRule type="cellIs" dxfId="2197" priority="2184" operator="lessThan">
      <formula>0</formula>
    </cfRule>
    <cfRule type="cellIs" dxfId="2196" priority="2185" operator="greaterThan">
      <formula>0</formula>
    </cfRule>
  </conditionalFormatting>
  <conditionalFormatting sqref="H476:H483">
    <cfRule type="cellIs" dxfId="2195" priority="2182" operator="lessThan">
      <formula>1</formula>
    </cfRule>
    <cfRule type="cellIs" dxfId="2194" priority="2183" operator="greaterThan">
      <formula>1</formula>
    </cfRule>
  </conditionalFormatting>
  <conditionalFormatting sqref="I476:I483">
    <cfRule type="cellIs" dxfId="2193" priority="2180" operator="lessThan">
      <formula>0</formula>
    </cfRule>
    <cfRule type="cellIs" dxfId="2192" priority="2181" operator="greaterThan">
      <formula>0</formula>
    </cfRule>
  </conditionalFormatting>
  <conditionalFormatting sqref="U480">
    <cfRule type="cellIs" dxfId="2191" priority="2178" operator="greaterThan">
      <formula>0</formula>
    </cfRule>
    <cfRule type="cellIs" dxfId="2190" priority="2179" operator="lessThan">
      <formula>0</formula>
    </cfRule>
  </conditionalFormatting>
  <conditionalFormatting sqref="E484">
    <cfRule type="cellIs" dxfId="2189" priority="2164" operator="equal">
      <formula>1</formula>
    </cfRule>
    <cfRule type="cellIs" dxfId="2188" priority="2176" operator="lessThan">
      <formula>1</formula>
    </cfRule>
    <cfRule type="cellIs" dxfId="2187" priority="2177" operator="greaterThan">
      <formula>1</formula>
    </cfRule>
  </conditionalFormatting>
  <conditionalFormatting sqref="F484">
    <cfRule type="cellIs" dxfId="2186" priority="2165" operator="equal">
      <formula>0</formula>
    </cfRule>
    <cfRule type="cellIs" dxfId="2185" priority="2174" operator="lessThan">
      <formula>0</formula>
    </cfRule>
    <cfRule type="cellIs" dxfId="2184" priority="2175" operator="greaterThan">
      <formula>0</formula>
    </cfRule>
  </conditionalFormatting>
  <conditionalFormatting sqref="H484">
    <cfRule type="cellIs" dxfId="2183" priority="2166" operator="equal">
      <formula>1</formula>
    </cfRule>
    <cfRule type="cellIs" dxfId="2182" priority="2172" operator="lessThan">
      <formula>1</formula>
    </cfRule>
    <cfRule type="cellIs" dxfId="2181" priority="2173" operator="greaterThan">
      <formula>1</formula>
    </cfRule>
  </conditionalFormatting>
  <conditionalFormatting sqref="I484">
    <cfRule type="cellIs" dxfId="2180" priority="2167" operator="equal">
      <formula>0</formula>
    </cfRule>
    <cfRule type="cellIs" dxfId="2179" priority="2170" operator="lessThan">
      <formula>0</formula>
    </cfRule>
    <cfRule type="cellIs" dxfId="2178" priority="2171" operator="greaterThan">
      <formula>0</formula>
    </cfRule>
  </conditionalFormatting>
  <conditionalFormatting sqref="E13">
    <cfRule type="cellIs" dxfId="2177" priority="2169" operator="equal">
      <formula>1</formula>
    </cfRule>
  </conditionalFormatting>
  <conditionalFormatting sqref="F13">
    <cfRule type="cellIs" dxfId="2176" priority="2168" operator="equal">
      <formula>0</formula>
    </cfRule>
  </conditionalFormatting>
  <conditionalFormatting sqref="E364">
    <cfRule type="cellIs" dxfId="2175" priority="2160" operator="equal">
      <formula>1</formula>
    </cfRule>
    <cfRule type="cellIs" dxfId="2174" priority="2161" operator="lessThan">
      <formula>1</formula>
    </cfRule>
    <cfRule type="cellIs" dxfId="2173" priority="2162" operator="greaterThan">
      <formula>1</formula>
    </cfRule>
  </conditionalFormatting>
  <conditionalFormatting sqref="F364">
    <cfRule type="cellIs" dxfId="2172" priority="2157" operator="equal">
      <formula>0</formula>
    </cfRule>
    <cfRule type="cellIs" dxfId="2171" priority="2158" operator="lessThan">
      <formula>0</formula>
    </cfRule>
    <cfRule type="cellIs" dxfId="2170" priority="2159" operator="greaterThan">
      <formula>0</formula>
    </cfRule>
  </conditionalFormatting>
  <conditionalFormatting sqref="H364">
    <cfRule type="cellIs" dxfId="2169" priority="2154" operator="equal">
      <formula>1</formula>
    </cfRule>
    <cfRule type="cellIs" dxfId="2168" priority="2155" operator="lessThan">
      <formula>1</formula>
    </cfRule>
    <cfRule type="cellIs" dxfId="2167" priority="2156" operator="greaterThan">
      <formula>1</formula>
    </cfRule>
  </conditionalFormatting>
  <conditionalFormatting sqref="I364">
    <cfRule type="cellIs" dxfId="2166" priority="2151" operator="equal">
      <formula>0</formula>
    </cfRule>
    <cfRule type="cellIs" dxfId="2165" priority="2152" operator="lessThan">
      <formula>0</formula>
    </cfRule>
    <cfRule type="cellIs" dxfId="2164" priority="2153" operator="greaterThan">
      <formula>0</formula>
    </cfRule>
  </conditionalFormatting>
  <conditionalFormatting sqref="E207">
    <cfRule type="cellIs" dxfId="2163" priority="2148" operator="equal">
      <formula>1</formula>
    </cfRule>
    <cfRule type="cellIs" dxfId="2162" priority="2149" operator="lessThan">
      <formula>1</formula>
    </cfRule>
    <cfRule type="cellIs" dxfId="2161" priority="2150" operator="greaterThan">
      <formula>1</formula>
    </cfRule>
  </conditionalFormatting>
  <conditionalFormatting sqref="F207">
    <cfRule type="cellIs" dxfId="2160" priority="2145" operator="equal">
      <formula>0</formula>
    </cfRule>
    <cfRule type="cellIs" dxfId="2159" priority="2146" operator="lessThan">
      <formula>0</formula>
    </cfRule>
    <cfRule type="cellIs" dxfId="2158" priority="2147" operator="greaterThan">
      <formula>0</formula>
    </cfRule>
  </conditionalFormatting>
  <conditionalFormatting sqref="H207">
    <cfRule type="cellIs" dxfId="2157" priority="2142" operator="equal">
      <formula>1</formula>
    </cfRule>
    <cfRule type="cellIs" dxfId="2156" priority="2143" operator="lessThan">
      <formula>1</formula>
    </cfRule>
    <cfRule type="cellIs" dxfId="2155" priority="2144" operator="greaterThan">
      <formula>1</formula>
    </cfRule>
  </conditionalFormatting>
  <conditionalFormatting sqref="I207">
    <cfRule type="cellIs" dxfId="2154" priority="2139" operator="equal">
      <formula>0</formula>
    </cfRule>
    <cfRule type="cellIs" dxfId="2153" priority="2140" operator="lessThan">
      <formula>0</formula>
    </cfRule>
    <cfRule type="cellIs" dxfId="2152" priority="2141" operator="greaterThan">
      <formula>0</formula>
    </cfRule>
  </conditionalFormatting>
  <conditionalFormatting sqref="E124">
    <cfRule type="cellIs" dxfId="2151" priority="2136" operator="equal">
      <formula>1</formula>
    </cfRule>
    <cfRule type="cellIs" dxfId="2150" priority="2137" operator="lessThan">
      <formula>1</formula>
    </cfRule>
    <cfRule type="cellIs" dxfId="2149" priority="2138" operator="greaterThan">
      <formula>1</formula>
    </cfRule>
  </conditionalFormatting>
  <conditionalFormatting sqref="F124">
    <cfRule type="cellIs" dxfId="2148" priority="2133" operator="equal">
      <formula>0</formula>
    </cfRule>
    <cfRule type="cellIs" dxfId="2147" priority="2134" operator="lessThan">
      <formula>0</formula>
    </cfRule>
    <cfRule type="cellIs" dxfId="2146" priority="2135" operator="greaterThan">
      <formula>0</formula>
    </cfRule>
  </conditionalFormatting>
  <conditionalFormatting sqref="H124">
    <cfRule type="cellIs" dxfId="2145" priority="2130" operator="equal">
      <formula>1</formula>
    </cfRule>
    <cfRule type="cellIs" dxfId="2144" priority="2131" operator="lessThan">
      <formula>1</formula>
    </cfRule>
    <cfRule type="cellIs" dxfId="2143" priority="2132" operator="greaterThan">
      <formula>1</formula>
    </cfRule>
  </conditionalFormatting>
  <conditionalFormatting sqref="I124">
    <cfRule type="cellIs" dxfId="2142" priority="2127" operator="equal">
      <formula>0</formula>
    </cfRule>
    <cfRule type="cellIs" dxfId="2141" priority="2128" operator="lessThan">
      <formula>0</formula>
    </cfRule>
    <cfRule type="cellIs" dxfId="2140" priority="2129" operator="greaterThan">
      <formula>0</formula>
    </cfRule>
  </conditionalFormatting>
  <conditionalFormatting sqref="E41">
    <cfRule type="cellIs" dxfId="2139" priority="2123" operator="lessThan">
      <formula>1</formula>
    </cfRule>
    <cfRule type="cellIs" dxfId="2138" priority="2124" operator="greaterThan">
      <formula>1</formula>
    </cfRule>
    <cfRule type="cellIs" dxfId="2137" priority="2126" operator="equal">
      <formula>1</formula>
    </cfRule>
  </conditionalFormatting>
  <conditionalFormatting sqref="F41">
    <cfRule type="cellIs" dxfId="2136" priority="2121" operator="lessThan">
      <formula>0</formula>
    </cfRule>
    <cfRule type="cellIs" dxfId="2135" priority="2122" operator="greaterThan">
      <formula>0</formula>
    </cfRule>
    <cfRule type="cellIs" dxfId="2134" priority="2125" operator="equal">
      <formula>0</formula>
    </cfRule>
  </conditionalFormatting>
  <conditionalFormatting sqref="H41">
    <cfRule type="cellIs" dxfId="2133" priority="2118" operator="equal">
      <formula>1</formula>
    </cfRule>
    <cfRule type="cellIs" dxfId="2132" priority="2119" operator="lessThan">
      <formula>1</formula>
    </cfRule>
    <cfRule type="cellIs" dxfId="2131" priority="2120" operator="greaterThan">
      <formula>1</formula>
    </cfRule>
  </conditionalFormatting>
  <conditionalFormatting sqref="I41">
    <cfRule type="cellIs" dxfId="2130" priority="2115" operator="equal">
      <formula>0</formula>
    </cfRule>
    <cfRule type="cellIs" dxfId="2129" priority="2116" operator="lessThan">
      <formula>0</formula>
    </cfRule>
    <cfRule type="cellIs" dxfId="2128" priority="2117" operator="greaterThan">
      <formula>0</formula>
    </cfRule>
  </conditionalFormatting>
  <conditionalFormatting sqref="E78">
    <cfRule type="cellIs" dxfId="2127" priority="2112" operator="lessThan">
      <formula>1</formula>
    </cfRule>
    <cfRule type="cellIs" dxfId="2126" priority="2113" operator="greaterThan">
      <formula>1</formula>
    </cfRule>
    <cfRule type="cellIs" dxfId="2125" priority="2114" operator="equal">
      <formula>1</formula>
    </cfRule>
  </conditionalFormatting>
  <conditionalFormatting sqref="F78">
    <cfRule type="cellIs" dxfId="2124" priority="2109" operator="lessThan">
      <formula>0</formula>
    </cfRule>
    <cfRule type="cellIs" dxfId="2123" priority="2110" operator="greaterThan">
      <formula>0</formula>
    </cfRule>
    <cfRule type="cellIs" dxfId="2122" priority="2111" operator="equal">
      <formula>0</formula>
    </cfRule>
  </conditionalFormatting>
  <conditionalFormatting sqref="H78">
    <cfRule type="cellIs" dxfId="2121" priority="2106" operator="equal">
      <formula>1</formula>
    </cfRule>
    <cfRule type="cellIs" dxfId="2120" priority="2107" operator="lessThan">
      <formula>1</formula>
    </cfRule>
    <cfRule type="cellIs" dxfId="2119" priority="2108" operator="greaterThan">
      <formula>1</formula>
    </cfRule>
  </conditionalFormatting>
  <conditionalFormatting sqref="I78">
    <cfRule type="cellIs" dxfId="2118" priority="2103" operator="equal">
      <formula>0</formula>
    </cfRule>
    <cfRule type="cellIs" dxfId="2117" priority="2104" operator="lessThan">
      <formula>0</formula>
    </cfRule>
    <cfRule type="cellIs" dxfId="2116" priority="2105" operator="greaterThan">
      <formula>0</formula>
    </cfRule>
  </conditionalFormatting>
  <conditionalFormatting sqref="E161">
    <cfRule type="cellIs" dxfId="2115" priority="2100" operator="lessThan">
      <formula>1</formula>
    </cfRule>
    <cfRule type="cellIs" dxfId="2114" priority="2101" operator="greaterThan">
      <formula>1</formula>
    </cfRule>
    <cfRule type="cellIs" dxfId="2113" priority="2102" operator="equal">
      <formula>1</formula>
    </cfRule>
  </conditionalFormatting>
  <conditionalFormatting sqref="F161">
    <cfRule type="cellIs" dxfId="2112" priority="2097" operator="lessThan">
      <formula>0</formula>
    </cfRule>
    <cfRule type="cellIs" dxfId="2111" priority="2098" operator="greaterThan">
      <formula>0</formula>
    </cfRule>
    <cfRule type="cellIs" dxfId="2110" priority="2099" operator="equal">
      <formula>0</formula>
    </cfRule>
  </conditionalFormatting>
  <conditionalFormatting sqref="H161">
    <cfRule type="cellIs" dxfId="2109" priority="2094" operator="equal">
      <formula>1</formula>
    </cfRule>
    <cfRule type="cellIs" dxfId="2108" priority="2095" operator="lessThan">
      <formula>1</formula>
    </cfRule>
    <cfRule type="cellIs" dxfId="2107" priority="2096" operator="greaterThan">
      <formula>1</formula>
    </cfRule>
  </conditionalFormatting>
  <conditionalFormatting sqref="I161">
    <cfRule type="cellIs" dxfId="2106" priority="2091" operator="equal">
      <formula>0</formula>
    </cfRule>
    <cfRule type="cellIs" dxfId="2105" priority="2092" operator="lessThan">
      <formula>0</formula>
    </cfRule>
    <cfRule type="cellIs" dxfId="2104" priority="2093" operator="greaterThan">
      <formula>0</formula>
    </cfRule>
  </conditionalFormatting>
  <conditionalFormatting sqref="E244">
    <cfRule type="cellIs" dxfId="2103" priority="2088" operator="lessThan">
      <formula>1</formula>
    </cfRule>
    <cfRule type="cellIs" dxfId="2102" priority="2089" operator="greaterThan">
      <formula>1</formula>
    </cfRule>
    <cfRule type="cellIs" dxfId="2101" priority="2090" operator="equal">
      <formula>1</formula>
    </cfRule>
  </conditionalFormatting>
  <conditionalFormatting sqref="F244">
    <cfRule type="cellIs" dxfId="2100" priority="2085" operator="lessThan">
      <formula>0</formula>
    </cfRule>
    <cfRule type="cellIs" dxfId="2099" priority="2086" operator="greaterThan">
      <formula>0</formula>
    </cfRule>
    <cfRule type="cellIs" dxfId="2098" priority="2087" operator="equal">
      <formula>0</formula>
    </cfRule>
  </conditionalFormatting>
  <conditionalFormatting sqref="H244">
    <cfRule type="cellIs" dxfId="2097" priority="2082" operator="equal">
      <formula>1</formula>
    </cfRule>
    <cfRule type="cellIs" dxfId="2096" priority="2083" operator="lessThan">
      <formula>1</formula>
    </cfRule>
    <cfRule type="cellIs" dxfId="2095" priority="2084" operator="greaterThan">
      <formula>1</formula>
    </cfRule>
  </conditionalFormatting>
  <conditionalFormatting sqref="I244">
    <cfRule type="cellIs" dxfId="2094" priority="2079" operator="equal">
      <formula>0</formula>
    </cfRule>
    <cfRule type="cellIs" dxfId="2093" priority="2080" operator="lessThan">
      <formula>0</formula>
    </cfRule>
    <cfRule type="cellIs" dxfId="2092" priority="2081" operator="greaterThan">
      <formula>0</formula>
    </cfRule>
  </conditionalFormatting>
  <conditionalFormatting sqref="E281">
    <cfRule type="cellIs" dxfId="2091" priority="2076" operator="lessThan">
      <formula>1</formula>
    </cfRule>
    <cfRule type="cellIs" dxfId="2090" priority="2077" operator="greaterThan">
      <formula>1</formula>
    </cfRule>
    <cfRule type="cellIs" dxfId="2089" priority="2078" operator="equal">
      <formula>1</formula>
    </cfRule>
  </conditionalFormatting>
  <conditionalFormatting sqref="F281">
    <cfRule type="cellIs" dxfId="2088" priority="2073" operator="lessThan">
      <formula>0</formula>
    </cfRule>
    <cfRule type="cellIs" dxfId="2087" priority="2074" operator="greaterThan">
      <formula>0</formula>
    </cfRule>
    <cfRule type="cellIs" dxfId="2086" priority="2075" operator="equal">
      <formula>0</formula>
    </cfRule>
  </conditionalFormatting>
  <conditionalFormatting sqref="H281">
    <cfRule type="cellIs" dxfId="2085" priority="2070" operator="equal">
      <formula>1</formula>
    </cfRule>
    <cfRule type="cellIs" dxfId="2084" priority="2071" operator="lessThan">
      <formula>1</formula>
    </cfRule>
    <cfRule type="cellIs" dxfId="2083" priority="2072" operator="greaterThan">
      <formula>1</formula>
    </cfRule>
  </conditionalFormatting>
  <conditionalFormatting sqref="I281">
    <cfRule type="cellIs" dxfId="2082" priority="2067" operator="equal">
      <formula>0</formula>
    </cfRule>
    <cfRule type="cellIs" dxfId="2081" priority="2068" operator="lessThan">
      <formula>0</formula>
    </cfRule>
    <cfRule type="cellIs" dxfId="2080" priority="2069" operator="greaterThan">
      <formula>0</formula>
    </cfRule>
  </conditionalFormatting>
  <conditionalFormatting sqref="E318">
    <cfRule type="cellIs" dxfId="2079" priority="2064" operator="lessThan">
      <formula>1</formula>
    </cfRule>
    <cfRule type="cellIs" dxfId="2078" priority="2065" operator="greaterThan">
      <formula>1</formula>
    </cfRule>
    <cfRule type="cellIs" dxfId="2077" priority="2066" operator="equal">
      <formula>1</formula>
    </cfRule>
  </conditionalFormatting>
  <conditionalFormatting sqref="F318">
    <cfRule type="cellIs" dxfId="2076" priority="2061" operator="lessThan">
      <formula>0</formula>
    </cfRule>
    <cfRule type="cellIs" dxfId="2075" priority="2062" operator="greaterThan">
      <formula>0</formula>
    </cfRule>
    <cfRule type="cellIs" dxfId="2074" priority="2063" operator="equal">
      <formula>0</formula>
    </cfRule>
  </conditionalFormatting>
  <conditionalFormatting sqref="H318">
    <cfRule type="cellIs" dxfId="2073" priority="2058" operator="equal">
      <formula>1</formula>
    </cfRule>
    <cfRule type="cellIs" dxfId="2072" priority="2059" operator="lessThan">
      <formula>1</formula>
    </cfRule>
    <cfRule type="cellIs" dxfId="2071" priority="2060" operator="greaterThan">
      <formula>1</formula>
    </cfRule>
  </conditionalFormatting>
  <conditionalFormatting sqref="I318">
    <cfRule type="cellIs" dxfId="2070" priority="2055" operator="equal">
      <formula>0</formula>
    </cfRule>
    <cfRule type="cellIs" dxfId="2069" priority="2056" operator="lessThan">
      <formula>0</formula>
    </cfRule>
    <cfRule type="cellIs" dxfId="2068" priority="2057" operator="greaterThan">
      <formula>0</formula>
    </cfRule>
  </conditionalFormatting>
  <conditionalFormatting sqref="E401">
    <cfRule type="cellIs" dxfId="2067" priority="2052" operator="lessThan">
      <formula>1</formula>
    </cfRule>
    <cfRule type="cellIs" dxfId="2066" priority="2053" operator="greaterThan">
      <formula>1</formula>
    </cfRule>
    <cfRule type="cellIs" dxfId="2065" priority="2054" operator="equal">
      <formula>1</formula>
    </cfRule>
  </conditionalFormatting>
  <conditionalFormatting sqref="F401">
    <cfRule type="cellIs" dxfId="2064" priority="2049" operator="lessThan">
      <formula>0</formula>
    </cfRule>
    <cfRule type="cellIs" dxfId="2063" priority="2050" operator="greaterThan">
      <formula>0</formula>
    </cfRule>
    <cfRule type="cellIs" dxfId="2062" priority="2051" operator="equal">
      <formula>0</formula>
    </cfRule>
  </conditionalFormatting>
  <conditionalFormatting sqref="H401">
    <cfRule type="cellIs" dxfId="2061" priority="2046" operator="equal">
      <formula>1</formula>
    </cfRule>
    <cfRule type="cellIs" dxfId="2060" priority="2047" operator="lessThan">
      <formula>1</formula>
    </cfRule>
    <cfRule type="cellIs" dxfId="2059" priority="2048" operator="greaterThan">
      <formula>1</formula>
    </cfRule>
  </conditionalFormatting>
  <conditionalFormatting sqref="I401">
    <cfRule type="cellIs" dxfId="2058" priority="2043" operator="equal">
      <formula>0</formula>
    </cfRule>
    <cfRule type="cellIs" dxfId="2057" priority="2044" operator="lessThan">
      <formula>0</formula>
    </cfRule>
    <cfRule type="cellIs" dxfId="2056" priority="2045" operator="greaterThan">
      <formula>0</formula>
    </cfRule>
  </conditionalFormatting>
  <conditionalFormatting sqref="E438">
    <cfRule type="cellIs" dxfId="2055" priority="2040" operator="lessThan">
      <formula>1</formula>
    </cfRule>
    <cfRule type="cellIs" dxfId="2054" priority="2041" operator="greaterThan">
      <formula>1</formula>
    </cfRule>
    <cfRule type="cellIs" dxfId="2053" priority="2042" operator="equal">
      <formula>1</formula>
    </cfRule>
  </conditionalFormatting>
  <conditionalFormatting sqref="F438">
    <cfRule type="cellIs" dxfId="2052" priority="2037" operator="lessThan">
      <formula>0</formula>
    </cfRule>
    <cfRule type="cellIs" dxfId="2051" priority="2038" operator="greaterThan">
      <formula>0</formula>
    </cfRule>
    <cfRule type="cellIs" dxfId="2050" priority="2039" operator="equal">
      <formula>0</formula>
    </cfRule>
  </conditionalFormatting>
  <conditionalFormatting sqref="H438">
    <cfRule type="cellIs" dxfId="2049" priority="2034" operator="equal">
      <formula>1</formula>
    </cfRule>
    <cfRule type="cellIs" dxfId="2048" priority="2035" operator="lessThan">
      <formula>1</formula>
    </cfRule>
    <cfRule type="cellIs" dxfId="2047" priority="2036" operator="greaterThan">
      <formula>1</formula>
    </cfRule>
  </conditionalFormatting>
  <conditionalFormatting sqref="I438">
    <cfRule type="cellIs" dxfId="2046" priority="2031" operator="equal">
      <formula>0</formula>
    </cfRule>
    <cfRule type="cellIs" dxfId="2045" priority="2032" operator="lessThan">
      <formula>0</formula>
    </cfRule>
    <cfRule type="cellIs" dxfId="2044" priority="2033" operator="greaterThan">
      <formula>0</formula>
    </cfRule>
  </conditionalFormatting>
  <conditionalFormatting sqref="D16">
    <cfRule type="cellIs" dxfId="2043" priority="2029" operator="equal">
      <formula>C16</formula>
    </cfRule>
    <cfRule type="cellIs" dxfId="2042" priority="2030" operator="lessThan">
      <formula>C16</formula>
    </cfRule>
  </conditionalFormatting>
  <conditionalFormatting sqref="D17">
    <cfRule type="cellIs" dxfId="2041" priority="2027" operator="equal">
      <formula>C17</formula>
    </cfRule>
    <cfRule type="cellIs" dxfId="2040" priority="2028" operator="lessThan">
      <formula>C17</formula>
    </cfRule>
  </conditionalFormatting>
  <conditionalFormatting sqref="D18">
    <cfRule type="cellIs" dxfId="2039" priority="2025" operator="equal">
      <formula>C18</formula>
    </cfRule>
    <cfRule type="cellIs" dxfId="2038" priority="2026" operator="lessThan">
      <formula>C18</formula>
    </cfRule>
  </conditionalFormatting>
  <conditionalFormatting sqref="D19">
    <cfRule type="cellIs" dxfId="2037" priority="2023" operator="equal">
      <formula>C19</formula>
    </cfRule>
    <cfRule type="cellIs" dxfId="2036" priority="2024" operator="lessThan">
      <formula>C19</formula>
    </cfRule>
  </conditionalFormatting>
  <conditionalFormatting sqref="D20">
    <cfRule type="cellIs" dxfId="2035" priority="2021" operator="equal">
      <formula>C20</formula>
    </cfRule>
    <cfRule type="cellIs" dxfId="2034" priority="2022" operator="lessThan">
      <formula>C20</formula>
    </cfRule>
  </conditionalFormatting>
  <conditionalFormatting sqref="D21">
    <cfRule type="cellIs" dxfId="2033" priority="2019" operator="equal">
      <formula>C21</formula>
    </cfRule>
    <cfRule type="cellIs" dxfId="2032" priority="2020" operator="lessThan">
      <formula>C21</formula>
    </cfRule>
  </conditionalFormatting>
  <conditionalFormatting sqref="E15:E22">
    <cfRule type="cellIs" dxfId="2031" priority="2017" operator="lessThan">
      <formula>1</formula>
    </cfRule>
    <cfRule type="cellIs" dxfId="2030" priority="2018" operator="greaterThan">
      <formula>1</formula>
    </cfRule>
  </conditionalFormatting>
  <conditionalFormatting sqref="F15:F22">
    <cfRule type="cellIs" dxfId="2029" priority="2015" operator="lessThan">
      <formula>0</formula>
    </cfRule>
    <cfRule type="cellIs" dxfId="2028" priority="2016" operator="greaterThan">
      <formula>0</formula>
    </cfRule>
  </conditionalFormatting>
  <conditionalFormatting sqref="H15:H22">
    <cfRule type="cellIs" dxfId="2027" priority="2013" operator="lessThan">
      <formula>1</formula>
    </cfRule>
    <cfRule type="cellIs" dxfId="2026" priority="2014" operator="greaterThan">
      <formula>1</formula>
    </cfRule>
  </conditionalFormatting>
  <conditionalFormatting sqref="I15:I22">
    <cfRule type="cellIs" dxfId="2025" priority="2011" operator="lessThan">
      <formula>0</formula>
    </cfRule>
    <cfRule type="cellIs" dxfId="2024" priority="2012" operator="greaterThan">
      <formula>0</formula>
    </cfRule>
  </conditionalFormatting>
  <conditionalFormatting sqref="U19">
    <cfRule type="cellIs" dxfId="2023" priority="2008" operator="equal">
      <formula>0</formula>
    </cfRule>
    <cfRule type="cellIs" dxfId="2022" priority="2009" operator="greaterThan">
      <formula>0</formula>
    </cfRule>
    <cfRule type="cellIs" dxfId="2021" priority="2010" operator="lessThan">
      <formula>0</formula>
    </cfRule>
  </conditionalFormatting>
  <conditionalFormatting sqref="E22">
    <cfRule type="cellIs" dxfId="2020" priority="2007" operator="equal">
      <formula>1</formula>
    </cfRule>
  </conditionalFormatting>
  <conditionalFormatting sqref="F22">
    <cfRule type="cellIs" dxfId="2019" priority="2006" operator="equal">
      <formula>0</formula>
    </cfRule>
  </conditionalFormatting>
  <conditionalFormatting sqref="D25">
    <cfRule type="cellIs" dxfId="2018" priority="2004" operator="equal">
      <formula>C25</formula>
    </cfRule>
    <cfRule type="cellIs" dxfId="2017" priority="2005" operator="lessThan">
      <formula>C25</formula>
    </cfRule>
  </conditionalFormatting>
  <conditionalFormatting sqref="D26">
    <cfRule type="cellIs" dxfId="2016" priority="2002" operator="equal">
      <formula>C26</formula>
    </cfRule>
    <cfRule type="cellIs" dxfId="2015" priority="2003" operator="lessThan">
      <formula>C26</formula>
    </cfRule>
  </conditionalFormatting>
  <conditionalFormatting sqref="D27">
    <cfRule type="cellIs" dxfId="2014" priority="2000" operator="equal">
      <formula>C27</formula>
    </cfRule>
    <cfRule type="cellIs" dxfId="2013" priority="2001" operator="lessThan">
      <formula>C27</formula>
    </cfRule>
  </conditionalFormatting>
  <conditionalFormatting sqref="D28">
    <cfRule type="cellIs" dxfId="2012" priority="1998" operator="equal">
      <formula>C28</formula>
    </cfRule>
    <cfRule type="cellIs" dxfId="2011" priority="1999" operator="lessThan">
      <formula>C28</formula>
    </cfRule>
  </conditionalFormatting>
  <conditionalFormatting sqref="D29">
    <cfRule type="cellIs" dxfId="2010" priority="1996" operator="equal">
      <formula>C29</formula>
    </cfRule>
    <cfRule type="cellIs" dxfId="2009" priority="1997" operator="lessThan">
      <formula>C29</formula>
    </cfRule>
  </conditionalFormatting>
  <conditionalFormatting sqref="D30">
    <cfRule type="cellIs" dxfId="2008" priority="1994" operator="equal">
      <formula>C30</formula>
    </cfRule>
    <cfRule type="cellIs" dxfId="2007" priority="1995" operator="lessThan">
      <formula>C30</formula>
    </cfRule>
  </conditionalFormatting>
  <conditionalFormatting sqref="E24:E31">
    <cfRule type="cellIs" dxfId="2006" priority="1992" operator="lessThan">
      <formula>1</formula>
    </cfRule>
    <cfRule type="cellIs" dxfId="2005" priority="1993" operator="greaterThan">
      <formula>1</formula>
    </cfRule>
  </conditionalFormatting>
  <conditionalFormatting sqref="F24:F31">
    <cfRule type="cellIs" dxfId="2004" priority="1990" operator="lessThan">
      <formula>0</formula>
    </cfRule>
    <cfRule type="cellIs" dxfId="2003" priority="1991" operator="greaterThan">
      <formula>0</formula>
    </cfRule>
  </conditionalFormatting>
  <conditionalFormatting sqref="H24:H31">
    <cfRule type="cellIs" dxfId="2002" priority="1988" operator="lessThan">
      <formula>1</formula>
    </cfRule>
    <cfRule type="cellIs" dxfId="2001" priority="1989" operator="greaterThan">
      <formula>1</formula>
    </cfRule>
  </conditionalFormatting>
  <conditionalFormatting sqref="I24:I31">
    <cfRule type="cellIs" dxfId="2000" priority="1986" operator="lessThan">
      <formula>0</formula>
    </cfRule>
    <cfRule type="cellIs" dxfId="1999" priority="1987" operator="greaterThan">
      <formula>0</formula>
    </cfRule>
  </conditionalFormatting>
  <conditionalFormatting sqref="U28">
    <cfRule type="cellIs" dxfId="1998" priority="1983" operator="equal">
      <formula>0</formula>
    </cfRule>
    <cfRule type="cellIs" dxfId="1997" priority="1984" operator="greaterThan">
      <formula>0</formula>
    </cfRule>
    <cfRule type="cellIs" dxfId="1996" priority="1985" operator="lessThan">
      <formula>0</formula>
    </cfRule>
  </conditionalFormatting>
  <conditionalFormatting sqref="E31">
    <cfRule type="cellIs" dxfId="1995" priority="1982" operator="equal">
      <formula>1</formula>
    </cfRule>
  </conditionalFormatting>
  <conditionalFormatting sqref="F31">
    <cfRule type="cellIs" dxfId="1994" priority="1981" operator="equal">
      <formula>0</formula>
    </cfRule>
  </conditionalFormatting>
  <conditionalFormatting sqref="D34">
    <cfRule type="cellIs" dxfId="1993" priority="1979" operator="equal">
      <formula>C34</formula>
    </cfRule>
    <cfRule type="cellIs" dxfId="1992" priority="1980" operator="lessThan">
      <formula>C34</formula>
    </cfRule>
  </conditionalFormatting>
  <conditionalFormatting sqref="D35">
    <cfRule type="cellIs" dxfId="1991" priority="1977" operator="equal">
      <formula>C35</formula>
    </cfRule>
    <cfRule type="cellIs" dxfId="1990" priority="1978" operator="lessThan">
      <formula>C35</formula>
    </cfRule>
  </conditionalFormatting>
  <conditionalFormatting sqref="D36">
    <cfRule type="cellIs" dxfId="1989" priority="1975" operator="equal">
      <formula>C36</formula>
    </cfRule>
    <cfRule type="cellIs" dxfId="1988" priority="1976" operator="lessThan">
      <formula>C36</formula>
    </cfRule>
  </conditionalFormatting>
  <conditionalFormatting sqref="D37">
    <cfRule type="cellIs" dxfId="1987" priority="1973" operator="equal">
      <formula>C37</formula>
    </cfRule>
    <cfRule type="cellIs" dxfId="1986" priority="1974" operator="lessThan">
      <formula>C37</formula>
    </cfRule>
  </conditionalFormatting>
  <conditionalFormatting sqref="D38">
    <cfRule type="cellIs" dxfId="1985" priority="1971" operator="equal">
      <formula>C38</formula>
    </cfRule>
    <cfRule type="cellIs" dxfId="1984" priority="1972" operator="lessThan">
      <formula>C38</formula>
    </cfRule>
  </conditionalFormatting>
  <conditionalFormatting sqref="D39">
    <cfRule type="cellIs" dxfId="1983" priority="1969" operator="equal">
      <formula>C39</formula>
    </cfRule>
    <cfRule type="cellIs" dxfId="1982" priority="1970" operator="lessThan">
      <formula>C39</formula>
    </cfRule>
  </conditionalFormatting>
  <conditionalFormatting sqref="E33:E40">
    <cfRule type="cellIs" dxfId="1981" priority="1967" operator="lessThan">
      <formula>1</formula>
    </cfRule>
    <cfRule type="cellIs" dxfId="1980" priority="1968" operator="greaterThan">
      <formula>1</formula>
    </cfRule>
  </conditionalFormatting>
  <conditionalFormatting sqref="F33:F40">
    <cfRule type="cellIs" dxfId="1979" priority="1965" operator="lessThan">
      <formula>0</formula>
    </cfRule>
    <cfRule type="cellIs" dxfId="1978" priority="1966" operator="greaterThan">
      <formula>0</formula>
    </cfRule>
  </conditionalFormatting>
  <conditionalFormatting sqref="H33:H40">
    <cfRule type="cellIs" dxfId="1977" priority="1963" operator="lessThan">
      <formula>1</formula>
    </cfRule>
    <cfRule type="cellIs" dxfId="1976" priority="1964" operator="greaterThan">
      <formula>1</formula>
    </cfRule>
  </conditionalFormatting>
  <conditionalFormatting sqref="I33:I40">
    <cfRule type="cellIs" dxfId="1975" priority="1961" operator="lessThan">
      <formula>0</formula>
    </cfRule>
    <cfRule type="cellIs" dxfId="1974" priority="1962" operator="greaterThan">
      <formula>0</formula>
    </cfRule>
  </conditionalFormatting>
  <conditionalFormatting sqref="U37">
    <cfRule type="cellIs" dxfId="1973" priority="1958" operator="equal">
      <formula>0</formula>
    </cfRule>
    <cfRule type="cellIs" dxfId="1972" priority="1959" operator="greaterThan">
      <formula>0</formula>
    </cfRule>
    <cfRule type="cellIs" dxfId="1971" priority="1960" operator="lessThan">
      <formula>0</formula>
    </cfRule>
  </conditionalFormatting>
  <conditionalFormatting sqref="E40">
    <cfRule type="cellIs" dxfId="1970" priority="1957" operator="equal">
      <formula>1</formula>
    </cfRule>
  </conditionalFormatting>
  <conditionalFormatting sqref="F40">
    <cfRule type="cellIs" dxfId="1969" priority="1956" operator="equal">
      <formula>0</formula>
    </cfRule>
  </conditionalFormatting>
  <conditionalFormatting sqref="H13">
    <cfRule type="cellIs" dxfId="1968" priority="1955" operator="equal">
      <formula>1</formula>
    </cfRule>
  </conditionalFormatting>
  <conditionalFormatting sqref="I13">
    <cfRule type="cellIs" dxfId="1967" priority="1954" operator="equal">
      <formula>0</formula>
    </cfRule>
  </conditionalFormatting>
  <conditionalFormatting sqref="D16">
    <cfRule type="cellIs" dxfId="1966" priority="1952" operator="equal">
      <formula>C16</formula>
    </cfRule>
    <cfRule type="cellIs" dxfId="1965" priority="1953" operator="lessThan">
      <formula>C16</formula>
    </cfRule>
  </conditionalFormatting>
  <conditionalFormatting sqref="D17">
    <cfRule type="cellIs" dxfId="1964" priority="1950" operator="equal">
      <formula>C17</formula>
    </cfRule>
    <cfRule type="cellIs" dxfId="1963" priority="1951" operator="lessThan">
      <formula>C17</formula>
    </cfRule>
  </conditionalFormatting>
  <conditionalFormatting sqref="D18">
    <cfRule type="cellIs" dxfId="1962" priority="1948" operator="equal">
      <formula>C18</formula>
    </cfRule>
    <cfRule type="cellIs" dxfId="1961" priority="1949" operator="lessThan">
      <formula>C18</formula>
    </cfRule>
  </conditionalFormatting>
  <conditionalFormatting sqref="D19">
    <cfRule type="cellIs" dxfId="1960" priority="1946" operator="equal">
      <formula>C19</formula>
    </cfRule>
    <cfRule type="cellIs" dxfId="1959" priority="1947" operator="lessThan">
      <formula>C19</formula>
    </cfRule>
  </conditionalFormatting>
  <conditionalFormatting sqref="D20">
    <cfRule type="cellIs" dxfId="1958" priority="1944" operator="equal">
      <formula>C20</formula>
    </cfRule>
    <cfRule type="cellIs" dxfId="1957" priority="1945" operator="lessThan">
      <formula>C20</formula>
    </cfRule>
  </conditionalFormatting>
  <conditionalFormatting sqref="D21">
    <cfRule type="cellIs" dxfId="1956" priority="1942" operator="equal">
      <formula>C21</formula>
    </cfRule>
    <cfRule type="cellIs" dxfId="1955" priority="1943" operator="lessThan">
      <formula>C21</formula>
    </cfRule>
  </conditionalFormatting>
  <conditionalFormatting sqref="E15:E22">
    <cfRule type="cellIs" dxfId="1954" priority="1940" operator="lessThan">
      <formula>1</formula>
    </cfRule>
    <cfRule type="cellIs" dxfId="1953" priority="1941" operator="greaterThan">
      <formula>1</formula>
    </cfRule>
  </conditionalFormatting>
  <conditionalFormatting sqref="F15:F22">
    <cfRule type="cellIs" dxfId="1952" priority="1938" operator="lessThan">
      <formula>0</formula>
    </cfRule>
    <cfRule type="cellIs" dxfId="1951" priority="1939" operator="greaterThan">
      <formula>0</formula>
    </cfRule>
  </conditionalFormatting>
  <conditionalFormatting sqref="H15:H22">
    <cfRule type="cellIs" dxfId="1950" priority="1936" operator="lessThan">
      <formula>1</formula>
    </cfRule>
    <cfRule type="cellIs" dxfId="1949" priority="1937" operator="greaterThan">
      <formula>1</formula>
    </cfRule>
  </conditionalFormatting>
  <conditionalFormatting sqref="I15:I22">
    <cfRule type="cellIs" dxfId="1948" priority="1934" operator="lessThan">
      <formula>0</formula>
    </cfRule>
    <cfRule type="cellIs" dxfId="1947" priority="1935" operator="greaterThan">
      <formula>0</formula>
    </cfRule>
  </conditionalFormatting>
  <conditionalFormatting sqref="U19">
    <cfRule type="cellIs" dxfId="1946" priority="1931" operator="equal">
      <formula>0</formula>
    </cfRule>
    <cfRule type="cellIs" dxfId="1945" priority="1932" operator="greaterThan">
      <formula>0</formula>
    </cfRule>
    <cfRule type="cellIs" dxfId="1944" priority="1933" operator="lessThan">
      <formula>0</formula>
    </cfRule>
  </conditionalFormatting>
  <conditionalFormatting sqref="E22">
    <cfRule type="cellIs" dxfId="1943" priority="1930" operator="equal">
      <formula>1</formula>
    </cfRule>
  </conditionalFormatting>
  <conditionalFormatting sqref="F22">
    <cfRule type="cellIs" dxfId="1942" priority="1929" operator="equal">
      <formula>0</formula>
    </cfRule>
  </conditionalFormatting>
  <conditionalFormatting sqref="H22">
    <cfRule type="cellIs" dxfId="1941" priority="1928" operator="equal">
      <formula>1</formula>
    </cfRule>
  </conditionalFormatting>
  <conditionalFormatting sqref="I22">
    <cfRule type="cellIs" dxfId="1940" priority="1927" operator="equal">
      <formula>0</formula>
    </cfRule>
  </conditionalFormatting>
  <conditionalFormatting sqref="D25">
    <cfRule type="cellIs" dxfId="1939" priority="1925" operator="equal">
      <formula>C25</formula>
    </cfRule>
    <cfRule type="cellIs" dxfId="1938" priority="1926" operator="lessThan">
      <formula>C25</formula>
    </cfRule>
  </conditionalFormatting>
  <conditionalFormatting sqref="D26">
    <cfRule type="cellIs" dxfId="1937" priority="1923" operator="equal">
      <formula>C26</formula>
    </cfRule>
    <cfRule type="cellIs" dxfId="1936" priority="1924" operator="lessThan">
      <formula>C26</formula>
    </cfRule>
  </conditionalFormatting>
  <conditionalFormatting sqref="D27">
    <cfRule type="cellIs" dxfId="1935" priority="1921" operator="equal">
      <formula>C27</formula>
    </cfRule>
    <cfRule type="cellIs" dxfId="1934" priority="1922" operator="lessThan">
      <formula>C27</formula>
    </cfRule>
  </conditionalFormatting>
  <conditionalFormatting sqref="D28">
    <cfRule type="cellIs" dxfId="1933" priority="1919" operator="equal">
      <formula>C28</formula>
    </cfRule>
    <cfRule type="cellIs" dxfId="1932" priority="1920" operator="lessThan">
      <formula>C28</formula>
    </cfRule>
  </conditionalFormatting>
  <conditionalFormatting sqref="D29">
    <cfRule type="cellIs" dxfId="1931" priority="1917" operator="equal">
      <formula>C29</formula>
    </cfRule>
    <cfRule type="cellIs" dxfId="1930" priority="1918" operator="lessThan">
      <formula>C29</formula>
    </cfRule>
  </conditionalFormatting>
  <conditionalFormatting sqref="D30">
    <cfRule type="cellIs" dxfId="1929" priority="1915" operator="equal">
      <formula>C30</formula>
    </cfRule>
    <cfRule type="cellIs" dxfId="1928" priority="1916" operator="lessThan">
      <formula>C30</formula>
    </cfRule>
  </conditionalFormatting>
  <conditionalFormatting sqref="E24:E31">
    <cfRule type="cellIs" dxfId="1927" priority="1913" operator="lessThan">
      <formula>1</formula>
    </cfRule>
    <cfRule type="cellIs" dxfId="1926" priority="1914" operator="greaterThan">
      <formula>1</formula>
    </cfRule>
  </conditionalFormatting>
  <conditionalFormatting sqref="F24:F31">
    <cfRule type="cellIs" dxfId="1925" priority="1911" operator="lessThan">
      <formula>0</formula>
    </cfRule>
    <cfRule type="cellIs" dxfId="1924" priority="1912" operator="greaterThan">
      <formula>0</formula>
    </cfRule>
  </conditionalFormatting>
  <conditionalFormatting sqref="H24:H31">
    <cfRule type="cellIs" dxfId="1923" priority="1909" operator="lessThan">
      <formula>1</formula>
    </cfRule>
    <cfRule type="cellIs" dxfId="1922" priority="1910" operator="greaterThan">
      <formula>1</formula>
    </cfRule>
  </conditionalFormatting>
  <conditionalFormatting sqref="I24:I31">
    <cfRule type="cellIs" dxfId="1921" priority="1907" operator="lessThan">
      <formula>0</formula>
    </cfRule>
    <cfRule type="cellIs" dxfId="1920" priority="1908" operator="greaterThan">
      <formula>0</formula>
    </cfRule>
  </conditionalFormatting>
  <conditionalFormatting sqref="U28">
    <cfRule type="cellIs" dxfId="1919" priority="1904" operator="equal">
      <formula>0</formula>
    </cfRule>
    <cfRule type="cellIs" dxfId="1918" priority="1905" operator="greaterThan">
      <formula>0</formula>
    </cfRule>
    <cfRule type="cellIs" dxfId="1917" priority="1906" operator="lessThan">
      <formula>0</formula>
    </cfRule>
  </conditionalFormatting>
  <conditionalFormatting sqref="E31">
    <cfRule type="cellIs" dxfId="1916" priority="1903" operator="equal">
      <formula>1</formula>
    </cfRule>
  </conditionalFormatting>
  <conditionalFormatting sqref="F31">
    <cfRule type="cellIs" dxfId="1915" priority="1902" operator="equal">
      <formula>0</formula>
    </cfRule>
  </conditionalFormatting>
  <conditionalFormatting sqref="H31">
    <cfRule type="cellIs" dxfId="1914" priority="1901" operator="equal">
      <formula>1</formula>
    </cfRule>
  </conditionalFormatting>
  <conditionalFormatting sqref="I31">
    <cfRule type="cellIs" dxfId="1913" priority="1900" operator="equal">
      <formula>0</formula>
    </cfRule>
  </conditionalFormatting>
  <conditionalFormatting sqref="D34">
    <cfRule type="cellIs" dxfId="1912" priority="1898" operator="equal">
      <formula>C34</formula>
    </cfRule>
    <cfRule type="cellIs" dxfId="1911" priority="1899" operator="lessThan">
      <formula>C34</formula>
    </cfRule>
  </conditionalFormatting>
  <conditionalFormatting sqref="D35">
    <cfRule type="cellIs" dxfId="1910" priority="1896" operator="equal">
      <formula>C35</formula>
    </cfRule>
    <cfRule type="cellIs" dxfId="1909" priority="1897" operator="lessThan">
      <formula>C35</formula>
    </cfRule>
  </conditionalFormatting>
  <conditionalFormatting sqref="D36">
    <cfRule type="cellIs" dxfId="1908" priority="1894" operator="equal">
      <formula>C36</formula>
    </cfRule>
    <cfRule type="cellIs" dxfId="1907" priority="1895" operator="lessThan">
      <formula>C36</formula>
    </cfRule>
  </conditionalFormatting>
  <conditionalFormatting sqref="D37">
    <cfRule type="cellIs" dxfId="1906" priority="1892" operator="equal">
      <formula>C37</formula>
    </cfRule>
    <cfRule type="cellIs" dxfId="1905" priority="1893" operator="lessThan">
      <formula>C37</formula>
    </cfRule>
  </conditionalFormatting>
  <conditionalFormatting sqref="D38">
    <cfRule type="cellIs" dxfId="1904" priority="1890" operator="equal">
      <formula>C38</formula>
    </cfRule>
    <cfRule type="cellIs" dxfId="1903" priority="1891" operator="lessThan">
      <formula>C38</formula>
    </cfRule>
  </conditionalFormatting>
  <conditionalFormatting sqref="D39">
    <cfRule type="cellIs" dxfId="1902" priority="1888" operator="equal">
      <formula>C39</formula>
    </cfRule>
    <cfRule type="cellIs" dxfId="1901" priority="1889" operator="lessThan">
      <formula>C39</formula>
    </cfRule>
  </conditionalFormatting>
  <conditionalFormatting sqref="E33:E40">
    <cfRule type="cellIs" dxfId="1900" priority="1886" operator="lessThan">
      <formula>1</formula>
    </cfRule>
    <cfRule type="cellIs" dxfId="1899" priority="1887" operator="greaterThan">
      <formula>1</formula>
    </cfRule>
  </conditionalFormatting>
  <conditionalFormatting sqref="F33:F40">
    <cfRule type="cellIs" dxfId="1898" priority="1884" operator="lessThan">
      <formula>0</formula>
    </cfRule>
    <cfRule type="cellIs" dxfId="1897" priority="1885" operator="greaterThan">
      <formula>0</formula>
    </cfRule>
  </conditionalFormatting>
  <conditionalFormatting sqref="H33:H40">
    <cfRule type="cellIs" dxfId="1896" priority="1882" operator="lessThan">
      <formula>1</formula>
    </cfRule>
    <cfRule type="cellIs" dxfId="1895" priority="1883" operator="greaterThan">
      <formula>1</formula>
    </cfRule>
  </conditionalFormatting>
  <conditionalFormatting sqref="I33:I40">
    <cfRule type="cellIs" dxfId="1894" priority="1880" operator="lessThan">
      <formula>0</formula>
    </cfRule>
    <cfRule type="cellIs" dxfId="1893" priority="1881" operator="greaterThan">
      <formula>0</formula>
    </cfRule>
  </conditionalFormatting>
  <conditionalFormatting sqref="U37">
    <cfRule type="cellIs" dxfId="1892" priority="1877" operator="equal">
      <formula>0</formula>
    </cfRule>
    <cfRule type="cellIs" dxfId="1891" priority="1878" operator="greaterThan">
      <formula>0</formula>
    </cfRule>
    <cfRule type="cellIs" dxfId="1890" priority="1879" operator="lessThan">
      <formula>0</formula>
    </cfRule>
  </conditionalFormatting>
  <conditionalFormatting sqref="E40">
    <cfRule type="cellIs" dxfId="1889" priority="1876" operator="equal">
      <formula>1</formula>
    </cfRule>
  </conditionalFormatting>
  <conditionalFormatting sqref="F40">
    <cfRule type="cellIs" dxfId="1888" priority="1875" operator="equal">
      <formula>0</formula>
    </cfRule>
  </conditionalFormatting>
  <conditionalFormatting sqref="H40">
    <cfRule type="cellIs" dxfId="1887" priority="1874" operator="equal">
      <formula>1</formula>
    </cfRule>
  </conditionalFormatting>
  <conditionalFormatting sqref="I40">
    <cfRule type="cellIs" dxfId="1886" priority="1873" operator="equal">
      <formula>0</formula>
    </cfRule>
  </conditionalFormatting>
  <conditionalFormatting sqref="D44">
    <cfRule type="cellIs" dxfId="1885" priority="1871" operator="equal">
      <formula>C44</formula>
    </cfRule>
    <cfRule type="cellIs" dxfId="1884" priority="1872" operator="lessThan">
      <formula>C44</formula>
    </cfRule>
  </conditionalFormatting>
  <conditionalFormatting sqref="D45">
    <cfRule type="cellIs" dxfId="1883" priority="1869" operator="equal">
      <formula>C45</formula>
    </cfRule>
    <cfRule type="cellIs" dxfId="1882" priority="1870" operator="lessThan">
      <formula>C45</formula>
    </cfRule>
  </conditionalFormatting>
  <conditionalFormatting sqref="D46">
    <cfRule type="cellIs" dxfId="1881" priority="1867" operator="equal">
      <formula>C46</formula>
    </cfRule>
    <cfRule type="cellIs" dxfId="1880" priority="1868" operator="lessThan">
      <formula>C46</formula>
    </cfRule>
  </conditionalFormatting>
  <conditionalFormatting sqref="D47">
    <cfRule type="cellIs" dxfId="1879" priority="1865" operator="equal">
      <formula>C47</formula>
    </cfRule>
    <cfRule type="cellIs" dxfId="1878" priority="1866" operator="lessThan">
      <formula>C47</formula>
    </cfRule>
  </conditionalFormatting>
  <conditionalFormatting sqref="D48">
    <cfRule type="cellIs" dxfId="1877" priority="1863" operator="equal">
      <formula>C48</formula>
    </cfRule>
    <cfRule type="cellIs" dxfId="1876" priority="1864" operator="lessThan">
      <formula>C48</formula>
    </cfRule>
  </conditionalFormatting>
  <conditionalFormatting sqref="D49">
    <cfRule type="cellIs" dxfId="1875" priority="1861" operator="equal">
      <formula>C49</formula>
    </cfRule>
    <cfRule type="cellIs" dxfId="1874" priority="1862" operator="lessThan">
      <formula>C49</formula>
    </cfRule>
  </conditionalFormatting>
  <conditionalFormatting sqref="E43:E50">
    <cfRule type="cellIs" dxfId="1873" priority="1859" operator="lessThan">
      <formula>1</formula>
    </cfRule>
    <cfRule type="cellIs" dxfId="1872" priority="1860" operator="greaterThan">
      <formula>1</formula>
    </cfRule>
  </conditionalFormatting>
  <conditionalFormatting sqref="F43:F50">
    <cfRule type="cellIs" dxfId="1871" priority="1857" operator="lessThan">
      <formula>0</formula>
    </cfRule>
    <cfRule type="cellIs" dxfId="1870" priority="1858" operator="greaterThan">
      <formula>0</formula>
    </cfRule>
  </conditionalFormatting>
  <conditionalFormatting sqref="H43:H50">
    <cfRule type="cellIs" dxfId="1869" priority="1855" operator="lessThan">
      <formula>1</formula>
    </cfRule>
    <cfRule type="cellIs" dxfId="1868" priority="1856" operator="greaterThan">
      <formula>1</formula>
    </cfRule>
  </conditionalFormatting>
  <conditionalFormatting sqref="I43:I50">
    <cfRule type="cellIs" dxfId="1867" priority="1853" operator="lessThan">
      <formula>0</formula>
    </cfRule>
    <cfRule type="cellIs" dxfId="1866" priority="1854" operator="greaterThan">
      <formula>0</formula>
    </cfRule>
  </conditionalFormatting>
  <conditionalFormatting sqref="U47">
    <cfRule type="cellIs" dxfId="1865" priority="1850" operator="equal">
      <formula>0</formula>
    </cfRule>
    <cfRule type="cellIs" dxfId="1864" priority="1851" operator="greaterThan">
      <formula>0</formula>
    </cfRule>
    <cfRule type="cellIs" dxfId="1863" priority="1852" operator="lessThan">
      <formula>0</formula>
    </cfRule>
  </conditionalFormatting>
  <conditionalFormatting sqref="E50">
    <cfRule type="cellIs" dxfId="1862" priority="1849" operator="equal">
      <formula>1</formula>
    </cfRule>
  </conditionalFormatting>
  <conditionalFormatting sqref="F50">
    <cfRule type="cellIs" dxfId="1861" priority="1848" operator="equal">
      <formula>0</formula>
    </cfRule>
  </conditionalFormatting>
  <conditionalFormatting sqref="H50">
    <cfRule type="cellIs" dxfId="1860" priority="1847" operator="equal">
      <formula>1</formula>
    </cfRule>
  </conditionalFormatting>
  <conditionalFormatting sqref="I50">
    <cfRule type="cellIs" dxfId="1859" priority="1846" operator="equal">
      <formula>0</formula>
    </cfRule>
  </conditionalFormatting>
  <conditionalFormatting sqref="D53">
    <cfRule type="cellIs" dxfId="1858" priority="1844" operator="equal">
      <formula>C53</formula>
    </cfRule>
    <cfRule type="cellIs" dxfId="1857" priority="1845" operator="lessThan">
      <formula>C53</formula>
    </cfRule>
  </conditionalFormatting>
  <conditionalFormatting sqref="D54">
    <cfRule type="cellIs" dxfId="1856" priority="1842" operator="equal">
      <formula>C54</formula>
    </cfRule>
    <cfRule type="cellIs" dxfId="1855" priority="1843" operator="lessThan">
      <formula>C54</formula>
    </cfRule>
  </conditionalFormatting>
  <conditionalFormatting sqref="D55">
    <cfRule type="cellIs" dxfId="1854" priority="1840" operator="equal">
      <formula>C55</formula>
    </cfRule>
    <cfRule type="cellIs" dxfId="1853" priority="1841" operator="lessThan">
      <formula>C55</formula>
    </cfRule>
  </conditionalFormatting>
  <conditionalFormatting sqref="D56">
    <cfRule type="cellIs" dxfId="1852" priority="1838" operator="equal">
      <formula>C56</formula>
    </cfRule>
    <cfRule type="cellIs" dxfId="1851" priority="1839" operator="lessThan">
      <formula>C56</formula>
    </cfRule>
  </conditionalFormatting>
  <conditionalFormatting sqref="D57">
    <cfRule type="cellIs" dxfId="1850" priority="1836" operator="equal">
      <formula>C57</formula>
    </cfRule>
    <cfRule type="cellIs" dxfId="1849" priority="1837" operator="lessThan">
      <formula>C57</formula>
    </cfRule>
  </conditionalFormatting>
  <conditionalFormatting sqref="D58">
    <cfRule type="cellIs" dxfId="1848" priority="1834" operator="equal">
      <formula>C58</formula>
    </cfRule>
    <cfRule type="cellIs" dxfId="1847" priority="1835" operator="lessThan">
      <formula>C58</formula>
    </cfRule>
  </conditionalFormatting>
  <conditionalFormatting sqref="E52:E59">
    <cfRule type="cellIs" dxfId="1846" priority="1832" operator="lessThan">
      <formula>1</formula>
    </cfRule>
    <cfRule type="cellIs" dxfId="1845" priority="1833" operator="greaterThan">
      <formula>1</formula>
    </cfRule>
  </conditionalFormatting>
  <conditionalFormatting sqref="F52:F59">
    <cfRule type="cellIs" dxfId="1844" priority="1830" operator="lessThan">
      <formula>0</formula>
    </cfRule>
    <cfRule type="cellIs" dxfId="1843" priority="1831" operator="greaterThan">
      <formula>0</formula>
    </cfRule>
  </conditionalFormatting>
  <conditionalFormatting sqref="H52:H59">
    <cfRule type="cellIs" dxfId="1842" priority="1828" operator="lessThan">
      <formula>1</formula>
    </cfRule>
    <cfRule type="cellIs" dxfId="1841" priority="1829" operator="greaterThan">
      <formula>1</formula>
    </cfRule>
  </conditionalFormatting>
  <conditionalFormatting sqref="I52:I59">
    <cfRule type="cellIs" dxfId="1840" priority="1826" operator="lessThan">
      <formula>0</formula>
    </cfRule>
    <cfRule type="cellIs" dxfId="1839" priority="1827" operator="greaterThan">
      <formula>0</formula>
    </cfRule>
  </conditionalFormatting>
  <conditionalFormatting sqref="U56">
    <cfRule type="cellIs" dxfId="1838" priority="1823" operator="equal">
      <formula>0</formula>
    </cfRule>
    <cfRule type="cellIs" dxfId="1837" priority="1824" operator="greaterThan">
      <formula>0</formula>
    </cfRule>
    <cfRule type="cellIs" dxfId="1836" priority="1825" operator="lessThan">
      <formula>0</formula>
    </cfRule>
  </conditionalFormatting>
  <conditionalFormatting sqref="E59">
    <cfRule type="cellIs" dxfId="1835" priority="1822" operator="equal">
      <formula>1</formula>
    </cfRule>
  </conditionalFormatting>
  <conditionalFormatting sqref="F59">
    <cfRule type="cellIs" dxfId="1834" priority="1821" operator="equal">
      <formula>0</formula>
    </cfRule>
  </conditionalFormatting>
  <conditionalFormatting sqref="H59">
    <cfRule type="cellIs" dxfId="1833" priority="1820" operator="equal">
      <formula>1</formula>
    </cfRule>
  </conditionalFormatting>
  <conditionalFormatting sqref="I59">
    <cfRule type="cellIs" dxfId="1832" priority="1819" operator="equal">
      <formula>0</formula>
    </cfRule>
  </conditionalFormatting>
  <conditionalFormatting sqref="D62">
    <cfRule type="cellIs" dxfId="1831" priority="1817" operator="equal">
      <formula>C62</formula>
    </cfRule>
    <cfRule type="cellIs" dxfId="1830" priority="1818" operator="lessThan">
      <formula>C62</formula>
    </cfRule>
  </conditionalFormatting>
  <conditionalFormatting sqref="D63">
    <cfRule type="cellIs" dxfId="1829" priority="1815" operator="equal">
      <formula>C63</formula>
    </cfRule>
    <cfRule type="cellIs" dxfId="1828" priority="1816" operator="lessThan">
      <formula>C63</formula>
    </cfRule>
  </conditionalFormatting>
  <conditionalFormatting sqref="D64">
    <cfRule type="cellIs" dxfId="1827" priority="1813" operator="equal">
      <formula>C64</formula>
    </cfRule>
    <cfRule type="cellIs" dxfId="1826" priority="1814" operator="lessThan">
      <formula>C64</formula>
    </cfRule>
  </conditionalFormatting>
  <conditionalFormatting sqref="D65">
    <cfRule type="cellIs" dxfId="1825" priority="1811" operator="equal">
      <formula>C65</formula>
    </cfRule>
    <cfRule type="cellIs" dxfId="1824" priority="1812" operator="lessThan">
      <formula>C65</formula>
    </cfRule>
  </conditionalFormatting>
  <conditionalFormatting sqref="D66">
    <cfRule type="cellIs" dxfId="1823" priority="1809" operator="equal">
      <formula>C66</formula>
    </cfRule>
    <cfRule type="cellIs" dxfId="1822" priority="1810" operator="lessThan">
      <formula>C66</formula>
    </cfRule>
  </conditionalFormatting>
  <conditionalFormatting sqref="D67">
    <cfRule type="cellIs" dxfId="1821" priority="1807" operator="equal">
      <formula>C67</formula>
    </cfRule>
    <cfRule type="cellIs" dxfId="1820" priority="1808" operator="lessThan">
      <formula>C67</formula>
    </cfRule>
  </conditionalFormatting>
  <conditionalFormatting sqref="E61:E68">
    <cfRule type="cellIs" dxfId="1819" priority="1805" operator="lessThan">
      <formula>1</formula>
    </cfRule>
    <cfRule type="cellIs" dxfId="1818" priority="1806" operator="greaterThan">
      <formula>1</formula>
    </cfRule>
  </conditionalFormatting>
  <conditionalFormatting sqref="F61:F68">
    <cfRule type="cellIs" dxfId="1817" priority="1803" operator="lessThan">
      <formula>0</formula>
    </cfRule>
    <cfRule type="cellIs" dxfId="1816" priority="1804" operator="greaterThan">
      <formula>0</formula>
    </cfRule>
  </conditionalFormatting>
  <conditionalFormatting sqref="H61:H68">
    <cfRule type="cellIs" dxfId="1815" priority="1801" operator="lessThan">
      <formula>1</formula>
    </cfRule>
    <cfRule type="cellIs" dxfId="1814" priority="1802" operator="greaterThan">
      <formula>1</formula>
    </cfRule>
  </conditionalFormatting>
  <conditionalFormatting sqref="I61:I68">
    <cfRule type="cellIs" dxfId="1813" priority="1799" operator="lessThan">
      <formula>0</formula>
    </cfRule>
    <cfRule type="cellIs" dxfId="1812" priority="1800" operator="greaterThan">
      <formula>0</formula>
    </cfRule>
  </conditionalFormatting>
  <conditionalFormatting sqref="U65">
    <cfRule type="cellIs" dxfId="1811" priority="1796" operator="equal">
      <formula>0</formula>
    </cfRule>
    <cfRule type="cellIs" dxfId="1810" priority="1797" operator="greaterThan">
      <formula>0</formula>
    </cfRule>
    <cfRule type="cellIs" dxfId="1809" priority="1798" operator="lessThan">
      <formula>0</formula>
    </cfRule>
  </conditionalFormatting>
  <conditionalFormatting sqref="E68">
    <cfRule type="cellIs" dxfId="1808" priority="1795" operator="equal">
      <formula>1</formula>
    </cfRule>
  </conditionalFormatting>
  <conditionalFormatting sqref="F68">
    <cfRule type="cellIs" dxfId="1807" priority="1794" operator="equal">
      <formula>0</formula>
    </cfRule>
  </conditionalFormatting>
  <conditionalFormatting sqref="H68">
    <cfRule type="cellIs" dxfId="1806" priority="1793" operator="equal">
      <formula>1</formula>
    </cfRule>
  </conditionalFormatting>
  <conditionalFormatting sqref="I68">
    <cfRule type="cellIs" dxfId="1805" priority="1792" operator="equal">
      <formula>0</formula>
    </cfRule>
  </conditionalFormatting>
  <conditionalFormatting sqref="D71">
    <cfRule type="cellIs" dxfId="1804" priority="1790" operator="equal">
      <formula>C71</formula>
    </cfRule>
    <cfRule type="cellIs" dxfId="1803" priority="1791" operator="lessThan">
      <formula>C71</formula>
    </cfRule>
  </conditionalFormatting>
  <conditionalFormatting sqref="D72">
    <cfRule type="cellIs" dxfId="1802" priority="1788" operator="equal">
      <formula>C72</formula>
    </cfRule>
    <cfRule type="cellIs" dxfId="1801" priority="1789" operator="lessThan">
      <formula>C72</formula>
    </cfRule>
  </conditionalFormatting>
  <conditionalFormatting sqref="D73">
    <cfRule type="cellIs" dxfId="1800" priority="1786" operator="equal">
      <formula>C73</formula>
    </cfRule>
    <cfRule type="cellIs" dxfId="1799" priority="1787" operator="lessThan">
      <formula>C73</formula>
    </cfRule>
  </conditionalFormatting>
  <conditionalFormatting sqref="D74">
    <cfRule type="cellIs" dxfId="1798" priority="1784" operator="equal">
      <formula>C74</formula>
    </cfRule>
    <cfRule type="cellIs" dxfId="1797" priority="1785" operator="lessThan">
      <formula>C74</formula>
    </cfRule>
  </conditionalFormatting>
  <conditionalFormatting sqref="D75">
    <cfRule type="cellIs" dxfId="1796" priority="1782" operator="equal">
      <formula>C75</formula>
    </cfRule>
    <cfRule type="cellIs" dxfId="1795" priority="1783" operator="lessThan">
      <formula>C75</formula>
    </cfRule>
  </conditionalFormatting>
  <conditionalFormatting sqref="D76">
    <cfRule type="cellIs" dxfId="1794" priority="1780" operator="equal">
      <formula>C76</formula>
    </cfRule>
    <cfRule type="cellIs" dxfId="1793" priority="1781" operator="lessThan">
      <formula>C76</formula>
    </cfRule>
  </conditionalFormatting>
  <conditionalFormatting sqref="E70:E77">
    <cfRule type="cellIs" dxfId="1792" priority="1778" operator="lessThan">
      <formula>1</formula>
    </cfRule>
    <cfRule type="cellIs" dxfId="1791" priority="1779" operator="greaterThan">
      <formula>1</formula>
    </cfRule>
  </conditionalFormatting>
  <conditionalFormatting sqref="F70:F77">
    <cfRule type="cellIs" dxfId="1790" priority="1776" operator="lessThan">
      <formula>0</formula>
    </cfRule>
    <cfRule type="cellIs" dxfId="1789" priority="1777" operator="greaterThan">
      <formula>0</formula>
    </cfRule>
  </conditionalFormatting>
  <conditionalFormatting sqref="H70:H77">
    <cfRule type="cellIs" dxfId="1788" priority="1774" operator="lessThan">
      <formula>1</formula>
    </cfRule>
    <cfRule type="cellIs" dxfId="1787" priority="1775" operator="greaterThan">
      <formula>1</formula>
    </cfRule>
  </conditionalFormatting>
  <conditionalFormatting sqref="I70:I77">
    <cfRule type="cellIs" dxfId="1786" priority="1772" operator="lessThan">
      <formula>0</formula>
    </cfRule>
    <cfRule type="cellIs" dxfId="1785" priority="1773" operator="greaterThan">
      <formula>0</formula>
    </cfRule>
  </conditionalFormatting>
  <conditionalFormatting sqref="U74">
    <cfRule type="cellIs" dxfId="1784" priority="1769" operator="equal">
      <formula>0</formula>
    </cfRule>
    <cfRule type="cellIs" dxfId="1783" priority="1770" operator="greaterThan">
      <formula>0</formula>
    </cfRule>
    <cfRule type="cellIs" dxfId="1782" priority="1771" operator="lessThan">
      <formula>0</formula>
    </cfRule>
  </conditionalFormatting>
  <conditionalFormatting sqref="E77">
    <cfRule type="cellIs" dxfId="1781" priority="1768" operator="equal">
      <formula>1</formula>
    </cfRule>
  </conditionalFormatting>
  <conditionalFormatting sqref="F77">
    <cfRule type="cellIs" dxfId="1780" priority="1767" operator="equal">
      <formula>0</formula>
    </cfRule>
  </conditionalFormatting>
  <conditionalFormatting sqref="H77">
    <cfRule type="cellIs" dxfId="1779" priority="1766" operator="equal">
      <formula>1</formula>
    </cfRule>
  </conditionalFormatting>
  <conditionalFormatting sqref="I77">
    <cfRule type="cellIs" dxfId="1778" priority="1765" operator="equal">
      <formula>0</formula>
    </cfRule>
  </conditionalFormatting>
  <conditionalFormatting sqref="D81">
    <cfRule type="cellIs" dxfId="1777" priority="1763" operator="equal">
      <formula>C81</formula>
    </cfRule>
    <cfRule type="cellIs" dxfId="1776" priority="1764" operator="lessThan">
      <formula>C81</formula>
    </cfRule>
  </conditionalFormatting>
  <conditionalFormatting sqref="D82">
    <cfRule type="cellIs" dxfId="1775" priority="1761" operator="equal">
      <formula>C82</formula>
    </cfRule>
    <cfRule type="cellIs" dxfId="1774" priority="1762" operator="lessThan">
      <formula>C82</formula>
    </cfRule>
  </conditionalFormatting>
  <conditionalFormatting sqref="D83">
    <cfRule type="cellIs" dxfId="1773" priority="1759" operator="equal">
      <formula>C83</formula>
    </cfRule>
    <cfRule type="cellIs" dxfId="1772" priority="1760" operator="lessThan">
      <formula>C83</formula>
    </cfRule>
  </conditionalFormatting>
  <conditionalFormatting sqref="D84">
    <cfRule type="cellIs" dxfId="1771" priority="1757" operator="equal">
      <formula>C84</formula>
    </cfRule>
    <cfRule type="cellIs" dxfId="1770" priority="1758" operator="lessThan">
      <formula>C84</formula>
    </cfRule>
  </conditionalFormatting>
  <conditionalFormatting sqref="D85">
    <cfRule type="cellIs" dxfId="1769" priority="1755" operator="equal">
      <formula>C85</formula>
    </cfRule>
    <cfRule type="cellIs" dxfId="1768" priority="1756" operator="lessThan">
      <formula>C85</formula>
    </cfRule>
  </conditionalFormatting>
  <conditionalFormatting sqref="D86">
    <cfRule type="cellIs" dxfId="1767" priority="1753" operator="equal">
      <formula>C86</formula>
    </cfRule>
    <cfRule type="cellIs" dxfId="1766" priority="1754" operator="lessThan">
      <formula>C86</formula>
    </cfRule>
  </conditionalFormatting>
  <conditionalFormatting sqref="E80:E87">
    <cfRule type="cellIs" dxfId="1765" priority="1751" operator="lessThan">
      <formula>1</formula>
    </cfRule>
    <cfRule type="cellIs" dxfId="1764" priority="1752" operator="greaterThan">
      <formula>1</formula>
    </cfRule>
  </conditionalFormatting>
  <conditionalFormatting sqref="F80:F87">
    <cfRule type="cellIs" dxfId="1763" priority="1749" operator="lessThan">
      <formula>0</formula>
    </cfRule>
    <cfRule type="cellIs" dxfId="1762" priority="1750" operator="greaterThan">
      <formula>0</formula>
    </cfRule>
  </conditionalFormatting>
  <conditionalFormatting sqref="H80:H87">
    <cfRule type="cellIs" dxfId="1761" priority="1747" operator="lessThan">
      <formula>1</formula>
    </cfRule>
    <cfRule type="cellIs" dxfId="1760" priority="1748" operator="greaterThan">
      <formula>1</formula>
    </cfRule>
  </conditionalFormatting>
  <conditionalFormatting sqref="I80:I87">
    <cfRule type="cellIs" dxfId="1759" priority="1745" operator="lessThan">
      <formula>0</formula>
    </cfRule>
    <cfRule type="cellIs" dxfId="1758" priority="1746" operator="greaterThan">
      <formula>0</formula>
    </cfRule>
  </conditionalFormatting>
  <conditionalFormatting sqref="U84">
    <cfRule type="cellIs" dxfId="1757" priority="1742" operator="equal">
      <formula>0</formula>
    </cfRule>
    <cfRule type="cellIs" dxfId="1756" priority="1743" operator="greaterThan">
      <formula>0</formula>
    </cfRule>
    <cfRule type="cellIs" dxfId="1755" priority="1744" operator="lessThan">
      <formula>0</formula>
    </cfRule>
  </conditionalFormatting>
  <conditionalFormatting sqref="E87">
    <cfRule type="cellIs" dxfId="1754" priority="1741" operator="equal">
      <formula>1</formula>
    </cfRule>
  </conditionalFormatting>
  <conditionalFormatting sqref="F87">
    <cfRule type="cellIs" dxfId="1753" priority="1740" operator="equal">
      <formula>0</formula>
    </cfRule>
  </conditionalFormatting>
  <conditionalFormatting sqref="H87">
    <cfRule type="cellIs" dxfId="1752" priority="1739" operator="equal">
      <formula>1</formula>
    </cfRule>
  </conditionalFormatting>
  <conditionalFormatting sqref="I87">
    <cfRule type="cellIs" dxfId="1751" priority="1738" operator="equal">
      <formula>0</formula>
    </cfRule>
  </conditionalFormatting>
  <conditionalFormatting sqref="D90">
    <cfRule type="cellIs" dxfId="1750" priority="1736" operator="equal">
      <formula>C90</formula>
    </cfRule>
    <cfRule type="cellIs" dxfId="1749" priority="1737" operator="lessThan">
      <formula>C90</formula>
    </cfRule>
  </conditionalFormatting>
  <conditionalFormatting sqref="D91">
    <cfRule type="cellIs" dxfId="1748" priority="1734" operator="equal">
      <formula>C91</formula>
    </cfRule>
    <cfRule type="cellIs" dxfId="1747" priority="1735" operator="lessThan">
      <formula>C91</formula>
    </cfRule>
  </conditionalFormatting>
  <conditionalFormatting sqref="D92">
    <cfRule type="cellIs" dxfId="1746" priority="1732" operator="equal">
      <formula>C92</formula>
    </cfRule>
    <cfRule type="cellIs" dxfId="1745" priority="1733" operator="lessThan">
      <formula>C92</formula>
    </cfRule>
  </conditionalFormatting>
  <conditionalFormatting sqref="D93">
    <cfRule type="cellIs" dxfId="1744" priority="1730" operator="equal">
      <formula>C93</formula>
    </cfRule>
    <cfRule type="cellIs" dxfId="1743" priority="1731" operator="lessThan">
      <formula>C93</formula>
    </cfRule>
  </conditionalFormatting>
  <conditionalFormatting sqref="D94">
    <cfRule type="cellIs" dxfId="1742" priority="1728" operator="equal">
      <formula>C94</formula>
    </cfRule>
    <cfRule type="cellIs" dxfId="1741" priority="1729" operator="lessThan">
      <formula>C94</formula>
    </cfRule>
  </conditionalFormatting>
  <conditionalFormatting sqref="D95">
    <cfRule type="cellIs" dxfId="1740" priority="1726" operator="equal">
      <formula>C95</formula>
    </cfRule>
    <cfRule type="cellIs" dxfId="1739" priority="1727" operator="lessThan">
      <formula>C95</formula>
    </cfRule>
  </conditionalFormatting>
  <conditionalFormatting sqref="E89:E96">
    <cfRule type="cellIs" dxfId="1738" priority="1724" operator="lessThan">
      <formula>1</formula>
    </cfRule>
    <cfRule type="cellIs" dxfId="1737" priority="1725" operator="greaterThan">
      <formula>1</formula>
    </cfRule>
  </conditionalFormatting>
  <conditionalFormatting sqref="F89:F96">
    <cfRule type="cellIs" dxfId="1736" priority="1722" operator="lessThan">
      <formula>0</formula>
    </cfRule>
    <cfRule type="cellIs" dxfId="1735" priority="1723" operator="greaterThan">
      <formula>0</formula>
    </cfRule>
  </conditionalFormatting>
  <conditionalFormatting sqref="H89:H96">
    <cfRule type="cellIs" dxfId="1734" priority="1720" operator="lessThan">
      <formula>1</formula>
    </cfRule>
    <cfRule type="cellIs" dxfId="1733" priority="1721" operator="greaterThan">
      <formula>1</formula>
    </cfRule>
  </conditionalFormatting>
  <conditionalFormatting sqref="I89:I96">
    <cfRule type="cellIs" dxfId="1732" priority="1718" operator="lessThan">
      <formula>0</formula>
    </cfRule>
    <cfRule type="cellIs" dxfId="1731" priority="1719" operator="greaterThan">
      <formula>0</formula>
    </cfRule>
  </conditionalFormatting>
  <conditionalFormatting sqref="U93">
    <cfRule type="cellIs" dxfId="1730" priority="1715" operator="equal">
      <formula>0</formula>
    </cfRule>
    <cfRule type="cellIs" dxfId="1729" priority="1716" operator="greaterThan">
      <formula>0</formula>
    </cfRule>
    <cfRule type="cellIs" dxfId="1728" priority="1717" operator="lessThan">
      <formula>0</formula>
    </cfRule>
  </conditionalFormatting>
  <conditionalFormatting sqref="E96">
    <cfRule type="cellIs" dxfId="1727" priority="1714" operator="equal">
      <formula>1</formula>
    </cfRule>
  </conditionalFormatting>
  <conditionalFormatting sqref="F96">
    <cfRule type="cellIs" dxfId="1726" priority="1713" operator="equal">
      <formula>0</formula>
    </cfRule>
  </conditionalFormatting>
  <conditionalFormatting sqref="H96">
    <cfRule type="cellIs" dxfId="1725" priority="1712" operator="equal">
      <formula>1</formula>
    </cfRule>
  </conditionalFormatting>
  <conditionalFormatting sqref="I96">
    <cfRule type="cellIs" dxfId="1724" priority="1711" operator="equal">
      <formula>0</formula>
    </cfRule>
  </conditionalFormatting>
  <conditionalFormatting sqref="D99">
    <cfRule type="cellIs" dxfId="1723" priority="1709" operator="equal">
      <formula>C99</formula>
    </cfRule>
    <cfRule type="cellIs" dxfId="1722" priority="1710" operator="lessThan">
      <formula>C99</formula>
    </cfRule>
  </conditionalFormatting>
  <conditionalFormatting sqref="D100">
    <cfRule type="cellIs" dxfId="1721" priority="1707" operator="equal">
      <formula>C100</formula>
    </cfRule>
    <cfRule type="cellIs" dxfId="1720" priority="1708" operator="lessThan">
      <formula>C100</formula>
    </cfRule>
  </conditionalFormatting>
  <conditionalFormatting sqref="D101">
    <cfRule type="cellIs" dxfId="1719" priority="1705" operator="equal">
      <formula>C101</formula>
    </cfRule>
    <cfRule type="cellIs" dxfId="1718" priority="1706" operator="lessThan">
      <formula>C101</formula>
    </cfRule>
  </conditionalFormatting>
  <conditionalFormatting sqref="D102">
    <cfRule type="cellIs" dxfId="1717" priority="1703" operator="equal">
      <formula>C102</formula>
    </cfRule>
    <cfRule type="cellIs" dxfId="1716" priority="1704" operator="lessThan">
      <formula>C102</formula>
    </cfRule>
  </conditionalFormatting>
  <conditionalFormatting sqref="D103">
    <cfRule type="cellIs" dxfId="1715" priority="1701" operator="equal">
      <formula>C103</formula>
    </cfRule>
    <cfRule type="cellIs" dxfId="1714" priority="1702" operator="lessThan">
      <formula>C103</formula>
    </cfRule>
  </conditionalFormatting>
  <conditionalFormatting sqref="D104">
    <cfRule type="cellIs" dxfId="1713" priority="1699" operator="equal">
      <formula>C104</formula>
    </cfRule>
    <cfRule type="cellIs" dxfId="1712" priority="1700" operator="lessThan">
      <formula>C104</formula>
    </cfRule>
  </conditionalFormatting>
  <conditionalFormatting sqref="E98:E105">
    <cfRule type="cellIs" dxfId="1711" priority="1697" operator="lessThan">
      <formula>1</formula>
    </cfRule>
    <cfRule type="cellIs" dxfId="1710" priority="1698" operator="greaterThan">
      <formula>1</formula>
    </cfRule>
  </conditionalFormatting>
  <conditionalFormatting sqref="F98:F105">
    <cfRule type="cellIs" dxfId="1709" priority="1695" operator="lessThan">
      <formula>0</formula>
    </cfRule>
    <cfRule type="cellIs" dxfId="1708" priority="1696" operator="greaterThan">
      <formula>0</formula>
    </cfRule>
  </conditionalFormatting>
  <conditionalFormatting sqref="H98:H105">
    <cfRule type="cellIs" dxfId="1707" priority="1693" operator="lessThan">
      <formula>1</formula>
    </cfRule>
    <cfRule type="cellIs" dxfId="1706" priority="1694" operator="greaterThan">
      <formula>1</formula>
    </cfRule>
  </conditionalFormatting>
  <conditionalFormatting sqref="I98:I105">
    <cfRule type="cellIs" dxfId="1705" priority="1691" operator="lessThan">
      <formula>0</formula>
    </cfRule>
    <cfRule type="cellIs" dxfId="1704" priority="1692" operator="greaterThan">
      <formula>0</formula>
    </cfRule>
  </conditionalFormatting>
  <conditionalFormatting sqref="U102">
    <cfRule type="cellIs" dxfId="1703" priority="1688" operator="equal">
      <formula>0</formula>
    </cfRule>
    <cfRule type="cellIs" dxfId="1702" priority="1689" operator="greaterThan">
      <formula>0</formula>
    </cfRule>
    <cfRule type="cellIs" dxfId="1701" priority="1690" operator="lessThan">
      <formula>0</formula>
    </cfRule>
  </conditionalFormatting>
  <conditionalFormatting sqref="E105">
    <cfRule type="cellIs" dxfId="1700" priority="1687" operator="equal">
      <formula>1</formula>
    </cfRule>
  </conditionalFormatting>
  <conditionalFormatting sqref="F105">
    <cfRule type="cellIs" dxfId="1699" priority="1686" operator="equal">
      <formula>0</formula>
    </cfRule>
  </conditionalFormatting>
  <conditionalFormatting sqref="H105">
    <cfRule type="cellIs" dxfId="1698" priority="1685" operator="equal">
      <formula>1</formula>
    </cfRule>
  </conditionalFormatting>
  <conditionalFormatting sqref="I105">
    <cfRule type="cellIs" dxfId="1697" priority="1684" operator="equal">
      <formula>0</formula>
    </cfRule>
  </conditionalFormatting>
  <conditionalFormatting sqref="D108">
    <cfRule type="cellIs" dxfId="1696" priority="1682" operator="equal">
      <formula>C108</formula>
    </cfRule>
    <cfRule type="cellIs" dxfId="1695" priority="1683" operator="lessThan">
      <formula>C108</formula>
    </cfRule>
  </conditionalFormatting>
  <conditionalFormatting sqref="D109">
    <cfRule type="cellIs" dxfId="1694" priority="1680" operator="equal">
      <formula>C109</formula>
    </cfRule>
    <cfRule type="cellIs" dxfId="1693" priority="1681" operator="lessThan">
      <formula>C109</formula>
    </cfRule>
  </conditionalFormatting>
  <conditionalFormatting sqref="D110">
    <cfRule type="cellIs" dxfId="1692" priority="1678" operator="equal">
      <formula>C110</formula>
    </cfRule>
    <cfRule type="cellIs" dxfId="1691" priority="1679" operator="lessThan">
      <formula>C110</formula>
    </cfRule>
  </conditionalFormatting>
  <conditionalFormatting sqref="D111">
    <cfRule type="cellIs" dxfId="1690" priority="1676" operator="equal">
      <formula>C111</formula>
    </cfRule>
    <cfRule type="cellIs" dxfId="1689" priority="1677" operator="lessThan">
      <formula>C111</formula>
    </cfRule>
  </conditionalFormatting>
  <conditionalFormatting sqref="D112">
    <cfRule type="cellIs" dxfId="1688" priority="1674" operator="equal">
      <formula>C112</formula>
    </cfRule>
    <cfRule type="cellIs" dxfId="1687" priority="1675" operator="lessThan">
      <formula>C112</formula>
    </cfRule>
  </conditionalFormatting>
  <conditionalFormatting sqref="D113">
    <cfRule type="cellIs" dxfId="1686" priority="1672" operator="equal">
      <formula>C113</formula>
    </cfRule>
    <cfRule type="cellIs" dxfId="1685" priority="1673" operator="lessThan">
      <formula>C113</formula>
    </cfRule>
  </conditionalFormatting>
  <conditionalFormatting sqref="E107:E114">
    <cfRule type="cellIs" dxfId="1684" priority="1670" operator="lessThan">
      <formula>1</formula>
    </cfRule>
    <cfRule type="cellIs" dxfId="1683" priority="1671" operator="greaterThan">
      <formula>1</formula>
    </cfRule>
  </conditionalFormatting>
  <conditionalFormatting sqref="F107:F114">
    <cfRule type="cellIs" dxfId="1682" priority="1668" operator="lessThan">
      <formula>0</formula>
    </cfRule>
    <cfRule type="cellIs" dxfId="1681" priority="1669" operator="greaterThan">
      <formula>0</formula>
    </cfRule>
  </conditionalFormatting>
  <conditionalFormatting sqref="H107:H114">
    <cfRule type="cellIs" dxfId="1680" priority="1666" operator="lessThan">
      <formula>1</formula>
    </cfRule>
    <cfRule type="cellIs" dxfId="1679" priority="1667" operator="greaterThan">
      <formula>1</formula>
    </cfRule>
  </conditionalFormatting>
  <conditionalFormatting sqref="I107:I114">
    <cfRule type="cellIs" dxfId="1678" priority="1664" operator="lessThan">
      <formula>0</formula>
    </cfRule>
    <cfRule type="cellIs" dxfId="1677" priority="1665" operator="greaterThan">
      <formula>0</formula>
    </cfRule>
  </conditionalFormatting>
  <conditionalFormatting sqref="U111">
    <cfRule type="cellIs" dxfId="1676" priority="1661" operator="equal">
      <formula>0</formula>
    </cfRule>
    <cfRule type="cellIs" dxfId="1675" priority="1662" operator="greaterThan">
      <formula>0</formula>
    </cfRule>
    <cfRule type="cellIs" dxfId="1674" priority="1663" operator="lessThan">
      <formula>0</formula>
    </cfRule>
  </conditionalFormatting>
  <conditionalFormatting sqref="E114">
    <cfRule type="cellIs" dxfId="1673" priority="1660" operator="equal">
      <formula>1</formula>
    </cfRule>
  </conditionalFormatting>
  <conditionalFormatting sqref="F114">
    <cfRule type="cellIs" dxfId="1672" priority="1659" operator="equal">
      <formula>0</formula>
    </cfRule>
  </conditionalFormatting>
  <conditionalFormatting sqref="H114">
    <cfRule type="cellIs" dxfId="1671" priority="1658" operator="equal">
      <formula>1</formula>
    </cfRule>
  </conditionalFormatting>
  <conditionalFormatting sqref="I114">
    <cfRule type="cellIs" dxfId="1670" priority="1657" operator="equal">
      <formula>0</formula>
    </cfRule>
  </conditionalFormatting>
  <conditionalFormatting sqref="D117">
    <cfRule type="cellIs" dxfId="1669" priority="1655" operator="equal">
      <formula>C117</formula>
    </cfRule>
    <cfRule type="cellIs" dxfId="1668" priority="1656" operator="lessThan">
      <formula>C117</formula>
    </cfRule>
  </conditionalFormatting>
  <conditionalFormatting sqref="D118">
    <cfRule type="cellIs" dxfId="1667" priority="1653" operator="equal">
      <formula>C118</formula>
    </cfRule>
    <cfRule type="cellIs" dxfId="1666" priority="1654" operator="lessThan">
      <formula>C118</formula>
    </cfRule>
  </conditionalFormatting>
  <conditionalFormatting sqref="D119">
    <cfRule type="cellIs" dxfId="1665" priority="1651" operator="equal">
      <formula>C119</formula>
    </cfRule>
    <cfRule type="cellIs" dxfId="1664" priority="1652" operator="lessThan">
      <formula>C119</formula>
    </cfRule>
  </conditionalFormatting>
  <conditionalFormatting sqref="D120">
    <cfRule type="cellIs" dxfId="1663" priority="1649" operator="equal">
      <formula>C120</formula>
    </cfRule>
    <cfRule type="cellIs" dxfId="1662" priority="1650" operator="lessThan">
      <formula>C120</formula>
    </cfRule>
  </conditionalFormatting>
  <conditionalFormatting sqref="D121">
    <cfRule type="cellIs" dxfId="1661" priority="1647" operator="equal">
      <formula>C121</formula>
    </cfRule>
    <cfRule type="cellIs" dxfId="1660" priority="1648" operator="lessThan">
      <formula>C121</formula>
    </cfRule>
  </conditionalFormatting>
  <conditionalFormatting sqref="D122">
    <cfRule type="cellIs" dxfId="1659" priority="1645" operator="equal">
      <formula>C122</formula>
    </cfRule>
    <cfRule type="cellIs" dxfId="1658" priority="1646" operator="lessThan">
      <formula>C122</formula>
    </cfRule>
  </conditionalFormatting>
  <conditionalFormatting sqref="E116:E123">
    <cfRule type="cellIs" dxfId="1657" priority="1643" operator="lessThan">
      <formula>1</formula>
    </cfRule>
    <cfRule type="cellIs" dxfId="1656" priority="1644" operator="greaterThan">
      <formula>1</formula>
    </cfRule>
  </conditionalFormatting>
  <conditionalFormatting sqref="F116:F123">
    <cfRule type="cellIs" dxfId="1655" priority="1641" operator="lessThan">
      <formula>0</formula>
    </cfRule>
    <cfRule type="cellIs" dxfId="1654" priority="1642" operator="greaterThan">
      <formula>0</formula>
    </cfRule>
  </conditionalFormatting>
  <conditionalFormatting sqref="H116:H123">
    <cfRule type="cellIs" dxfId="1653" priority="1639" operator="lessThan">
      <formula>1</formula>
    </cfRule>
    <cfRule type="cellIs" dxfId="1652" priority="1640" operator="greaterThan">
      <formula>1</formula>
    </cfRule>
  </conditionalFormatting>
  <conditionalFormatting sqref="I116:I123">
    <cfRule type="cellIs" dxfId="1651" priority="1637" operator="lessThan">
      <formula>0</formula>
    </cfRule>
    <cfRule type="cellIs" dxfId="1650" priority="1638" operator="greaterThan">
      <formula>0</formula>
    </cfRule>
  </conditionalFormatting>
  <conditionalFormatting sqref="U120">
    <cfRule type="cellIs" dxfId="1649" priority="1634" operator="equal">
      <formula>0</formula>
    </cfRule>
    <cfRule type="cellIs" dxfId="1648" priority="1635" operator="greaterThan">
      <formula>0</formula>
    </cfRule>
    <cfRule type="cellIs" dxfId="1647" priority="1636" operator="lessThan">
      <formula>0</formula>
    </cfRule>
  </conditionalFormatting>
  <conditionalFormatting sqref="E123">
    <cfRule type="cellIs" dxfId="1646" priority="1633" operator="equal">
      <formula>1</formula>
    </cfRule>
  </conditionalFormatting>
  <conditionalFormatting sqref="F123">
    <cfRule type="cellIs" dxfId="1645" priority="1632" operator="equal">
      <formula>0</formula>
    </cfRule>
  </conditionalFormatting>
  <conditionalFormatting sqref="H123">
    <cfRule type="cellIs" dxfId="1644" priority="1631" operator="equal">
      <formula>1</formula>
    </cfRule>
  </conditionalFormatting>
  <conditionalFormatting sqref="I123">
    <cfRule type="cellIs" dxfId="1643" priority="1630" operator="equal">
      <formula>0</formula>
    </cfRule>
  </conditionalFormatting>
  <conditionalFormatting sqref="E6:E12">
    <cfRule type="cellIs" dxfId="1642" priority="1629" operator="equal">
      <formula>1</formula>
    </cfRule>
  </conditionalFormatting>
  <conditionalFormatting sqref="F6:F12">
    <cfRule type="cellIs" dxfId="1641" priority="1628" operator="equal">
      <formula>0</formula>
    </cfRule>
  </conditionalFormatting>
  <conditionalFormatting sqref="H6:H12">
    <cfRule type="cellIs" dxfId="1640" priority="1627" operator="equal">
      <formula>1</formula>
    </cfRule>
  </conditionalFormatting>
  <conditionalFormatting sqref="I6:I12">
    <cfRule type="cellIs" dxfId="1639" priority="1626" operator="equal">
      <formula>0</formula>
    </cfRule>
  </conditionalFormatting>
  <conditionalFormatting sqref="D16">
    <cfRule type="cellIs" dxfId="1638" priority="1624" operator="equal">
      <formula>C16</formula>
    </cfRule>
    <cfRule type="cellIs" dxfId="1637" priority="1625" operator="lessThan">
      <formula>C16</formula>
    </cfRule>
  </conditionalFormatting>
  <conditionalFormatting sqref="D17">
    <cfRule type="cellIs" dxfId="1636" priority="1622" operator="equal">
      <formula>C17</formula>
    </cfRule>
    <cfRule type="cellIs" dxfId="1635" priority="1623" operator="lessThan">
      <formula>C17</formula>
    </cfRule>
  </conditionalFormatting>
  <conditionalFormatting sqref="D18">
    <cfRule type="cellIs" dxfId="1634" priority="1620" operator="equal">
      <formula>C18</formula>
    </cfRule>
    <cfRule type="cellIs" dxfId="1633" priority="1621" operator="lessThan">
      <formula>C18</formula>
    </cfRule>
  </conditionalFormatting>
  <conditionalFormatting sqref="D19">
    <cfRule type="cellIs" dxfId="1632" priority="1618" operator="equal">
      <formula>C19</formula>
    </cfRule>
    <cfRule type="cellIs" dxfId="1631" priority="1619" operator="lessThan">
      <formula>C19</formula>
    </cfRule>
  </conditionalFormatting>
  <conditionalFormatting sqref="D20">
    <cfRule type="cellIs" dxfId="1630" priority="1616" operator="equal">
      <formula>C20</formula>
    </cfRule>
    <cfRule type="cellIs" dxfId="1629" priority="1617" operator="lessThan">
      <formula>C20</formula>
    </cfRule>
  </conditionalFormatting>
  <conditionalFormatting sqref="D21">
    <cfRule type="cellIs" dxfId="1628" priority="1614" operator="equal">
      <formula>C21</formula>
    </cfRule>
    <cfRule type="cellIs" dxfId="1627" priority="1615" operator="lessThan">
      <formula>C21</formula>
    </cfRule>
  </conditionalFormatting>
  <conditionalFormatting sqref="E15:E22">
    <cfRule type="cellIs" dxfId="1626" priority="1612" operator="lessThan">
      <formula>1</formula>
    </cfRule>
    <cfRule type="cellIs" dxfId="1625" priority="1613" operator="greaterThan">
      <formula>1</formula>
    </cfRule>
  </conditionalFormatting>
  <conditionalFormatting sqref="F15:F22">
    <cfRule type="cellIs" dxfId="1624" priority="1610" operator="lessThan">
      <formula>0</formula>
    </cfRule>
    <cfRule type="cellIs" dxfId="1623" priority="1611" operator="greaterThan">
      <formula>0</formula>
    </cfRule>
  </conditionalFormatting>
  <conditionalFormatting sqref="H15:H22">
    <cfRule type="cellIs" dxfId="1622" priority="1608" operator="lessThan">
      <formula>1</formula>
    </cfRule>
    <cfRule type="cellIs" dxfId="1621" priority="1609" operator="greaterThan">
      <formula>1</formula>
    </cfRule>
  </conditionalFormatting>
  <conditionalFormatting sqref="I15:I22">
    <cfRule type="cellIs" dxfId="1620" priority="1606" operator="lessThan">
      <formula>0</formula>
    </cfRule>
    <cfRule type="cellIs" dxfId="1619" priority="1607" operator="greaterThan">
      <formula>0</formula>
    </cfRule>
  </conditionalFormatting>
  <conditionalFormatting sqref="U19">
    <cfRule type="cellIs" dxfId="1618" priority="1603" operator="equal">
      <formula>0</formula>
    </cfRule>
    <cfRule type="cellIs" dxfId="1617" priority="1604" operator="greaterThan">
      <formula>0</formula>
    </cfRule>
    <cfRule type="cellIs" dxfId="1616" priority="1605" operator="lessThan">
      <formula>0</formula>
    </cfRule>
  </conditionalFormatting>
  <conditionalFormatting sqref="E22">
    <cfRule type="cellIs" dxfId="1615" priority="1602" operator="equal">
      <formula>1</formula>
    </cfRule>
  </conditionalFormatting>
  <conditionalFormatting sqref="F22">
    <cfRule type="cellIs" dxfId="1614" priority="1601" operator="equal">
      <formula>0</formula>
    </cfRule>
  </conditionalFormatting>
  <conditionalFormatting sqref="H22">
    <cfRule type="cellIs" dxfId="1613" priority="1600" operator="equal">
      <formula>1</formula>
    </cfRule>
  </conditionalFormatting>
  <conditionalFormatting sqref="I22">
    <cfRule type="cellIs" dxfId="1612" priority="1599" operator="equal">
      <formula>0</formula>
    </cfRule>
  </conditionalFormatting>
  <conditionalFormatting sqref="E15:E21">
    <cfRule type="cellIs" dxfId="1611" priority="1598" operator="equal">
      <formula>1</formula>
    </cfRule>
  </conditionalFormatting>
  <conditionalFormatting sqref="F15:F21">
    <cfRule type="cellIs" dxfId="1610" priority="1597" operator="equal">
      <formula>0</formula>
    </cfRule>
  </conditionalFormatting>
  <conditionalFormatting sqref="H15:H21">
    <cfRule type="cellIs" dxfId="1609" priority="1596" operator="equal">
      <formula>1</formula>
    </cfRule>
  </conditionalFormatting>
  <conditionalFormatting sqref="I15:I21">
    <cfRule type="cellIs" dxfId="1608" priority="1595" operator="equal">
      <formula>0</formula>
    </cfRule>
  </conditionalFormatting>
  <conditionalFormatting sqref="D25">
    <cfRule type="cellIs" dxfId="1607" priority="1593" operator="equal">
      <formula>C25</formula>
    </cfRule>
    <cfRule type="cellIs" dxfId="1606" priority="1594" operator="lessThan">
      <formula>C25</formula>
    </cfRule>
  </conditionalFormatting>
  <conditionalFormatting sqref="D26">
    <cfRule type="cellIs" dxfId="1605" priority="1591" operator="equal">
      <formula>C26</formula>
    </cfRule>
    <cfRule type="cellIs" dxfId="1604" priority="1592" operator="lessThan">
      <formula>C26</formula>
    </cfRule>
  </conditionalFormatting>
  <conditionalFormatting sqref="D27">
    <cfRule type="cellIs" dxfId="1603" priority="1589" operator="equal">
      <formula>C27</formula>
    </cfRule>
    <cfRule type="cellIs" dxfId="1602" priority="1590" operator="lessThan">
      <formula>C27</formula>
    </cfRule>
  </conditionalFormatting>
  <conditionalFormatting sqref="D28">
    <cfRule type="cellIs" dxfId="1601" priority="1587" operator="equal">
      <formula>C28</formula>
    </cfRule>
    <cfRule type="cellIs" dxfId="1600" priority="1588" operator="lessThan">
      <formula>C28</formula>
    </cfRule>
  </conditionalFormatting>
  <conditionalFormatting sqref="D29">
    <cfRule type="cellIs" dxfId="1599" priority="1585" operator="equal">
      <formula>C29</formula>
    </cfRule>
    <cfRule type="cellIs" dxfId="1598" priority="1586" operator="lessThan">
      <formula>C29</formula>
    </cfRule>
  </conditionalFormatting>
  <conditionalFormatting sqref="D30">
    <cfRule type="cellIs" dxfId="1597" priority="1583" operator="equal">
      <formula>C30</formula>
    </cfRule>
    <cfRule type="cellIs" dxfId="1596" priority="1584" operator="lessThan">
      <formula>C30</formula>
    </cfRule>
  </conditionalFormatting>
  <conditionalFormatting sqref="E24:E31">
    <cfRule type="cellIs" dxfId="1595" priority="1581" operator="lessThan">
      <formula>1</formula>
    </cfRule>
    <cfRule type="cellIs" dxfId="1594" priority="1582" operator="greaterThan">
      <formula>1</formula>
    </cfRule>
  </conditionalFormatting>
  <conditionalFormatting sqref="F24:F31">
    <cfRule type="cellIs" dxfId="1593" priority="1579" operator="lessThan">
      <formula>0</formula>
    </cfRule>
    <cfRule type="cellIs" dxfId="1592" priority="1580" operator="greaterThan">
      <formula>0</formula>
    </cfRule>
  </conditionalFormatting>
  <conditionalFormatting sqref="H24:H31">
    <cfRule type="cellIs" dxfId="1591" priority="1577" operator="lessThan">
      <formula>1</formula>
    </cfRule>
    <cfRule type="cellIs" dxfId="1590" priority="1578" operator="greaterThan">
      <formula>1</formula>
    </cfRule>
  </conditionalFormatting>
  <conditionalFormatting sqref="I24:I31">
    <cfRule type="cellIs" dxfId="1589" priority="1575" operator="lessThan">
      <formula>0</formula>
    </cfRule>
    <cfRule type="cellIs" dxfId="1588" priority="1576" operator="greaterThan">
      <formula>0</formula>
    </cfRule>
  </conditionalFormatting>
  <conditionalFormatting sqref="U28">
    <cfRule type="cellIs" dxfId="1587" priority="1572" operator="equal">
      <formula>0</formula>
    </cfRule>
    <cfRule type="cellIs" dxfId="1586" priority="1573" operator="greaterThan">
      <formula>0</formula>
    </cfRule>
    <cfRule type="cellIs" dxfId="1585" priority="1574" operator="lessThan">
      <formula>0</formula>
    </cfRule>
  </conditionalFormatting>
  <conditionalFormatting sqref="E31">
    <cfRule type="cellIs" dxfId="1584" priority="1571" operator="equal">
      <formula>1</formula>
    </cfRule>
  </conditionalFormatting>
  <conditionalFormatting sqref="F31">
    <cfRule type="cellIs" dxfId="1583" priority="1570" operator="equal">
      <formula>0</formula>
    </cfRule>
  </conditionalFormatting>
  <conditionalFormatting sqref="H31">
    <cfRule type="cellIs" dxfId="1582" priority="1569" operator="equal">
      <formula>1</formula>
    </cfRule>
  </conditionalFormatting>
  <conditionalFormatting sqref="I31">
    <cfRule type="cellIs" dxfId="1581" priority="1568" operator="equal">
      <formula>0</formula>
    </cfRule>
  </conditionalFormatting>
  <conditionalFormatting sqref="E24:E30">
    <cfRule type="cellIs" dxfId="1580" priority="1567" operator="equal">
      <formula>1</formula>
    </cfRule>
  </conditionalFormatting>
  <conditionalFormatting sqref="F24:F30">
    <cfRule type="cellIs" dxfId="1579" priority="1566" operator="equal">
      <formula>0</formula>
    </cfRule>
  </conditionalFormatting>
  <conditionalFormatting sqref="H24:H30">
    <cfRule type="cellIs" dxfId="1578" priority="1565" operator="equal">
      <formula>1</formula>
    </cfRule>
  </conditionalFormatting>
  <conditionalFormatting sqref="I24:I30">
    <cfRule type="cellIs" dxfId="1577" priority="1564" operator="equal">
      <formula>0</formula>
    </cfRule>
  </conditionalFormatting>
  <conditionalFormatting sqref="D34">
    <cfRule type="cellIs" dxfId="1576" priority="1562" operator="equal">
      <formula>C34</formula>
    </cfRule>
    <cfRule type="cellIs" dxfId="1575" priority="1563" operator="lessThan">
      <formula>C34</formula>
    </cfRule>
  </conditionalFormatting>
  <conditionalFormatting sqref="D35">
    <cfRule type="cellIs" dxfId="1574" priority="1560" operator="equal">
      <formula>C35</formula>
    </cfRule>
    <cfRule type="cellIs" dxfId="1573" priority="1561" operator="lessThan">
      <formula>C35</formula>
    </cfRule>
  </conditionalFormatting>
  <conditionalFormatting sqref="D36">
    <cfRule type="cellIs" dxfId="1572" priority="1558" operator="equal">
      <formula>C36</formula>
    </cfRule>
    <cfRule type="cellIs" dxfId="1571" priority="1559" operator="lessThan">
      <formula>C36</formula>
    </cfRule>
  </conditionalFormatting>
  <conditionalFormatting sqref="D37">
    <cfRule type="cellIs" dxfId="1570" priority="1556" operator="equal">
      <formula>C37</formula>
    </cfRule>
    <cfRule type="cellIs" dxfId="1569" priority="1557" operator="lessThan">
      <formula>C37</formula>
    </cfRule>
  </conditionalFormatting>
  <conditionalFormatting sqref="D38">
    <cfRule type="cellIs" dxfId="1568" priority="1554" operator="equal">
      <formula>C38</formula>
    </cfRule>
    <cfRule type="cellIs" dxfId="1567" priority="1555" operator="lessThan">
      <formula>C38</formula>
    </cfRule>
  </conditionalFormatting>
  <conditionalFormatting sqref="D39">
    <cfRule type="cellIs" dxfId="1566" priority="1552" operator="equal">
      <formula>C39</formula>
    </cfRule>
    <cfRule type="cellIs" dxfId="1565" priority="1553" operator="lessThan">
      <formula>C39</formula>
    </cfRule>
  </conditionalFormatting>
  <conditionalFormatting sqref="E33:E40">
    <cfRule type="cellIs" dxfId="1564" priority="1550" operator="lessThan">
      <formula>1</formula>
    </cfRule>
    <cfRule type="cellIs" dxfId="1563" priority="1551" operator="greaterThan">
      <formula>1</formula>
    </cfRule>
  </conditionalFormatting>
  <conditionalFormatting sqref="F33:F40">
    <cfRule type="cellIs" dxfId="1562" priority="1548" operator="lessThan">
      <formula>0</formula>
    </cfRule>
    <cfRule type="cellIs" dxfId="1561" priority="1549" operator="greaterThan">
      <formula>0</formula>
    </cfRule>
  </conditionalFormatting>
  <conditionalFormatting sqref="H33:H40">
    <cfRule type="cellIs" dxfId="1560" priority="1546" operator="lessThan">
      <formula>1</formula>
    </cfRule>
    <cfRule type="cellIs" dxfId="1559" priority="1547" operator="greaterThan">
      <formula>1</formula>
    </cfRule>
  </conditionalFormatting>
  <conditionalFormatting sqref="I33:I40">
    <cfRule type="cellIs" dxfId="1558" priority="1544" operator="lessThan">
      <formula>0</formula>
    </cfRule>
    <cfRule type="cellIs" dxfId="1557" priority="1545" operator="greaterThan">
      <formula>0</formula>
    </cfRule>
  </conditionalFormatting>
  <conditionalFormatting sqref="U37">
    <cfRule type="cellIs" dxfId="1556" priority="1541" operator="equal">
      <formula>0</formula>
    </cfRule>
    <cfRule type="cellIs" dxfId="1555" priority="1542" operator="greaterThan">
      <formula>0</formula>
    </cfRule>
    <cfRule type="cellIs" dxfId="1554" priority="1543" operator="lessThan">
      <formula>0</formula>
    </cfRule>
  </conditionalFormatting>
  <conditionalFormatting sqref="E40">
    <cfRule type="cellIs" dxfId="1553" priority="1540" operator="equal">
      <formula>1</formula>
    </cfRule>
  </conditionalFormatting>
  <conditionalFormatting sqref="F40">
    <cfRule type="cellIs" dxfId="1552" priority="1539" operator="equal">
      <formula>0</formula>
    </cfRule>
  </conditionalFormatting>
  <conditionalFormatting sqref="H40">
    <cfRule type="cellIs" dxfId="1551" priority="1538" operator="equal">
      <formula>1</formula>
    </cfRule>
  </conditionalFormatting>
  <conditionalFormatting sqref="I40">
    <cfRule type="cellIs" dxfId="1550" priority="1537" operator="equal">
      <formula>0</formula>
    </cfRule>
  </conditionalFormatting>
  <conditionalFormatting sqref="E33:E39">
    <cfRule type="cellIs" dxfId="1549" priority="1536" operator="equal">
      <formula>1</formula>
    </cfRule>
  </conditionalFormatting>
  <conditionalFormatting sqref="F33:F39">
    <cfRule type="cellIs" dxfId="1548" priority="1535" operator="equal">
      <formula>0</formula>
    </cfRule>
  </conditionalFormatting>
  <conditionalFormatting sqref="H33:H39">
    <cfRule type="cellIs" dxfId="1547" priority="1534" operator="equal">
      <formula>1</formula>
    </cfRule>
  </conditionalFormatting>
  <conditionalFormatting sqref="I33:I39">
    <cfRule type="cellIs" dxfId="1546" priority="1533" operator="equal">
      <formula>0</formula>
    </cfRule>
  </conditionalFormatting>
  <conditionalFormatting sqref="D44">
    <cfRule type="cellIs" dxfId="1545" priority="1531" operator="equal">
      <formula>C44</formula>
    </cfRule>
    <cfRule type="cellIs" dxfId="1544" priority="1532" operator="lessThan">
      <formula>C44</formula>
    </cfRule>
  </conditionalFormatting>
  <conditionalFormatting sqref="D45">
    <cfRule type="cellIs" dxfId="1543" priority="1529" operator="equal">
      <formula>C45</formula>
    </cfRule>
    <cfRule type="cellIs" dxfId="1542" priority="1530" operator="lessThan">
      <formula>C45</formula>
    </cfRule>
  </conditionalFormatting>
  <conditionalFormatting sqref="D46">
    <cfRule type="cellIs" dxfId="1541" priority="1527" operator="equal">
      <formula>C46</formula>
    </cfRule>
    <cfRule type="cellIs" dxfId="1540" priority="1528" operator="lessThan">
      <formula>C46</formula>
    </cfRule>
  </conditionalFormatting>
  <conditionalFormatting sqref="D47">
    <cfRule type="cellIs" dxfId="1539" priority="1525" operator="equal">
      <formula>C47</formula>
    </cfRule>
    <cfRule type="cellIs" dxfId="1538" priority="1526" operator="lessThan">
      <formula>C47</formula>
    </cfRule>
  </conditionalFormatting>
  <conditionalFormatting sqref="D48">
    <cfRule type="cellIs" dxfId="1537" priority="1523" operator="equal">
      <formula>C48</formula>
    </cfRule>
    <cfRule type="cellIs" dxfId="1536" priority="1524" operator="lessThan">
      <formula>C48</formula>
    </cfRule>
  </conditionalFormatting>
  <conditionalFormatting sqref="D49">
    <cfRule type="cellIs" dxfId="1535" priority="1521" operator="equal">
      <formula>C49</formula>
    </cfRule>
    <cfRule type="cellIs" dxfId="1534" priority="1522" operator="lessThan">
      <formula>C49</formula>
    </cfRule>
  </conditionalFormatting>
  <conditionalFormatting sqref="E43:E50">
    <cfRule type="cellIs" dxfId="1533" priority="1519" operator="lessThan">
      <formula>1</formula>
    </cfRule>
    <cfRule type="cellIs" dxfId="1532" priority="1520" operator="greaterThan">
      <formula>1</formula>
    </cfRule>
  </conditionalFormatting>
  <conditionalFormatting sqref="F43:F50">
    <cfRule type="cellIs" dxfId="1531" priority="1517" operator="lessThan">
      <formula>0</formula>
    </cfRule>
    <cfRule type="cellIs" dxfId="1530" priority="1518" operator="greaterThan">
      <formula>0</formula>
    </cfRule>
  </conditionalFormatting>
  <conditionalFormatting sqref="H43:H50">
    <cfRule type="cellIs" dxfId="1529" priority="1515" operator="lessThan">
      <formula>1</formula>
    </cfRule>
    <cfRule type="cellIs" dxfId="1528" priority="1516" operator="greaterThan">
      <formula>1</formula>
    </cfRule>
  </conditionalFormatting>
  <conditionalFormatting sqref="I43:I50">
    <cfRule type="cellIs" dxfId="1527" priority="1513" operator="lessThan">
      <formula>0</formula>
    </cfRule>
    <cfRule type="cellIs" dxfId="1526" priority="1514" operator="greaterThan">
      <formula>0</formula>
    </cfRule>
  </conditionalFormatting>
  <conditionalFormatting sqref="U47">
    <cfRule type="cellIs" dxfId="1525" priority="1510" operator="equal">
      <formula>0</formula>
    </cfRule>
    <cfRule type="cellIs" dxfId="1524" priority="1511" operator="greaterThan">
      <formula>0</formula>
    </cfRule>
    <cfRule type="cellIs" dxfId="1523" priority="1512" operator="lessThan">
      <formula>0</formula>
    </cfRule>
  </conditionalFormatting>
  <conditionalFormatting sqref="E50">
    <cfRule type="cellIs" dxfId="1522" priority="1509" operator="equal">
      <formula>1</formula>
    </cfRule>
  </conditionalFormatting>
  <conditionalFormatting sqref="F50">
    <cfRule type="cellIs" dxfId="1521" priority="1508" operator="equal">
      <formula>0</formula>
    </cfRule>
  </conditionalFormatting>
  <conditionalFormatting sqref="H50">
    <cfRule type="cellIs" dxfId="1520" priority="1507" operator="equal">
      <formula>1</formula>
    </cfRule>
  </conditionalFormatting>
  <conditionalFormatting sqref="I50">
    <cfRule type="cellIs" dxfId="1519" priority="1506" operator="equal">
      <formula>0</formula>
    </cfRule>
  </conditionalFormatting>
  <conditionalFormatting sqref="E43:E49">
    <cfRule type="cellIs" dxfId="1518" priority="1505" operator="equal">
      <formula>1</formula>
    </cfRule>
  </conditionalFormatting>
  <conditionalFormatting sqref="F43:F49">
    <cfRule type="cellIs" dxfId="1517" priority="1504" operator="equal">
      <formula>0</formula>
    </cfRule>
  </conditionalFormatting>
  <conditionalFormatting sqref="H43:H49">
    <cfRule type="cellIs" dxfId="1516" priority="1503" operator="equal">
      <formula>1</formula>
    </cfRule>
  </conditionalFormatting>
  <conditionalFormatting sqref="I43:I49">
    <cfRule type="cellIs" dxfId="1515" priority="1502" operator="equal">
      <formula>0</formula>
    </cfRule>
  </conditionalFormatting>
  <conditionalFormatting sqref="D53">
    <cfRule type="cellIs" dxfId="1514" priority="1500" operator="equal">
      <formula>C53</formula>
    </cfRule>
    <cfRule type="cellIs" dxfId="1513" priority="1501" operator="lessThan">
      <formula>C53</formula>
    </cfRule>
  </conditionalFormatting>
  <conditionalFormatting sqref="D54">
    <cfRule type="cellIs" dxfId="1512" priority="1498" operator="equal">
      <formula>C54</formula>
    </cfRule>
    <cfRule type="cellIs" dxfId="1511" priority="1499" operator="lessThan">
      <formula>C54</formula>
    </cfRule>
  </conditionalFormatting>
  <conditionalFormatting sqref="D55">
    <cfRule type="cellIs" dxfId="1510" priority="1496" operator="equal">
      <formula>C55</formula>
    </cfRule>
    <cfRule type="cellIs" dxfId="1509" priority="1497" operator="lessThan">
      <formula>C55</formula>
    </cfRule>
  </conditionalFormatting>
  <conditionalFormatting sqref="D56">
    <cfRule type="cellIs" dxfId="1508" priority="1494" operator="equal">
      <formula>C56</formula>
    </cfRule>
    <cfRule type="cellIs" dxfId="1507" priority="1495" operator="lessThan">
      <formula>C56</formula>
    </cfRule>
  </conditionalFormatting>
  <conditionalFormatting sqref="D57">
    <cfRule type="cellIs" dxfId="1506" priority="1492" operator="equal">
      <formula>C57</formula>
    </cfRule>
    <cfRule type="cellIs" dxfId="1505" priority="1493" operator="lessThan">
      <formula>C57</formula>
    </cfRule>
  </conditionalFormatting>
  <conditionalFormatting sqref="D58">
    <cfRule type="cellIs" dxfId="1504" priority="1490" operator="equal">
      <formula>C58</formula>
    </cfRule>
    <cfRule type="cellIs" dxfId="1503" priority="1491" operator="lessThan">
      <formula>C58</formula>
    </cfRule>
  </conditionalFormatting>
  <conditionalFormatting sqref="E52:E59">
    <cfRule type="cellIs" dxfId="1502" priority="1488" operator="lessThan">
      <formula>1</formula>
    </cfRule>
    <cfRule type="cellIs" dxfId="1501" priority="1489" operator="greaterThan">
      <formula>1</formula>
    </cfRule>
  </conditionalFormatting>
  <conditionalFormatting sqref="F52:F59">
    <cfRule type="cellIs" dxfId="1500" priority="1486" operator="lessThan">
      <formula>0</formula>
    </cfRule>
    <cfRule type="cellIs" dxfId="1499" priority="1487" operator="greaterThan">
      <formula>0</formula>
    </cfRule>
  </conditionalFormatting>
  <conditionalFormatting sqref="H52:H59">
    <cfRule type="cellIs" dxfId="1498" priority="1484" operator="lessThan">
      <formula>1</formula>
    </cfRule>
    <cfRule type="cellIs" dxfId="1497" priority="1485" operator="greaterThan">
      <formula>1</formula>
    </cfRule>
  </conditionalFormatting>
  <conditionalFormatting sqref="I52:I59">
    <cfRule type="cellIs" dxfId="1496" priority="1482" operator="lessThan">
      <formula>0</formula>
    </cfRule>
    <cfRule type="cellIs" dxfId="1495" priority="1483" operator="greaterThan">
      <formula>0</formula>
    </cfRule>
  </conditionalFormatting>
  <conditionalFormatting sqref="U56">
    <cfRule type="cellIs" dxfId="1494" priority="1479" operator="equal">
      <formula>0</formula>
    </cfRule>
    <cfRule type="cellIs" dxfId="1493" priority="1480" operator="greaterThan">
      <formula>0</formula>
    </cfRule>
    <cfRule type="cellIs" dxfId="1492" priority="1481" operator="lessThan">
      <formula>0</formula>
    </cfRule>
  </conditionalFormatting>
  <conditionalFormatting sqref="E59">
    <cfRule type="cellIs" dxfId="1491" priority="1478" operator="equal">
      <formula>1</formula>
    </cfRule>
  </conditionalFormatting>
  <conditionalFormatting sqref="F59">
    <cfRule type="cellIs" dxfId="1490" priority="1477" operator="equal">
      <formula>0</formula>
    </cfRule>
  </conditionalFormatting>
  <conditionalFormatting sqref="H59">
    <cfRule type="cellIs" dxfId="1489" priority="1476" operator="equal">
      <formula>1</formula>
    </cfRule>
  </conditionalFormatting>
  <conditionalFormatting sqref="I59">
    <cfRule type="cellIs" dxfId="1488" priority="1475" operator="equal">
      <formula>0</formula>
    </cfRule>
  </conditionalFormatting>
  <conditionalFormatting sqref="E52:E58">
    <cfRule type="cellIs" dxfId="1487" priority="1474" operator="equal">
      <formula>1</formula>
    </cfRule>
  </conditionalFormatting>
  <conditionalFormatting sqref="F52:F58">
    <cfRule type="cellIs" dxfId="1486" priority="1473" operator="equal">
      <formula>0</formula>
    </cfRule>
  </conditionalFormatting>
  <conditionalFormatting sqref="H52:H58">
    <cfRule type="cellIs" dxfId="1485" priority="1472" operator="equal">
      <formula>1</formula>
    </cfRule>
  </conditionalFormatting>
  <conditionalFormatting sqref="I52:I58">
    <cfRule type="cellIs" dxfId="1484" priority="1471" operator="equal">
      <formula>0</formula>
    </cfRule>
  </conditionalFormatting>
  <conditionalFormatting sqref="D62">
    <cfRule type="cellIs" dxfId="1483" priority="1469" operator="equal">
      <formula>C62</formula>
    </cfRule>
    <cfRule type="cellIs" dxfId="1482" priority="1470" operator="lessThan">
      <formula>C62</formula>
    </cfRule>
  </conditionalFormatting>
  <conditionalFormatting sqref="D63">
    <cfRule type="cellIs" dxfId="1481" priority="1467" operator="equal">
      <formula>C63</formula>
    </cfRule>
    <cfRule type="cellIs" dxfId="1480" priority="1468" operator="lessThan">
      <formula>C63</formula>
    </cfRule>
  </conditionalFormatting>
  <conditionalFormatting sqref="D64">
    <cfRule type="cellIs" dxfId="1479" priority="1465" operator="equal">
      <formula>C64</formula>
    </cfRule>
    <cfRule type="cellIs" dxfId="1478" priority="1466" operator="lessThan">
      <formula>C64</formula>
    </cfRule>
  </conditionalFormatting>
  <conditionalFormatting sqref="D65">
    <cfRule type="cellIs" dxfId="1477" priority="1463" operator="equal">
      <formula>C65</formula>
    </cfRule>
    <cfRule type="cellIs" dxfId="1476" priority="1464" operator="lessThan">
      <formula>C65</formula>
    </cfRule>
  </conditionalFormatting>
  <conditionalFormatting sqref="D66">
    <cfRule type="cellIs" dxfId="1475" priority="1461" operator="equal">
      <formula>C66</formula>
    </cfRule>
    <cfRule type="cellIs" dxfId="1474" priority="1462" operator="lessThan">
      <formula>C66</formula>
    </cfRule>
  </conditionalFormatting>
  <conditionalFormatting sqref="D67">
    <cfRule type="cellIs" dxfId="1473" priority="1459" operator="equal">
      <formula>C67</formula>
    </cfRule>
    <cfRule type="cellIs" dxfId="1472" priority="1460" operator="lessThan">
      <formula>C67</formula>
    </cfRule>
  </conditionalFormatting>
  <conditionalFormatting sqref="E61:E68">
    <cfRule type="cellIs" dxfId="1471" priority="1457" operator="lessThan">
      <formula>1</formula>
    </cfRule>
    <cfRule type="cellIs" dxfId="1470" priority="1458" operator="greaterThan">
      <formula>1</formula>
    </cfRule>
  </conditionalFormatting>
  <conditionalFormatting sqref="F61:F68">
    <cfRule type="cellIs" dxfId="1469" priority="1455" operator="lessThan">
      <formula>0</formula>
    </cfRule>
    <cfRule type="cellIs" dxfId="1468" priority="1456" operator="greaterThan">
      <formula>0</formula>
    </cfRule>
  </conditionalFormatting>
  <conditionalFormatting sqref="H61:H68">
    <cfRule type="cellIs" dxfId="1467" priority="1453" operator="lessThan">
      <formula>1</formula>
    </cfRule>
    <cfRule type="cellIs" dxfId="1466" priority="1454" operator="greaterThan">
      <formula>1</formula>
    </cfRule>
  </conditionalFormatting>
  <conditionalFormatting sqref="I61:I68">
    <cfRule type="cellIs" dxfId="1465" priority="1451" operator="lessThan">
      <formula>0</formula>
    </cfRule>
    <cfRule type="cellIs" dxfId="1464" priority="1452" operator="greaterThan">
      <formula>0</formula>
    </cfRule>
  </conditionalFormatting>
  <conditionalFormatting sqref="U65">
    <cfRule type="cellIs" dxfId="1463" priority="1448" operator="equal">
      <formula>0</formula>
    </cfRule>
    <cfRule type="cellIs" dxfId="1462" priority="1449" operator="greaterThan">
      <formula>0</formula>
    </cfRule>
    <cfRule type="cellIs" dxfId="1461" priority="1450" operator="lessThan">
      <formula>0</formula>
    </cfRule>
  </conditionalFormatting>
  <conditionalFormatting sqref="E68">
    <cfRule type="cellIs" dxfId="1460" priority="1447" operator="equal">
      <formula>1</formula>
    </cfRule>
  </conditionalFormatting>
  <conditionalFormatting sqref="F68">
    <cfRule type="cellIs" dxfId="1459" priority="1446" operator="equal">
      <formula>0</formula>
    </cfRule>
  </conditionalFormatting>
  <conditionalFormatting sqref="H68">
    <cfRule type="cellIs" dxfId="1458" priority="1445" operator="equal">
      <formula>1</formula>
    </cfRule>
  </conditionalFormatting>
  <conditionalFormatting sqref="I68">
    <cfRule type="cellIs" dxfId="1457" priority="1444" operator="equal">
      <formula>0</formula>
    </cfRule>
  </conditionalFormatting>
  <conditionalFormatting sqref="E61:E67">
    <cfRule type="cellIs" dxfId="1456" priority="1443" operator="equal">
      <formula>1</formula>
    </cfRule>
  </conditionalFormatting>
  <conditionalFormatting sqref="F61:F67">
    <cfRule type="cellIs" dxfId="1455" priority="1442" operator="equal">
      <formula>0</formula>
    </cfRule>
  </conditionalFormatting>
  <conditionalFormatting sqref="H61:H67">
    <cfRule type="cellIs" dxfId="1454" priority="1441" operator="equal">
      <formula>1</formula>
    </cfRule>
  </conditionalFormatting>
  <conditionalFormatting sqref="I61:I67">
    <cfRule type="cellIs" dxfId="1453" priority="1440" operator="equal">
      <formula>0</formula>
    </cfRule>
  </conditionalFormatting>
  <conditionalFormatting sqref="D71">
    <cfRule type="cellIs" dxfId="1452" priority="1438" operator="equal">
      <formula>C71</formula>
    </cfRule>
    <cfRule type="cellIs" dxfId="1451" priority="1439" operator="lessThan">
      <formula>C71</formula>
    </cfRule>
  </conditionalFormatting>
  <conditionalFormatting sqref="D72">
    <cfRule type="cellIs" dxfId="1450" priority="1436" operator="equal">
      <formula>C72</formula>
    </cfRule>
    <cfRule type="cellIs" dxfId="1449" priority="1437" operator="lessThan">
      <formula>C72</formula>
    </cfRule>
  </conditionalFormatting>
  <conditionalFormatting sqref="D73">
    <cfRule type="cellIs" dxfId="1448" priority="1434" operator="equal">
      <formula>C73</formula>
    </cfRule>
    <cfRule type="cellIs" dxfId="1447" priority="1435" operator="lessThan">
      <formula>C73</formula>
    </cfRule>
  </conditionalFormatting>
  <conditionalFormatting sqref="D74">
    <cfRule type="cellIs" dxfId="1446" priority="1432" operator="equal">
      <formula>C74</formula>
    </cfRule>
    <cfRule type="cellIs" dxfId="1445" priority="1433" operator="lessThan">
      <formula>C74</formula>
    </cfRule>
  </conditionalFormatting>
  <conditionalFormatting sqref="D75">
    <cfRule type="cellIs" dxfId="1444" priority="1430" operator="equal">
      <formula>C75</formula>
    </cfRule>
    <cfRule type="cellIs" dxfId="1443" priority="1431" operator="lessThan">
      <formula>C75</formula>
    </cfRule>
  </conditionalFormatting>
  <conditionalFormatting sqref="D76">
    <cfRule type="cellIs" dxfId="1442" priority="1428" operator="equal">
      <formula>C76</formula>
    </cfRule>
    <cfRule type="cellIs" dxfId="1441" priority="1429" operator="lessThan">
      <formula>C76</formula>
    </cfRule>
  </conditionalFormatting>
  <conditionalFormatting sqref="E70:E77">
    <cfRule type="cellIs" dxfId="1440" priority="1426" operator="lessThan">
      <formula>1</formula>
    </cfRule>
    <cfRule type="cellIs" dxfId="1439" priority="1427" operator="greaterThan">
      <formula>1</formula>
    </cfRule>
  </conditionalFormatting>
  <conditionalFormatting sqref="F70:F77">
    <cfRule type="cellIs" dxfId="1438" priority="1424" operator="lessThan">
      <formula>0</formula>
    </cfRule>
    <cfRule type="cellIs" dxfId="1437" priority="1425" operator="greaterThan">
      <formula>0</formula>
    </cfRule>
  </conditionalFormatting>
  <conditionalFormatting sqref="H70:H77">
    <cfRule type="cellIs" dxfId="1436" priority="1422" operator="lessThan">
      <formula>1</formula>
    </cfRule>
    <cfRule type="cellIs" dxfId="1435" priority="1423" operator="greaterThan">
      <formula>1</formula>
    </cfRule>
  </conditionalFormatting>
  <conditionalFormatting sqref="I70:I77">
    <cfRule type="cellIs" dxfId="1434" priority="1420" operator="lessThan">
      <formula>0</formula>
    </cfRule>
    <cfRule type="cellIs" dxfId="1433" priority="1421" operator="greaterThan">
      <formula>0</formula>
    </cfRule>
  </conditionalFormatting>
  <conditionalFormatting sqref="U74">
    <cfRule type="cellIs" dxfId="1432" priority="1417" operator="equal">
      <formula>0</formula>
    </cfRule>
    <cfRule type="cellIs" dxfId="1431" priority="1418" operator="greaterThan">
      <formula>0</formula>
    </cfRule>
    <cfRule type="cellIs" dxfId="1430" priority="1419" operator="lessThan">
      <formula>0</formula>
    </cfRule>
  </conditionalFormatting>
  <conditionalFormatting sqref="E77">
    <cfRule type="cellIs" dxfId="1429" priority="1416" operator="equal">
      <formula>1</formula>
    </cfRule>
  </conditionalFormatting>
  <conditionalFormatting sqref="F77">
    <cfRule type="cellIs" dxfId="1428" priority="1415" operator="equal">
      <formula>0</formula>
    </cfRule>
  </conditionalFormatting>
  <conditionalFormatting sqref="H77">
    <cfRule type="cellIs" dxfId="1427" priority="1414" operator="equal">
      <formula>1</formula>
    </cfRule>
  </conditionalFormatting>
  <conditionalFormatting sqref="I77">
    <cfRule type="cellIs" dxfId="1426" priority="1413" operator="equal">
      <formula>0</formula>
    </cfRule>
  </conditionalFormatting>
  <conditionalFormatting sqref="E70:E76">
    <cfRule type="cellIs" dxfId="1425" priority="1412" operator="equal">
      <formula>1</formula>
    </cfRule>
  </conditionalFormatting>
  <conditionalFormatting sqref="F70:F76">
    <cfRule type="cellIs" dxfId="1424" priority="1411" operator="equal">
      <formula>0</formula>
    </cfRule>
  </conditionalFormatting>
  <conditionalFormatting sqref="H70:H76">
    <cfRule type="cellIs" dxfId="1423" priority="1410" operator="equal">
      <formula>1</formula>
    </cfRule>
  </conditionalFormatting>
  <conditionalFormatting sqref="I70:I76">
    <cfRule type="cellIs" dxfId="1422" priority="1409" operator="equal">
      <formula>0</formula>
    </cfRule>
  </conditionalFormatting>
  <conditionalFormatting sqref="D81">
    <cfRule type="cellIs" dxfId="1421" priority="1407" operator="equal">
      <formula>C81</formula>
    </cfRule>
    <cfRule type="cellIs" dxfId="1420" priority="1408" operator="lessThan">
      <formula>C81</formula>
    </cfRule>
  </conditionalFormatting>
  <conditionalFormatting sqref="D82">
    <cfRule type="cellIs" dxfId="1419" priority="1405" operator="equal">
      <formula>C82</formula>
    </cfRule>
    <cfRule type="cellIs" dxfId="1418" priority="1406" operator="lessThan">
      <formula>C82</formula>
    </cfRule>
  </conditionalFormatting>
  <conditionalFormatting sqref="D83">
    <cfRule type="cellIs" dxfId="1417" priority="1403" operator="equal">
      <formula>C83</formula>
    </cfRule>
    <cfRule type="cellIs" dxfId="1416" priority="1404" operator="lessThan">
      <formula>C83</formula>
    </cfRule>
  </conditionalFormatting>
  <conditionalFormatting sqref="D84">
    <cfRule type="cellIs" dxfId="1415" priority="1401" operator="equal">
      <formula>C84</formula>
    </cfRule>
    <cfRule type="cellIs" dxfId="1414" priority="1402" operator="lessThan">
      <formula>C84</formula>
    </cfRule>
  </conditionalFormatting>
  <conditionalFormatting sqref="D85">
    <cfRule type="cellIs" dxfId="1413" priority="1399" operator="equal">
      <formula>C85</formula>
    </cfRule>
    <cfRule type="cellIs" dxfId="1412" priority="1400" operator="lessThan">
      <formula>C85</formula>
    </cfRule>
  </conditionalFormatting>
  <conditionalFormatting sqref="D86">
    <cfRule type="cellIs" dxfId="1411" priority="1397" operator="equal">
      <formula>C86</formula>
    </cfRule>
    <cfRule type="cellIs" dxfId="1410" priority="1398" operator="lessThan">
      <formula>C86</formula>
    </cfRule>
  </conditionalFormatting>
  <conditionalFormatting sqref="E80:E87">
    <cfRule type="cellIs" dxfId="1409" priority="1395" operator="lessThan">
      <formula>1</formula>
    </cfRule>
    <cfRule type="cellIs" dxfId="1408" priority="1396" operator="greaterThan">
      <formula>1</formula>
    </cfRule>
  </conditionalFormatting>
  <conditionalFormatting sqref="F80:F87">
    <cfRule type="cellIs" dxfId="1407" priority="1393" operator="lessThan">
      <formula>0</formula>
    </cfRule>
    <cfRule type="cellIs" dxfId="1406" priority="1394" operator="greaterThan">
      <formula>0</formula>
    </cfRule>
  </conditionalFormatting>
  <conditionalFormatting sqref="H80:H87">
    <cfRule type="cellIs" dxfId="1405" priority="1391" operator="lessThan">
      <formula>1</formula>
    </cfRule>
    <cfRule type="cellIs" dxfId="1404" priority="1392" operator="greaterThan">
      <formula>1</formula>
    </cfRule>
  </conditionalFormatting>
  <conditionalFormatting sqref="I80:I87">
    <cfRule type="cellIs" dxfId="1403" priority="1389" operator="lessThan">
      <formula>0</formula>
    </cfRule>
    <cfRule type="cellIs" dxfId="1402" priority="1390" operator="greaterThan">
      <formula>0</formula>
    </cfRule>
  </conditionalFormatting>
  <conditionalFormatting sqref="U84">
    <cfRule type="cellIs" dxfId="1401" priority="1386" operator="equal">
      <formula>0</formula>
    </cfRule>
    <cfRule type="cellIs" dxfId="1400" priority="1387" operator="greaterThan">
      <formula>0</formula>
    </cfRule>
    <cfRule type="cellIs" dxfId="1399" priority="1388" operator="lessThan">
      <formula>0</formula>
    </cfRule>
  </conditionalFormatting>
  <conditionalFormatting sqref="E87">
    <cfRule type="cellIs" dxfId="1398" priority="1385" operator="equal">
      <formula>1</formula>
    </cfRule>
  </conditionalFormatting>
  <conditionalFormatting sqref="F87">
    <cfRule type="cellIs" dxfId="1397" priority="1384" operator="equal">
      <formula>0</formula>
    </cfRule>
  </conditionalFormatting>
  <conditionalFormatting sqref="H87">
    <cfRule type="cellIs" dxfId="1396" priority="1383" operator="equal">
      <formula>1</formula>
    </cfRule>
  </conditionalFormatting>
  <conditionalFormatting sqref="I87">
    <cfRule type="cellIs" dxfId="1395" priority="1382" operator="equal">
      <formula>0</formula>
    </cfRule>
  </conditionalFormatting>
  <conditionalFormatting sqref="E80:E86">
    <cfRule type="cellIs" dxfId="1394" priority="1381" operator="equal">
      <formula>1</formula>
    </cfRule>
  </conditionalFormatting>
  <conditionalFormatting sqref="F80:F86">
    <cfRule type="cellIs" dxfId="1393" priority="1380" operator="equal">
      <formula>0</formula>
    </cfRule>
  </conditionalFormatting>
  <conditionalFormatting sqref="H80:H86">
    <cfRule type="cellIs" dxfId="1392" priority="1379" operator="equal">
      <formula>1</formula>
    </cfRule>
  </conditionalFormatting>
  <conditionalFormatting sqref="I80:I86">
    <cfRule type="cellIs" dxfId="1391" priority="1378" operator="equal">
      <formula>0</formula>
    </cfRule>
  </conditionalFormatting>
  <conditionalFormatting sqref="D90">
    <cfRule type="cellIs" dxfId="1390" priority="1376" operator="equal">
      <formula>C90</formula>
    </cfRule>
    <cfRule type="cellIs" dxfId="1389" priority="1377" operator="lessThan">
      <formula>C90</formula>
    </cfRule>
  </conditionalFormatting>
  <conditionalFormatting sqref="D91">
    <cfRule type="cellIs" dxfId="1388" priority="1374" operator="equal">
      <formula>C91</formula>
    </cfRule>
    <cfRule type="cellIs" dxfId="1387" priority="1375" operator="lessThan">
      <formula>C91</formula>
    </cfRule>
  </conditionalFormatting>
  <conditionalFormatting sqref="D92">
    <cfRule type="cellIs" dxfId="1386" priority="1372" operator="equal">
      <formula>C92</formula>
    </cfRule>
    <cfRule type="cellIs" dxfId="1385" priority="1373" operator="lessThan">
      <formula>C92</formula>
    </cfRule>
  </conditionalFormatting>
  <conditionalFormatting sqref="D93">
    <cfRule type="cellIs" dxfId="1384" priority="1370" operator="equal">
      <formula>C93</formula>
    </cfRule>
    <cfRule type="cellIs" dxfId="1383" priority="1371" operator="lessThan">
      <formula>C93</formula>
    </cfRule>
  </conditionalFormatting>
  <conditionalFormatting sqref="D94">
    <cfRule type="cellIs" dxfId="1382" priority="1368" operator="equal">
      <formula>C94</formula>
    </cfRule>
    <cfRule type="cellIs" dxfId="1381" priority="1369" operator="lessThan">
      <formula>C94</formula>
    </cfRule>
  </conditionalFormatting>
  <conditionalFormatting sqref="D95">
    <cfRule type="cellIs" dxfId="1380" priority="1366" operator="equal">
      <formula>C95</formula>
    </cfRule>
    <cfRule type="cellIs" dxfId="1379" priority="1367" operator="lessThan">
      <formula>C95</formula>
    </cfRule>
  </conditionalFormatting>
  <conditionalFormatting sqref="E89:E96">
    <cfRule type="cellIs" dxfId="1378" priority="1364" operator="lessThan">
      <formula>1</formula>
    </cfRule>
    <cfRule type="cellIs" dxfId="1377" priority="1365" operator="greaterThan">
      <formula>1</formula>
    </cfRule>
  </conditionalFormatting>
  <conditionalFormatting sqref="F89:F96">
    <cfRule type="cellIs" dxfId="1376" priority="1362" operator="lessThan">
      <formula>0</formula>
    </cfRule>
    <cfRule type="cellIs" dxfId="1375" priority="1363" operator="greaterThan">
      <formula>0</formula>
    </cfRule>
  </conditionalFormatting>
  <conditionalFormatting sqref="H89:H96">
    <cfRule type="cellIs" dxfId="1374" priority="1360" operator="lessThan">
      <formula>1</formula>
    </cfRule>
    <cfRule type="cellIs" dxfId="1373" priority="1361" operator="greaterThan">
      <formula>1</formula>
    </cfRule>
  </conditionalFormatting>
  <conditionalFormatting sqref="I89:I96">
    <cfRule type="cellIs" dxfId="1372" priority="1358" operator="lessThan">
      <formula>0</formula>
    </cfRule>
    <cfRule type="cellIs" dxfId="1371" priority="1359" operator="greaterThan">
      <formula>0</formula>
    </cfRule>
  </conditionalFormatting>
  <conditionalFormatting sqref="U93">
    <cfRule type="cellIs" dxfId="1370" priority="1355" operator="equal">
      <formula>0</formula>
    </cfRule>
    <cfRule type="cellIs" dxfId="1369" priority="1356" operator="greaterThan">
      <formula>0</formula>
    </cfRule>
    <cfRule type="cellIs" dxfId="1368" priority="1357" operator="lessThan">
      <formula>0</formula>
    </cfRule>
  </conditionalFormatting>
  <conditionalFormatting sqref="E96">
    <cfRule type="cellIs" dxfId="1367" priority="1354" operator="equal">
      <formula>1</formula>
    </cfRule>
  </conditionalFormatting>
  <conditionalFormatting sqref="F96">
    <cfRule type="cellIs" dxfId="1366" priority="1353" operator="equal">
      <formula>0</formula>
    </cfRule>
  </conditionalFormatting>
  <conditionalFormatting sqref="H96">
    <cfRule type="cellIs" dxfId="1365" priority="1352" operator="equal">
      <formula>1</formula>
    </cfRule>
  </conditionalFormatting>
  <conditionalFormatting sqref="I96">
    <cfRule type="cellIs" dxfId="1364" priority="1351" operator="equal">
      <formula>0</formula>
    </cfRule>
  </conditionalFormatting>
  <conditionalFormatting sqref="E89:E95">
    <cfRule type="cellIs" dxfId="1363" priority="1350" operator="equal">
      <formula>1</formula>
    </cfRule>
  </conditionalFormatting>
  <conditionalFormatting sqref="F89:F95">
    <cfRule type="cellIs" dxfId="1362" priority="1349" operator="equal">
      <formula>0</formula>
    </cfRule>
  </conditionalFormatting>
  <conditionalFormatting sqref="H89:H95">
    <cfRule type="cellIs" dxfId="1361" priority="1348" operator="equal">
      <formula>1</formula>
    </cfRule>
  </conditionalFormatting>
  <conditionalFormatting sqref="I89:I95">
    <cfRule type="cellIs" dxfId="1360" priority="1347" operator="equal">
      <formula>0</formula>
    </cfRule>
  </conditionalFormatting>
  <conditionalFormatting sqref="D99">
    <cfRule type="cellIs" dxfId="1359" priority="1345" operator="equal">
      <formula>C99</formula>
    </cfRule>
    <cfRule type="cellIs" dxfId="1358" priority="1346" operator="lessThan">
      <formula>C99</formula>
    </cfRule>
  </conditionalFormatting>
  <conditionalFormatting sqref="D100">
    <cfRule type="cellIs" dxfId="1357" priority="1343" operator="equal">
      <formula>C100</formula>
    </cfRule>
    <cfRule type="cellIs" dxfId="1356" priority="1344" operator="lessThan">
      <formula>C100</formula>
    </cfRule>
  </conditionalFormatting>
  <conditionalFormatting sqref="D101">
    <cfRule type="cellIs" dxfId="1355" priority="1341" operator="equal">
      <formula>C101</formula>
    </cfRule>
    <cfRule type="cellIs" dxfId="1354" priority="1342" operator="lessThan">
      <formula>C101</formula>
    </cfRule>
  </conditionalFormatting>
  <conditionalFormatting sqref="D102">
    <cfRule type="cellIs" dxfId="1353" priority="1339" operator="equal">
      <formula>C102</formula>
    </cfRule>
    <cfRule type="cellIs" dxfId="1352" priority="1340" operator="lessThan">
      <formula>C102</formula>
    </cfRule>
  </conditionalFormatting>
  <conditionalFormatting sqref="D103">
    <cfRule type="cellIs" dxfId="1351" priority="1337" operator="equal">
      <formula>C103</formula>
    </cfRule>
    <cfRule type="cellIs" dxfId="1350" priority="1338" operator="lessThan">
      <formula>C103</formula>
    </cfRule>
  </conditionalFormatting>
  <conditionalFormatting sqref="D104">
    <cfRule type="cellIs" dxfId="1349" priority="1335" operator="equal">
      <formula>C104</formula>
    </cfRule>
    <cfRule type="cellIs" dxfId="1348" priority="1336" operator="lessThan">
      <formula>C104</formula>
    </cfRule>
  </conditionalFormatting>
  <conditionalFormatting sqref="E98:E105">
    <cfRule type="cellIs" dxfId="1347" priority="1333" operator="lessThan">
      <formula>1</formula>
    </cfRule>
    <cfRule type="cellIs" dxfId="1346" priority="1334" operator="greaterThan">
      <formula>1</formula>
    </cfRule>
  </conditionalFormatting>
  <conditionalFormatting sqref="F98:F105">
    <cfRule type="cellIs" dxfId="1345" priority="1331" operator="lessThan">
      <formula>0</formula>
    </cfRule>
    <cfRule type="cellIs" dxfId="1344" priority="1332" operator="greaterThan">
      <formula>0</formula>
    </cfRule>
  </conditionalFormatting>
  <conditionalFormatting sqref="H98:H105">
    <cfRule type="cellIs" dxfId="1343" priority="1329" operator="lessThan">
      <formula>1</formula>
    </cfRule>
    <cfRule type="cellIs" dxfId="1342" priority="1330" operator="greaterThan">
      <formula>1</formula>
    </cfRule>
  </conditionalFormatting>
  <conditionalFormatting sqref="I98:I105">
    <cfRule type="cellIs" dxfId="1341" priority="1327" operator="lessThan">
      <formula>0</formula>
    </cfRule>
    <cfRule type="cellIs" dxfId="1340" priority="1328" operator="greaterThan">
      <formula>0</formula>
    </cfRule>
  </conditionalFormatting>
  <conditionalFormatting sqref="U102">
    <cfRule type="cellIs" dxfId="1339" priority="1324" operator="equal">
      <formula>0</formula>
    </cfRule>
    <cfRule type="cellIs" dxfId="1338" priority="1325" operator="greaterThan">
      <formula>0</formula>
    </cfRule>
    <cfRule type="cellIs" dxfId="1337" priority="1326" operator="lessThan">
      <formula>0</formula>
    </cfRule>
  </conditionalFormatting>
  <conditionalFormatting sqref="E105">
    <cfRule type="cellIs" dxfId="1336" priority="1323" operator="equal">
      <formula>1</formula>
    </cfRule>
  </conditionalFormatting>
  <conditionalFormatting sqref="F105">
    <cfRule type="cellIs" dxfId="1335" priority="1322" operator="equal">
      <formula>0</formula>
    </cfRule>
  </conditionalFormatting>
  <conditionalFormatting sqref="H105">
    <cfRule type="cellIs" dxfId="1334" priority="1321" operator="equal">
      <formula>1</formula>
    </cfRule>
  </conditionalFormatting>
  <conditionalFormatting sqref="I105">
    <cfRule type="cellIs" dxfId="1333" priority="1320" operator="equal">
      <formula>0</formula>
    </cfRule>
  </conditionalFormatting>
  <conditionalFormatting sqref="E98:E104">
    <cfRule type="cellIs" dxfId="1332" priority="1319" operator="equal">
      <formula>1</formula>
    </cfRule>
  </conditionalFormatting>
  <conditionalFormatting sqref="F98:F104">
    <cfRule type="cellIs" dxfId="1331" priority="1318" operator="equal">
      <formula>0</formula>
    </cfRule>
  </conditionalFormatting>
  <conditionalFormatting sqref="H98:H104">
    <cfRule type="cellIs" dxfId="1330" priority="1317" operator="equal">
      <formula>1</formula>
    </cfRule>
  </conditionalFormatting>
  <conditionalFormatting sqref="I98:I104">
    <cfRule type="cellIs" dxfId="1329" priority="1316" operator="equal">
      <formula>0</formula>
    </cfRule>
  </conditionalFormatting>
  <conditionalFormatting sqref="D108">
    <cfRule type="cellIs" dxfId="1328" priority="1314" operator="equal">
      <formula>C108</formula>
    </cfRule>
    <cfRule type="cellIs" dxfId="1327" priority="1315" operator="lessThan">
      <formula>C108</formula>
    </cfRule>
  </conditionalFormatting>
  <conditionalFormatting sqref="D109">
    <cfRule type="cellIs" dxfId="1326" priority="1312" operator="equal">
      <formula>C109</formula>
    </cfRule>
    <cfRule type="cellIs" dxfId="1325" priority="1313" operator="lessThan">
      <formula>C109</formula>
    </cfRule>
  </conditionalFormatting>
  <conditionalFormatting sqref="D110">
    <cfRule type="cellIs" dxfId="1324" priority="1310" operator="equal">
      <formula>C110</formula>
    </cfRule>
    <cfRule type="cellIs" dxfId="1323" priority="1311" operator="lessThan">
      <formula>C110</formula>
    </cfRule>
  </conditionalFormatting>
  <conditionalFormatting sqref="D111">
    <cfRule type="cellIs" dxfId="1322" priority="1308" operator="equal">
      <formula>C111</formula>
    </cfRule>
    <cfRule type="cellIs" dxfId="1321" priority="1309" operator="lessThan">
      <formula>C111</formula>
    </cfRule>
  </conditionalFormatting>
  <conditionalFormatting sqref="D112">
    <cfRule type="cellIs" dxfId="1320" priority="1306" operator="equal">
      <formula>C112</formula>
    </cfRule>
    <cfRule type="cellIs" dxfId="1319" priority="1307" operator="lessThan">
      <formula>C112</formula>
    </cfRule>
  </conditionalFormatting>
  <conditionalFormatting sqref="D113">
    <cfRule type="cellIs" dxfId="1318" priority="1304" operator="equal">
      <formula>C113</formula>
    </cfRule>
    <cfRule type="cellIs" dxfId="1317" priority="1305" operator="lessThan">
      <formula>C113</formula>
    </cfRule>
  </conditionalFormatting>
  <conditionalFormatting sqref="E107:E114">
    <cfRule type="cellIs" dxfId="1316" priority="1302" operator="lessThan">
      <formula>1</formula>
    </cfRule>
    <cfRule type="cellIs" dxfId="1315" priority="1303" operator="greaterThan">
      <formula>1</formula>
    </cfRule>
  </conditionalFormatting>
  <conditionalFormatting sqref="F107:F114">
    <cfRule type="cellIs" dxfId="1314" priority="1300" operator="lessThan">
      <formula>0</formula>
    </cfRule>
    <cfRule type="cellIs" dxfId="1313" priority="1301" operator="greaterThan">
      <formula>0</formula>
    </cfRule>
  </conditionalFormatting>
  <conditionalFormatting sqref="H107:H114">
    <cfRule type="cellIs" dxfId="1312" priority="1298" operator="lessThan">
      <formula>1</formula>
    </cfRule>
    <cfRule type="cellIs" dxfId="1311" priority="1299" operator="greaterThan">
      <formula>1</formula>
    </cfRule>
  </conditionalFormatting>
  <conditionalFormatting sqref="I107:I114">
    <cfRule type="cellIs" dxfId="1310" priority="1296" operator="lessThan">
      <formula>0</formula>
    </cfRule>
    <cfRule type="cellIs" dxfId="1309" priority="1297" operator="greaterThan">
      <formula>0</formula>
    </cfRule>
  </conditionalFormatting>
  <conditionalFormatting sqref="U111">
    <cfRule type="cellIs" dxfId="1308" priority="1293" operator="equal">
      <formula>0</formula>
    </cfRule>
    <cfRule type="cellIs" dxfId="1307" priority="1294" operator="greaterThan">
      <formula>0</formula>
    </cfRule>
    <cfRule type="cellIs" dxfId="1306" priority="1295" operator="lessThan">
      <formula>0</formula>
    </cfRule>
  </conditionalFormatting>
  <conditionalFormatting sqref="E114">
    <cfRule type="cellIs" dxfId="1305" priority="1292" operator="equal">
      <formula>1</formula>
    </cfRule>
  </conditionalFormatting>
  <conditionalFormatting sqref="F114">
    <cfRule type="cellIs" dxfId="1304" priority="1291" operator="equal">
      <formula>0</formula>
    </cfRule>
  </conditionalFormatting>
  <conditionalFormatting sqref="H114">
    <cfRule type="cellIs" dxfId="1303" priority="1290" operator="equal">
      <formula>1</formula>
    </cfRule>
  </conditionalFormatting>
  <conditionalFormatting sqref="I114">
    <cfRule type="cellIs" dxfId="1302" priority="1289" operator="equal">
      <formula>0</formula>
    </cfRule>
  </conditionalFormatting>
  <conditionalFormatting sqref="E107:E113">
    <cfRule type="cellIs" dxfId="1301" priority="1288" operator="equal">
      <formula>1</formula>
    </cfRule>
  </conditionalFormatting>
  <conditionalFormatting sqref="F107:F113">
    <cfRule type="cellIs" dxfId="1300" priority="1287" operator="equal">
      <formula>0</formula>
    </cfRule>
  </conditionalFormatting>
  <conditionalFormatting sqref="H107:H113">
    <cfRule type="cellIs" dxfId="1299" priority="1286" operator="equal">
      <formula>1</formula>
    </cfRule>
  </conditionalFormatting>
  <conditionalFormatting sqref="I107:I113">
    <cfRule type="cellIs" dxfId="1298" priority="1285" operator="equal">
      <formula>0</formula>
    </cfRule>
  </conditionalFormatting>
  <conditionalFormatting sqref="D117">
    <cfRule type="cellIs" dxfId="1297" priority="1283" operator="equal">
      <formula>C117</formula>
    </cfRule>
    <cfRule type="cellIs" dxfId="1296" priority="1284" operator="lessThan">
      <formula>C117</formula>
    </cfRule>
  </conditionalFormatting>
  <conditionalFormatting sqref="D118">
    <cfRule type="cellIs" dxfId="1295" priority="1281" operator="equal">
      <formula>C118</formula>
    </cfRule>
    <cfRule type="cellIs" dxfId="1294" priority="1282" operator="lessThan">
      <formula>C118</formula>
    </cfRule>
  </conditionalFormatting>
  <conditionalFormatting sqref="D119">
    <cfRule type="cellIs" dxfId="1293" priority="1279" operator="equal">
      <formula>C119</formula>
    </cfRule>
    <cfRule type="cellIs" dxfId="1292" priority="1280" operator="lessThan">
      <formula>C119</formula>
    </cfRule>
  </conditionalFormatting>
  <conditionalFormatting sqref="D120">
    <cfRule type="cellIs" dxfId="1291" priority="1277" operator="equal">
      <formula>C120</formula>
    </cfRule>
    <cfRule type="cellIs" dxfId="1290" priority="1278" operator="lessThan">
      <formula>C120</formula>
    </cfRule>
  </conditionalFormatting>
  <conditionalFormatting sqref="D121">
    <cfRule type="cellIs" dxfId="1289" priority="1275" operator="equal">
      <formula>C121</formula>
    </cfRule>
    <cfRule type="cellIs" dxfId="1288" priority="1276" operator="lessThan">
      <formula>C121</formula>
    </cfRule>
  </conditionalFormatting>
  <conditionalFormatting sqref="D122">
    <cfRule type="cellIs" dxfId="1287" priority="1273" operator="equal">
      <formula>C122</formula>
    </cfRule>
    <cfRule type="cellIs" dxfId="1286" priority="1274" operator="lessThan">
      <formula>C122</formula>
    </cfRule>
  </conditionalFormatting>
  <conditionalFormatting sqref="E116:E123">
    <cfRule type="cellIs" dxfId="1285" priority="1271" operator="lessThan">
      <formula>1</formula>
    </cfRule>
    <cfRule type="cellIs" dxfId="1284" priority="1272" operator="greaterThan">
      <formula>1</formula>
    </cfRule>
  </conditionalFormatting>
  <conditionalFormatting sqref="F116:F123">
    <cfRule type="cellIs" dxfId="1283" priority="1269" operator="lessThan">
      <formula>0</formula>
    </cfRule>
    <cfRule type="cellIs" dxfId="1282" priority="1270" operator="greaterThan">
      <formula>0</formula>
    </cfRule>
  </conditionalFormatting>
  <conditionalFormatting sqref="H116:H123">
    <cfRule type="cellIs" dxfId="1281" priority="1267" operator="lessThan">
      <formula>1</formula>
    </cfRule>
    <cfRule type="cellIs" dxfId="1280" priority="1268" operator="greaterThan">
      <formula>1</formula>
    </cfRule>
  </conditionalFormatting>
  <conditionalFormatting sqref="I116:I123">
    <cfRule type="cellIs" dxfId="1279" priority="1265" operator="lessThan">
      <formula>0</formula>
    </cfRule>
    <cfRule type="cellIs" dxfId="1278" priority="1266" operator="greaterThan">
      <formula>0</formula>
    </cfRule>
  </conditionalFormatting>
  <conditionalFormatting sqref="U120">
    <cfRule type="cellIs" dxfId="1277" priority="1262" operator="equal">
      <formula>0</formula>
    </cfRule>
    <cfRule type="cellIs" dxfId="1276" priority="1263" operator="greaterThan">
      <formula>0</formula>
    </cfRule>
    <cfRule type="cellIs" dxfId="1275" priority="1264" operator="lessThan">
      <formula>0</formula>
    </cfRule>
  </conditionalFormatting>
  <conditionalFormatting sqref="E123">
    <cfRule type="cellIs" dxfId="1274" priority="1261" operator="equal">
      <formula>1</formula>
    </cfRule>
  </conditionalFormatting>
  <conditionalFormatting sqref="F123">
    <cfRule type="cellIs" dxfId="1273" priority="1260" operator="equal">
      <formula>0</formula>
    </cfRule>
  </conditionalFormatting>
  <conditionalFormatting sqref="H123">
    <cfRule type="cellIs" dxfId="1272" priority="1259" operator="equal">
      <formula>1</formula>
    </cfRule>
  </conditionalFormatting>
  <conditionalFormatting sqref="I123">
    <cfRule type="cellIs" dxfId="1271" priority="1258" operator="equal">
      <formula>0</formula>
    </cfRule>
  </conditionalFormatting>
  <conditionalFormatting sqref="E116:E122">
    <cfRule type="cellIs" dxfId="1270" priority="1257" operator="equal">
      <formula>1</formula>
    </cfRule>
  </conditionalFormatting>
  <conditionalFormatting sqref="F116:F122">
    <cfRule type="cellIs" dxfId="1269" priority="1256" operator="equal">
      <formula>0</formula>
    </cfRule>
  </conditionalFormatting>
  <conditionalFormatting sqref="H116:H122">
    <cfRule type="cellIs" dxfId="1268" priority="1255" operator="equal">
      <formula>1</formula>
    </cfRule>
  </conditionalFormatting>
  <conditionalFormatting sqref="I116:I122">
    <cfRule type="cellIs" dxfId="1267" priority="1254" operator="equal">
      <formula>0</formula>
    </cfRule>
  </conditionalFormatting>
  <conditionalFormatting sqref="D127">
    <cfRule type="cellIs" dxfId="1266" priority="1252" operator="equal">
      <formula>C127</formula>
    </cfRule>
    <cfRule type="cellIs" dxfId="1265" priority="1253" operator="lessThan">
      <formula>C127</formula>
    </cfRule>
  </conditionalFormatting>
  <conditionalFormatting sqref="D128">
    <cfRule type="cellIs" dxfId="1264" priority="1250" operator="equal">
      <formula>C128</formula>
    </cfRule>
    <cfRule type="cellIs" dxfId="1263" priority="1251" operator="lessThan">
      <formula>C128</formula>
    </cfRule>
  </conditionalFormatting>
  <conditionalFormatting sqref="D129">
    <cfRule type="cellIs" dxfId="1262" priority="1248" operator="equal">
      <formula>C129</formula>
    </cfRule>
    <cfRule type="cellIs" dxfId="1261" priority="1249" operator="lessThan">
      <formula>C129</formula>
    </cfRule>
  </conditionalFormatting>
  <conditionalFormatting sqref="D130">
    <cfRule type="cellIs" dxfId="1260" priority="1246" operator="equal">
      <formula>C130</formula>
    </cfRule>
    <cfRule type="cellIs" dxfId="1259" priority="1247" operator="lessThan">
      <formula>C130</formula>
    </cfRule>
  </conditionalFormatting>
  <conditionalFormatting sqref="D131">
    <cfRule type="cellIs" dxfId="1258" priority="1244" operator="equal">
      <formula>C131</formula>
    </cfRule>
    <cfRule type="cellIs" dxfId="1257" priority="1245" operator="lessThan">
      <formula>C131</formula>
    </cfRule>
  </conditionalFormatting>
  <conditionalFormatting sqref="D132">
    <cfRule type="cellIs" dxfId="1256" priority="1242" operator="equal">
      <formula>C132</formula>
    </cfRule>
    <cfRule type="cellIs" dxfId="1255" priority="1243" operator="lessThan">
      <formula>C132</formula>
    </cfRule>
  </conditionalFormatting>
  <conditionalFormatting sqref="E126:E133">
    <cfRule type="cellIs" dxfId="1254" priority="1240" operator="lessThan">
      <formula>1</formula>
    </cfRule>
    <cfRule type="cellIs" dxfId="1253" priority="1241" operator="greaterThan">
      <formula>1</formula>
    </cfRule>
  </conditionalFormatting>
  <conditionalFormatting sqref="F126:F133">
    <cfRule type="cellIs" dxfId="1252" priority="1238" operator="lessThan">
      <formula>0</formula>
    </cfRule>
    <cfRule type="cellIs" dxfId="1251" priority="1239" operator="greaterThan">
      <formula>0</formula>
    </cfRule>
  </conditionalFormatting>
  <conditionalFormatting sqref="H126:H133">
    <cfRule type="cellIs" dxfId="1250" priority="1236" operator="lessThan">
      <formula>1</formula>
    </cfRule>
    <cfRule type="cellIs" dxfId="1249" priority="1237" operator="greaterThan">
      <formula>1</formula>
    </cfRule>
  </conditionalFormatting>
  <conditionalFormatting sqref="I126:I133">
    <cfRule type="cellIs" dxfId="1248" priority="1234" operator="lessThan">
      <formula>0</formula>
    </cfRule>
    <cfRule type="cellIs" dxfId="1247" priority="1235" operator="greaterThan">
      <formula>0</formula>
    </cfRule>
  </conditionalFormatting>
  <conditionalFormatting sqref="U130">
    <cfRule type="cellIs" dxfId="1246" priority="1231" operator="equal">
      <formula>0</formula>
    </cfRule>
    <cfRule type="cellIs" dxfId="1245" priority="1232" operator="greaterThan">
      <formula>0</formula>
    </cfRule>
    <cfRule type="cellIs" dxfId="1244" priority="1233" operator="lessThan">
      <formula>0</formula>
    </cfRule>
  </conditionalFormatting>
  <conditionalFormatting sqref="E133">
    <cfRule type="cellIs" dxfId="1243" priority="1230" operator="equal">
      <formula>1</formula>
    </cfRule>
  </conditionalFormatting>
  <conditionalFormatting sqref="F133">
    <cfRule type="cellIs" dxfId="1242" priority="1229" operator="equal">
      <formula>0</formula>
    </cfRule>
  </conditionalFormatting>
  <conditionalFormatting sqref="H133">
    <cfRule type="cellIs" dxfId="1241" priority="1228" operator="equal">
      <formula>1</formula>
    </cfRule>
  </conditionalFormatting>
  <conditionalFormatting sqref="I133">
    <cfRule type="cellIs" dxfId="1240" priority="1227" operator="equal">
      <formula>0</formula>
    </cfRule>
  </conditionalFormatting>
  <conditionalFormatting sqref="E126:E132">
    <cfRule type="cellIs" dxfId="1239" priority="1226" operator="equal">
      <formula>1</formula>
    </cfRule>
  </conditionalFormatting>
  <conditionalFormatting sqref="F126:F132">
    <cfRule type="cellIs" dxfId="1238" priority="1225" operator="equal">
      <formula>0</formula>
    </cfRule>
  </conditionalFormatting>
  <conditionalFormatting sqref="H126:H132">
    <cfRule type="cellIs" dxfId="1237" priority="1224" operator="equal">
      <formula>1</formula>
    </cfRule>
  </conditionalFormatting>
  <conditionalFormatting sqref="I126:I132">
    <cfRule type="cellIs" dxfId="1236" priority="1223" operator="equal">
      <formula>0</formula>
    </cfRule>
  </conditionalFormatting>
  <conditionalFormatting sqref="D136">
    <cfRule type="cellIs" dxfId="1235" priority="1221" operator="equal">
      <formula>C136</formula>
    </cfRule>
    <cfRule type="cellIs" dxfId="1234" priority="1222" operator="lessThan">
      <formula>C136</formula>
    </cfRule>
  </conditionalFormatting>
  <conditionalFormatting sqref="D137">
    <cfRule type="cellIs" dxfId="1233" priority="1219" operator="equal">
      <formula>C137</formula>
    </cfRule>
    <cfRule type="cellIs" dxfId="1232" priority="1220" operator="lessThan">
      <formula>C137</formula>
    </cfRule>
  </conditionalFormatting>
  <conditionalFormatting sqref="D138">
    <cfRule type="cellIs" dxfId="1231" priority="1217" operator="equal">
      <formula>C138</formula>
    </cfRule>
    <cfRule type="cellIs" dxfId="1230" priority="1218" operator="lessThan">
      <formula>C138</formula>
    </cfRule>
  </conditionalFormatting>
  <conditionalFormatting sqref="D139">
    <cfRule type="cellIs" dxfId="1229" priority="1215" operator="equal">
      <formula>C139</formula>
    </cfRule>
    <cfRule type="cellIs" dxfId="1228" priority="1216" operator="lessThan">
      <formula>C139</formula>
    </cfRule>
  </conditionalFormatting>
  <conditionalFormatting sqref="D140">
    <cfRule type="cellIs" dxfId="1227" priority="1213" operator="equal">
      <formula>C140</formula>
    </cfRule>
    <cfRule type="cellIs" dxfId="1226" priority="1214" operator="lessThan">
      <formula>C140</formula>
    </cfRule>
  </conditionalFormatting>
  <conditionalFormatting sqref="D141">
    <cfRule type="cellIs" dxfId="1225" priority="1211" operator="equal">
      <formula>C141</formula>
    </cfRule>
    <cfRule type="cellIs" dxfId="1224" priority="1212" operator="lessThan">
      <formula>C141</formula>
    </cfRule>
  </conditionalFormatting>
  <conditionalFormatting sqref="E135:E142">
    <cfRule type="cellIs" dxfId="1223" priority="1209" operator="lessThan">
      <formula>1</formula>
    </cfRule>
    <cfRule type="cellIs" dxfId="1222" priority="1210" operator="greaterThan">
      <formula>1</formula>
    </cfRule>
  </conditionalFormatting>
  <conditionalFormatting sqref="F135:F142">
    <cfRule type="cellIs" dxfId="1221" priority="1207" operator="lessThan">
      <formula>0</formula>
    </cfRule>
    <cfRule type="cellIs" dxfId="1220" priority="1208" operator="greaterThan">
      <formula>0</formula>
    </cfRule>
  </conditionalFormatting>
  <conditionalFormatting sqref="H135:H142">
    <cfRule type="cellIs" dxfId="1219" priority="1205" operator="lessThan">
      <formula>1</formula>
    </cfRule>
    <cfRule type="cellIs" dxfId="1218" priority="1206" operator="greaterThan">
      <formula>1</formula>
    </cfRule>
  </conditionalFormatting>
  <conditionalFormatting sqref="I135:I142">
    <cfRule type="cellIs" dxfId="1217" priority="1203" operator="lessThan">
      <formula>0</formula>
    </cfRule>
    <cfRule type="cellIs" dxfId="1216" priority="1204" operator="greaterThan">
      <formula>0</formula>
    </cfRule>
  </conditionalFormatting>
  <conditionalFormatting sqref="U139">
    <cfRule type="cellIs" dxfId="1215" priority="1200" operator="equal">
      <formula>0</formula>
    </cfRule>
    <cfRule type="cellIs" dxfId="1214" priority="1201" operator="greaterThan">
      <formula>0</formula>
    </cfRule>
    <cfRule type="cellIs" dxfId="1213" priority="1202" operator="lessThan">
      <formula>0</formula>
    </cfRule>
  </conditionalFormatting>
  <conditionalFormatting sqref="E142">
    <cfRule type="cellIs" dxfId="1212" priority="1199" operator="equal">
      <formula>1</formula>
    </cfRule>
  </conditionalFormatting>
  <conditionalFormatting sqref="F142">
    <cfRule type="cellIs" dxfId="1211" priority="1198" operator="equal">
      <formula>0</formula>
    </cfRule>
  </conditionalFormatting>
  <conditionalFormatting sqref="H142">
    <cfRule type="cellIs" dxfId="1210" priority="1197" operator="equal">
      <formula>1</formula>
    </cfRule>
  </conditionalFormatting>
  <conditionalFormatting sqref="I142">
    <cfRule type="cellIs" dxfId="1209" priority="1196" operator="equal">
      <formula>0</formula>
    </cfRule>
  </conditionalFormatting>
  <conditionalFormatting sqref="E135:E141">
    <cfRule type="cellIs" dxfId="1208" priority="1195" operator="equal">
      <formula>1</formula>
    </cfRule>
  </conditionalFormatting>
  <conditionalFormatting sqref="F135:F141">
    <cfRule type="cellIs" dxfId="1207" priority="1194" operator="equal">
      <formula>0</formula>
    </cfRule>
  </conditionalFormatting>
  <conditionalFormatting sqref="H135:H141">
    <cfRule type="cellIs" dxfId="1206" priority="1193" operator="equal">
      <formula>1</formula>
    </cfRule>
  </conditionalFormatting>
  <conditionalFormatting sqref="I135:I141">
    <cfRule type="cellIs" dxfId="1205" priority="1192" operator="equal">
      <formula>0</formula>
    </cfRule>
  </conditionalFormatting>
  <conditionalFormatting sqref="D145">
    <cfRule type="cellIs" dxfId="1204" priority="1190" operator="equal">
      <formula>C145</formula>
    </cfRule>
    <cfRule type="cellIs" dxfId="1203" priority="1191" operator="lessThan">
      <formula>C145</formula>
    </cfRule>
  </conditionalFormatting>
  <conditionalFormatting sqref="D146">
    <cfRule type="cellIs" dxfId="1202" priority="1188" operator="equal">
      <formula>C146</formula>
    </cfRule>
    <cfRule type="cellIs" dxfId="1201" priority="1189" operator="lessThan">
      <formula>C146</formula>
    </cfRule>
  </conditionalFormatting>
  <conditionalFormatting sqref="D147">
    <cfRule type="cellIs" dxfId="1200" priority="1186" operator="equal">
      <formula>C147</formula>
    </cfRule>
    <cfRule type="cellIs" dxfId="1199" priority="1187" operator="lessThan">
      <formula>C147</formula>
    </cfRule>
  </conditionalFormatting>
  <conditionalFormatting sqref="D148">
    <cfRule type="cellIs" dxfId="1198" priority="1184" operator="equal">
      <formula>C148</formula>
    </cfRule>
    <cfRule type="cellIs" dxfId="1197" priority="1185" operator="lessThan">
      <formula>C148</formula>
    </cfRule>
  </conditionalFormatting>
  <conditionalFormatting sqref="D149">
    <cfRule type="cellIs" dxfId="1196" priority="1182" operator="equal">
      <formula>C149</formula>
    </cfRule>
    <cfRule type="cellIs" dxfId="1195" priority="1183" operator="lessThan">
      <formula>C149</formula>
    </cfRule>
  </conditionalFormatting>
  <conditionalFormatting sqref="D150">
    <cfRule type="cellIs" dxfId="1194" priority="1180" operator="equal">
      <formula>C150</formula>
    </cfRule>
    <cfRule type="cellIs" dxfId="1193" priority="1181" operator="lessThan">
      <formula>C150</formula>
    </cfRule>
  </conditionalFormatting>
  <conditionalFormatting sqref="E144:E151">
    <cfRule type="cellIs" dxfId="1192" priority="1178" operator="lessThan">
      <formula>1</formula>
    </cfRule>
    <cfRule type="cellIs" dxfId="1191" priority="1179" operator="greaterThan">
      <formula>1</formula>
    </cfRule>
  </conditionalFormatting>
  <conditionalFormatting sqref="F144:F151">
    <cfRule type="cellIs" dxfId="1190" priority="1176" operator="lessThan">
      <formula>0</formula>
    </cfRule>
    <cfRule type="cellIs" dxfId="1189" priority="1177" operator="greaterThan">
      <formula>0</formula>
    </cfRule>
  </conditionalFormatting>
  <conditionalFormatting sqref="H144:H151">
    <cfRule type="cellIs" dxfId="1188" priority="1174" operator="lessThan">
      <formula>1</formula>
    </cfRule>
    <cfRule type="cellIs" dxfId="1187" priority="1175" operator="greaterThan">
      <formula>1</formula>
    </cfRule>
  </conditionalFormatting>
  <conditionalFormatting sqref="I144:I151">
    <cfRule type="cellIs" dxfId="1186" priority="1172" operator="lessThan">
      <formula>0</formula>
    </cfRule>
    <cfRule type="cellIs" dxfId="1185" priority="1173" operator="greaterThan">
      <formula>0</formula>
    </cfRule>
  </conditionalFormatting>
  <conditionalFormatting sqref="U148">
    <cfRule type="cellIs" dxfId="1184" priority="1169" operator="equal">
      <formula>0</formula>
    </cfRule>
    <cfRule type="cellIs" dxfId="1183" priority="1170" operator="greaterThan">
      <formula>0</formula>
    </cfRule>
    <cfRule type="cellIs" dxfId="1182" priority="1171" operator="lessThan">
      <formula>0</formula>
    </cfRule>
  </conditionalFormatting>
  <conditionalFormatting sqref="E151">
    <cfRule type="cellIs" dxfId="1181" priority="1168" operator="equal">
      <formula>1</formula>
    </cfRule>
  </conditionalFormatting>
  <conditionalFormatting sqref="F151">
    <cfRule type="cellIs" dxfId="1180" priority="1167" operator="equal">
      <formula>0</formula>
    </cfRule>
  </conditionalFormatting>
  <conditionalFormatting sqref="H151">
    <cfRule type="cellIs" dxfId="1179" priority="1166" operator="equal">
      <formula>1</formula>
    </cfRule>
  </conditionalFormatting>
  <conditionalFormatting sqref="I151">
    <cfRule type="cellIs" dxfId="1178" priority="1165" operator="equal">
      <formula>0</formula>
    </cfRule>
  </conditionalFormatting>
  <conditionalFormatting sqref="E144:E150">
    <cfRule type="cellIs" dxfId="1177" priority="1164" operator="equal">
      <formula>1</formula>
    </cfRule>
  </conditionalFormatting>
  <conditionalFormatting sqref="F144:F150">
    <cfRule type="cellIs" dxfId="1176" priority="1163" operator="equal">
      <formula>0</formula>
    </cfRule>
  </conditionalFormatting>
  <conditionalFormatting sqref="H144:H150">
    <cfRule type="cellIs" dxfId="1175" priority="1162" operator="equal">
      <formula>1</formula>
    </cfRule>
  </conditionalFormatting>
  <conditionalFormatting sqref="I144:I150">
    <cfRule type="cellIs" dxfId="1174" priority="1161" operator="equal">
      <formula>0</formula>
    </cfRule>
  </conditionalFormatting>
  <conditionalFormatting sqref="D154">
    <cfRule type="cellIs" dxfId="1173" priority="1159" operator="equal">
      <formula>C154</formula>
    </cfRule>
    <cfRule type="cellIs" dxfId="1172" priority="1160" operator="lessThan">
      <formula>C154</formula>
    </cfRule>
  </conditionalFormatting>
  <conditionalFormatting sqref="D155">
    <cfRule type="cellIs" dxfId="1171" priority="1157" operator="equal">
      <formula>C155</formula>
    </cfRule>
    <cfRule type="cellIs" dxfId="1170" priority="1158" operator="lessThan">
      <formula>C155</formula>
    </cfRule>
  </conditionalFormatting>
  <conditionalFormatting sqref="D156">
    <cfRule type="cellIs" dxfId="1169" priority="1155" operator="equal">
      <formula>C156</formula>
    </cfRule>
    <cfRule type="cellIs" dxfId="1168" priority="1156" operator="lessThan">
      <formula>C156</formula>
    </cfRule>
  </conditionalFormatting>
  <conditionalFormatting sqref="D157">
    <cfRule type="cellIs" dxfId="1167" priority="1153" operator="equal">
      <formula>C157</formula>
    </cfRule>
    <cfRule type="cellIs" dxfId="1166" priority="1154" operator="lessThan">
      <formula>C157</formula>
    </cfRule>
  </conditionalFormatting>
  <conditionalFormatting sqref="D158">
    <cfRule type="cellIs" dxfId="1165" priority="1151" operator="equal">
      <formula>C158</formula>
    </cfRule>
    <cfRule type="cellIs" dxfId="1164" priority="1152" operator="lessThan">
      <formula>C158</formula>
    </cfRule>
  </conditionalFormatting>
  <conditionalFormatting sqref="D159">
    <cfRule type="cellIs" dxfId="1163" priority="1149" operator="equal">
      <formula>C159</formula>
    </cfRule>
    <cfRule type="cellIs" dxfId="1162" priority="1150" operator="lessThan">
      <formula>C159</formula>
    </cfRule>
  </conditionalFormatting>
  <conditionalFormatting sqref="E153:E160">
    <cfRule type="cellIs" dxfId="1161" priority="1147" operator="lessThan">
      <formula>1</formula>
    </cfRule>
    <cfRule type="cellIs" dxfId="1160" priority="1148" operator="greaterThan">
      <formula>1</formula>
    </cfRule>
  </conditionalFormatting>
  <conditionalFormatting sqref="F153:F160">
    <cfRule type="cellIs" dxfId="1159" priority="1145" operator="lessThan">
      <formula>0</formula>
    </cfRule>
    <cfRule type="cellIs" dxfId="1158" priority="1146" operator="greaterThan">
      <formula>0</formula>
    </cfRule>
  </conditionalFormatting>
  <conditionalFormatting sqref="H153:H160">
    <cfRule type="cellIs" dxfId="1157" priority="1143" operator="lessThan">
      <formula>1</formula>
    </cfRule>
    <cfRule type="cellIs" dxfId="1156" priority="1144" operator="greaterThan">
      <formula>1</formula>
    </cfRule>
  </conditionalFormatting>
  <conditionalFormatting sqref="I153:I160">
    <cfRule type="cellIs" dxfId="1155" priority="1141" operator="lessThan">
      <formula>0</formula>
    </cfRule>
    <cfRule type="cellIs" dxfId="1154" priority="1142" operator="greaterThan">
      <formula>0</formula>
    </cfRule>
  </conditionalFormatting>
  <conditionalFormatting sqref="U157">
    <cfRule type="cellIs" dxfId="1153" priority="1138" operator="equal">
      <formula>0</formula>
    </cfRule>
    <cfRule type="cellIs" dxfId="1152" priority="1139" operator="greaterThan">
      <formula>0</formula>
    </cfRule>
    <cfRule type="cellIs" dxfId="1151" priority="1140" operator="lessThan">
      <formula>0</formula>
    </cfRule>
  </conditionalFormatting>
  <conditionalFormatting sqref="E160">
    <cfRule type="cellIs" dxfId="1150" priority="1137" operator="equal">
      <formula>1</formula>
    </cfRule>
  </conditionalFormatting>
  <conditionalFormatting sqref="F160">
    <cfRule type="cellIs" dxfId="1149" priority="1136" operator="equal">
      <formula>0</formula>
    </cfRule>
  </conditionalFormatting>
  <conditionalFormatting sqref="H160">
    <cfRule type="cellIs" dxfId="1148" priority="1135" operator="equal">
      <formula>1</formula>
    </cfRule>
  </conditionalFormatting>
  <conditionalFormatting sqref="I160">
    <cfRule type="cellIs" dxfId="1147" priority="1134" operator="equal">
      <formula>0</formula>
    </cfRule>
  </conditionalFormatting>
  <conditionalFormatting sqref="E153:E159">
    <cfRule type="cellIs" dxfId="1146" priority="1133" operator="equal">
      <formula>1</formula>
    </cfRule>
  </conditionalFormatting>
  <conditionalFormatting sqref="F153:F159">
    <cfRule type="cellIs" dxfId="1145" priority="1132" operator="equal">
      <formula>0</formula>
    </cfRule>
  </conditionalFormatting>
  <conditionalFormatting sqref="H153:H159">
    <cfRule type="cellIs" dxfId="1144" priority="1131" operator="equal">
      <formula>1</formula>
    </cfRule>
  </conditionalFormatting>
  <conditionalFormatting sqref="I153:I159">
    <cfRule type="cellIs" dxfId="1143" priority="1130" operator="equal">
      <formula>0</formula>
    </cfRule>
  </conditionalFormatting>
  <conditionalFormatting sqref="D164">
    <cfRule type="cellIs" dxfId="1142" priority="1128" operator="equal">
      <formula>C164</formula>
    </cfRule>
    <cfRule type="cellIs" dxfId="1141" priority="1129" operator="lessThan">
      <formula>C164</formula>
    </cfRule>
  </conditionalFormatting>
  <conditionalFormatting sqref="D165">
    <cfRule type="cellIs" dxfId="1140" priority="1126" operator="equal">
      <formula>C165</formula>
    </cfRule>
    <cfRule type="cellIs" dxfId="1139" priority="1127" operator="lessThan">
      <formula>C165</formula>
    </cfRule>
  </conditionalFormatting>
  <conditionalFormatting sqref="D166">
    <cfRule type="cellIs" dxfId="1138" priority="1124" operator="equal">
      <formula>C166</formula>
    </cfRule>
    <cfRule type="cellIs" dxfId="1137" priority="1125" operator="lessThan">
      <formula>C166</formula>
    </cfRule>
  </conditionalFormatting>
  <conditionalFormatting sqref="D167">
    <cfRule type="cellIs" dxfId="1136" priority="1122" operator="equal">
      <formula>C167</formula>
    </cfRule>
    <cfRule type="cellIs" dxfId="1135" priority="1123" operator="lessThan">
      <formula>C167</formula>
    </cfRule>
  </conditionalFormatting>
  <conditionalFormatting sqref="D168">
    <cfRule type="cellIs" dxfId="1134" priority="1120" operator="equal">
      <formula>C168</formula>
    </cfRule>
    <cfRule type="cellIs" dxfId="1133" priority="1121" operator="lessThan">
      <formula>C168</formula>
    </cfRule>
  </conditionalFormatting>
  <conditionalFormatting sqref="D169">
    <cfRule type="cellIs" dxfId="1132" priority="1118" operator="equal">
      <formula>C169</formula>
    </cfRule>
    <cfRule type="cellIs" dxfId="1131" priority="1119" operator="lessThan">
      <formula>C169</formula>
    </cfRule>
  </conditionalFormatting>
  <conditionalFormatting sqref="E163:E170">
    <cfRule type="cellIs" dxfId="1130" priority="1116" operator="lessThan">
      <formula>1</formula>
    </cfRule>
    <cfRule type="cellIs" dxfId="1129" priority="1117" operator="greaterThan">
      <formula>1</formula>
    </cfRule>
  </conditionalFormatting>
  <conditionalFormatting sqref="F163:F170">
    <cfRule type="cellIs" dxfId="1128" priority="1114" operator="lessThan">
      <formula>0</formula>
    </cfRule>
    <cfRule type="cellIs" dxfId="1127" priority="1115" operator="greaterThan">
      <formula>0</formula>
    </cfRule>
  </conditionalFormatting>
  <conditionalFormatting sqref="H163:H170">
    <cfRule type="cellIs" dxfId="1126" priority="1112" operator="lessThan">
      <formula>1</formula>
    </cfRule>
    <cfRule type="cellIs" dxfId="1125" priority="1113" operator="greaterThan">
      <formula>1</formula>
    </cfRule>
  </conditionalFormatting>
  <conditionalFormatting sqref="I163:I170">
    <cfRule type="cellIs" dxfId="1124" priority="1110" operator="lessThan">
      <formula>0</formula>
    </cfRule>
    <cfRule type="cellIs" dxfId="1123" priority="1111" operator="greaterThan">
      <formula>0</formula>
    </cfRule>
  </conditionalFormatting>
  <conditionalFormatting sqref="U167">
    <cfRule type="cellIs" dxfId="1122" priority="1107" operator="equal">
      <formula>0</formula>
    </cfRule>
    <cfRule type="cellIs" dxfId="1121" priority="1108" operator="greaterThan">
      <formula>0</formula>
    </cfRule>
    <cfRule type="cellIs" dxfId="1120" priority="1109" operator="lessThan">
      <formula>0</formula>
    </cfRule>
  </conditionalFormatting>
  <conditionalFormatting sqref="E170">
    <cfRule type="cellIs" dxfId="1119" priority="1106" operator="equal">
      <formula>1</formula>
    </cfRule>
  </conditionalFormatting>
  <conditionalFormatting sqref="F170">
    <cfRule type="cellIs" dxfId="1118" priority="1105" operator="equal">
      <formula>0</formula>
    </cfRule>
  </conditionalFormatting>
  <conditionalFormatting sqref="H170">
    <cfRule type="cellIs" dxfId="1117" priority="1104" operator="equal">
      <formula>1</formula>
    </cfRule>
  </conditionalFormatting>
  <conditionalFormatting sqref="I170">
    <cfRule type="cellIs" dxfId="1116" priority="1103" operator="equal">
      <formula>0</formula>
    </cfRule>
  </conditionalFormatting>
  <conditionalFormatting sqref="E163:E169">
    <cfRule type="cellIs" dxfId="1115" priority="1102" operator="equal">
      <formula>1</formula>
    </cfRule>
  </conditionalFormatting>
  <conditionalFormatting sqref="F163:F169">
    <cfRule type="cellIs" dxfId="1114" priority="1101" operator="equal">
      <formula>0</formula>
    </cfRule>
  </conditionalFormatting>
  <conditionalFormatting sqref="H163:H169">
    <cfRule type="cellIs" dxfId="1113" priority="1100" operator="equal">
      <formula>1</formula>
    </cfRule>
  </conditionalFormatting>
  <conditionalFormatting sqref="I163:I169">
    <cfRule type="cellIs" dxfId="1112" priority="1099" operator="equal">
      <formula>0</formula>
    </cfRule>
  </conditionalFormatting>
  <conditionalFormatting sqref="D173">
    <cfRule type="cellIs" dxfId="1111" priority="1097" operator="equal">
      <formula>C173</formula>
    </cfRule>
    <cfRule type="cellIs" dxfId="1110" priority="1098" operator="lessThan">
      <formula>C173</formula>
    </cfRule>
  </conditionalFormatting>
  <conditionalFormatting sqref="D174">
    <cfRule type="cellIs" dxfId="1109" priority="1095" operator="equal">
      <formula>C174</formula>
    </cfRule>
    <cfRule type="cellIs" dxfId="1108" priority="1096" operator="lessThan">
      <formula>C174</formula>
    </cfRule>
  </conditionalFormatting>
  <conditionalFormatting sqref="D175">
    <cfRule type="cellIs" dxfId="1107" priority="1093" operator="equal">
      <formula>C175</formula>
    </cfRule>
    <cfRule type="cellIs" dxfId="1106" priority="1094" operator="lessThan">
      <formula>C175</formula>
    </cfRule>
  </conditionalFormatting>
  <conditionalFormatting sqref="D176">
    <cfRule type="cellIs" dxfId="1105" priority="1091" operator="equal">
      <formula>C176</formula>
    </cfRule>
    <cfRule type="cellIs" dxfId="1104" priority="1092" operator="lessThan">
      <formula>C176</formula>
    </cfRule>
  </conditionalFormatting>
  <conditionalFormatting sqref="D177">
    <cfRule type="cellIs" dxfId="1103" priority="1089" operator="equal">
      <formula>C177</formula>
    </cfRule>
    <cfRule type="cellIs" dxfId="1102" priority="1090" operator="lessThan">
      <formula>C177</formula>
    </cfRule>
  </conditionalFormatting>
  <conditionalFormatting sqref="D178">
    <cfRule type="cellIs" dxfId="1101" priority="1087" operator="equal">
      <formula>C178</formula>
    </cfRule>
    <cfRule type="cellIs" dxfId="1100" priority="1088" operator="lessThan">
      <formula>C178</formula>
    </cfRule>
  </conditionalFormatting>
  <conditionalFormatting sqref="E172:E179">
    <cfRule type="cellIs" dxfId="1099" priority="1085" operator="lessThan">
      <formula>1</formula>
    </cfRule>
    <cfRule type="cellIs" dxfId="1098" priority="1086" operator="greaterThan">
      <formula>1</formula>
    </cfRule>
  </conditionalFormatting>
  <conditionalFormatting sqref="F172:F179">
    <cfRule type="cellIs" dxfId="1097" priority="1083" operator="lessThan">
      <formula>0</formula>
    </cfRule>
    <cfRule type="cellIs" dxfId="1096" priority="1084" operator="greaterThan">
      <formula>0</formula>
    </cfRule>
  </conditionalFormatting>
  <conditionalFormatting sqref="H172:H179">
    <cfRule type="cellIs" dxfId="1095" priority="1081" operator="lessThan">
      <formula>1</formula>
    </cfRule>
    <cfRule type="cellIs" dxfId="1094" priority="1082" operator="greaterThan">
      <formula>1</formula>
    </cfRule>
  </conditionalFormatting>
  <conditionalFormatting sqref="I172:I179">
    <cfRule type="cellIs" dxfId="1093" priority="1079" operator="lessThan">
      <formula>0</formula>
    </cfRule>
    <cfRule type="cellIs" dxfId="1092" priority="1080" operator="greaterThan">
      <formula>0</formula>
    </cfRule>
  </conditionalFormatting>
  <conditionalFormatting sqref="U176">
    <cfRule type="cellIs" dxfId="1091" priority="1076" operator="equal">
      <formula>0</formula>
    </cfRule>
    <cfRule type="cellIs" dxfId="1090" priority="1077" operator="greaterThan">
      <formula>0</formula>
    </cfRule>
    <cfRule type="cellIs" dxfId="1089" priority="1078" operator="lessThan">
      <formula>0</formula>
    </cfRule>
  </conditionalFormatting>
  <conditionalFormatting sqref="E179">
    <cfRule type="cellIs" dxfId="1088" priority="1075" operator="equal">
      <formula>1</formula>
    </cfRule>
  </conditionalFormatting>
  <conditionalFormatting sqref="F179">
    <cfRule type="cellIs" dxfId="1087" priority="1074" operator="equal">
      <formula>0</formula>
    </cfRule>
  </conditionalFormatting>
  <conditionalFormatting sqref="H179">
    <cfRule type="cellIs" dxfId="1086" priority="1073" operator="equal">
      <formula>1</formula>
    </cfRule>
  </conditionalFormatting>
  <conditionalFormatting sqref="I179">
    <cfRule type="cellIs" dxfId="1085" priority="1072" operator="equal">
      <formula>0</formula>
    </cfRule>
  </conditionalFormatting>
  <conditionalFormatting sqref="E172:E178">
    <cfRule type="cellIs" dxfId="1084" priority="1071" operator="equal">
      <formula>1</formula>
    </cfRule>
  </conditionalFormatting>
  <conditionalFormatting sqref="F172:F178">
    <cfRule type="cellIs" dxfId="1083" priority="1070" operator="equal">
      <formula>0</formula>
    </cfRule>
  </conditionalFormatting>
  <conditionalFormatting sqref="H172:H178">
    <cfRule type="cellIs" dxfId="1082" priority="1069" operator="equal">
      <formula>1</formula>
    </cfRule>
  </conditionalFormatting>
  <conditionalFormatting sqref="I172:I178">
    <cfRule type="cellIs" dxfId="1081" priority="1068" operator="equal">
      <formula>0</formula>
    </cfRule>
  </conditionalFormatting>
  <conditionalFormatting sqref="D182">
    <cfRule type="cellIs" dxfId="1080" priority="1066" operator="equal">
      <formula>C182</formula>
    </cfRule>
    <cfRule type="cellIs" dxfId="1079" priority="1067" operator="lessThan">
      <formula>C182</formula>
    </cfRule>
  </conditionalFormatting>
  <conditionalFormatting sqref="D183">
    <cfRule type="cellIs" dxfId="1078" priority="1064" operator="equal">
      <formula>C183</formula>
    </cfRule>
    <cfRule type="cellIs" dxfId="1077" priority="1065" operator="lessThan">
      <formula>C183</formula>
    </cfRule>
  </conditionalFormatting>
  <conditionalFormatting sqref="D184">
    <cfRule type="cellIs" dxfId="1076" priority="1062" operator="equal">
      <formula>C184</formula>
    </cfRule>
    <cfRule type="cellIs" dxfId="1075" priority="1063" operator="lessThan">
      <formula>C184</formula>
    </cfRule>
  </conditionalFormatting>
  <conditionalFormatting sqref="D185">
    <cfRule type="cellIs" dxfId="1074" priority="1060" operator="equal">
      <formula>C185</formula>
    </cfRule>
    <cfRule type="cellIs" dxfId="1073" priority="1061" operator="lessThan">
      <formula>C185</formula>
    </cfRule>
  </conditionalFormatting>
  <conditionalFormatting sqref="D186">
    <cfRule type="cellIs" dxfId="1072" priority="1058" operator="equal">
      <formula>C186</formula>
    </cfRule>
    <cfRule type="cellIs" dxfId="1071" priority="1059" operator="lessThan">
      <formula>C186</formula>
    </cfRule>
  </conditionalFormatting>
  <conditionalFormatting sqref="D187">
    <cfRule type="cellIs" dxfId="1070" priority="1056" operator="equal">
      <formula>C187</formula>
    </cfRule>
    <cfRule type="cellIs" dxfId="1069" priority="1057" operator="lessThan">
      <formula>C187</formula>
    </cfRule>
  </conditionalFormatting>
  <conditionalFormatting sqref="E181:E188">
    <cfRule type="cellIs" dxfId="1068" priority="1054" operator="lessThan">
      <formula>1</formula>
    </cfRule>
    <cfRule type="cellIs" dxfId="1067" priority="1055" operator="greaterThan">
      <formula>1</formula>
    </cfRule>
  </conditionalFormatting>
  <conditionalFormatting sqref="F181:F188">
    <cfRule type="cellIs" dxfId="1066" priority="1052" operator="lessThan">
      <formula>0</formula>
    </cfRule>
    <cfRule type="cellIs" dxfId="1065" priority="1053" operator="greaterThan">
      <formula>0</formula>
    </cfRule>
  </conditionalFormatting>
  <conditionalFormatting sqref="H181:H188">
    <cfRule type="cellIs" dxfId="1064" priority="1050" operator="lessThan">
      <formula>1</formula>
    </cfRule>
    <cfRule type="cellIs" dxfId="1063" priority="1051" operator="greaterThan">
      <formula>1</formula>
    </cfRule>
  </conditionalFormatting>
  <conditionalFormatting sqref="I181:I188">
    <cfRule type="cellIs" dxfId="1062" priority="1048" operator="lessThan">
      <formula>0</formula>
    </cfRule>
    <cfRule type="cellIs" dxfId="1061" priority="1049" operator="greaterThan">
      <formula>0</formula>
    </cfRule>
  </conditionalFormatting>
  <conditionalFormatting sqref="U185">
    <cfRule type="cellIs" dxfId="1060" priority="1045" operator="equal">
      <formula>0</formula>
    </cfRule>
    <cfRule type="cellIs" dxfId="1059" priority="1046" operator="greaterThan">
      <formula>0</formula>
    </cfRule>
    <cfRule type="cellIs" dxfId="1058" priority="1047" operator="lessThan">
      <formula>0</formula>
    </cfRule>
  </conditionalFormatting>
  <conditionalFormatting sqref="E188">
    <cfRule type="cellIs" dxfId="1057" priority="1044" operator="equal">
      <formula>1</formula>
    </cfRule>
  </conditionalFormatting>
  <conditionalFormatting sqref="F188">
    <cfRule type="cellIs" dxfId="1056" priority="1043" operator="equal">
      <formula>0</formula>
    </cfRule>
  </conditionalFormatting>
  <conditionalFormatting sqref="H188">
    <cfRule type="cellIs" dxfId="1055" priority="1042" operator="equal">
      <formula>1</formula>
    </cfRule>
  </conditionalFormatting>
  <conditionalFormatting sqref="I188">
    <cfRule type="cellIs" dxfId="1054" priority="1041" operator="equal">
      <formula>0</formula>
    </cfRule>
  </conditionalFormatting>
  <conditionalFormatting sqref="E181:E187">
    <cfRule type="cellIs" dxfId="1053" priority="1040" operator="equal">
      <formula>1</formula>
    </cfRule>
  </conditionalFormatting>
  <conditionalFormatting sqref="F181:F187">
    <cfRule type="cellIs" dxfId="1052" priority="1039" operator="equal">
      <formula>0</formula>
    </cfRule>
  </conditionalFormatting>
  <conditionalFormatting sqref="H181:H187">
    <cfRule type="cellIs" dxfId="1051" priority="1038" operator="equal">
      <formula>1</formula>
    </cfRule>
  </conditionalFormatting>
  <conditionalFormatting sqref="I181:I187">
    <cfRule type="cellIs" dxfId="1050" priority="1037" operator="equal">
      <formula>0</formula>
    </cfRule>
  </conditionalFormatting>
  <conditionalFormatting sqref="D191">
    <cfRule type="cellIs" dxfId="1049" priority="1035" operator="equal">
      <formula>C191</formula>
    </cfRule>
    <cfRule type="cellIs" dxfId="1048" priority="1036" operator="lessThan">
      <formula>C191</formula>
    </cfRule>
  </conditionalFormatting>
  <conditionalFormatting sqref="D192">
    <cfRule type="cellIs" dxfId="1047" priority="1033" operator="equal">
      <formula>C192</formula>
    </cfRule>
    <cfRule type="cellIs" dxfId="1046" priority="1034" operator="lessThan">
      <formula>C192</formula>
    </cfRule>
  </conditionalFormatting>
  <conditionalFormatting sqref="D193">
    <cfRule type="cellIs" dxfId="1045" priority="1031" operator="equal">
      <formula>C193</formula>
    </cfRule>
    <cfRule type="cellIs" dxfId="1044" priority="1032" operator="lessThan">
      <formula>C193</formula>
    </cfRule>
  </conditionalFormatting>
  <conditionalFormatting sqref="D194">
    <cfRule type="cellIs" dxfId="1043" priority="1029" operator="equal">
      <formula>C194</formula>
    </cfRule>
    <cfRule type="cellIs" dxfId="1042" priority="1030" operator="lessThan">
      <formula>C194</formula>
    </cfRule>
  </conditionalFormatting>
  <conditionalFormatting sqref="D195">
    <cfRule type="cellIs" dxfId="1041" priority="1027" operator="equal">
      <formula>C195</formula>
    </cfRule>
    <cfRule type="cellIs" dxfId="1040" priority="1028" operator="lessThan">
      <formula>C195</formula>
    </cfRule>
  </conditionalFormatting>
  <conditionalFormatting sqref="D196">
    <cfRule type="cellIs" dxfId="1039" priority="1025" operator="equal">
      <formula>C196</formula>
    </cfRule>
    <cfRule type="cellIs" dxfId="1038" priority="1026" operator="lessThan">
      <formula>C196</formula>
    </cfRule>
  </conditionalFormatting>
  <conditionalFormatting sqref="E190:E197">
    <cfRule type="cellIs" dxfId="1037" priority="1023" operator="lessThan">
      <formula>1</formula>
    </cfRule>
    <cfRule type="cellIs" dxfId="1036" priority="1024" operator="greaterThan">
      <formula>1</formula>
    </cfRule>
  </conditionalFormatting>
  <conditionalFormatting sqref="F190:F197">
    <cfRule type="cellIs" dxfId="1035" priority="1021" operator="lessThan">
      <formula>0</formula>
    </cfRule>
    <cfRule type="cellIs" dxfId="1034" priority="1022" operator="greaterThan">
      <formula>0</formula>
    </cfRule>
  </conditionalFormatting>
  <conditionalFormatting sqref="H190:H197">
    <cfRule type="cellIs" dxfId="1033" priority="1019" operator="lessThan">
      <formula>1</formula>
    </cfRule>
    <cfRule type="cellIs" dxfId="1032" priority="1020" operator="greaterThan">
      <formula>1</formula>
    </cfRule>
  </conditionalFormatting>
  <conditionalFormatting sqref="I190:I197">
    <cfRule type="cellIs" dxfId="1031" priority="1017" operator="lessThan">
      <formula>0</formula>
    </cfRule>
    <cfRule type="cellIs" dxfId="1030" priority="1018" operator="greaterThan">
      <formula>0</formula>
    </cfRule>
  </conditionalFormatting>
  <conditionalFormatting sqref="U194">
    <cfRule type="cellIs" dxfId="1029" priority="1014" operator="equal">
      <formula>0</formula>
    </cfRule>
    <cfRule type="cellIs" dxfId="1028" priority="1015" operator="greaterThan">
      <formula>0</formula>
    </cfRule>
    <cfRule type="cellIs" dxfId="1027" priority="1016" operator="lessThan">
      <formula>0</formula>
    </cfRule>
  </conditionalFormatting>
  <conditionalFormatting sqref="E197">
    <cfRule type="cellIs" dxfId="1026" priority="1013" operator="equal">
      <formula>1</formula>
    </cfRule>
  </conditionalFormatting>
  <conditionalFormatting sqref="F197">
    <cfRule type="cellIs" dxfId="1025" priority="1012" operator="equal">
      <formula>0</formula>
    </cfRule>
  </conditionalFormatting>
  <conditionalFormatting sqref="H197">
    <cfRule type="cellIs" dxfId="1024" priority="1011" operator="equal">
      <formula>1</formula>
    </cfRule>
  </conditionalFormatting>
  <conditionalFormatting sqref="I197">
    <cfRule type="cellIs" dxfId="1023" priority="1010" operator="equal">
      <formula>0</formula>
    </cfRule>
  </conditionalFormatting>
  <conditionalFormatting sqref="E190:E196">
    <cfRule type="cellIs" dxfId="1022" priority="1009" operator="equal">
      <formula>1</formula>
    </cfRule>
  </conditionalFormatting>
  <conditionalFormatting sqref="F190:F196">
    <cfRule type="cellIs" dxfId="1021" priority="1008" operator="equal">
      <formula>0</formula>
    </cfRule>
  </conditionalFormatting>
  <conditionalFormatting sqref="H190:H196">
    <cfRule type="cellIs" dxfId="1020" priority="1007" operator="equal">
      <formula>1</formula>
    </cfRule>
  </conditionalFormatting>
  <conditionalFormatting sqref="I190:I196">
    <cfRule type="cellIs" dxfId="1019" priority="1006" operator="equal">
      <formula>0</formula>
    </cfRule>
  </conditionalFormatting>
  <conditionalFormatting sqref="D200">
    <cfRule type="cellIs" dxfId="1018" priority="1004" operator="equal">
      <formula>C200</formula>
    </cfRule>
    <cfRule type="cellIs" dxfId="1017" priority="1005" operator="lessThan">
      <formula>C200</formula>
    </cfRule>
  </conditionalFormatting>
  <conditionalFormatting sqref="D201">
    <cfRule type="cellIs" dxfId="1016" priority="1002" operator="equal">
      <formula>C201</formula>
    </cfRule>
    <cfRule type="cellIs" dxfId="1015" priority="1003" operator="lessThan">
      <formula>C201</formula>
    </cfRule>
  </conditionalFormatting>
  <conditionalFormatting sqref="D202">
    <cfRule type="cellIs" dxfId="1014" priority="1000" operator="equal">
      <formula>C202</formula>
    </cfRule>
    <cfRule type="cellIs" dxfId="1013" priority="1001" operator="lessThan">
      <formula>C202</formula>
    </cfRule>
  </conditionalFormatting>
  <conditionalFormatting sqref="D203">
    <cfRule type="cellIs" dxfId="1012" priority="998" operator="equal">
      <formula>C203</formula>
    </cfRule>
    <cfRule type="cellIs" dxfId="1011" priority="999" operator="lessThan">
      <formula>C203</formula>
    </cfRule>
  </conditionalFormatting>
  <conditionalFormatting sqref="D204">
    <cfRule type="cellIs" dxfId="1010" priority="996" operator="equal">
      <formula>C204</formula>
    </cfRule>
    <cfRule type="cellIs" dxfId="1009" priority="997" operator="lessThan">
      <formula>C204</formula>
    </cfRule>
  </conditionalFormatting>
  <conditionalFormatting sqref="D205">
    <cfRule type="cellIs" dxfId="1008" priority="994" operator="equal">
      <formula>C205</formula>
    </cfRule>
    <cfRule type="cellIs" dxfId="1007" priority="995" operator="lessThan">
      <formula>C205</formula>
    </cfRule>
  </conditionalFormatting>
  <conditionalFormatting sqref="E199:E206">
    <cfRule type="cellIs" dxfId="1006" priority="992" operator="lessThan">
      <formula>1</formula>
    </cfRule>
    <cfRule type="cellIs" dxfId="1005" priority="993" operator="greaterThan">
      <formula>1</formula>
    </cfRule>
  </conditionalFormatting>
  <conditionalFormatting sqref="F199:F206">
    <cfRule type="cellIs" dxfId="1004" priority="990" operator="lessThan">
      <formula>0</formula>
    </cfRule>
    <cfRule type="cellIs" dxfId="1003" priority="991" operator="greaterThan">
      <formula>0</formula>
    </cfRule>
  </conditionalFormatting>
  <conditionalFormatting sqref="H199:H206">
    <cfRule type="cellIs" dxfId="1002" priority="988" operator="lessThan">
      <formula>1</formula>
    </cfRule>
    <cfRule type="cellIs" dxfId="1001" priority="989" operator="greaterThan">
      <formula>1</formula>
    </cfRule>
  </conditionalFormatting>
  <conditionalFormatting sqref="I199:I206">
    <cfRule type="cellIs" dxfId="1000" priority="986" operator="lessThan">
      <formula>0</formula>
    </cfRule>
    <cfRule type="cellIs" dxfId="999" priority="987" operator="greaterThan">
      <formula>0</formula>
    </cfRule>
  </conditionalFormatting>
  <conditionalFormatting sqref="U203">
    <cfRule type="cellIs" dxfId="998" priority="983" operator="equal">
      <formula>0</formula>
    </cfRule>
    <cfRule type="cellIs" dxfId="997" priority="984" operator="greaterThan">
      <formula>0</formula>
    </cfRule>
    <cfRule type="cellIs" dxfId="996" priority="985" operator="lessThan">
      <formula>0</formula>
    </cfRule>
  </conditionalFormatting>
  <conditionalFormatting sqref="E206">
    <cfRule type="cellIs" dxfId="995" priority="982" operator="equal">
      <formula>1</formula>
    </cfRule>
  </conditionalFormatting>
  <conditionalFormatting sqref="F206">
    <cfRule type="cellIs" dxfId="994" priority="981" operator="equal">
      <formula>0</formula>
    </cfRule>
  </conditionalFormatting>
  <conditionalFormatting sqref="H206">
    <cfRule type="cellIs" dxfId="993" priority="980" operator="equal">
      <formula>1</formula>
    </cfRule>
  </conditionalFormatting>
  <conditionalFormatting sqref="I206">
    <cfRule type="cellIs" dxfId="992" priority="979" operator="equal">
      <formula>0</formula>
    </cfRule>
  </conditionalFormatting>
  <conditionalFormatting sqref="E199:E205">
    <cfRule type="cellIs" dxfId="991" priority="978" operator="equal">
      <formula>1</formula>
    </cfRule>
  </conditionalFormatting>
  <conditionalFormatting sqref="F199:F205">
    <cfRule type="cellIs" dxfId="990" priority="977" operator="equal">
      <formula>0</formula>
    </cfRule>
  </conditionalFormatting>
  <conditionalFormatting sqref="H199:H205">
    <cfRule type="cellIs" dxfId="989" priority="976" operator="equal">
      <formula>1</formula>
    </cfRule>
  </conditionalFormatting>
  <conditionalFormatting sqref="I199:I205">
    <cfRule type="cellIs" dxfId="988" priority="975" operator="equal">
      <formula>0</formula>
    </cfRule>
  </conditionalFormatting>
  <conditionalFormatting sqref="D210">
    <cfRule type="cellIs" dxfId="987" priority="973" operator="equal">
      <formula>C210</formula>
    </cfRule>
    <cfRule type="cellIs" dxfId="986" priority="974" operator="lessThan">
      <formula>C210</formula>
    </cfRule>
  </conditionalFormatting>
  <conditionalFormatting sqref="D211">
    <cfRule type="cellIs" dxfId="985" priority="971" operator="equal">
      <formula>C211</formula>
    </cfRule>
    <cfRule type="cellIs" dxfId="984" priority="972" operator="lessThan">
      <formula>C211</formula>
    </cfRule>
  </conditionalFormatting>
  <conditionalFormatting sqref="D212">
    <cfRule type="cellIs" dxfId="983" priority="969" operator="equal">
      <formula>C212</formula>
    </cfRule>
    <cfRule type="cellIs" dxfId="982" priority="970" operator="lessThan">
      <formula>C212</formula>
    </cfRule>
  </conditionalFormatting>
  <conditionalFormatting sqref="D213">
    <cfRule type="cellIs" dxfId="981" priority="967" operator="equal">
      <formula>C213</formula>
    </cfRule>
    <cfRule type="cellIs" dxfId="980" priority="968" operator="lessThan">
      <formula>C213</formula>
    </cfRule>
  </conditionalFormatting>
  <conditionalFormatting sqref="D214">
    <cfRule type="cellIs" dxfId="979" priority="965" operator="equal">
      <formula>C214</formula>
    </cfRule>
    <cfRule type="cellIs" dxfId="978" priority="966" operator="lessThan">
      <formula>C214</formula>
    </cfRule>
  </conditionalFormatting>
  <conditionalFormatting sqref="D215">
    <cfRule type="cellIs" dxfId="977" priority="963" operator="equal">
      <formula>C215</formula>
    </cfRule>
    <cfRule type="cellIs" dxfId="976" priority="964" operator="lessThan">
      <formula>C215</formula>
    </cfRule>
  </conditionalFormatting>
  <conditionalFormatting sqref="E209:E216">
    <cfRule type="cellIs" dxfId="975" priority="961" operator="lessThan">
      <formula>1</formula>
    </cfRule>
    <cfRule type="cellIs" dxfId="974" priority="962" operator="greaterThan">
      <formula>1</formula>
    </cfRule>
  </conditionalFormatting>
  <conditionalFormatting sqref="F209:F216">
    <cfRule type="cellIs" dxfId="973" priority="959" operator="lessThan">
      <formula>0</formula>
    </cfRule>
    <cfRule type="cellIs" dxfId="972" priority="960" operator="greaterThan">
      <formula>0</formula>
    </cfRule>
  </conditionalFormatting>
  <conditionalFormatting sqref="H209:H216">
    <cfRule type="cellIs" dxfId="971" priority="957" operator="lessThan">
      <formula>1</formula>
    </cfRule>
    <cfRule type="cellIs" dxfId="970" priority="958" operator="greaterThan">
      <formula>1</formula>
    </cfRule>
  </conditionalFormatting>
  <conditionalFormatting sqref="I209:I216">
    <cfRule type="cellIs" dxfId="969" priority="955" operator="lessThan">
      <formula>0</formula>
    </cfRule>
    <cfRule type="cellIs" dxfId="968" priority="956" operator="greaterThan">
      <formula>0</formula>
    </cfRule>
  </conditionalFormatting>
  <conditionalFormatting sqref="U213">
    <cfRule type="cellIs" dxfId="967" priority="952" operator="equal">
      <formula>0</formula>
    </cfRule>
    <cfRule type="cellIs" dxfId="966" priority="953" operator="greaterThan">
      <formula>0</formula>
    </cfRule>
    <cfRule type="cellIs" dxfId="965" priority="954" operator="lessThan">
      <formula>0</formula>
    </cfRule>
  </conditionalFormatting>
  <conditionalFormatting sqref="E216">
    <cfRule type="cellIs" dxfId="964" priority="951" operator="equal">
      <formula>1</formula>
    </cfRule>
  </conditionalFormatting>
  <conditionalFormatting sqref="F216">
    <cfRule type="cellIs" dxfId="963" priority="950" operator="equal">
      <formula>0</formula>
    </cfRule>
  </conditionalFormatting>
  <conditionalFormatting sqref="H216">
    <cfRule type="cellIs" dxfId="962" priority="949" operator="equal">
      <formula>1</formula>
    </cfRule>
  </conditionalFormatting>
  <conditionalFormatting sqref="I216">
    <cfRule type="cellIs" dxfId="961" priority="948" operator="equal">
      <formula>0</formula>
    </cfRule>
  </conditionalFormatting>
  <conditionalFormatting sqref="E209:E215">
    <cfRule type="cellIs" dxfId="960" priority="947" operator="equal">
      <formula>1</formula>
    </cfRule>
  </conditionalFormatting>
  <conditionalFormatting sqref="F209:F215">
    <cfRule type="cellIs" dxfId="959" priority="946" operator="equal">
      <formula>0</formula>
    </cfRule>
  </conditionalFormatting>
  <conditionalFormatting sqref="H209:H215">
    <cfRule type="cellIs" dxfId="958" priority="945" operator="equal">
      <formula>1</formula>
    </cfRule>
  </conditionalFormatting>
  <conditionalFormatting sqref="I209:I215">
    <cfRule type="cellIs" dxfId="957" priority="944" operator="equal">
      <formula>0</formula>
    </cfRule>
  </conditionalFormatting>
  <conditionalFormatting sqref="D219">
    <cfRule type="cellIs" dxfId="956" priority="942" operator="equal">
      <formula>C219</formula>
    </cfRule>
    <cfRule type="cellIs" dxfId="955" priority="943" operator="lessThan">
      <formula>C219</formula>
    </cfRule>
  </conditionalFormatting>
  <conditionalFormatting sqref="D220">
    <cfRule type="cellIs" dxfId="954" priority="940" operator="equal">
      <formula>C220</formula>
    </cfRule>
    <cfRule type="cellIs" dxfId="953" priority="941" operator="lessThan">
      <formula>C220</formula>
    </cfRule>
  </conditionalFormatting>
  <conditionalFormatting sqref="D221">
    <cfRule type="cellIs" dxfId="952" priority="938" operator="equal">
      <formula>C221</formula>
    </cfRule>
    <cfRule type="cellIs" dxfId="951" priority="939" operator="lessThan">
      <formula>C221</formula>
    </cfRule>
  </conditionalFormatting>
  <conditionalFormatting sqref="D222">
    <cfRule type="cellIs" dxfId="950" priority="936" operator="equal">
      <formula>C222</formula>
    </cfRule>
    <cfRule type="cellIs" dxfId="949" priority="937" operator="lessThan">
      <formula>C222</formula>
    </cfRule>
  </conditionalFormatting>
  <conditionalFormatting sqref="D223">
    <cfRule type="cellIs" dxfId="948" priority="934" operator="equal">
      <formula>C223</formula>
    </cfRule>
    <cfRule type="cellIs" dxfId="947" priority="935" operator="lessThan">
      <formula>C223</formula>
    </cfRule>
  </conditionalFormatting>
  <conditionalFormatting sqref="D224">
    <cfRule type="cellIs" dxfId="946" priority="932" operator="equal">
      <formula>C224</formula>
    </cfRule>
    <cfRule type="cellIs" dxfId="945" priority="933" operator="lessThan">
      <formula>C224</formula>
    </cfRule>
  </conditionalFormatting>
  <conditionalFormatting sqref="E218:E225">
    <cfRule type="cellIs" dxfId="944" priority="930" operator="lessThan">
      <formula>1</formula>
    </cfRule>
    <cfRule type="cellIs" dxfId="943" priority="931" operator="greaterThan">
      <formula>1</formula>
    </cfRule>
  </conditionalFormatting>
  <conditionalFormatting sqref="F218:F225">
    <cfRule type="cellIs" dxfId="942" priority="928" operator="lessThan">
      <formula>0</formula>
    </cfRule>
    <cfRule type="cellIs" dxfId="941" priority="929" operator="greaterThan">
      <formula>0</formula>
    </cfRule>
  </conditionalFormatting>
  <conditionalFormatting sqref="H218:H225">
    <cfRule type="cellIs" dxfId="940" priority="926" operator="lessThan">
      <formula>1</formula>
    </cfRule>
    <cfRule type="cellIs" dxfId="939" priority="927" operator="greaterThan">
      <formula>1</formula>
    </cfRule>
  </conditionalFormatting>
  <conditionalFormatting sqref="I218:I225">
    <cfRule type="cellIs" dxfId="938" priority="924" operator="lessThan">
      <formula>0</formula>
    </cfRule>
    <cfRule type="cellIs" dxfId="937" priority="925" operator="greaterThan">
      <formula>0</formula>
    </cfRule>
  </conditionalFormatting>
  <conditionalFormatting sqref="U222">
    <cfRule type="cellIs" dxfId="936" priority="921" operator="equal">
      <formula>0</formula>
    </cfRule>
    <cfRule type="cellIs" dxfId="935" priority="922" operator="greaterThan">
      <formula>0</formula>
    </cfRule>
    <cfRule type="cellIs" dxfId="934" priority="923" operator="lessThan">
      <formula>0</formula>
    </cfRule>
  </conditionalFormatting>
  <conditionalFormatting sqref="E225">
    <cfRule type="cellIs" dxfId="933" priority="920" operator="equal">
      <formula>1</formula>
    </cfRule>
  </conditionalFormatting>
  <conditionalFormatting sqref="F225">
    <cfRule type="cellIs" dxfId="932" priority="919" operator="equal">
      <formula>0</formula>
    </cfRule>
  </conditionalFormatting>
  <conditionalFormatting sqref="H225">
    <cfRule type="cellIs" dxfId="931" priority="918" operator="equal">
      <formula>1</formula>
    </cfRule>
  </conditionalFormatting>
  <conditionalFormatting sqref="I225">
    <cfRule type="cellIs" dxfId="930" priority="917" operator="equal">
      <formula>0</formula>
    </cfRule>
  </conditionalFormatting>
  <conditionalFormatting sqref="E218:E224">
    <cfRule type="cellIs" dxfId="929" priority="916" operator="equal">
      <formula>1</formula>
    </cfRule>
  </conditionalFormatting>
  <conditionalFormatting sqref="F218:F224">
    <cfRule type="cellIs" dxfId="928" priority="915" operator="equal">
      <formula>0</formula>
    </cfRule>
  </conditionalFormatting>
  <conditionalFormatting sqref="H218:H224">
    <cfRule type="cellIs" dxfId="927" priority="914" operator="equal">
      <formula>1</formula>
    </cfRule>
  </conditionalFormatting>
  <conditionalFormatting sqref="I218:I224">
    <cfRule type="cellIs" dxfId="926" priority="913" operator="equal">
      <formula>0</formula>
    </cfRule>
  </conditionalFormatting>
  <conditionalFormatting sqref="D228">
    <cfRule type="cellIs" dxfId="925" priority="911" operator="equal">
      <formula>C228</formula>
    </cfRule>
    <cfRule type="cellIs" dxfId="924" priority="912" operator="lessThan">
      <formula>C228</formula>
    </cfRule>
  </conditionalFormatting>
  <conditionalFormatting sqref="D229">
    <cfRule type="cellIs" dxfId="923" priority="909" operator="equal">
      <formula>C229</formula>
    </cfRule>
    <cfRule type="cellIs" dxfId="922" priority="910" operator="lessThan">
      <formula>C229</formula>
    </cfRule>
  </conditionalFormatting>
  <conditionalFormatting sqref="D230">
    <cfRule type="cellIs" dxfId="921" priority="907" operator="equal">
      <formula>C230</formula>
    </cfRule>
    <cfRule type="cellIs" dxfId="920" priority="908" operator="lessThan">
      <formula>C230</formula>
    </cfRule>
  </conditionalFormatting>
  <conditionalFormatting sqref="D231">
    <cfRule type="cellIs" dxfId="919" priority="905" operator="equal">
      <formula>C231</formula>
    </cfRule>
    <cfRule type="cellIs" dxfId="918" priority="906" operator="lessThan">
      <formula>C231</formula>
    </cfRule>
  </conditionalFormatting>
  <conditionalFormatting sqref="D232">
    <cfRule type="cellIs" dxfId="917" priority="903" operator="equal">
      <formula>C232</formula>
    </cfRule>
    <cfRule type="cellIs" dxfId="916" priority="904" operator="lessThan">
      <formula>C232</formula>
    </cfRule>
  </conditionalFormatting>
  <conditionalFormatting sqref="D233">
    <cfRule type="cellIs" dxfId="915" priority="901" operator="equal">
      <formula>C233</formula>
    </cfRule>
    <cfRule type="cellIs" dxfId="914" priority="902" operator="lessThan">
      <formula>C233</formula>
    </cfRule>
  </conditionalFormatting>
  <conditionalFormatting sqref="E227:E234">
    <cfRule type="cellIs" dxfId="913" priority="899" operator="lessThan">
      <formula>1</formula>
    </cfRule>
    <cfRule type="cellIs" dxfId="912" priority="900" operator="greaterThan">
      <formula>1</formula>
    </cfRule>
  </conditionalFormatting>
  <conditionalFormatting sqref="F227:F234">
    <cfRule type="cellIs" dxfId="911" priority="897" operator="lessThan">
      <formula>0</formula>
    </cfRule>
    <cfRule type="cellIs" dxfId="910" priority="898" operator="greaterThan">
      <formula>0</formula>
    </cfRule>
  </conditionalFormatting>
  <conditionalFormatting sqref="H227:H234">
    <cfRule type="cellIs" dxfId="909" priority="895" operator="lessThan">
      <formula>1</formula>
    </cfRule>
    <cfRule type="cellIs" dxfId="908" priority="896" operator="greaterThan">
      <formula>1</formula>
    </cfRule>
  </conditionalFormatting>
  <conditionalFormatting sqref="I227:I234">
    <cfRule type="cellIs" dxfId="907" priority="893" operator="lessThan">
      <formula>0</formula>
    </cfRule>
    <cfRule type="cellIs" dxfId="906" priority="894" operator="greaterThan">
      <formula>0</formula>
    </cfRule>
  </conditionalFormatting>
  <conditionalFormatting sqref="U231">
    <cfRule type="cellIs" dxfId="905" priority="890" operator="equal">
      <formula>0</formula>
    </cfRule>
    <cfRule type="cellIs" dxfId="904" priority="891" operator="greaterThan">
      <formula>0</formula>
    </cfRule>
    <cfRule type="cellIs" dxfId="903" priority="892" operator="lessThan">
      <formula>0</formula>
    </cfRule>
  </conditionalFormatting>
  <conditionalFormatting sqref="E234">
    <cfRule type="cellIs" dxfId="902" priority="889" operator="equal">
      <formula>1</formula>
    </cfRule>
  </conditionalFormatting>
  <conditionalFormatting sqref="F234">
    <cfRule type="cellIs" dxfId="901" priority="888" operator="equal">
      <formula>0</formula>
    </cfRule>
  </conditionalFormatting>
  <conditionalFormatting sqref="H234">
    <cfRule type="cellIs" dxfId="900" priority="887" operator="equal">
      <formula>1</formula>
    </cfRule>
  </conditionalFormatting>
  <conditionalFormatting sqref="I234">
    <cfRule type="cellIs" dxfId="899" priority="886" operator="equal">
      <formula>0</formula>
    </cfRule>
  </conditionalFormatting>
  <conditionalFormatting sqref="E227:E233">
    <cfRule type="cellIs" dxfId="898" priority="885" operator="equal">
      <formula>1</formula>
    </cfRule>
  </conditionalFormatting>
  <conditionalFormatting sqref="F227:F233">
    <cfRule type="cellIs" dxfId="897" priority="884" operator="equal">
      <formula>0</formula>
    </cfRule>
  </conditionalFormatting>
  <conditionalFormatting sqref="H227:H233">
    <cfRule type="cellIs" dxfId="896" priority="883" operator="equal">
      <formula>1</formula>
    </cfRule>
  </conditionalFormatting>
  <conditionalFormatting sqref="I227:I233">
    <cfRule type="cellIs" dxfId="895" priority="882" operator="equal">
      <formula>0</formula>
    </cfRule>
  </conditionalFormatting>
  <conditionalFormatting sqref="D237">
    <cfRule type="cellIs" dxfId="894" priority="880" operator="equal">
      <formula>C237</formula>
    </cfRule>
    <cfRule type="cellIs" dxfId="893" priority="881" operator="lessThan">
      <formula>C237</formula>
    </cfRule>
  </conditionalFormatting>
  <conditionalFormatting sqref="D238">
    <cfRule type="cellIs" dxfId="892" priority="878" operator="equal">
      <formula>C238</formula>
    </cfRule>
    <cfRule type="cellIs" dxfId="891" priority="879" operator="lessThan">
      <formula>C238</formula>
    </cfRule>
  </conditionalFormatting>
  <conditionalFormatting sqref="D239">
    <cfRule type="cellIs" dxfId="890" priority="876" operator="equal">
      <formula>C239</formula>
    </cfRule>
    <cfRule type="cellIs" dxfId="889" priority="877" operator="lessThan">
      <formula>C239</formula>
    </cfRule>
  </conditionalFormatting>
  <conditionalFormatting sqref="D240">
    <cfRule type="cellIs" dxfId="888" priority="874" operator="equal">
      <formula>C240</formula>
    </cfRule>
    <cfRule type="cellIs" dxfId="887" priority="875" operator="lessThan">
      <formula>C240</formula>
    </cfRule>
  </conditionalFormatting>
  <conditionalFormatting sqref="D241">
    <cfRule type="cellIs" dxfId="886" priority="872" operator="equal">
      <formula>C241</formula>
    </cfRule>
    <cfRule type="cellIs" dxfId="885" priority="873" operator="lessThan">
      <formula>C241</formula>
    </cfRule>
  </conditionalFormatting>
  <conditionalFormatting sqref="D242">
    <cfRule type="cellIs" dxfId="884" priority="870" operator="equal">
      <formula>C242</formula>
    </cfRule>
    <cfRule type="cellIs" dxfId="883" priority="871" operator="lessThan">
      <formula>C242</formula>
    </cfRule>
  </conditionalFormatting>
  <conditionalFormatting sqref="E236:E243">
    <cfRule type="cellIs" dxfId="882" priority="868" operator="lessThan">
      <formula>1</formula>
    </cfRule>
    <cfRule type="cellIs" dxfId="881" priority="869" operator="greaterThan">
      <formula>1</formula>
    </cfRule>
  </conditionalFormatting>
  <conditionalFormatting sqref="F236:F243">
    <cfRule type="cellIs" dxfId="880" priority="866" operator="lessThan">
      <formula>0</formula>
    </cfRule>
    <cfRule type="cellIs" dxfId="879" priority="867" operator="greaterThan">
      <formula>0</formula>
    </cfRule>
  </conditionalFormatting>
  <conditionalFormatting sqref="H236:H243">
    <cfRule type="cellIs" dxfId="878" priority="864" operator="lessThan">
      <formula>1</formula>
    </cfRule>
    <cfRule type="cellIs" dxfId="877" priority="865" operator="greaterThan">
      <formula>1</formula>
    </cfRule>
  </conditionalFormatting>
  <conditionalFormatting sqref="I236:I243">
    <cfRule type="cellIs" dxfId="876" priority="862" operator="lessThan">
      <formula>0</formula>
    </cfRule>
    <cfRule type="cellIs" dxfId="875" priority="863" operator="greaterThan">
      <formula>0</formula>
    </cfRule>
  </conditionalFormatting>
  <conditionalFormatting sqref="U240">
    <cfRule type="cellIs" dxfId="874" priority="859" operator="equal">
      <formula>0</formula>
    </cfRule>
    <cfRule type="cellIs" dxfId="873" priority="860" operator="greaterThan">
      <formula>0</formula>
    </cfRule>
    <cfRule type="cellIs" dxfId="872" priority="861" operator="lessThan">
      <formula>0</formula>
    </cfRule>
  </conditionalFormatting>
  <conditionalFormatting sqref="E243">
    <cfRule type="cellIs" dxfId="871" priority="858" operator="equal">
      <formula>1</formula>
    </cfRule>
  </conditionalFormatting>
  <conditionalFormatting sqref="F243">
    <cfRule type="cellIs" dxfId="870" priority="857" operator="equal">
      <formula>0</formula>
    </cfRule>
  </conditionalFormatting>
  <conditionalFormatting sqref="H243">
    <cfRule type="cellIs" dxfId="869" priority="856" operator="equal">
      <formula>1</formula>
    </cfRule>
  </conditionalFormatting>
  <conditionalFormatting sqref="I243">
    <cfRule type="cellIs" dxfId="868" priority="855" operator="equal">
      <formula>0</formula>
    </cfRule>
  </conditionalFormatting>
  <conditionalFormatting sqref="E236:E242">
    <cfRule type="cellIs" dxfId="867" priority="854" operator="equal">
      <formula>1</formula>
    </cfRule>
  </conditionalFormatting>
  <conditionalFormatting sqref="F236:F242">
    <cfRule type="cellIs" dxfId="866" priority="853" operator="equal">
      <formula>0</formula>
    </cfRule>
  </conditionalFormatting>
  <conditionalFormatting sqref="H236:H242">
    <cfRule type="cellIs" dxfId="865" priority="852" operator="equal">
      <formula>1</formula>
    </cfRule>
  </conditionalFormatting>
  <conditionalFormatting sqref="I236:I242">
    <cfRule type="cellIs" dxfId="864" priority="851" operator="equal">
      <formula>0</formula>
    </cfRule>
  </conditionalFormatting>
  <conditionalFormatting sqref="D247">
    <cfRule type="cellIs" dxfId="863" priority="849" operator="equal">
      <formula>C247</formula>
    </cfRule>
    <cfRule type="cellIs" dxfId="862" priority="850" operator="lessThan">
      <formula>C247</formula>
    </cfRule>
  </conditionalFormatting>
  <conditionalFormatting sqref="D248">
    <cfRule type="cellIs" dxfId="861" priority="847" operator="equal">
      <formula>C248</formula>
    </cfRule>
    <cfRule type="cellIs" dxfId="860" priority="848" operator="lessThan">
      <formula>C248</formula>
    </cfRule>
  </conditionalFormatting>
  <conditionalFormatting sqref="D249">
    <cfRule type="cellIs" dxfId="859" priority="845" operator="equal">
      <formula>C249</formula>
    </cfRule>
    <cfRule type="cellIs" dxfId="858" priority="846" operator="lessThan">
      <formula>C249</formula>
    </cfRule>
  </conditionalFormatting>
  <conditionalFormatting sqref="D250">
    <cfRule type="cellIs" dxfId="857" priority="843" operator="equal">
      <formula>C250</formula>
    </cfRule>
    <cfRule type="cellIs" dxfId="856" priority="844" operator="lessThan">
      <formula>C250</formula>
    </cfRule>
  </conditionalFormatting>
  <conditionalFormatting sqref="D251">
    <cfRule type="cellIs" dxfId="855" priority="841" operator="equal">
      <formula>C251</formula>
    </cfRule>
    <cfRule type="cellIs" dxfId="854" priority="842" operator="lessThan">
      <formula>C251</formula>
    </cfRule>
  </conditionalFormatting>
  <conditionalFormatting sqref="D252">
    <cfRule type="cellIs" dxfId="853" priority="839" operator="equal">
      <formula>C252</formula>
    </cfRule>
    <cfRule type="cellIs" dxfId="852" priority="840" operator="lessThan">
      <formula>C252</formula>
    </cfRule>
  </conditionalFormatting>
  <conditionalFormatting sqref="E246:E253">
    <cfRule type="cellIs" dxfId="851" priority="837" operator="lessThan">
      <formula>1</formula>
    </cfRule>
    <cfRule type="cellIs" dxfId="850" priority="838" operator="greaterThan">
      <formula>1</formula>
    </cfRule>
  </conditionalFormatting>
  <conditionalFormatting sqref="F246:F253">
    <cfRule type="cellIs" dxfId="849" priority="835" operator="lessThan">
      <formula>0</formula>
    </cfRule>
    <cfRule type="cellIs" dxfId="848" priority="836" operator="greaterThan">
      <formula>0</formula>
    </cfRule>
  </conditionalFormatting>
  <conditionalFormatting sqref="H246:H253">
    <cfRule type="cellIs" dxfId="847" priority="833" operator="lessThan">
      <formula>1</formula>
    </cfRule>
    <cfRule type="cellIs" dxfId="846" priority="834" operator="greaterThan">
      <formula>1</formula>
    </cfRule>
  </conditionalFormatting>
  <conditionalFormatting sqref="I246:I253">
    <cfRule type="cellIs" dxfId="845" priority="831" operator="lessThan">
      <formula>0</formula>
    </cfRule>
    <cfRule type="cellIs" dxfId="844" priority="832" operator="greaterThan">
      <formula>0</formula>
    </cfRule>
  </conditionalFormatting>
  <conditionalFormatting sqref="U250">
    <cfRule type="cellIs" dxfId="843" priority="828" operator="equal">
      <formula>0</formula>
    </cfRule>
    <cfRule type="cellIs" dxfId="842" priority="829" operator="greaterThan">
      <formula>0</formula>
    </cfRule>
    <cfRule type="cellIs" dxfId="841" priority="830" operator="lessThan">
      <formula>0</formula>
    </cfRule>
  </conditionalFormatting>
  <conditionalFormatting sqref="E253">
    <cfRule type="cellIs" dxfId="840" priority="827" operator="equal">
      <formula>1</formula>
    </cfRule>
  </conditionalFormatting>
  <conditionalFormatting sqref="F253">
    <cfRule type="cellIs" dxfId="839" priority="826" operator="equal">
      <formula>0</formula>
    </cfRule>
  </conditionalFormatting>
  <conditionalFormatting sqref="H253">
    <cfRule type="cellIs" dxfId="838" priority="825" operator="equal">
      <formula>1</formula>
    </cfRule>
  </conditionalFormatting>
  <conditionalFormatting sqref="I253">
    <cfRule type="cellIs" dxfId="837" priority="824" operator="equal">
      <formula>0</formula>
    </cfRule>
  </conditionalFormatting>
  <conditionalFormatting sqref="E246:E252">
    <cfRule type="cellIs" dxfId="836" priority="823" operator="equal">
      <formula>1</formula>
    </cfRule>
  </conditionalFormatting>
  <conditionalFormatting sqref="F246:F252">
    <cfRule type="cellIs" dxfId="835" priority="822" operator="equal">
      <formula>0</formula>
    </cfRule>
  </conditionalFormatting>
  <conditionalFormatting sqref="H246:H252">
    <cfRule type="cellIs" dxfId="834" priority="821" operator="equal">
      <formula>1</formula>
    </cfRule>
  </conditionalFormatting>
  <conditionalFormatting sqref="I246:I252">
    <cfRule type="cellIs" dxfId="833" priority="820" operator="equal">
      <formula>0</formula>
    </cfRule>
  </conditionalFormatting>
  <conditionalFormatting sqref="D256">
    <cfRule type="cellIs" dxfId="832" priority="818" operator="equal">
      <formula>C256</formula>
    </cfRule>
    <cfRule type="cellIs" dxfId="831" priority="819" operator="lessThan">
      <formula>C256</formula>
    </cfRule>
  </conditionalFormatting>
  <conditionalFormatting sqref="D257">
    <cfRule type="cellIs" dxfId="830" priority="816" operator="equal">
      <formula>C257</formula>
    </cfRule>
    <cfRule type="cellIs" dxfId="829" priority="817" operator="lessThan">
      <formula>C257</formula>
    </cfRule>
  </conditionalFormatting>
  <conditionalFormatting sqref="D258">
    <cfRule type="cellIs" dxfId="828" priority="814" operator="equal">
      <formula>C258</formula>
    </cfRule>
    <cfRule type="cellIs" dxfId="827" priority="815" operator="lessThan">
      <formula>C258</formula>
    </cfRule>
  </conditionalFormatting>
  <conditionalFormatting sqref="D259">
    <cfRule type="cellIs" dxfId="826" priority="812" operator="equal">
      <formula>C259</formula>
    </cfRule>
    <cfRule type="cellIs" dxfId="825" priority="813" operator="lessThan">
      <formula>C259</formula>
    </cfRule>
  </conditionalFormatting>
  <conditionalFormatting sqref="D260">
    <cfRule type="cellIs" dxfId="824" priority="810" operator="equal">
      <formula>C260</formula>
    </cfRule>
    <cfRule type="cellIs" dxfId="823" priority="811" operator="lessThan">
      <formula>C260</formula>
    </cfRule>
  </conditionalFormatting>
  <conditionalFormatting sqref="D261">
    <cfRule type="cellIs" dxfId="822" priority="808" operator="equal">
      <formula>C261</formula>
    </cfRule>
    <cfRule type="cellIs" dxfId="821" priority="809" operator="lessThan">
      <formula>C261</formula>
    </cfRule>
  </conditionalFormatting>
  <conditionalFormatting sqref="E255:E262">
    <cfRule type="cellIs" dxfId="820" priority="806" operator="lessThan">
      <formula>1</formula>
    </cfRule>
    <cfRule type="cellIs" dxfId="819" priority="807" operator="greaterThan">
      <formula>1</formula>
    </cfRule>
  </conditionalFormatting>
  <conditionalFormatting sqref="F255:F262">
    <cfRule type="cellIs" dxfId="818" priority="804" operator="lessThan">
      <formula>0</formula>
    </cfRule>
    <cfRule type="cellIs" dxfId="817" priority="805" operator="greaterThan">
      <formula>0</formula>
    </cfRule>
  </conditionalFormatting>
  <conditionalFormatting sqref="H255:H262">
    <cfRule type="cellIs" dxfId="816" priority="802" operator="lessThan">
      <formula>1</formula>
    </cfRule>
    <cfRule type="cellIs" dxfId="815" priority="803" operator="greaterThan">
      <formula>1</formula>
    </cfRule>
  </conditionalFormatting>
  <conditionalFormatting sqref="I255:I262">
    <cfRule type="cellIs" dxfId="814" priority="800" operator="lessThan">
      <formula>0</formula>
    </cfRule>
    <cfRule type="cellIs" dxfId="813" priority="801" operator="greaterThan">
      <formula>0</formula>
    </cfRule>
  </conditionalFormatting>
  <conditionalFormatting sqref="U259">
    <cfRule type="cellIs" dxfId="812" priority="797" operator="equal">
      <formula>0</formula>
    </cfRule>
    <cfRule type="cellIs" dxfId="811" priority="798" operator="greaterThan">
      <formula>0</formula>
    </cfRule>
    <cfRule type="cellIs" dxfId="810" priority="799" operator="lessThan">
      <formula>0</formula>
    </cfRule>
  </conditionalFormatting>
  <conditionalFormatting sqref="E262">
    <cfRule type="cellIs" dxfId="809" priority="796" operator="equal">
      <formula>1</formula>
    </cfRule>
  </conditionalFormatting>
  <conditionalFormatting sqref="F262">
    <cfRule type="cellIs" dxfId="808" priority="795" operator="equal">
      <formula>0</formula>
    </cfRule>
  </conditionalFormatting>
  <conditionalFormatting sqref="H262">
    <cfRule type="cellIs" dxfId="807" priority="794" operator="equal">
      <formula>1</formula>
    </cfRule>
  </conditionalFormatting>
  <conditionalFormatting sqref="I262">
    <cfRule type="cellIs" dxfId="806" priority="793" operator="equal">
      <formula>0</formula>
    </cfRule>
  </conditionalFormatting>
  <conditionalFormatting sqref="E255:E261">
    <cfRule type="cellIs" dxfId="805" priority="792" operator="equal">
      <formula>1</formula>
    </cfRule>
  </conditionalFormatting>
  <conditionalFormatting sqref="F255:F261">
    <cfRule type="cellIs" dxfId="804" priority="791" operator="equal">
      <formula>0</formula>
    </cfRule>
  </conditionalFormatting>
  <conditionalFormatting sqref="H255:H261">
    <cfRule type="cellIs" dxfId="803" priority="790" operator="equal">
      <formula>1</formula>
    </cfRule>
  </conditionalFormatting>
  <conditionalFormatting sqref="I255:I261">
    <cfRule type="cellIs" dxfId="802" priority="789" operator="equal">
      <formula>0</formula>
    </cfRule>
  </conditionalFormatting>
  <conditionalFormatting sqref="D265">
    <cfRule type="cellIs" dxfId="801" priority="787" operator="equal">
      <formula>C265</formula>
    </cfRule>
    <cfRule type="cellIs" dxfId="800" priority="788" operator="lessThan">
      <formula>C265</formula>
    </cfRule>
  </conditionalFormatting>
  <conditionalFormatting sqref="D266">
    <cfRule type="cellIs" dxfId="799" priority="785" operator="equal">
      <formula>C266</formula>
    </cfRule>
    <cfRule type="cellIs" dxfId="798" priority="786" operator="lessThan">
      <formula>C266</formula>
    </cfRule>
  </conditionalFormatting>
  <conditionalFormatting sqref="D267">
    <cfRule type="cellIs" dxfId="797" priority="783" operator="equal">
      <formula>C267</formula>
    </cfRule>
    <cfRule type="cellIs" dxfId="796" priority="784" operator="lessThan">
      <formula>C267</formula>
    </cfRule>
  </conditionalFormatting>
  <conditionalFormatting sqref="D268">
    <cfRule type="cellIs" dxfId="795" priority="781" operator="equal">
      <formula>C268</formula>
    </cfRule>
    <cfRule type="cellIs" dxfId="794" priority="782" operator="lessThan">
      <formula>C268</formula>
    </cfRule>
  </conditionalFormatting>
  <conditionalFormatting sqref="D269">
    <cfRule type="cellIs" dxfId="793" priority="779" operator="equal">
      <formula>C269</formula>
    </cfRule>
    <cfRule type="cellIs" dxfId="792" priority="780" operator="lessThan">
      <formula>C269</formula>
    </cfRule>
  </conditionalFormatting>
  <conditionalFormatting sqref="D270">
    <cfRule type="cellIs" dxfId="791" priority="777" operator="equal">
      <formula>C270</formula>
    </cfRule>
    <cfRule type="cellIs" dxfId="790" priority="778" operator="lessThan">
      <formula>C270</formula>
    </cfRule>
  </conditionalFormatting>
  <conditionalFormatting sqref="E264:E271">
    <cfRule type="cellIs" dxfId="789" priority="775" operator="lessThan">
      <formula>1</formula>
    </cfRule>
    <cfRule type="cellIs" dxfId="788" priority="776" operator="greaterThan">
      <formula>1</formula>
    </cfRule>
  </conditionalFormatting>
  <conditionalFormatting sqref="F264:F271">
    <cfRule type="cellIs" dxfId="787" priority="773" operator="lessThan">
      <formula>0</formula>
    </cfRule>
    <cfRule type="cellIs" dxfId="786" priority="774" operator="greaterThan">
      <formula>0</formula>
    </cfRule>
  </conditionalFormatting>
  <conditionalFormatting sqref="H264:H271">
    <cfRule type="cellIs" dxfId="785" priority="771" operator="lessThan">
      <formula>1</formula>
    </cfRule>
    <cfRule type="cellIs" dxfId="784" priority="772" operator="greaterThan">
      <formula>1</formula>
    </cfRule>
  </conditionalFormatting>
  <conditionalFormatting sqref="I264:I271">
    <cfRule type="cellIs" dxfId="783" priority="769" operator="lessThan">
      <formula>0</formula>
    </cfRule>
    <cfRule type="cellIs" dxfId="782" priority="770" operator="greaterThan">
      <formula>0</formula>
    </cfRule>
  </conditionalFormatting>
  <conditionalFormatting sqref="U268">
    <cfRule type="cellIs" dxfId="781" priority="766" operator="equal">
      <formula>0</formula>
    </cfRule>
    <cfRule type="cellIs" dxfId="780" priority="767" operator="greaterThan">
      <formula>0</formula>
    </cfRule>
    <cfRule type="cellIs" dxfId="779" priority="768" operator="lessThan">
      <formula>0</formula>
    </cfRule>
  </conditionalFormatting>
  <conditionalFormatting sqref="E271">
    <cfRule type="cellIs" dxfId="778" priority="765" operator="equal">
      <formula>1</formula>
    </cfRule>
  </conditionalFormatting>
  <conditionalFormatting sqref="F271">
    <cfRule type="cellIs" dxfId="777" priority="764" operator="equal">
      <formula>0</formula>
    </cfRule>
  </conditionalFormatting>
  <conditionalFormatting sqref="H271">
    <cfRule type="cellIs" dxfId="776" priority="763" operator="equal">
      <formula>1</formula>
    </cfRule>
  </conditionalFormatting>
  <conditionalFormatting sqref="I271">
    <cfRule type="cellIs" dxfId="775" priority="762" operator="equal">
      <formula>0</formula>
    </cfRule>
  </conditionalFormatting>
  <conditionalFormatting sqref="E264:E270">
    <cfRule type="cellIs" dxfId="774" priority="761" operator="equal">
      <formula>1</formula>
    </cfRule>
  </conditionalFormatting>
  <conditionalFormatting sqref="F264:F270">
    <cfRule type="cellIs" dxfId="773" priority="760" operator="equal">
      <formula>0</formula>
    </cfRule>
  </conditionalFormatting>
  <conditionalFormatting sqref="H264:H270">
    <cfRule type="cellIs" dxfId="772" priority="759" operator="equal">
      <formula>1</formula>
    </cfRule>
  </conditionalFormatting>
  <conditionalFormatting sqref="I264:I270">
    <cfRule type="cellIs" dxfId="771" priority="758" operator="equal">
      <formula>0</formula>
    </cfRule>
  </conditionalFormatting>
  <conditionalFormatting sqref="D274">
    <cfRule type="cellIs" dxfId="770" priority="756" operator="equal">
      <formula>C274</formula>
    </cfRule>
    <cfRule type="cellIs" dxfId="769" priority="757" operator="lessThan">
      <formula>C274</formula>
    </cfRule>
  </conditionalFormatting>
  <conditionalFormatting sqref="D275">
    <cfRule type="cellIs" dxfId="768" priority="754" operator="equal">
      <formula>C275</formula>
    </cfRule>
    <cfRule type="cellIs" dxfId="767" priority="755" operator="lessThan">
      <formula>C275</formula>
    </cfRule>
  </conditionalFormatting>
  <conditionalFormatting sqref="D276">
    <cfRule type="cellIs" dxfId="766" priority="752" operator="equal">
      <formula>C276</formula>
    </cfRule>
    <cfRule type="cellIs" dxfId="765" priority="753" operator="lessThan">
      <formula>C276</formula>
    </cfRule>
  </conditionalFormatting>
  <conditionalFormatting sqref="D277">
    <cfRule type="cellIs" dxfId="764" priority="750" operator="equal">
      <formula>C277</formula>
    </cfRule>
    <cfRule type="cellIs" dxfId="763" priority="751" operator="lessThan">
      <formula>C277</formula>
    </cfRule>
  </conditionalFormatting>
  <conditionalFormatting sqref="D278">
    <cfRule type="cellIs" dxfId="762" priority="748" operator="equal">
      <formula>C278</formula>
    </cfRule>
    <cfRule type="cellIs" dxfId="761" priority="749" operator="lessThan">
      <formula>C278</formula>
    </cfRule>
  </conditionalFormatting>
  <conditionalFormatting sqref="D279">
    <cfRule type="cellIs" dxfId="760" priority="746" operator="equal">
      <formula>C279</formula>
    </cfRule>
    <cfRule type="cellIs" dxfId="759" priority="747" operator="lessThan">
      <formula>C279</formula>
    </cfRule>
  </conditionalFormatting>
  <conditionalFormatting sqref="E273:E280">
    <cfRule type="cellIs" dxfId="758" priority="744" operator="lessThan">
      <formula>1</formula>
    </cfRule>
    <cfRule type="cellIs" dxfId="757" priority="745" operator="greaterThan">
      <formula>1</formula>
    </cfRule>
  </conditionalFormatting>
  <conditionalFormatting sqref="F273:F280">
    <cfRule type="cellIs" dxfId="756" priority="742" operator="lessThan">
      <formula>0</formula>
    </cfRule>
    <cfRule type="cellIs" dxfId="755" priority="743" operator="greaterThan">
      <formula>0</formula>
    </cfRule>
  </conditionalFormatting>
  <conditionalFormatting sqref="H273:H280">
    <cfRule type="cellIs" dxfId="754" priority="740" operator="lessThan">
      <formula>1</formula>
    </cfRule>
    <cfRule type="cellIs" dxfId="753" priority="741" operator="greaterThan">
      <formula>1</formula>
    </cfRule>
  </conditionalFormatting>
  <conditionalFormatting sqref="I273:I280">
    <cfRule type="cellIs" dxfId="752" priority="738" operator="lessThan">
      <formula>0</formula>
    </cfRule>
    <cfRule type="cellIs" dxfId="751" priority="739" operator="greaterThan">
      <formula>0</formula>
    </cfRule>
  </conditionalFormatting>
  <conditionalFormatting sqref="U277">
    <cfRule type="cellIs" dxfId="750" priority="735" operator="equal">
      <formula>0</formula>
    </cfRule>
    <cfRule type="cellIs" dxfId="749" priority="736" operator="greaterThan">
      <formula>0</formula>
    </cfRule>
    <cfRule type="cellIs" dxfId="748" priority="737" operator="lessThan">
      <formula>0</formula>
    </cfRule>
  </conditionalFormatting>
  <conditionalFormatting sqref="E280">
    <cfRule type="cellIs" dxfId="747" priority="734" operator="equal">
      <formula>1</formula>
    </cfRule>
  </conditionalFormatting>
  <conditionalFormatting sqref="F280">
    <cfRule type="cellIs" dxfId="746" priority="733" operator="equal">
      <formula>0</formula>
    </cfRule>
  </conditionalFormatting>
  <conditionalFormatting sqref="H280">
    <cfRule type="cellIs" dxfId="745" priority="732" operator="equal">
      <formula>1</formula>
    </cfRule>
  </conditionalFormatting>
  <conditionalFormatting sqref="I280">
    <cfRule type="cellIs" dxfId="744" priority="731" operator="equal">
      <formula>0</formula>
    </cfRule>
  </conditionalFormatting>
  <conditionalFormatting sqref="E273:E279">
    <cfRule type="cellIs" dxfId="743" priority="730" operator="equal">
      <formula>1</formula>
    </cfRule>
  </conditionalFormatting>
  <conditionalFormatting sqref="F273:F279">
    <cfRule type="cellIs" dxfId="742" priority="729" operator="equal">
      <formula>0</formula>
    </cfRule>
  </conditionalFormatting>
  <conditionalFormatting sqref="H273:H279">
    <cfRule type="cellIs" dxfId="741" priority="728" operator="equal">
      <formula>1</formula>
    </cfRule>
  </conditionalFormatting>
  <conditionalFormatting sqref="I273:I279">
    <cfRule type="cellIs" dxfId="740" priority="727" operator="equal">
      <formula>0</formula>
    </cfRule>
  </conditionalFormatting>
  <conditionalFormatting sqref="D284">
    <cfRule type="cellIs" dxfId="739" priority="725" operator="equal">
      <formula>C284</formula>
    </cfRule>
    <cfRule type="cellIs" dxfId="738" priority="726" operator="lessThan">
      <formula>C284</formula>
    </cfRule>
  </conditionalFormatting>
  <conditionalFormatting sqref="D285">
    <cfRule type="cellIs" dxfId="737" priority="723" operator="equal">
      <formula>C285</formula>
    </cfRule>
    <cfRule type="cellIs" dxfId="736" priority="724" operator="lessThan">
      <formula>C285</formula>
    </cfRule>
  </conditionalFormatting>
  <conditionalFormatting sqref="D286">
    <cfRule type="cellIs" dxfId="735" priority="721" operator="equal">
      <formula>C286</formula>
    </cfRule>
    <cfRule type="cellIs" dxfId="734" priority="722" operator="lessThan">
      <formula>C286</formula>
    </cfRule>
  </conditionalFormatting>
  <conditionalFormatting sqref="D287">
    <cfRule type="cellIs" dxfId="733" priority="719" operator="equal">
      <formula>C287</formula>
    </cfRule>
    <cfRule type="cellIs" dxfId="732" priority="720" operator="lessThan">
      <formula>C287</formula>
    </cfRule>
  </conditionalFormatting>
  <conditionalFormatting sqref="D288">
    <cfRule type="cellIs" dxfId="731" priority="717" operator="equal">
      <formula>C288</formula>
    </cfRule>
    <cfRule type="cellIs" dxfId="730" priority="718" operator="lessThan">
      <formula>C288</formula>
    </cfRule>
  </conditionalFormatting>
  <conditionalFormatting sqref="D289">
    <cfRule type="cellIs" dxfId="729" priority="715" operator="equal">
      <formula>C289</formula>
    </cfRule>
    <cfRule type="cellIs" dxfId="728" priority="716" operator="lessThan">
      <formula>C289</formula>
    </cfRule>
  </conditionalFormatting>
  <conditionalFormatting sqref="E283:E290">
    <cfRule type="cellIs" dxfId="727" priority="713" operator="lessThan">
      <formula>1</formula>
    </cfRule>
    <cfRule type="cellIs" dxfId="726" priority="714" operator="greaterThan">
      <formula>1</formula>
    </cfRule>
  </conditionalFormatting>
  <conditionalFormatting sqref="F283:F290">
    <cfRule type="cellIs" dxfId="725" priority="711" operator="lessThan">
      <formula>0</formula>
    </cfRule>
    <cfRule type="cellIs" dxfId="724" priority="712" operator="greaterThan">
      <formula>0</formula>
    </cfRule>
  </conditionalFormatting>
  <conditionalFormatting sqref="H283:H290">
    <cfRule type="cellIs" dxfId="723" priority="709" operator="lessThan">
      <formula>1</formula>
    </cfRule>
    <cfRule type="cellIs" dxfId="722" priority="710" operator="greaterThan">
      <formula>1</formula>
    </cfRule>
  </conditionalFormatting>
  <conditionalFormatting sqref="I283:I290">
    <cfRule type="cellIs" dxfId="721" priority="707" operator="lessThan">
      <formula>0</formula>
    </cfRule>
    <cfRule type="cellIs" dxfId="720" priority="708" operator="greaterThan">
      <formula>0</formula>
    </cfRule>
  </conditionalFormatting>
  <conditionalFormatting sqref="U287">
    <cfRule type="cellIs" dxfId="719" priority="704" operator="equal">
      <formula>0</formula>
    </cfRule>
    <cfRule type="cellIs" dxfId="718" priority="705" operator="greaterThan">
      <formula>0</formula>
    </cfRule>
    <cfRule type="cellIs" dxfId="717" priority="706" operator="lessThan">
      <formula>0</formula>
    </cfRule>
  </conditionalFormatting>
  <conditionalFormatting sqref="E290">
    <cfRule type="cellIs" dxfId="716" priority="703" operator="equal">
      <formula>1</formula>
    </cfRule>
  </conditionalFormatting>
  <conditionalFormatting sqref="F290">
    <cfRule type="cellIs" dxfId="715" priority="702" operator="equal">
      <formula>0</formula>
    </cfRule>
  </conditionalFormatting>
  <conditionalFormatting sqref="H290">
    <cfRule type="cellIs" dxfId="714" priority="701" operator="equal">
      <formula>1</formula>
    </cfRule>
  </conditionalFormatting>
  <conditionalFormatting sqref="I290">
    <cfRule type="cellIs" dxfId="713" priority="700" operator="equal">
      <formula>0</formula>
    </cfRule>
  </conditionalFormatting>
  <conditionalFormatting sqref="E283:E289">
    <cfRule type="cellIs" dxfId="712" priority="699" operator="equal">
      <formula>1</formula>
    </cfRule>
  </conditionalFormatting>
  <conditionalFormatting sqref="F283:F289">
    <cfRule type="cellIs" dxfId="711" priority="698" operator="equal">
      <formula>0</formula>
    </cfRule>
  </conditionalFormatting>
  <conditionalFormatting sqref="H283:H289">
    <cfRule type="cellIs" dxfId="710" priority="697" operator="equal">
      <formula>1</formula>
    </cfRule>
  </conditionalFormatting>
  <conditionalFormatting sqref="I283:I289">
    <cfRule type="cellIs" dxfId="709" priority="696" operator="equal">
      <formula>0</formula>
    </cfRule>
  </conditionalFormatting>
  <conditionalFormatting sqref="D293">
    <cfRule type="cellIs" dxfId="708" priority="694" operator="equal">
      <formula>C293</formula>
    </cfRule>
    <cfRule type="cellIs" dxfId="707" priority="695" operator="lessThan">
      <formula>C293</formula>
    </cfRule>
  </conditionalFormatting>
  <conditionalFormatting sqref="D294">
    <cfRule type="cellIs" dxfId="706" priority="692" operator="equal">
      <formula>C294</formula>
    </cfRule>
    <cfRule type="cellIs" dxfId="705" priority="693" operator="lessThan">
      <formula>C294</formula>
    </cfRule>
  </conditionalFormatting>
  <conditionalFormatting sqref="D295">
    <cfRule type="cellIs" dxfId="704" priority="690" operator="equal">
      <formula>C295</formula>
    </cfRule>
    <cfRule type="cellIs" dxfId="703" priority="691" operator="lessThan">
      <formula>C295</formula>
    </cfRule>
  </conditionalFormatting>
  <conditionalFormatting sqref="D296">
    <cfRule type="cellIs" dxfId="702" priority="688" operator="equal">
      <formula>C296</formula>
    </cfRule>
    <cfRule type="cellIs" dxfId="701" priority="689" operator="lessThan">
      <formula>C296</formula>
    </cfRule>
  </conditionalFormatting>
  <conditionalFormatting sqref="D297">
    <cfRule type="cellIs" dxfId="700" priority="686" operator="equal">
      <formula>C297</formula>
    </cfRule>
    <cfRule type="cellIs" dxfId="699" priority="687" operator="lessThan">
      <formula>C297</formula>
    </cfRule>
  </conditionalFormatting>
  <conditionalFormatting sqref="D298">
    <cfRule type="cellIs" dxfId="698" priority="684" operator="equal">
      <formula>C298</formula>
    </cfRule>
    <cfRule type="cellIs" dxfId="697" priority="685" operator="lessThan">
      <formula>C298</formula>
    </cfRule>
  </conditionalFormatting>
  <conditionalFormatting sqref="E292:E299">
    <cfRule type="cellIs" dxfId="696" priority="682" operator="lessThan">
      <formula>1</formula>
    </cfRule>
    <cfRule type="cellIs" dxfId="695" priority="683" operator="greaterThan">
      <formula>1</formula>
    </cfRule>
  </conditionalFormatting>
  <conditionalFormatting sqref="F292:F299">
    <cfRule type="cellIs" dxfId="694" priority="680" operator="lessThan">
      <formula>0</formula>
    </cfRule>
    <cfRule type="cellIs" dxfId="693" priority="681" operator="greaterThan">
      <formula>0</formula>
    </cfRule>
  </conditionalFormatting>
  <conditionalFormatting sqref="H292:H299">
    <cfRule type="cellIs" dxfId="692" priority="678" operator="lessThan">
      <formula>1</formula>
    </cfRule>
    <cfRule type="cellIs" dxfId="691" priority="679" operator="greaterThan">
      <formula>1</formula>
    </cfRule>
  </conditionalFormatting>
  <conditionalFormatting sqref="I292:I299">
    <cfRule type="cellIs" dxfId="690" priority="676" operator="lessThan">
      <formula>0</formula>
    </cfRule>
    <cfRule type="cellIs" dxfId="689" priority="677" operator="greaterThan">
      <formula>0</formula>
    </cfRule>
  </conditionalFormatting>
  <conditionalFormatting sqref="U296">
    <cfRule type="cellIs" dxfId="688" priority="673" operator="equal">
      <formula>0</formula>
    </cfRule>
    <cfRule type="cellIs" dxfId="687" priority="674" operator="greaterThan">
      <formula>0</formula>
    </cfRule>
    <cfRule type="cellIs" dxfId="686" priority="675" operator="lessThan">
      <formula>0</formula>
    </cfRule>
  </conditionalFormatting>
  <conditionalFormatting sqref="E299">
    <cfRule type="cellIs" dxfId="685" priority="672" operator="equal">
      <formula>1</formula>
    </cfRule>
  </conditionalFormatting>
  <conditionalFormatting sqref="F299">
    <cfRule type="cellIs" dxfId="684" priority="671" operator="equal">
      <formula>0</formula>
    </cfRule>
  </conditionalFormatting>
  <conditionalFormatting sqref="H299">
    <cfRule type="cellIs" dxfId="683" priority="670" operator="equal">
      <formula>1</formula>
    </cfRule>
  </conditionalFormatting>
  <conditionalFormatting sqref="I299">
    <cfRule type="cellIs" dxfId="682" priority="669" operator="equal">
      <formula>0</formula>
    </cfRule>
  </conditionalFormatting>
  <conditionalFormatting sqref="E292:E298">
    <cfRule type="cellIs" dxfId="681" priority="668" operator="equal">
      <formula>1</formula>
    </cfRule>
  </conditionalFormatting>
  <conditionalFormatting sqref="F292:F298">
    <cfRule type="cellIs" dxfId="680" priority="667" operator="equal">
      <formula>0</formula>
    </cfRule>
  </conditionalFormatting>
  <conditionalFormatting sqref="H292:H298">
    <cfRule type="cellIs" dxfId="679" priority="666" operator="equal">
      <formula>1</formula>
    </cfRule>
  </conditionalFormatting>
  <conditionalFormatting sqref="I292:I298">
    <cfRule type="cellIs" dxfId="678" priority="665" operator="equal">
      <formula>0</formula>
    </cfRule>
  </conditionalFormatting>
  <conditionalFormatting sqref="D302">
    <cfRule type="cellIs" dxfId="677" priority="663" operator="equal">
      <formula>C302</formula>
    </cfRule>
    <cfRule type="cellIs" dxfId="676" priority="664" operator="lessThan">
      <formula>C302</formula>
    </cfRule>
  </conditionalFormatting>
  <conditionalFormatting sqref="D303">
    <cfRule type="cellIs" dxfId="675" priority="661" operator="equal">
      <formula>C303</formula>
    </cfRule>
    <cfRule type="cellIs" dxfId="674" priority="662" operator="lessThan">
      <formula>C303</formula>
    </cfRule>
  </conditionalFormatting>
  <conditionalFormatting sqref="D304">
    <cfRule type="cellIs" dxfId="673" priority="659" operator="equal">
      <formula>C304</formula>
    </cfRule>
    <cfRule type="cellIs" dxfId="672" priority="660" operator="lessThan">
      <formula>C304</formula>
    </cfRule>
  </conditionalFormatting>
  <conditionalFormatting sqref="D305">
    <cfRule type="cellIs" dxfId="671" priority="657" operator="equal">
      <formula>C305</formula>
    </cfRule>
    <cfRule type="cellIs" dxfId="670" priority="658" operator="lessThan">
      <formula>C305</formula>
    </cfRule>
  </conditionalFormatting>
  <conditionalFormatting sqref="D306">
    <cfRule type="cellIs" dxfId="669" priority="655" operator="equal">
      <formula>C306</formula>
    </cfRule>
    <cfRule type="cellIs" dxfId="668" priority="656" operator="lessThan">
      <formula>C306</formula>
    </cfRule>
  </conditionalFormatting>
  <conditionalFormatting sqref="D307">
    <cfRule type="cellIs" dxfId="667" priority="653" operator="equal">
      <formula>C307</formula>
    </cfRule>
    <cfRule type="cellIs" dxfId="666" priority="654" operator="lessThan">
      <formula>C307</formula>
    </cfRule>
  </conditionalFormatting>
  <conditionalFormatting sqref="E301:E308">
    <cfRule type="cellIs" dxfId="665" priority="651" operator="lessThan">
      <formula>1</formula>
    </cfRule>
    <cfRule type="cellIs" dxfId="664" priority="652" operator="greaterThan">
      <formula>1</formula>
    </cfRule>
  </conditionalFormatting>
  <conditionalFormatting sqref="F301:F308">
    <cfRule type="cellIs" dxfId="663" priority="649" operator="lessThan">
      <formula>0</formula>
    </cfRule>
    <cfRule type="cellIs" dxfId="662" priority="650" operator="greaterThan">
      <formula>0</formula>
    </cfRule>
  </conditionalFormatting>
  <conditionalFormatting sqref="H301:H308">
    <cfRule type="cellIs" dxfId="661" priority="647" operator="lessThan">
      <formula>1</formula>
    </cfRule>
    <cfRule type="cellIs" dxfId="660" priority="648" operator="greaterThan">
      <formula>1</formula>
    </cfRule>
  </conditionalFormatting>
  <conditionalFormatting sqref="I301:I308">
    <cfRule type="cellIs" dxfId="659" priority="645" operator="lessThan">
      <formula>0</formula>
    </cfRule>
    <cfRule type="cellIs" dxfId="658" priority="646" operator="greaterThan">
      <formula>0</formula>
    </cfRule>
  </conditionalFormatting>
  <conditionalFormatting sqref="U305">
    <cfRule type="cellIs" dxfId="657" priority="642" operator="equal">
      <formula>0</formula>
    </cfRule>
    <cfRule type="cellIs" dxfId="656" priority="643" operator="greaterThan">
      <formula>0</formula>
    </cfRule>
    <cfRule type="cellIs" dxfId="655" priority="644" operator="lessThan">
      <formula>0</formula>
    </cfRule>
  </conditionalFormatting>
  <conditionalFormatting sqref="E308">
    <cfRule type="cellIs" dxfId="654" priority="641" operator="equal">
      <formula>1</formula>
    </cfRule>
  </conditionalFormatting>
  <conditionalFormatting sqref="F308">
    <cfRule type="cellIs" dxfId="653" priority="640" operator="equal">
      <formula>0</formula>
    </cfRule>
  </conditionalFormatting>
  <conditionalFormatting sqref="H308">
    <cfRule type="cellIs" dxfId="652" priority="639" operator="equal">
      <formula>1</formula>
    </cfRule>
  </conditionalFormatting>
  <conditionalFormatting sqref="I308">
    <cfRule type="cellIs" dxfId="651" priority="638" operator="equal">
      <formula>0</formula>
    </cfRule>
  </conditionalFormatting>
  <conditionalFormatting sqref="E301:E307">
    <cfRule type="cellIs" dxfId="650" priority="637" operator="equal">
      <formula>1</formula>
    </cfRule>
  </conditionalFormatting>
  <conditionalFormatting sqref="F301:F307">
    <cfRule type="cellIs" dxfId="649" priority="636" operator="equal">
      <formula>0</formula>
    </cfRule>
  </conditionalFormatting>
  <conditionalFormatting sqref="H301:H307">
    <cfRule type="cellIs" dxfId="648" priority="635" operator="equal">
      <formula>1</formula>
    </cfRule>
  </conditionalFormatting>
  <conditionalFormatting sqref="I301:I307">
    <cfRule type="cellIs" dxfId="647" priority="634" operator="equal">
      <formula>0</formula>
    </cfRule>
  </conditionalFormatting>
  <conditionalFormatting sqref="D311">
    <cfRule type="cellIs" dxfId="646" priority="632" operator="equal">
      <formula>C311</formula>
    </cfRule>
    <cfRule type="cellIs" dxfId="645" priority="633" operator="lessThan">
      <formula>C311</formula>
    </cfRule>
  </conditionalFormatting>
  <conditionalFormatting sqref="D312">
    <cfRule type="cellIs" dxfId="644" priority="630" operator="equal">
      <formula>C312</formula>
    </cfRule>
    <cfRule type="cellIs" dxfId="643" priority="631" operator="lessThan">
      <formula>C312</formula>
    </cfRule>
  </conditionalFormatting>
  <conditionalFormatting sqref="D313">
    <cfRule type="cellIs" dxfId="642" priority="628" operator="equal">
      <formula>C313</formula>
    </cfRule>
    <cfRule type="cellIs" dxfId="641" priority="629" operator="lessThan">
      <formula>C313</formula>
    </cfRule>
  </conditionalFormatting>
  <conditionalFormatting sqref="D314">
    <cfRule type="cellIs" dxfId="640" priority="626" operator="equal">
      <formula>C314</formula>
    </cfRule>
    <cfRule type="cellIs" dxfId="639" priority="627" operator="lessThan">
      <formula>C314</formula>
    </cfRule>
  </conditionalFormatting>
  <conditionalFormatting sqref="D315">
    <cfRule type="cellIs" dxfId="638" priority="624" operator="equal">
      <formula>C315</formula>
    </cfRule>
    <cfRule type="cellIs" dxfId="637" priority="625" operator="lessThan">
      <formula>C315</formula>
    </cfRule>
  </conditionalFormatting>
  <conditionalFormatting sqref="D316">
    <cfRule type="cellIs" dxfId="636" priority="622" operator="equal">
      <formula>C316</formula>
    </cfRule>
    <cfRule type="cellIs" dxfId="635" priority="623" operator="lessThan">
      <formula>C316</formula>
    </cfRule>
  </conditionalFormatting>
  <conditionalFormatting sqref="E310:E317">
    <cfRule type="cellIs" dxfId="634" priority="620" operator="lessThan">
      <formula>1</formula>
    </cfRule>
    <cfRule type="cellIs" dxfId="633" priority="621" operator="greaterThan">
      <formula>1</formula>
    </cfRule>
  </conditionalFormatting>
  <conditionalFormatting sqref="F310:F317">
    <cfRule type="cellIs" dxfId="632" priority="618" operator="lessThan">
      <formula>0</formula>
    </cfRule>
    <cfRule type="cellIs" dxfId="631" priority="619" operator="greaterThan">
      <formula>0</formula>
    </cfRule>
  </conditionalFormatting>
  <conditionalFormatting sqref="H310:H317">
    <cfRule type="cellIs" dxfId="630" priority="616" operator="lessThan">
      <formula>1</formula>
    </cfRule>
    <cfRule type="cellIs" dxfId="629" priority="617" operator="greaterThan">
      <formula>1</formula>
    </cfRule>
  </conditionalFormatting>
  <conditionalFormatting sqref="I310:I317">
    <cfRule type="cellIs" dxfId="628" priority="614" operator="lessThan">
      <formula>0</formula>
    </cfRule>
    <cfRule type="cellIs" dxfId="627" priority="615" operator="greaterThan">
      <formula>0</formula>
    </cfRule>
  </conditionalFormatting>
  <conditionalFormatting sqref="U314">
    <cfRule type="cellIs" dxfId="626" priority="611" operator="equal">
      <formula>0</formula>
    </cfRule>
    <cfRule type="cellIs" dxfId="625" priority="612" operator="greaterThan">
      <formula>0</formula>
    </cfRule>
    <cfRule type="cellIs" dxfId="624" priority="613" operator="lessThan">
      <formula>0</formula>
    </cfRule>
  </conditionalFormatting>
  <conditionalFormatting sqref="E317">
    <cfRule type="cellIs" dxfId="623" priority="610" operator="equal">
      <formula>1</formula>
    </cfRule>
  </conditionalFormatting>
  <conditionalFormatting sqref="F317">
    <cfRule type="cellIs" dxfId="622" priority="609" operator="equal">
      <formula>0</formula>
    </cfRule>
  </conditionalFormatting>
  <conditionalFormatting sqref="H317">
    <cfRule type="cellIs" dxfId="621" priority="608" operator="equal">
      <formula>1</formula>
    </cfRule>
  </conditionalFormatting>
  <conditionalFormatting sqref="I317">
    <cfRule type="cellIs" dxfId="620" priority="607" operator="equal">
      <formula>0</formula>
    </cfRule>
  </conditionalFormatting>
  <conditionalFormatting sqref="E310:E316">
    <cfRule type="cellIs" dxfId="619" priority="606" operator="equal">
      <formula>1</formula>
    </cfRule>
  </conditionalFormatting>
  <conditionalFormatting sqref="F310:F316">
    <cfRule type="cellIs" dxfId="618" priority="605" operator="equal">
      <formula>0</formula>
    </cfRule>
  </conditionalFormatting>
  <conditionalFormatting sqref="H310:H316">
    <cfRule type="cellIs" dxfId="617" priority="604" operator="equal">
      <formula>1</formula>
    </cfRule>
  </conditionalFormatting>
  <conditionalFormatting sqref="I310:I316">
    <cfRule type="cellIs" dxfId="616" priority="603" operator="equal">
      <formula>0</formula>
    </cfRule>
  </conditionalFormatting>
  <conditionalFormatting sqref="D321">
    <cfRule type="cellIs" dxfId="615" priority="601" operator="equal">
      <formula>C321</formula>
    </cfRule>
    <cfRule type="cellIs" dxfId="614" priority="602" operator="lessThan">
      <formula>C321</formula>
    </cfRule>
  </conditionalFormatting>
  <conditionalFormatting sqref="D322">
    <cfRule type="cellIs" dxfId="613" priority="599" operator="equal">
      <formula>C322</formula>
    </cfRule>
    <cfRule type="cellIs" dxfId="612" priority="600" operator="lessThan">
      <formula>C322</formula>
    </cfRule>
  </conditionalFormatting>
  <conditionalFormatting sqref="D323">
    <cfRule type="cellIs" dxfId="611" priority="597" operator="equal">
      <formula>C323</formula>
    </cfRule>
    <cfRule type="cellIs" dxfId="610" priority="598" operator="lessThan">
      <formula>C323</formula>
    </cfRule>
  </conditionalFormatting>
  <conditionalFormatting sqref="D324">
    <cfRule type="cellIs" dxfId="609" priority="595" operator="equal">
      <formula>C324</formula>
    </cfRule>
    <cfRule type="cellIs" dxfId="608" priority="596" operator="lessThan">
      <formula>C324</formula>
    </cfRule>
  </conditionalFormatting>
  <conditionalFormatting sqref="D325">
    <cfRule type="cellIs" dxfId="607" priority="593" operator="equal">
      <formula>C325</formula>
    </cfRule>
    <cfRule type="cellIs" dxfId="606" priority="594" operator="lessThan">
      <formula>C325</formula>
    </cfRule>
  </conditionalFormatting>
  <conditionalFormatting sqref="D326">
    <cfRule type="cellIs" dxfId="605" priority="591" operator="equal">
      <formula>C326</formula>
    </cfRule>
    <cfRule type="cellIs" dxfId="604" priority="592" operator="lessThan">
      <formula>C326</formula>
    </cfRule>
  </conditionalFormatting>
  <conditionalFormatting sqref="E320:E327">
    <cfRule type="cellIs" dxfId="603" priority="589" operator="lessThan">
      <formula>1</formula>
    </cfRule>
    <cfRule type="cellIs" dxfId="602" priority="590" operator="greaterThan">
      <formula>1</formula>
    </cfRule>
  </conditionalFormatting>
  <conditionalFormatting sqref="F320:F327">
    <cfRule type="cellIs" dxfId="601" priority="587" operator="lessThan">
      <formula>0</formula>
    </cfRule>
    <cfRule type="cellIs" dxfId="600" priority="588" operator="greaterThan">
      <formula>0</formula>
    </cfRule>
  </conditionalFormatting>
  <conditionalFormatting sqref="H320:H327">
    <cfRule type="cellIs" dxfId="599" priority="585" operator="lessThan">
      <formula>1</formula>
    </cfRule>
    <cfRule type="cellIs" dxfId="598" priority="586" operator="greaterThan">
      <formula>1</formula>
    </cfRule>
  </conditionalFormatting>
  <conditionalFormatting sqref="I320:I327">
    <cfRule type="cellIs" dxfId="597" priority="583" operator="lessThan">
      <formula>0</formula>
    </cfRule>
    <cfRule type="cellIs" dxfId="596" priority="584" operator="greaterThan">
      <formula>0</formula>
    </cfRule>
  </conditionalFormatting>
  <conditionalFormatting sqref="U324">
    <cfRule type="cellIs" dxfId="595" priority="580" operator="equal">
      <formula>0</formula>
    </cfRule>
    <cfRule type="cellIs" dxfId="594" priority="581" operator="greaterThan">
      <formula>0</formula>
    </cfRule>
    <cfRule type="cellIs" dxfId="593" priority="582" operator="lessThan">
      <formula>0</formula>
    </cfRule>
  </conditionalFormatting>
  <conditionalFormatting sqref="E327">
    <cfRule type="cellIs" dxfId="592" priority="579" operator="equal">
      <formula>1</formula>
    </cfRule>
  </conditionalFormatting>
  <conditionalFormatting sqref="F327">
    <cfRule type="cellIs" dxfId="591" priority="578" operator="equal">
      <formula>0</formula>
    </cfRule>
  </conditionalFormatting>
  <conditionalFormatting sqref="H327">
    <cfRule type="cellIs" dxfId="590" priority="577" operator="equal">
      <formula>1</formula>
    </cfRule>
  </conditionalFormatting>
  <conditionalFormatting sqref="I327">
    <cfRule type="cellIs" dxfId="589" priority="576" operator="equal">
      <formula>0</formula>
    </cfRule>
  </conditionalFormatting>
  <conditionalFormatting sqref="E320:E326">
    <cfRule type="cellIs" dxfId="588" priority="575" operator="equal">
      <formula>1</formula>
    </cfRule>
  </conditionalFormatting>
  <conditionalFormatting sqref="F320:F326">
    <cfRule type="cellIs" dxfId="587" priority="574" operator="equal">
      <formula>0</formula>
    </cfRule>
  </conditionalFormatting>
  <conditionalFormatting sqref="H320:H326">
    <cfRule type="cellIs" dxfId="586" priority="573" operator="equal">
      <formula>1</formula>
    </cfRule>
  </conditionalFormatting>
  <conditionalFormatting sqref="I320:I326">
    <cfRule type="cellIs" dxfId="585" priority="572" operator="equal">
      <formula>0</formula>
    </cfRule>
  </conditionalFormatting>
  <conditionalFormatting sqref="D330">
    <cfRule type="cellIs" dxfId="584" priority="570" operator="equal">
      <formula>C330</formula>
    </cfRule>
    <cfRule type="cellIs" dxfId="583" priority="571" operator="lessThan">
      <formula>C330</formula>
    </cfRule>
  </conditionalFormatting>
  <conditionalFormatting sqref="D331">
    <cfRule type="cellIs" dxfId="582" priority="568" operator="equal">
      <formula>C331</formula>
    </cfRule>
    <cfRule type="cellIs" dxfId="581" priority="569" operator="lessThan">
      <formula>C331</formula>
    </cfRule>
  </conditionalFormatting>
  <conditionalFormatting sqref="D332">
    <cfRule type="cellIs" dxfId="580" priority="566" operator="equal">
      <formula>C332</formula>
    </cfRule>
    <cfRule type="cellIs" dxfId="579" priority="567" operator="lessThan">
      <formula>C332</formula>
    </cfRule>
  </conditionalFormatting>
  <conditionalFormatting sqref="D333">
    <cfRule type="cellIs" dxfId="578" priority="564" operator="equal">
      <formula>C333</formula>
    </cfRule>
    <cfRule type="cellIs" dxfId="577" priority="565" operator="lessThan">
      <formula>C333</formula>
    </cfRule>
  </conditionalFormatting>
  <conditionalFormatting sqref="D334">
    <cfRule type="cellIs" dxfId="576" priority="562" operator="equal">
      <formula>C334</formula>
    </cfRule>
    <cfRule type="cellIs" dxfId="575" priority="563" operator="lessThan">
      <formula>C334</formula>
    </cfRule>
  </conditionalFormatting>
  <conditionalFormatting sqref="D335">
    <cfRule type="cellIs" dxfId="574" priority="560" operator="equal">
      <formula>C335</formula>
    </cfRule>
    <cfRule type="cellIs" dxfId="573" priority="561" operator="lessThan">
      <formula>C335</formula>
    </cfRule>
  </conditionalFormatting>
  <conditionalFormatting sqref="E329:E336">
    <cfRule type="cellIs" dxfId="572" priority="558" operator="lessThan">
      <formula>1</formula>
    </cfRule>
    <cfRule type="cellIs" dxfId="571" priority="559" operator="greaterThan">
      <formula>1</formula>
    </cfRule>
  </conditionalFormatting>
  <conditionalFormatting sqref="F329:F336">
    <cfRule type="cellIs" dxfId="570" priority="556" operator="lessThan">
      <formula>0</formula>
    </cfRule>
    <cfRule type="cellIs" dxfId="569" priority="557" operator="greaterThan">
      <formula>0</formula>
    </cfRule>
  </conditionalFormatting>
  <conditionalFormatting sqref="H329:H336">
    <cfRule type="cellIs" dxfId="568" priority="554" operator="lessThan">
      <formula>1</formula>
    </cfRule>
    <cfRule type="cellIs" dxfId="567" priority="555" operator="greaterThan">
      <formula>1</formula>
    </cfRule>
  </conditionalFormatting>
  <conditionalFormatting sqref="I329:I336">
    <cfRule type="cellIs" dxfId="566" priority="552" operator="lessThan">
      <formula>0</formula>
    </cfRule>
    <cfRule type="cellIs" dxfId="565" priority="553" operator="greaterThan">
      <formula>0</formula>
    </cfRule>
  </conditionalFormatting>
  <conditionalFormatting sqref="U333">
    <cfRule type="cellIs" dxfId="564" priority="549" operator="equal">
      <formula>0</formula>
    </cfRule>
    <cfRule type="cellIs" dxfId="563" priority="550" operator="greaterThan">
      <formula>0</formula>
    </cfRule>
    <cfRule type="cellIs" dxfId="562" priority="551" operator="lessThan">
      <formula>0</formula>
    </cfRule>
  </conditionalFormatting>
  <conditionalFormatting sqref="E336">
    <cfRule type="cellIs" dxfId="561" priority="548" operator="equal">
      <formula>1</formula>
    </cfRule>
  </conditionalFormatting>
  <conditionalFormatting sqref="F336">
    <cfRule type="cellIs" dxfId="560" priority="547" operator="equal">
      <formula>0</formula>
    </cfRule>
  </conditionalFormatting>
  <conditionalFormatting sqref="H336">
    <cfRule type="cellIs" dxfId="559" priority="546" operator="equal">
      <formula>1</formula>
    </cfRule>
  </conditionalFormatting>
  <conditionalFormatting sqref="I336">
    <cfRule type="cellIs" dxfId="558" priority="545" operator="equal">
      <formula>0</formula>
    </cfRule>
  </conditionalFormatting>
  <conditionalFormatting sqref="E329:E335">
    <cfRule type="cellIs" dxfId="557" priority="544" operator="equal">
      <formula>1</formula>
    </cfRule>
  </conditionalFormatting>
  <conditionalFormatting sqref="F329:F335">
    <cfRule type="cellIs" dxfId="556" priority="543" operator="equal">
      <formula>0</formula>
    </cfRule>
  </conditionalFormatting>
  <conditionalFormatting sqref="H329:H335">
    <cfRule type="cellIs" dxfId="555" priority="542" operator="equal">
      <formula>1</formula>
    </cfRule>
  </conditionalFormatting>
  <conditionalFormatting sqref="I329:I335">
    <cfRule type="cellIs" dxfId="554" priority="541" operator="equal">
      <formula>0</formula>
    </cfRule>
  </conditionalFormatting>
  <conditionalFormatting sqref="D339">
    <cfRule type="cellIs" dxfId="553" priority="539" operator="equal">
      <formula>C339</formula>
    </cfRule>
    <cfRule type="cellIs" dxfId="552" priority="540" operator="lessThan">
      <formula>C339</formula>
    </cfRule>
  </conditionalFormatting>
  <conditionalFormatting sqref="D340">
    <cfRule type="cellIs" dxfId="551" priority="537" operator="equal">
      <formula>C340</formula>
    </cfRule>
    <cfRule type="cellIs" dxfId="550" priority="538" operator="lessThan">
      <formula>C340</formula>
    </cfRule>
  </conditionalFormatting>
  <conditionalFormatting sqref="D341">
    <cfRule type="cellIs" dxfId="549" priority="535" operator="equal">
      <formula>C341</formula>
    </cfRule>
    <cfRule type="cellIs" dxfId="548" priority="536" operator="lessThan">
      <formula>C341</formula>
    </cfRule>
  </conditionalFormatting>
  <conditionalFormatting sqref="D342">
    <cfRule type="cellIs" dxfId="547" priority="533" operator="equal">
      <formula>C342</formula>
    </cfRule>
    <cfRule type="cellIs" dxfId="546" priority="534" operator="lessThan">
      <formula>C342</formula>
    </cfRule>
  </conditionalFormatting>
  <conditionalFormatting sqref="D343">
    <cfRule type="cellIs" dxfId="545" priority="531" operator="equal">
      <formula>C343</formula>
    </cfRule>
    <cfRule type="cellIs" dxfId="544" priority="532" operator="lessThan">
      <formula>C343</formula>
    </cfRule>
  </conditionalFormatting>
  <conditionalFormatting sqref="D344">
    <cfRule type="cellIs" dxfId="543" priority="529" operator="equal">
      <formula>C344</formula>
    </cfRule>
    <cfRule type="cellIs" dxfId="542" priority="530" operator="lessThan">
      <formula>C344</formula>
    </cfRule>
  </conditionalFormatting>
  <conditionalFormatting sqref="E338:E345">
    <cfRule type="cellIs" dxfId="541" priority="527" operator="lessThan">
      <formula>1</formula>
    </cfRule>
    <cfRule type="cellIs" dxfId="540" priority="528" operator="greaterThan">
      <formula>1</formula>
    </cfRule>
  </conditionalFormatting>
  <conditionalFormatting sqref="F338:F345">
    <cfRule type="cellIs" dxfId="539" priority="525" operator="lessThan">
      <formula>0</formula>
    </cfRule>
    <cfRule type="cellIs" dxfId="538" priority="526" operator="greaterThan">
      <formula>0</formula>
    </cfRule>
  </conditionalFormatting>
  <conditionalFormatting sqref="H338:H345">
    <cfRule type="cellIs" dxfId="537" priority="523" operator="lessThan">
      <formula>1</formula>
    </cfRule>
    <cfRule type="cellIs" dxfId="536" priority="524" operator="greaterThan">
      <formula>1</formula>
    </cfRule>
  </conditionalFormatting>
  <conditionalFormatting sqref="I338:I345">
    <cfRule type="cellIs" dxfId="535" priority="521" operator="lessThan">
      <formula>0</formula>
    </cfRule>
    <cfRule type="cellIs" dxfId="534" priority="522" operator="greaterThan">
      <formula>0</formula>
    </cfRule>
  </conditionalFormatting>
  <conditionalFormatting sqref="U342">
    <cfRule type="cellIs" dxfId="533" priority="518" operator="equal">
      <formula>0</formula>
    </cfRule>
    <cfRule type="cellIs" dxfId="532" priority="519" operator="greaterThan">
      <formula>0</formula>
    </cfRule>
    <cfRule type="cellIs" dxfId="531" priority="520" operator="lessThan">
      <formula>0</formula>
    </cfRule>
  </conditionalFormatting>
  <conditionalFormatting sqref="E345">
    <cfRule type="cellIs" dxfId="530" priority="517" operator="equal">
      <formula>1</formula>
    </cfRule>
  </conditionalFormatting>
  <conditionalFormatting sqref="F345">
    <cfRule type="cellIs" dxfId="529" priority="516" operator="equal">
      <formula>0</formula>
    </cfRule>
  </conditionalFormatting>
  <conditionalFormatting sqref="H345">
    <cfRule type="cellIs" dxfId="528" priority="515" operator="equal">
      <formula>1</formula>
    </cfRule>
  </conditionalFormatting>
  <conditionalFormatting sqref="I345">
    <cfRule type="cellIs" dxfId="527" priority="514" operator="equal">
      <formula>0</formula>
    </cfRule>
  </conditionalFormatting>
  <conditionalFormatting sqref="E338:E344">
    <cfRule type="cellIs" dxfId="526" priority="513" operator="equal">
      <formula>1</formula>
    </cfRule>
  </conditionalFormatting>
  <conditionalFormatting sqref="F338:F344">
    <cfRule type="cellIs" dxfId="525" priority="512" operator="equal">
      <formula>0</formula>
    </cfRule>
  </conditionalFormatting>
  <conditionalFormatting sqref="H338:H344">
    <cfRule type="cellIs" dxfId="524" priority="511" operator="equal">
      <formula>1</formula>
    </cfRule>
  </conditionalFormatting>
  <conditionalFormatting sqref="I338:I344">
    <cfRule type="cellIs" dxfId="523" priority="510" operator="equal">
      <formula>0</formula>
    </cfRule>
  </conditionalFormatting>
  <conditionalFormatting sqref="D348">
    <cfRule type="cellIs" dxfId="522" priority="508" operator="equal">
      <formula>C348</formula>
    </cfRule>
    <cfRule type="cellIs" dxfId="521" priority="509" operator="lessThan">
      <formula>C348</formula>
    </cfRule>
  </conditionalFormatting>
  <conditionalFormatting sqref="D349">
    <cfRule type="cellIs" dxfId="520" priority="506" operator="equal">
      <formula>C349</formula>
    </cfRule>
    <cfRule type="cellIs" dxfId="519" priority="507" operator="lessThan">
      <formula>C349</formula>
    </cfRule>
  </conditionalFormatting>
  <conditionalFormatting sqref="D350">
    <cfRule type="cellIs" dxfId="518" priority="504" operator="equal">
      <formula>C350</formula>
    </cfRule>
    <cfRule type="cellIs" dxfId="517" priority="505" operator="lessThan">
      <formula>C350</formula>
    </cfRule>
  </conditionalFormatting>
  <conditionalFormatting sqref="D351">
    <cfRule type="cellIs" dxfId="516" priority="502" operator="equal">
      <formula>C351</formula>
    </cfRule>
    <cfRule type="cellIs" dxfId="515" priority="503" operator="lessThan">
      <formula>C351</formula>
    </cfRule>
  </conditionalFormatting>
  <conditionalFormatting sqref="D352">
    <cfRule type="cellIs" dxfId="514" priority="500" operator="equal">
      <formula>C352</formula>
    </cfRule>
    <cfRule type="cellIs" dxfId="513" priority="501" operator="lessThan">
      <formula>C352</formula>
    </cfRule>
  </conditionalFormatting>
  <conditionalFormatting sqref="D353">
    <cfRule type="cellIs" dxfId="512" priority="498" operator="equal">
      <formula>C353</formula>
    </cfRule>
    <cfRule type="cellIs" dxfId="511" priority="499" operator="lessThan">
      <formula>C353</formula>
    </cfRule>
  </conditionalFormatting>
  <conditionalFormatting sqref="E347:E354">
    <cfRule type="cellIs" dxfId="510" priority="496" operator="lessThan">
      <formula>1</formula>
    </cfRule>
    <cfRule type="cellIs" dxfId="509" priority="497" operator="greaterThan">
      <formula>1</formula>
    </cfRule>
  </conditionalFormatting>
  <conditionalFormatting sqref="F347:F354">
    <cfRule type="cellIs" dxfId="508" priority="494" operator="lessThan">
      <formula>0</formula>
    </cfRule>
    <cfRule type="cellIs" dxfId="507" priority="495" operator="greaterThan">
      <formula>0</formula>
    </cfRule>
  </conditionalFormatting>
  <conditionalFormatting sqref="H347:H354">
    <cfRule type="cellIs" dxfId="506" priority="492" operator="lessThan">
      <formula>1</formula>
    </cfRule>
    <cfRule type="cellIs" dxfId="505" priority="493" operator="greaterThan">
      <formula>1</formula>
    </cfRule>
  </conditionalFormatting>
  <conditionalFormatting sqref="I347:I354">
    <cfRule type="cellIs" dxfId="504" priority="490" operator="lessThan">
      <formula>0</formula>
    </cfRule>
    <cfRule type="cellIs" dxfId="503" priority="491" operator="greaterThan">
      <formula>0</formula>
    </cfRule>
  </conditionalFormatting>
  <conditionalFormatting sqref="U351">
    <cfRule type="cellIs" dxfId="502" priority="487" operator="equal">
      <formula>0</formula>
    </cfRule>
    <cfRule type="cellIs" dxfId="501" priority="488" operator="greaterThan">
      <formula>0</formula>
    </cfRule>
    <cfRule type="cellIs" dxfId="500" priority="489" operator="lessThan">
      <formula>0</formula>
    </cfRule>
  </conditionalFormatting>
  <conditionalFormatting sqref="E354">
    <cfRule type="cellIs" dxfId="499" priority="486" operator="equal">
      <formula>1</formula>
    </cfRule>
  </conditionalFormatting>
  <conditionalFormatting sqref="F354">
    <cfRule type="cellIs" dxfId="498" priority="485" operator="equal">
      <formula>0</formula>
    </cfRule>
  </conditionalFormatting>
  <conditionalFormatting sqref="H354">
    <cfRule type="cellIs" dxfId="497" priority="484" operator="equal">
      <formula>1</formula>
    </cfRule>
  </conditionalFormatting>
  <conditionalFormatting sqref="I354">
    <cfRule type="cellIs" dxfId="496" priority="483" operator="equal">
      <formula>0</formula>
    </cfRule>
  </conditionalFormatting>
  <conditionalFormatting sqref="E347:E353">
    <cfRule type="cellIs" dxfId="495" priority="482" operator="equal">
      <formula>1</formula>
    </cfRule>
  </conditionalFormatting>
  <conditionalFormatting sqref="F347:F353">
    <cfRule type="cellIs" dxfId="494" priority="481" operator="equal">
      <formula>0</formula>
    </cfRule>
  </conditionalFormatting>
  <conditionalFormatting sqref="H347:H353">
    <cfRule type="cellIs" dxfId="493" priority="480" operator="equal">
      <formula>1</formula>
    </cfRule>
  </conditionalFormatting>
  <conditionalFormatting sqref="I347:I353">
    <cfRule type="cellIs" dxfId="492" priority="479" operator="equal">
      <formula>0</formula>
    </cfRule>
  </conditionalFormatting>
  <conditionalFormatting sqref="D357">
    <cfRule type="cellIs" dxfId="491" priority="477" operator="equal">
      <formula>C357</formula>
    </cfRule>
    <cfRule type="cellIs" dxfId="490" priority="478" operator="lessThan">
      <formula>C357</formula>
    </cfRule>
  </conditionalFormatting>
  <conditionalFormatting sqref="D358">
    <cfRule type="cellIs" dxfId="489" priority="475" operator="equal">
      <formula>C358</formula>
    </cfRule>
    <cfRule type="cellIs" dxfId="488" priority="476" operator="lessThan">
      <formula>C358</formula>
    </cfRule>
  </conditionalFormatting>
  <conditionalFormatting sqref="D359">
    <cfRule type="cellIs" dxfId="487" priority="473" operator="equal">
      <formula>C359</formula>
    </cfRule>
    <cfRule type="cellIs" dxfId="486" priority="474" operator="lessThan">
      <formula>C359</formula>
    </cfRule>
  </conditionalFormatting>
  <conditionalFormatting sqref="D360">
    <cfRule type="cellIs" dxfId="485" priority="471" operator="equal">
      <formula>C360</formula>
    </cfRule>
    <cfRule type="cellIs" dxfId="484" priority="472" operator="lessThan">
      <formula>C360</formula>
    </cfRule>
  </conditionalFormatting>
  <conditionalFormatting sqref="D361">
    <cfRule type="cellIs" dxfId="483" priority="469" operator="equal">
      <formula>C361</formula>
    </cfRule>
    <cfRule type="cellIs" dxfId="482" priority="470" operator="lessThan">
      <formula>C361</formula>
    </cfRule>
  </conditionalFormatting>
  <conditionalFormatting sqref="D362">
    <cfRule type="cellIs" dxfId="481" priority="467" operator="equal">
      <formula>C362</formula>
    </cfRule>
    <cfRule type="cellIs" dxfId="480" priority="468" operator="lessThan">
      <formula>C362</formula>
    </cfRule>
  </conditionalFormatting>
  <conditionalFormatting sqref="E356:E363">
    <cfRule type="cellIs" dxfId="479" priority="465" operator="lessThan">
      <formula>1</formula>
    </cfRule>
    <cfRule type="cellIs" dxfId="478" priority="466" operator="greaterThan">
      <formula>1</formula>
    </cfRule>
  </conditionalFormatting>
  <conditionalFormatting sqref="F356:F363">
    <cfRule type="cellIs" dxfId="477" priority="463" operator="lessThan">
      <formula>0</formula>
    </cfRule>
    <cfRule type="cellIs" dxfId="476" priority="464" operator="greaterThan">
      <formula>0</formula>
    </cfRule>
  </conditionalFormatting>
  <conditionalFormatting sqref="H356:H363">
    <cfRule type="cellIs" dxfId="475" priority="461" operator="lessThan">
      <formula>1</formula>
    </cfRule>
    <cfRule type="cellIs" dxfId="474" priority="462" operator="greaterThan">
      <formula>1</formula>
    </cfRule>
  </conditionalFormatting>
  <conditionalFormatting sqref="I356:I363">
    <cfRule type="cellIs" dxfId="473" priority="459" operator="lessThan">
      <formula>0</formula>
    </cfRule>
    <cfRule type="cellIs" dxfId="472" priority="460" operator="greaterThan">
      <formula>0</formula>
    </cfRule>
  </conditionalFormatting>
  <conditionalFormatting sqref="U360">
    <cfRule type="cellIs" dxfId="471" priority="456" operator="equal">
      <formula>0</formula>
    </cfRule>
    <cfRule type="cellIs" dxfId="470" priority="457" operator="greaterThan">
      <formula>0</formula>
    </cfRule>
    <cfRule type="cellIs" dxfId="469" priority="458" operator="lessThan">
      <formula>0</formula>
    </cfRule>
  </conditionalFormatting>
  <conditionalFormatting sqref="E363">
    <cfRule type="cellIs" dxfId="468" priority="455" operator="equal">
      <formula>1</formula>
    </cfRule>
  </conditionalFormatting>
  <conditionalFormatting sqref="F363">
    <cfRule type="cellIs" dxfId="467" priority="454" operator="equal">
      <formula>0</formula>
    </cfRule>
  </conditionalFormatting>
  <conditionalFormatting sqref="H363">
    <cfRule type="cellIs" dxfId="466" priority="453" operator="equal">
      <formula>1</formula>
    </cfRule>
  </conditionalFormatting>
  <conditionalFormatting sqref="I363">
    <cfRule type="cellIs" dxfId="465" priority="452" operator="equal">
      <formula>0</formula>
    </cfRule>
  </conditionalFormatting>
  <conditionalFormatting sqref="E356:E362">
    <cfRule type="cellIs" dxfId="464" priority="451" operator="equal">
      <formula>1</formula>
    </cfRule>
  </conditionalFormatting>
  <conditionalFormatting sqref="F356:F362">
    <cfRule type="cellIs" dxfId="463" priority="450" operator="equal">
      <formula>0</formula>
    </cfRule>
  </conditionalFormatting>
  <conditionalFormatting sqref="H356:H362">
    <cfRule type="cellIs" dxfId="462" priority="449" operator="equal">
      <formula>1</formula>
    </cfRule>
  </conditionalFormatting>
  <conditionalFormatting sqref="I356:I362">
    <cfRule type="cellIs" dxfId="461" priority="448" operator="equal">
      <formula>0</formula>
    </cfRule>
  </conditionalFormatting>
  <conditionalFormatting sqref="D367">
    <cfRule type="cellIs" dxfId="460" priority="446" operator="equal">
      <formula>C367</formula>
    </cfRule>
    <cfRule type="cellIs" dxfId="459" priority="447" operator="lessThan">
      <formula>C367</formula>
    </cfRule>
  </conditionalFormatting>
  <conditionalFormatting sqref="D368">
    <cfRule type="cellIs" dxfId="458" priority="444" operator="equal">
      <formula>C368</formula>
    </cfRule>
    <cfRule type="cellIs" dxfId="457" priority="445" operator="lessThan">
      <formula>C368</formula>
    </cfRule>
  </conditionalFormatting>
  <conditionalFormatting sqref="D369">
    <cfRule type="cellIs" dxfId="456" priority="442" operator="equal">
      <formula>C369</formula>
    </cfRule>
    <cfRule type="cellIs" dxfId="455" priority="443" operator="lessThan">
      <formula>C369</formula>
    </cfRule>
  </conditionalFormatting>
  <conditionalFormatting sqref="D370">
    <cfRule type="cellIs" dxfId="454" priority="440" operator="equal">
      <formula>C370</formula>
    </cfRule>
    <cfRule type="cellIs" dxfId="453" priority="441" operator="lessThan">
      <formula>C370</formula>
    </cfRule>
  </conditionalFormatting>
  <conditionalFormatting sqref="D371">
    <cfRule type="cellIs" dxfId="452" priority="438" operator="equal">
      <formula>C371</formula>
    </cfRule>
    <cfRule type="cellIs" dxfId="451" priority="439" operator="lessThan">
      <formula>C371</formula>
    </cfRule>
  </conditionalFormatting>
  <conditionalFormatting sqref="D372">
    <cfRule type="cellIs" dxfId="450" priority="436" operator="equal">
      <formula>C372</formula>
    </cfRule>
    <cfRule type="cellIs" dxfId="449" priority="437" operator="lessThan">
      <formula>C372</formula>
    </cfRule>
  </conditionalFormatting>
  <conditionalFormatting sqref="E366:E373">
    <cfRule type="cellIs" dxfId="448" priority="434" operator="lessThan">
      <formula>1</formula>
    </cfRule>
    <cfRule type="cellIs" dxfId="447" priority="435" operator="greaterThan">
      <formula>1</formula>
    </cfRule>
  </conditionalFormatting>
  <conditionalFormatting sqref="F366:F373">
    <cfRule type="cellIs" dxfId="446" priority="432" operator="lessThan">
      <formula>0</formula>
    </cfRule>
    <cfRule type="cellIs" dxfId="445" priority="433" operator="greaterThan">
      <formula>0</formula>
    </cfRule>
  </conditionalFormatting>
  <conditionalFormatting sqref="H366:H373">
    <cfRule type="cellIs" dxfId="444" priority="430" operator="lessThan">
      <formula>1</formula>
    </cfRule>
    <cfRule type="cellIs" dxfId="443" priority="431" operator="greaterThan">
      <formula>1</formula>
    </cfRule>
  </conditionalFormatting>
  <conditionalFormatting sqref="I366:I373">
    <cfRule type="cellIs" dxfId="442" priority="428" operator="lessThan">
      <formula>0</formula>
    </cfRule>
    <cfRule type="cellIs" dxfId="441" priority="429" operator="greaterThan">
      <formula>0</formula>
    </cfRule>
  </conditionalFormatting>
  <conditionalFormatting sqref="U370">
    <cfRule type="cellIs" dxfId="440" priority="425" operator="equal">
      <formula>0</formula>
    </cfRule>
    <cfRule type="cellIs" dxfId="439" priority="426" operator="greaterThan">
      <formula>0</formula>
    </cfRule>
    <cfRule type="cellIs" dxfId="438" priority="427" operator="lessThan">
      <formula>0</formula>
    </cfRule>
  </conditionalFormatting>
  <conditionalFormatting sqref="E373">
    <cfRule type="cellIs" dxfId="437" priority="424" operator="equal">
      <formula>1</formula>
    </cfRule>
  </conditionalFormatting>
  <conditionalFormatting sqref="F373">
    <cfRule type="cellIs" dxfId="436" priority="423" operator="equal">
      <formula>0</formula>
    </cfRule>
  </conditionalFormatting>
  <conditionalFormatting sqref="H373">
    <cfRule type="cellIs" dxfId="435" priority="422" operator="equal">
      <formula>1</formula>
    </cfRule>
  </conditionalFormatting>
  <conditionalFormatting sqref="I373">
    <cfRule type="cellIs" dxfId="434" priority="421" operator="equal">
      <formula>0</formula>
    </cfRule>
  </conditionalFormatting>
  <conditionalFormatting sqref="E366:E372">
    <cfRule type="cellIs" dxfId="433" priority="420" operator="equal">
      <formula>1</formula>
    </cfRule>
  </conditionalFormatting>
  <conditionalFormatting sqref="F366:F372">
    <cfRule type="cellIs" dxfId="432" priority="419" operator="equal">
      <formula>0</formula>
    </cfRule>
  </conditionalFormatting>
  <conditionalFormatting sqref="H366:H372">
    <cfRule type="cellIs" dxfId="431" priority="418" operator="equal">
      <formula>1</formula>
    </cfRule>
  </conditionalFormatting>
  <conditionalFormatting sqref="I366:I372">
    <cfRule type="cellIs" dxfId="430" priority="417" operator="equal">
      <formula>0</formula>
    </cfRule>
  </conditionalFormatting>
  <conditionalFormatting sqref="D376">
    <cfRule type="cellIs" dxfId="429" priority="415" operator="equal">
      <formula>C376</formula>
    </cfRule>
    <cfRule type="cellIs" dxfId="428" priority="416" operator="lessThan">
      <formula>C376</formula>
    </cfRule>
  </conditionalFormatting>
  <conditionalFormatting sqref="D377">
    <cfRule type="cellIs" dxfId="427" priority="413" operator="equal">
      <formula>C377</formula>
    </cfRule>
    <cfRule type="cellIs" dxfId="426" priority="414" operator="lessThan">
      <formula>C377</formula>
    </cfRule>
  </conditionalFormatting>
  <conditionalFormatting sqref="D378">
    <cfRule type="cellIs" dxfId="425" priority="411" operator="equal">
      <formula>C378</formula>
    </cfRule>
    <cfRule type="cellIs" dxfId="424" priority="412" operator="lessThan">
      <formula>C378</formula>
    </cfRule>
  </conditionalFormatting>
  <conditionalFormatting sqref="D379">
    <cfRule type="cellIs" dxfId="423" priority="409" operator="equal">
      <formula>C379</formula>
    </cfRule>
    <cfRule type="cellIs" dxfId="422" priority="410" operator="lessThan">
      <formula>C379</formula>
    </cfRule>
  </conditionalFormatting>
  <conditionalFormatting sqref="D380">
    <cfRule type="cellIs" dxfId="421" priority="407" operator="equal">
      <formula>C380</formula>
    </cfRule>
    <cfRule type="cellIs" dxfId="420" priority="408" operator="lessThan">
      <formula>C380</formula>
    </cfRule>
  </conditionalFormatting>
  <conditionalFormatting sqref="D381">
    <cfRule type="cellIs" dxfId="419" priority="405" operator="equal">
      <formula>C381</formula>
    </cfRule>
    <cfRule type="cellIs" dxfId="418" priority="406" operator="lessThan">
      <formula>C381</formula>
    </cfRule>
  </conditionalFormatting>
  <conditionalFormatting sqref="E375:E382">
    <cfRule type="cellIs" dxfId="417" priority="403" operator="lessThan">
      <formula>1</formula>
    </cfRule>
    <cfRule type="cellIs" dxfId="416" priority="404" operator="greaterThan">
      <formula>1</formula>
    </cfRule>
  </conditionalFormatting>
  <conditionalFormatting sqref="F375:F382">
    <cfRule type="cellIs" dxfId="415" priority="401" operator="lessThan">
      <formula>0</formula>
    </cfRule>
    <cfRule type="cellIs" dxfId="414" priority="402" operator="greaterThan">
      <formula>0</formula>
    </cfRule>
  </conditionalFormatting>
  <conditionalFormatting sqref="H375:H382">
    <cfRule type="cellIs" dxfId="413" priority="399" operator="lessThan">
      <formula>1</formula>
    </cfRule>
    <cfRule type="cellIs" dxfId="412" priority="400" operator="greaterThan">
      <formula>1</formula>
    </cfRule>
  </conditionalFormatting>
  <conditionalFormatting sqref="I375:I382">
    <cfRule type="cellIs" dxfId="411" priority="397" operator="lessThan">
      <formula>0</formula>
    </cfRule>
    <cfRule type="cellIs" dxfId="410" priority="398" operator="greaterThan">
      <formula>0</formula>
    </cfRule>
  </conditionalFormatting>
  <conditionalFormatting sqref="U379">
    <cfRule type="cellIs" dxfId="409" priority="394" operator="equal">
      <formula>0</formula>
    </cfRule>
    <cfRule type="cellIs" dxfId="408" priority="395" operator="greaterThan">
      <formula>0</formula>
    </cfRule>
    <cfRule type="cellIs" dxfId="407" priority="396" operator="lessThan">
      <formula>0</formula>
    </cfRule>
  </conditionalFormatting>
  <conditionalFormatting sqref="E382">
    <cfRule type="cellIs" dxfId="406" priority="393" operator="equal">
      <formula>1</formula>
    </cfRule>
  </conditionalFormatting>
  <conditionalFormatting sqref="F382">
    <cfRule type="cellIs" dxfId="405" priority="392" operator="equal">
      <formula>0</formula>
    </cfRule>
  </conditionalFormatting>
  <conditionalFormatting sqref="H382">
    <cfRule type="cellIs" dxfId="404" priority="391" operator="equal">
      <formula>1</formula>
    </cfRule>
  </conditionalFormatting>
  <conditionalFormatting sqref="I382">
    <cfRule type="cellIs" dxfId="403" priority="390" operator="equal">
      <formula>0</formula>
    </cfRule>
  </conditionalFormatting>
  <conditionalFormatting sqref="E375:E381">
    <cfRule type="cellIs" dxfId="402" priority="389" operator="equal">
      <formula>1</formula>
    </cfRule>
  </conditionalFormatting>
  <conditionalFormatting sqref="F375:F381">
    <cfRule type="cellIs" dxfId="401" priority="388" operator="equal">
      <formula>0</formula>
    </cfRule>
  </conditionalFormatting>
  <conditionalFormatting sqref="H375:H381">
    <cfRule type="cellIs" dxfId="400" priority="387" operator="equal">
      <formula>1</formula>
    </cfRule>
  </conditionalFormatting>
  <conditionalFormatting sqref="I375:I381">
    <cfRule type="cellIs" dxfId="399" priority="386" operator="equal">
      <formula>0</formula>
    </cfRule>
  </conditionalFormatting>
  <conditionalFormatting sqref="D385">
    <cfRule type="cellIs" dxfId="398" priority="384" operator="equal">
      <formula>C385</formula>
    </cfRule>
    <cfRule type="cellIs" dxfId="397" priority="385" operator="lessThan">
      <formula>C385</formula>
    </cfRule>
  </conditionalFormatting>
  <conditionalFormatting sqref="D386">
    <cfRule type="cellIs" dxfId="396" priority="382" operator="equal">
      <formula>C386</formula>
    </cfRule>
    <cfRule type="cellIs" dxfId="395" priority="383" operator="lessThan">
      <formula>C386</formula>
    </cfRule>
  </conditionalFormatting>
  <conditionalFormatting sqref="D387">
    <cfRule type="cellIs" dxfId="394" priority="380" operator="equal">
      <formula>C387</formula>
    </cfRule>
    <cfRule type="cellIs" dxfId="393" priority="381" operator="lessThan">
      <formula>C387</formula>
    </cfRule>
  </conditionalFormatting>
  <conditionalFormatting sqref="D388">
    <cfRule type="cellIs" dxfId="392" priority="378" operator="equal">
      <formula>C388</formula>
    </cfRule>
    <cfRule type="cellIs" dxfId="391" priority="379" operator="lessThan">
      <formula>C388</formula>
    </cfRule>
  </conditionalFormatting>
  <conditionalFormatting sqref="D389">
    <cfRule type="cellIs" dxfId="390" priority="376" operator="equal">
      <formula>C389</formula>
    </cfRule>
    <cfRule type="cellIs" dxfId="389" priority="377" operator="lessThan">
      <formula>C389</formula>
    </cfRule>
  </conditionalFormatting>
  <conditionalFormatting sqref="D390">
    <cfRule type="cellIs" dxfId="388" priority="374" operator="equal">
      <formula>C390</formula>
    </cfRule>
    <cfRule type="cellIs" dxfId="387" priority="375" operator="lessThan">
      <formula>C390</formula>
    </cfRule>
  </conditionalFormatting>
  <conditionalFormatting sqref="E384:E391">
    <cfRule type="cellIs" dxfId="386" priority="372" operator="lessThan">
      <formula>1</formula>
    </cfRule>
    <cfRule type="cellIs" dxfId="385" priority="373" operator="greaterThan">
      <formula>1</formula>
    </cfRule>
  </conditionalFormatting>
  <conditionalFormatting sqref="F384:F391">
    <cfRule type="cellIs" dxfId="384" priority="370" operator="lessThan">
      <formula>0</formula>
    </cfRule>
    <cfRule type="cellIs" dxfId="383" priority="371" operator="greaterThan">
      <formula>0</formula>
    </cfRule>
  </conditionalFormatting>
  <conditionalFormatting sqref="H384:H391">
    <cfRule type="cellIs" dxfId="382" priority="368" operator="lessThan">
      <formula>1</formula>
    </cfRule>
    <cfRule type="cellIs" dxfId="381" priority="369" operator="greaterThan">
      <formula>1</formula>
    </cfRule>
  </conditionalFormatting>
  <conditionalFormatting sqref="I384:I391">
    <cfRule type="cellIs" dxfId="380" priority="366" operator="lessThan">
      <formula>0</formula>
    </cfRule>
    <cfRule type="cellIs" dxfId="379" priority="367" operator="greaterThan">
      <formula>0</formula>
    </cfRule>
  </conditionalFormatting>
  <conditionalFormatting sqref="U388">
    <cfRule type="cellIs" dxfId="378" priority="363" operator="equal">
      <formula>0</formula>
    </cfRule>
    <cfRule type="cellIs" dxfId="377" priority="364" operator="greaterThan">
      <formula>0</formula>
    </cfRule>
    <cfRule type="cellIs" dxfId="376" priority="365" operator="lessThan">
      <formula>0</formula>
    </cfRule>
  </conditionalFormatting>
  <conditionalFormatting sqref="E391">
    <cfRule type="cellIs" dxfId="375" priority="362" operator="equal">
      <formula>1</formula>
    </cfRule>
  </conditionalFormatting>
  <conditionalFormatting sqref="F391">
    <cfRule type="cellIs" dxfId="374" priority="361" operator="equal">
      <formula>0</formula>
    </cfRule>
  </conditionalFormatting>
  <conditionalFormatting sqref="H391">
    <cfRule type="cellIs" dxfId="373" priority="360" operator="equal">
      <formula>1</formula>
    </cfRule>
  </conditionalFormatting>
  <conditionalFormatting sqref="I391">
    <cfRule type="cellIs" dxfId="372" priority="359" operator="equal">
      <formula>0</formula>
    </cfRule>
  </conditionalFormatting>
  <conditionalFormatting sqref="E384:E390">
    <cfRule type="cellIs" dxfId="371" priority="358" operator="equal">
      <formula>1</formula>
    </cfRule>
  </conditionalFormatting>
  <conditionalFormatting sqref="F384:F390">
    <cfRule type="cellIs" dxfId="370" priority="357" operator="equal">
      <formula>0</formula>
    </cfRule>
  </conditionalFormatting>
  <conditionalFormatting sqref="H384:H390">
    <cfRule type="cellIs" dxfId="369" priority="356" operator="equal">
      <formula>1</formula>
    </cfRule>
  </conditionalFormatting>
  <conditionalFormatting sqref="I384:I390">
    <cfRule type="cellIs" dxfId="368" priority="355" operator="equal">
      <formula>0</formula>
    </cfRule>
  </conditionalFormatting>
  <conditionalFormatting sqref="D394">
    <cfRule type="cellIs" dxfId="367" priority="353" operator="equal">
      <formula>C394</formula>
    </cfRule>
    <cfRule type="cellIs" dxfId="366" priority="354" operator="lessThan">
      <formula>C394</formula>
    </cfRule>
  </conditionalFormatting>
  <conditionalFormatting sqref="D395">
    <cfRule type="cellIs" dxfId="365" priority="351" operator="equal">
      <formula>C395</formula>
    </cfRule>
    <cfRule type="cellIs" dxfId="364" priority="352" operator="lessThan">
      <formula>C395</formula>
    </cfRule>
  </conditionalFormatting>
  <conditionalFormatting sqref="D396">
    <cfRule type="cellIs" dxfId="363" priority="349" operator="equal">
      <formula>C396</formula>
    </cfRule>
    <cfRule type="cellIs" dxfId="362" priority="350" operator="lessThan">
      <formula>C396</formula>
    </cfRule>
  </conditionalFormatting>
  <conditionalFormatting sqref="D397">
    <cfRule type="cellIs" dxfId="361" priority="347" operator="equal">
      <formula>C397</formula>
    </cfRule>
    <cfRule type="cellIs" dxfId="360" priority="348" operator="lessThan">
      <formula>C397</formula>
    </cfRule>
  </conditionalFormatting>
  <conditionalFormatting sqref="D398">
    <cfRule type="cellIs" dxfId="359" priority="345" operator="equal">
      <formula>C398</formula>
    </cfRule>
    <cfRule type="cellIs" dxfId="358" priority="346" operator="lessThan">
      <formula>C398</formula>
    </cfRule>
  </conditionalFormatting>
  <conditionalFormatting sqref="D399">
    <cfRule type="cellIs" dxfId="357" priority="343" operator="equal">
      <formula>C399</formula>
    </cfRule>
    <cfRule type="cellIs" dxfId="356" priority="344" operator="lessThan">
      <formula>C399</formula>
    </cfRule>
  </conditionalFormatting>
  <conditionalFormatting sqref="E393:E400">
    <cfRule type="cellIs" dxfId="355" priority="341" operator="lessThan">
      <formula>1</formula>
    </cfRule>
    <cfRule type="cellIs" dxfId="354" priority="342" operator="greaterThan">
      <formula>1</formula>
    </cfRule>
  </conditionalFormatting>
  <conditionalFormatting sqref="F393:F400">
    <cfRule type="cellIs" dxfId="353" priority="339" operator="lessThan">
      <formula>0</formula>
    </cfRule>
    <cfRule type="cellIs" dxfId="352" priority="340" operator="greaterThan">
      <formula>0</formula>
    </cfRule>
  </conditionalFormatting>
  <conditionalFormatting sqref="H393:H400">
    <cfRule type="cellIs" dxfId="351" priority="337" operator="lessThan">
      <formula>1</formula>
    </cfRule>
    <cfRule type="cellIs" dxfId="350" priority="338" operator="greaterThan">
      <formula>1</formula>
    </cfRule>
  </conditionalFormatting>
  <conditionalFormatting sqref="I393:I400">
    <cfRule type="cellIs" dxfId="349" priority="335" operator="lessThan">
      <formula>0</formula>
    </cfRule>
    <cfRule type="cellIs" dxfId="348" priority="336" operator="greaterThan">
      <formula>0</formula>
    </cfRule>
  </conditionalFormatting>
  <conditionalFormatting sqref="U397">
    <cfRule type="cellIs" dxfId="347" priority="332" operator="equal">
      <formula>0</formula>
    </cfRule>
    <cfRule type="cellIs" dxfId="346" priority="333" operator="greaterThan">
      <formula>0</formula>
    </cfRule>
    <cfRule type="cellIs" dxfId="345" priority="334" operator="lessThan">
      <formula>0</formula>
    </cfRule>
  </conditionalFormatting>
  <conditionalFormatting sqref="E400">
    <cfRule type="cellIs" dxfId="344" priority="331" operator="equal">
      <formula>1</formula>
    </cfRule>
  </conditionalFormatting>
  <conditionalFormatting sqref="F400">
    <cfRule type="cellIs" dxfId="343" priority="330" operator="equal">
      <formula>0</formula>
    </cfRule>
  </conditionalFormatting>
  <conditionalFormatting sqref="H400">
    <cfRule type="cellIs" dxfId="342" priority="329" operator="equal">
      <formula>1</formula>
    </cfRule>
  </conditionalFormatting>
  <conditionalFormatting sqref="I400">
    <cfRule type="cellIs" dxfId="341" priority="328" operator="equal">
      <formula>0</formula>
    </cfRule>
  </conditionalFormatting>
  <conditionalFormatting sqref="E393:E399">
    <cfRule type="cellIs" dxfId="340" priority="327" operator="equal">
      <formula>1</formula>
    </cfRule>
  </conditionalFormatting>
  <conditionalFormatting sqref="F393:F399">
    <cfRule type="cellIs" dxfId="339" priority="326" operator="equal">
      <formula>0</formula>
    </cfRule>
  </conditionalFormatting>
  <conditionalFormatting sqref="H393:H399">
    <cfRule type="cellIs" dxfId="338" priority="325" operator="equal">
      <formula>1</formula>
    </cfRule>
  </conditionalFormatting>
  <conditionalFormatting sqref="I393:I399">
    <cfRule type="cellIs" dxfId="337" priority="324" operator="equal">
      <formula>0</formula>
    </cfRule>
  </conditionalFormatting>
  <conditionalFormatting sqref="D404">
    <cfRule type="cellIs" dxfId="336" priority="322" operator="equal">
      <formula>C404</formula>
    </cfRule>
    <cfRule type="cellIs" dxfId="335" priority="323" operator="lessThan">
      <formula>C404</formula>
    </cfRule>
  </conditionalFormatting>
  <conditionalFormatting sqref="D405">
    <cfRule type="cellIs" dxfId="334" priority="320" operator="equal">
      <formula>C405</formula>
    </cfRule>
    <cfRule type="cellIs" dxfId="333" priority="321" operator="lessThan">
      <formula>C405</formula>
    </cfRule>
  </conditionalFormatting>
  <conditionalFormatting sqref="D406">
    <cfRule type="cellIs" dxfId="332" priority="318" operator="equal">
      <formula>C406</formula>
    </cfRule>
    <cfRule type="cellIs" dxfId="331" priority="319" operator="lessThan">
      <formula>C406</formula>
    </cfRule>
  </conditionalFormatting>
  <conditionalFormatting sqref="D407">
    <cfRule type="cellIs" dxfId="330" priority="316" operator="equal">
      <formula>C407</formula>
    </cfRule>
    <cfRule type="cellIs" dxfId="329" priority="317" operator="lessThan">
      <formula>C407</formula>
    </cfRule>
  </conditionalFormatting>
  <conditionalFormatting sqref="D408">
    <cfRule type="cellIs" dxfId="328" priority="314" operator="equal">
      <formula>C408</formula>
    </cfRule>
    <cfRule type="cellIs" dxfId="327" priority="315" operator="lessThan">
      <formula>C408</formula>
    </cfRule>
  </conditionalFormatting>
  <conditionalFormatting sqref="D409">
    <cfRule type="cellIs" dxfId="326" priority="312" operator="equal">
      <formula>C409</formula>
    </cfRule>
    <cfRule type="cellIs" dxfId="325" priority="313" operator="lessThan">
      <formula>C409</formula>
    </cfRule>
  </conditionalFormatting>
  <conditionalFormatting sqref="E403:E410">
    <cfRule type="cellIs" dxfId="324" priority="310" operator="lessThan">
      <formula>1</formula>
    </cfRule>
    <cfRule type="cellIs" dxfId="323" priority="311" operator="greaterThan">
      <formula>1</formula>
    </cfRule>
  </conditionalFormatting>
  <conditionalFormatting sqref="F403:F410">
    <cfRule type="cellIs" dxfId="322" priority="308" operator="lessThan">
      <formula>0</formula>
    </cfRule>
    <cfRule type="cellIs" dxfId="321" priority="309" operator="greaterThan">
      <formula>0</formula>
    </cfRule>
  </conditionalFormatting>
  <conditionalFormatting sqref="H403:H410">
    <cfRule type="cellIs" dxfId="320" priority="306" operator="lessThan">
      <formula>1</formula>
    </cfRule>
    <cfRule type="cellIs" dxfId="319" priority="307" operator="greaterThan">
      <formula>1</formula>
    </cfRule>
  </conditionalFormatting>
  <conditionalFormatting sqref="I403:I410">
    <cfRule type="cellIs" dxfId="318" priority="304" operator="lessThan">
      <formula>0</formula>
    </cfRule>
    <cfRule type="cellIs" dxfId="317" priority="305" operator="greaterThan">
      <formula>0</formula>
    </cfRule>
  </conditionalFormatting>
  <conditionalFormatting sqref="U407">
    <cfRule type="cellIs" dxfId="316" priority="301" operator="equal">
      <formula>0</formula>
    </cfRule>
    <cfRule type="cellIs" dxfId="315" priority="302" operator="greaterThan">
      <formula>0</formula>
    </cfRule>
    <cfRule type="cellIs" dxfId="314" priority="303" operator="lessThan">
      <formula>0</formula>
    </cfRule>
  </conditionalFormatting>
  <conditionalFormatting sqref="E410">
    <cfRule type="cellIs" dxfId="313" priority="300" operator="equal">
      <formula>1</formula>
    </cfRule>
  </conditionalFormatting>
  <conditionalFormatting sqref="F410">
    <cfRule type="cellIs" dxfId="312" priority="299" operator="equal">
      <formula>0</formula>
    </cfRule>
  </conditionalFormatting>
  <conditionalFormatting sqref="H410">
    <cfRule type="cellIs" dxfId="311" priority="298" operator="equal">
      <formula>1</formula>
    </cfRule>
  </conditionalFormatting>
  <conditionalFormatting sqref="I410">
    <cfRule type="cellIs" dxfId="310" priority="297" operator="equal">
      <formula>0</formula>
    </cfRule>
  </conditionalFormatting>
  <conditionalFormatting sqref="E403:E409">
    <cfRule type="cellIs" dxfId="309" priority="296" operator="equal">
      <formula>1</formula>
    </cfRule>
  </conditionalFormatting>
  <conditionalFormatting sqref="F403:F409">
    <cfRule type="cellIs" dxfId="308" priority="295" operator="equal">
      <formula>0</formula>
    </cfRule>
  </conditionalFormatting>
  <conditionalFormatting sqref="H403:H409">
    <cfRule type="cellIs" dxfId="307" priority="294" operator="equal">
      <formula>1</formula>
    </cfRule>
  </conditionalFormatting>
  <conditionalFormatting sqref="I403:I409">
    <cfRule type="cellIs" dxfId="306" priority="293" operator="equal">
      <formula>0</formula>
    </cfRule>
  </conditionalFormatting>
  <conditionalFormatting sqref="D413">
    <cfRule type="cellIs" dxfId="305" priority="291" operator="equal">
      <formula>C413</formula>
    </cfRule>
    <cfRule type="cellIs" dxfId="304" priority="292" operator="lessThan">
      <formula>C413</formula>
    </cfRule>
  </conditionalFormatting>
  <conditionalFormatting sqref="D414">
    <cfRule type="cellIs" dxfId="303" priority="289" operator="equal">
      <formula>C414</formula>
    </cfRule>
    <cfRule type="cellIs" dxfId="302" priority="290" operator="lessThan">
      <formula>C414</formula>
    </cfRule>
  </conditionalFormatting>
  <conditionalFormatting sqref="D415">
    <cfRule type="cellIs" dxfId="301" priority="287" operator="equal">
      <formula>C415</formula>
    </cfRule>
    <cfRule type="cellIs" dxfId="300" priority="288" operator="lessThan">
      <formula>C415</formula>
    </cfRule>
  </conditionalFormatting>
  <conditionalFormatting sqref="D416">
    <cfRule type="cellIs" dxfId="299" priority="285" operator="equal">
      <formula>C416</formula>
    </cfRule>
    <cfRule type="cellIs" dxfId="298" priority="286" operator="lessThan">
      <formula>C416</formula>
    </cfRule>
  </conditionalFormatting>
  <conditionalFormatting sqref="D417">
    <cfRule type="cellIs" dxfId="297" priority="283" operator="equal">
      <formula>C417</formula>
    </cfRule>
    <cfRule type="cellIs" dxfId="296" priority="284" operator="lessThan">
      <formula>C417</formula>
    </cfRule>
  </conditionalFormatting>
  <conditionalFormatting sqref="D418">
    <cfRule type="cellIs" dxfId="295" priority="281" operator="equal">
      <formula>C418</formula>
    </cfRule>
    <cfRule type="cellIs" dxfId="294" priority="282" operator="lessThan">
      <formula>C418</formula>
    </cfRule>
  </conditionalFormatting>
  <conditionalFormatting sqref="E412:E419">
    <cfRule type="cellIs" dxfId="293" priority="279" operator="lessThan">
      <formula>1</formula>
    </cfRule>
    <cfRule type="cellIs" dxfId="292" priority="280" operator="greaterThan">
      <formula>1</formula>
    </cfRule>
  </conditionalFormatting>
  <conditionalFormatting sqref="F412:F419">
    <cfRule type="cellIs" dxfId="291" priority="277" operator="lessThan">
      <formula>0</formula>
    </cfRule>
    <cfRule type="cellIs" dxfId="290" priority="278" operator="greaterThan">
      <formula>0</formula>
    </cfRule>
  </conditionalFormatting>
  <conditionalFormatting sqref="H412:H419">
    <cfRule type="cellIs" dxfId="289" priority="275" operator="lessThan">
      <formula>1</formula>
    </cfRule>
    <cfRule type="cellIs" dxfId="288" priority="276" operator="greaterThan">
      <formula>1</formula>
    </cfRule>
  </conditionalFormatting>
  <conditionalFormatting sqref="I412:I419">
    <cfRule type="cellIs" dxfId="287" priority="273" operator="lessThan">
      <formula>0</formula>
    </cfRule>
    <cfRule type="cellIs" dxfId="286" priority="274" operator="greaterThan">
      <formula>0</formula>
    </cfRule>
  </conditionalFormatting>
  <conditionalFormatting sqref="U416">
    <cfRule type="cellIs" dxfId="285" priority="270" operator="equal">
      <formula>0</formula>
    </cfRule>
    <cfRule type="cellIs" dxfId="284" priority="271" operator="greaterThan">
      <formula>0</formula>
    </cfRule>
    <cfRule type="cellIs" dxfId="283" priority="272" operator="lessThan">
      <formula>0</formula>
    </cfRule>
  </conditionalFormatting>
  <conditionalFormatting sqref="E419">
    <cfRule type="cellIs" dxfId="282" priority="269" operator="equal">
      <formula>1</formula>
    </cfRule>
  </conditionalFormatting>
  <conditionalFormatting sqref="F419">
    <cfRule type="cellIs" dxfId="281" priority="268" operator="equal">
      <formula>0</formula>
    </cfRule>
  </conditionalFormatting>
  <conditionalFormatting sqref="H419">
    <cfRule type="cellIs" dxfId="280" priority="267" operator="equal">
      <formula>1</formula>
    </cfRule>
  </conditionalFormatting>
  <conditionalFormatting sqref="I419">
    <cfRule type="cellIs" dxfId="279" priority="266" operator="equal">
      <formula>0</formula>
    </cfRule>
  </conditionalFormatting>
  <conditionalFormatting sqref="E412:E418">
    <cfRule type="cellIs" dxfId="278" priority="265" operator="equal">
      <formula>1</formula>
    </cfRule>
  </conditionalFormatting>
  <conditionalFormatting sqref="F412:F418">
    <cfRule type="cellIs" dxfId="277" priority="264" operator="equal">
      <formula>0</formula>
    </cfRule>
  </conditionalFormatting>
  <conditionalFormatting sqref="H412:H418">
    <cfRule type="cellIs" dxfId="276" priority="263" operator="equal">
      <formula>1</formula>
    </cfRule>
  </conditionalFormatting>
  <conditionalFormatting sqref="I412:I418">
    <cfRule type="cellIs" dxfId="275" priority="262" operator="equal">
      <formula>0</formula>
    </cfRule>
  </conditionalFormatting>
  <conditionalFormatting sqref="D422">
    <cfRule type="cellIs" dxfId="274" priority="260" operator="equal">
      <formula>C422</formula>
    </cfRule>
    <cfRule type="cellIs" dxfId="273" priority="261" operator="lessThan">
      <formula>C422</formula>
    </cfRule>
  </conditionalFormatting>
  <conditionalFormatting sqref="D423">
    <cfRule type="cellIs" dxfId="272" priority="258" operator="equal">
      <formula>C423</formula>
    </cfRule>
    <cfRule type="cellIs" dxfId="271" priority="259" operator="lessThan">
      <formula>C423</formula>
    </cfRule>
  </conditionalFormatting>
  <conditionalFormatting sqref="D424">
    <cfRule type="cellIs" dxfId="270" priority="256" operator="equal">
      <formula>C424</formula>
    </cfRule>
    <cfRule type="cellIs" dxfId="269" priority="257" operator="lessThan">
      <formula>C424</formula>
    </cfRule>
  </conditionalFormatting>
  <conditionalFormatting sqref="D425">
    <cfRule type="cellIs" dxfId="268" priority="254" operator="equal">
      <formula>C425</formula>
    </cfRule>
    <cfRule type="cellIs" dxfId="267" priority="255" operator="lessThan">
      <formula>C425</formula>
    </cfRule>
  </conditionalFormatting>
  <conditionalFormatting sqref="D426">
    <cfRule type="cellIs" dxfId="266" priority="252" operator="equal">
      <formula>C426</formula>
    </cfRule>
    <cfRule type="cellIs" dxfId="265" priority="253" operator="lessThan">
      <formula>C426</formula>
    </cfRule>
  </conditionalFormatting>
  <conditionalFormatting sqref="D427">
    <cfRule type="cellIs" dxfId="264" priority="250" operator="equal">
      <formula>C427</formula>
    </cfRule>
    <cfRule type="cellIs" dxfId="263" priority="251" operator="lessThan">
      <formula>C427</formula>
    </cfRule>
  </conditionalFormatting>
  <conditionalFormatting sqref="E421:E428">
    <cfRule type="cellIs" dxfId="262" priority="248" operator="lessThan">
      <formula>1</formula>
    </cfRule>
    <cfRule type="cellIs" dxfId="261" priority="249" operator="greaterThan">
      <formula>1</formula>
    </cfRule>
  </conditionalFormatting>
  <conditionalFormatting sqref="F421:F428">
    <cfRule type="cellIs" dxfId="260" priority="246" operator="lessThan">
      <formula>0</formula>
    </cfRule>
    <cfRule type="cellIs" dxfId="259" priority="247" operator="greaterThan">
      <formula>0</formula>
    </cfRule>
  </conditionalFormatting>
  <conditionalFormatting sqref="H421:H428">
    <cfRule type="cellIs" dxfId="258" priority="244" operator="lessThan">
      <formula>1</formula>
    </cfRule>
    <cfRule type="cellIs" dxfId="257" priority="245" operator="greaterThan">
      <formula>1</formula>
    </cfRule>
  </conditionalFormatting>
  <conditionalFormatting sqref="I421:I428">
    <cfRule type="cellIs" dxfId="256" priority="242" operator="lessThan">
      <formula>0</formula>
    </cfRule>
    <cfRule type="cellIs" dxfId="255" priority="243" operator="greaterThan">
      <formula>0</formula>
    </cfRule>
  </conditionalFormatting>
  <conditionalFormatting sqref="U425">
    <cfRule type="cellIs" dxfId="254" priority="239" operator="equal">
      <formula>0</formula>
    </cfRule>
    <cfRule type="cellIs" dxfId="253" priority="240" operator="greaterThan">
      <formula>0</formula>
    </cfRule>
    <cfRule type="cellIs" dxfId="252" priority="241" operator="lessThan">
      <formula>0</formula>
    </cfRule>
  </conditionalFormatting>
  <conditionalFormatting sqref="E428">
    <cfRule type="cellIs" dxfId="251" priority="238" operator="equal">
      <formula>1</formula>
    </cfRule>
  </conditionalFormatting>
  <conditionalFormatting sqref="F428">
    <cfRule type="cellIs" dxfId="250" priority="237" operator="equal">
      <formula>0</formula>
    </cfRule>
  </conditionalFormatting>
  <conditionalFormatting sqref="H428">
    <cfRule type="cellIs" dxfId="249" priority="236" operator="equal">
      <formula>1</formula>
    </cfRule>
  </conditionalFormatting>
  <conditionalFormatting sqref="I428">
    <cfRule type="cellIs" dxfId="248" priority="235" operator="equal">
      <formula>0</formula>
    </cfRule>
  </conditionalFormatting>
  <conditionalFormatting sqref="E421:E427">
    <cfRule type="cellIs" dxfId="247" priority="234" operator="equal">
      <formula>1</formula>
    </cfRule>
  </conditionalFormatting>
  <conditionalFormatting sqref="F421:F427">
    <cfRule type="cellIs" dxfId="246" priority="233" operator="equal">
      <formula>0</formula>
    </cfRule>
  </conditionalFormatting>
  <conditionalFormatting sqref="H421:H427">
    <cfRule type="cellIs" dxfId="245" priority="232" operator="equal">
      <formula>1</formula>
    </cfRule>
  </conditionalFormatting>
  <conditionalFormatting sqref="I421:I427">
    <cfRule type="cellIs" dxfId="244" priority="231" operator="equal">
      <formula>0</formula>
    </cfRule>
  </conditionalFormatting>
  <conditionalFormatting sqref="D431">
    <cfRule type="cellIs" dxfId="243" priority="229" operator="equal">
      <formula>C431</formula>
    </cfRule>
    <cfRule type="cellIs" dxfId="242" priority="230" operator="lessThan">
      <formula>C431</formula>
    </cfRule>
  </conditionalFormatting>
  <conditionalFormatting sqref="D432">
    <cfRule type="cellIs" dxfId="241" priority="227" operator="equal">
      <formula>C432</formula>
    </cfRule>
    <cfRule type="cellIs" dxfId="240" priority="228" operator="lessThan">
      <formula>C432</formula>
    </cfRule>
  </conditionalFormatting>
  <conditionalFormatting sqref="D433">
    <cfRule type="cellIs" dxfId="239" priority="225" operator="equal">
      <formula>C433</formula>
    </cfRule>
    <cfRule type="cellIs" dxfId="238" priority="226" operator="lessThan">
      <formula>C433</formula>
    </cfRule>
  </conditionalFormatting>
  <conditionalFormatting sqref="D434">
    <cfRule type="cellIs" dxfId="237" priority="223" operator="equal">
      <formula>C434</formula>
    </cfRule>
    <cfRule type="cellIs" dxfId="236" priority="224" operator="lessThan">
      <formula>C434</formula>
    </cfRule>
  </conditionalFormatting>
  <conditionalFormatting sqref="D435">
    <cfRule type="cellIs" dxfId="235" priority="221" operator="equal">
      <formula>C435</formula>
    </cfRule>
    <cfRule type="cellIs" dxfId="234" priority="222" operator="lessThan">
      <formula>C435</formula>
    </cfRule>
  </conditionalFormatting>
  <conditionalFormatting sqref="D436">
    <cfRule type="cellIs" dxfId="233" priority="219" operator="equal">
      <formula>C436</formula>
    </cfRule>
    <cfRule type="cellIs" dxfId="232" priority="220" operator="lessThan">
      <formula>C436</formula>
    </cfRule>
  </conditionalFormatting>
  <conditionalFormatting sqref="E430:E437">
    <cfRule type="cellIs" dxfId="231" priority="217" operator="lessThan">
      <formula>1</formula>
    </cfRule>
    <cfRule type="cellIs" dxfId="230" priority="218" operator="greaterThan">
      <formula>1</formula>
    </cfRule>
  </conditionalFormatting>
  <conditionalFormatting sqref="F430:F437">
    <cfRule type="cellIs" dxfId="229" priority="215" operator="lessThan">
      <formula>0</formula>
    </cfRule>
    <cfRule type="cellIs" dxfId="228" priority="216" operator="greaterThan">
      <formula>0</formula>
    </cfRule>
  </conditionalFormatting>
  <conditionalFormatting sqref="H430:H437">
    <cfRule type="cellIs" dxfId="227" priority="213" operator="lessThan">
      <formula>1</formula>
    </cfRule>
    <cfRule type="cellIs" dxfId="226" priority="214" operator="greaterThan">
      <formula>1</formula>
    </cfRule>
  </conditionalFormatting>
  <conditionalFormatting sqref="I430:I437">
    <cfRule type="cellIs" dxfId="225" priority="211" operator="lessThan">
      <formula>0</formula>
    </cfRule>
    <cfRule type="cellIs" dxfId="224" priority="212" operator="greaterThan">
      <formula>0</formula>
    </cfRule>
  </conditionalFormatting>
  <conditionalFormatting sqref="U434">
    <cfRule type="cellIs" dxfId="223" priority="208" operator="equal">
      <formula>0</formula>
    </cfRule>
    <cfRule type="cellIs" dxfId="222" priority="209" operator="greaterThan">
      <formula>0</formula>
    </cfRule>
    <cfRule type="cellIs" dxfId="221" priority="210" operator="lessThan">
      <formula>0</formula>
    </cfRule>
  </conditionalFormatting>
  <conditionalFormatting sqref="E437">
    <cfRule type="cellIs" dxfId="220" priority="207" operator="equal">
      <formula>1</formula>
    </cfRule>
  </conditionalFormatting>
  <conditionalFormatting sqref="F437">
    <cfRule type="cellIs" dxfId="219" priority="206" operator="equal">
      <formula>0</formula>
    </cfRule>
  </conditionalFormatting>
  <conditionalFormatting sqref="H437">
    <cfRule type="cellIs" dxfId="218" priority="205" operator="equal">
      <formula>1</formula>
    </cfRule>
  </conditionalFormatting>
  <conditionalFormatting sqref="I437">
    <cfRule type="cellIs" dxfId="217" priority="204" operator="equal">
      <formula>0</formula>
    </cfRule>
  </conditionalFormatting>
  <conditionalFormatting sqref="E430:E436">
    <cfRule type="cellIs" dxfId="216" priority="203" operator="equal">
      <formula>1</formula>
    </cfRule>
  </conditionalFormatting>
  <conditionalFormatting sqref="F430:F436">
    <cfRule type="cellIs" dxfId="215" priority="202" operator="equal">
      <formula>0</formula>
    </cfRule>
  </conditionalFormatting>
  <conditionalFormatting sqref="H430:H436">
    <cfRule type="cellIs" dxfId="214" priority="201" operator="equal">
      <formula>1</formula>
    </cfRule>
  </conditionalFormatting>
  <conditionalFormatting sqref="I430:I436">
    <cfRule type="cellIs" dxfId="213" priority="200" operator="equal">
      <formula>0</formula>
    </cfRule>
  </conditionalFormatting>
  <conditionalFormatting sqref="D441">
    <cfRule type="cellIs" dxfId="212" priority="198" operator="equal">
      <formula>C441</formula>
    </cfRule>
    <cfRule type="cellIs" dxfId="211" priority="199" operator="lessThan">
      <formula>C441</formula>
    </cfRule>
  </conditionalFormatting>
  <conditionalFormatting sqref="D442">
    <cfRule type="cellIs" dxfId="210" priority="196" operator="equal">
      <formula>C442</formula>
    </cfRule>
    <cfRule type="cellIs" dxfId="209" priority="197" operator="lessThan">
      <formula>C442</formula>
    </cfRule>
  </conditionalFormatting>
  <conditionalFormatting sqref="D443">
    <cfRule type="cellIs" dxfId="208" priority="194" operator="equal">
      <formula>C443</formula>
    </cfRule>
    <cfRule type="cellIs" dxfId="207" priority="195" operator="lessThan">
      <formula>C443</formula>
    </cfRule>
  </conditionalFormatting>
  <conditionalFormatting sqref="D444">
    <cfRule type="cellIs" dxfId="206" priority="192" operator="equal">
      <formula>C444</formula>
    </cfRule>
    <cfRule type="cellIs" dxfId="205" priority="193" operator="lessThan">
      <formula>C444</formula>
    </cfRule>
  </conditionalFormatting>
  <conditionalFormatting sqref="D445">
    <cfRule type="cellIs" dxfId="204" priority="190" operator="equal">
      <formula>C445</formula>
    </cfRule>
    <cfRule type="cellIs" dxfId="203" priority="191" operator="lessThan">
      <formula>C445</formula>
    </cfRule>
  </conditionalFormatting>
  <conditionalFormatting sqref="D446">
    <cfRule type="cellIs" dxfId="202" priority="188" operator="equal">
      <formula>C446</formula>
    </cfRule>
    <cfRule type="cellIs" dxfId="201" priority="189" operator="lessThan">
      <formula>C446</formula>
    </cfRule>
  </conditionalFormatting>
  <conditionalFormatting sqref="E440:E447">
    <cfRule type="cellIs" dxfId="200" priority="186" operator="lessThan">
      <formula>1</formula>
    </cfRule>
    <cfRule type="cellIs" dxfId="199" priority="187" operator="greaterThan">
      <formula>1</formula>
    </cfRule>
  </conditionalFormatting>
  <conditionalFormatting sqref="F440:F447">
    <cfRule type="cellIs" dxfId="198" priority="184" operator="lessThan">
      <formula>0</formula>
    </cfRule>
    <cfRule type="cellIs" dxfId="197" priority="185" operator="greaterThan">
      <formula>0</formula>
    </cfRule>
  </conditionalFormatting>
  <conditionalFormatting sqref="H440:H447">
    <cfRule type="cellIs" dxfId="196" priority="182" operator="lessThan">
      <formula>1</formula>
    </cfRule>
    <cfRule type="cellIs" dxfId="195" priority="183" operator="greaterThan">
      <formula>1</formula>
    </cfRule>
  </conditionalFormatting>
  <conditionalFormatting sqref="I440:I447">
    <cfRule type="cellIs" dxfId="194" priority="180" operator="lessThan">
      <formula>0</formula>
    </cfRule>
    <cfRule type="cellIs" dxfId="193" priority="181" operator="greaterThan">
      <formula>0</formula>
    </cfRule>
  </conditionalFormatting>
  <conditionalFormatting sqref="U444">
    <cfRule type="cellIs" dxfId="192" priority="177" operator="equal">
      <formula>0</formula>
    </cfRule>
    <cfRule type="cellIs" dxfId="191" priority="178" operator="greaterThan">
      <formula>0</formula>
    </cfRule>
    <cfRule type="cellIs" dxfId="190" priority="179" operator="lessThan">
      <formula>0</formula>
    </cfRule>
  </conditionalFormatting>
  <conditionalFormatting sqref="E447">
    <cfRule type="cellIs" dxfId="189" priority="176" operator="equal">
      <formula>1</formula>
    </cfRule>
  </conditionalFormatting>
  <conditionalFormatting sqref="F447">
    <cfRule type="cellIs" dxfId="188" priority="175" operator="equal">
      <formula>0</formula>
    </cfRule>
  </conditionalFormatting>
  <conditionalFormatting sqref="H447">
    <cfRule type="cellIs" dxfId="187" priority="174" operator="equal">
      <formula>1</formula>
    </cfRule>
  </conditionalFormatting>
  <conditionalFormatting sqref="I447">
    <cfRule type="cellIs" dxfId="186" priority="173" operator="equal">
      <formula>0</formula>
    </cfRule>
  </conditionalFormatting>
  <conditionalFormatting sqref="E440:E446">
    <cfRule type="cellIs" dxfId="185" priority="172" operator="equal">
      <formula>1</formula>
    </cfRule>
  </conditionalFormatting>
  <conditionalFormatting sqref="F440:F446">
    <cfRule type="cellIs" dxfId="184" priority="171" operator="equal">
      <formula>0</formula>
    </cfRule>
  </conditionalFormatting>
  <conditionalFormatting sqref="H440:H446">
    <cfRule type="cellIs" dxfId="183" priority="170" operator="equal">
      <formula>1</formula>
    </cfRule>
  </conditionalFormatting>
  <conditionalFormatting sqref="I440:I446">
    <cfRule type="cellIs" dxfId="182" priority="169" operator="equal">
      <formula>0</formula>
    </cfRule>
  </conditionalFormatting>
  <conditionalFormatting sqref="D450">
    <cfRule type="cellIs" dxfId="181" priority="167" operator="equal">
      <formula>C450</formula>
    </cfRule>
    <cfRule type="cellIs" dxfId="180" priority="168" operator="lessThan">
      <formula>C450</formula>
    </cfRule>
  </conditionalFormatting>
  <conditionalFormatting sqref="D451">
    <cfRule type="cellIs" dxfId="179" priority="165" operator="equal">
      <formula>C451</formula>
    </cfRule>
    <cfRule type="cellIs" dxfId="178" priority="166" operator="lessThan">
      <formula>C451</formula>
    </cfRule>
  </conditionalFormatting>
  <conditionalFormatting sqref="D452">
    <cfRule type="cellIs" dxfId="177" priority="163" operator="equal">
      <formula>C452</formula>
    </cfRule>
    <cfRule type="cellIs" dxfId="176" priority="164" operator="lessThan">
      <formula>C452</formula>
    </cfRule>
  </conditionalFormatting>
  <conditionalFormatting sqref="D453">
    <cfRule type="cellIs" dxfId="175" priority="161" operator="equal">
      <formula>C453</formula>
    </cfRule>
    <cfRule type="cellIs" dxfId="174" priority="162" operator="lessThan">
      <formula>C453</formula>
    </cfRule>
  </conditionalFormatting>
  <conditionalFormatting sqref="D454">
    <cfRule type="cellIs" dxfId="173" priority="159" operator="equal">
      <formula>C454</formula>
    </cfRule>
    <cfRule type="cellIs" dxfId="172" priority="160" operator="lessThan">
      <formula>C454</formula>
    </cfRule>
  </conditionalFormatting>
  <conditionalFormatting sqref="D455">
    <cfRule type="cellIs" dxfId="171" priority="157" operator="equal">
      <formula>C455</formula>
    </cfRule>
    <cfRule type="cellIs" dxfId="170" priority="158" operator="lessThan">
      <formula>C455</formula>
    </cfRule>
  </conditionalFormatting>
  <conditionalFormatting sqref="E449:E456">
    <cfRule type="cellIs" dxfId="169" priority="155" operator="lessThan">
      <formula>1</formula>
    </cfRule>
    <cfRule type="cellIs" dxfId="168" priority="156" operator="greaterThan">
      <formula>1</formula>
    </cfRule>
  </conditionalFormatting>
  <conditionalFormatting sqref="F449:F456">
    <cfRule type="cellIs" dxfId="167" priority="153" operator="lessThan">
      <formula>0</formula>
    </cfRule>
    <cfRule type="cellIs" dxfId="166" priority="154" operator="greaterThan">
      <formula>0</formula>
    </cfRule>
  </conditionalFormatting>
  <conditionalFormatting sqref="H449:H456">
    <cfRule type="cellIs" dxfId="165" priority="151" operator="lessThan">
      <formula>1</formula>
    </cfRule>
    <cfRule type="cellIs" dxfId="164" priority="152" operator="greaterThan">
      <formula>1</formula>
    </cfRule>
  </conditionalFormatting>
  <conditionalFormatting sqref="I449:I456">
    <cfRule type="cellIs" dxfId="163" priority="149" operator="lessThan">
      <formula>0</formula>
    </cfRule>
    <cfRule type="cellIs" dxfId="162" priority="150" operator="greaterThan">
      <formula>0</formula>
    </cfRule>
  </conditionalFormatting>
  <conditionalFormatting sqref="U453">
    <cfRule type="cellIs" dxfId="161" priority="146" operator="equal">
      <formula>0</formula>
    </cfRule>
    <cfRule type="cellIs" dxfId="160" priority="147" operator="greaterThan">
      <formula>0</formula>
    </cfRule>
    <cfRule type="cellIs" dxfId="159" priority="148" operator="lessThan">
      <formula>0</formula>
    </cfRule>
  </conditionalFormatting>
  <conditionalFormatting sqref="E456">
    <cfRule type="cellIs" dxfId="158" priority="145" operator="equal">
      <formula>1</formula>
    </cfRule>
  </conditionalFormatting>
  <conditionalFormatting sqref="F456">
    <cfRule type="cellIs" dxfId="157" priority="144" operator="equal">
      <formula>0</formula>
    </cfRule>
  </conditionalFormatting>
  <conditionalFormatting sqref="H456">
    <cfRule type="cellIs" dxfId="156" priority="143" operator="equal">
      <formula>1</formula>
    </cfRule>
  </conditionalFormatting>
  <conditionalFormatting sqref="I456">
    <cfRule type="cellIs" dxfId="155" priority="142" operator="equal">
      <formula>0</formula>
    </cfRule>
  </conditionalFormatting>
  <conditionalFormatting sqref="E449:E455">
    <cfRule type="cellIs" dxfId="154" priority="141" operator="equal">
      <formula>1</formula>
    </cfRule>
  </conditionalFormatting>
  <conditionalFormatting sqref="F449:F455">
    <cfRule type="cellIs" dxfId="153" priority="140" operator="equal">
      <formula>0</formula>
    </cfRule>
  </conditionalFormatting>
  <conditionalFormatting sqref="H449:H455">
    <cfRule type="cellIs" dxfId="152" priority="139" operator="equal">
      <formula>1</formula>
    </cfRule>
  </conditionalFormatting>
  <conditionalFormatting sqref="I449:I455">
    <cfRule type="cellIs" dxfId="151" priority="138" operator="equal">
      <formula>0</formula>
    </cfRule>
  </conditionalFormatting>
  <conditionalFormatting sqref="D459">
    <cfRule type="cellIs" dxfId="150" priority="136" operator="equal">
      <formula>C459</formula>
    </cfRule>
    <cfRule type="cellIs" dxfId="149" priority="137" operator="lessThan">
      <formula>C459</formula>
    </cfRule>
  </conditionalFormatting>
  <conditionalFormatting sqref="D460">
    <cfRule type="cellIs" dxfId="148" priority="134" operator="equal">
      <formula>C460</formula>
    </cfRule>
    <cfRule type="cellIs" dxfId="147" priority="135" operator="lessThan">
      <formula>C460</formula>
    </cfRule>
  </conditionalFormatting>
  <conditionalFormatting sqref="D461">
    <cfRule type="cellIs" dxfId="146" priority="132" operator="equal">
      <formula>C461</formula>
    </cfRule>
    <cfRule type="cellIs" dxfId="145" priority="133" operator="lessThan">
      <formula>C461</formula>
    </cfRule>
  </conditionalFormatting>
  <conditionalFormatting sqref="D462">
    <cfRule type="cellIs" dxfId="144" priority="130" operator="equal">
      <formula>C462</formula>
    </cfRule>
    <cfRule type="cellIs" dxfId="143" priority="131" operator="lessThan">
      <formula>C462</formula>
    </cfRule>
  </conditionalFormatting>
  <conditionalFormatting sqref="D463">
    <cfRule type="cellIs" dxfId="142" priority="128" operator="equal">
      <formula>C463</formula>
    </cfRule>
    <cfRule type="cellIs" dxfId="141" priority="129" operator="lessThan">
      <formula>C463</formula>
    </cfRule>
  </conditionalFormatting>
  <conditionalFormatting sqref="D464">
    <cfRule type="cellIs" dxfId="140" priority="126" operator="equal">
      <formula>C464</formula>
    </cfRule>
    <cfRule type="cellIs" dxfId="139" priority="127" operator="lessThan">
      <formula>C464</formula>
    </cfRule>
  </conditionalFormatting>
  <conditionalFormatting sqref="E458:E465">
    <cfRule type="cellIs" dxfId="138" priority="124" operator="lessThan">
      <formula>1</formula>
    </cfRule>
    <cfRule type="cellIs" dxfId="137" priority="125" operator="greaterThan">
      <formula>1</formula>
    </cfRule>
  </conditionalFormatting>
  <conditionalFormatting sqref="F458:F465">
    <cfRule type="cellIs" dxfId="136" priority="122" operator="lessThan">
      <formula>0</formula>
    </cfRule>
    <cfRule type="cellIs" dxfId="135" priority="123" operator="greaterThan">
      <formula>0</formula>
    </cfRule>
  </conditionalFormatting>
  <conditionalFormatting sqref="H458:H465">
    <cfRule type="cellIs" dxfId="134" priority="120" operator="lessThan">
      <formula>1</formula>
    </cfRule>
    <cfRule type="cellIs" dxfId="133" priority="121" operator="greaterThan">
      <formula>1</formula>
    </cfRule>
  </conditionalFormatting>
  <conditionalFormatting sqref="I458:I465">
    <cfRule type="cellIs" dxfId="132" priority="118" operator="lessThan">
      <formula>0</formula>
    </cfRule>
    <cfRule type="cellIs" dxfId="131" priority="119" operator="greaterThan">
      <formula>0</formula>
    </cfRule>
  </conditionalFormatting>
  <conditionalFormatting sqref="U462">
    <cfRule type="cellIs" dxfId="130" priority="115" operator="equal">
      <formula>0</formula>
    </cfRule>
    <cfRule type="cellIs" dxfId="129" priority="116" operator="greaterThan">
      <formula>0</formula>
    </cfRule>
    <cfRule type="cellIs" dxfId="128" priority="117" operator="lessThan">
      <formula>0</formula>
    </cfRule>
  </conditionalFormatting>
  <conditionalFormatting sqref="E465">
    <cfRule type="cellIs" dxfId="127" priority="114" operator="equal">
      <formula>1</formula>
    </cfRule>
  </conditionalFormatting>
  <conditionalFormatting sqref="F465">
    <cfRule type="cellIs" dxfId="126" priority="113" operator="equal">
      <formula>0</formula>
    </cfRule>
  </conditionalFormatting>
  <conditionalFormatting sqref="H465">
    <cfRule type="cellIs" dxfId="125" priority="112" operator="equal">
      <formula>1</formula>
    </cfRule>
  </conditionalFormatting>
  <conditionalFormatting sqref="I465">
    <cfRule type="cellIs" dxfId="124" priority="111" operator="equal">
      <formula>0</formula>
    </cfRule>
  </conditionalFormatting>
  <conditionalFormatting sqref="E458:E464">
    <cfRule type="cellIs" dxfId="123" priority="110" operator="equal">
      <formula>1</formula>
    </cfRule>
  </conditionalFormatting>
  <conditionalFormatting sqref="F458:F464">
    <cfRule type="cellIs" dxfId="122" priority="109" operator="equal">
      <formula>0</formula>
    </cfRule>
  </conditionalFormatting>
  <conditionalFormatting sqref="H458:H464">
    <cfRule type="cellIs" dxfId="121" priority="108" operator="equal">
      <formula>1</formula>
    </cfRule>
  </conditionalFormatting>
  <conditionalFormatting sqref="I458:I464">
    <cfRule type="cellIs" dxfId="120" priority="107" operator="equal">
      <formula>0</formula>
    </cfRule>
  </conditionalFormatting>
  <conditionalFormatting sqref="D468">
    <cfRule type="cellIs" dxfId="119" priority="105" operator="equal">
      <formula>C468</formula>
    </cfRule>
    <cfRule type="cellIs" dxfId="118" priority="106" operator="lessThan">
      <formula>C468</formula>
    </cfRule>
  </conditionalFormatting>
  <conditionalFormatting sqref="D469">
    <cfRule type="cellIs" dxfId="117" priority="103" operator="equal">
      <formula>C469</formula>
    </cfRule>
    <cfRule type="cellIs" dxfId="116" priority="104" operator="lessThan">
      <formula>C469</formula>
    </cfRule>
  </conditionalFormatting>
  <conditionalFormatting sqref="D470">
    <cfRule type="cellIs" dxfId="115" priority="101" operator="equal">
      <formula>C470</formula>
    </cfRule>
    <cfRule type="cellIs" dxfId="114" priority="102" operator="lessThan">
      <formula>C470</formula>
    </cfRule>
  </conditionalFormatting>
  <conditionalFormatting sqref="D471">
    <cfRule type="cellIs" dxfId="113" priority="99" operator="equal">
      <formula>C471</formula>
    </cfRule>
    <cfRule type="cellIs" dxfId="112" priority="100" operator="lessThan">
      <formula>C471</formula>
    </cfRule>
  </conditionalFormatting>
  <conditionalFormatting sqref="D472">
    <cfRule type="cellIs" dxfId="111" priority="97" operator="equal">
      <formula>C472</formula>
    </cfRule>
    <cfRule type="cellIs" dxfId="110" priority="98" operator="lessThan">
      <formula>C472</formula>
    </cfRule>
  </conditionalFormatting>
  <conditionalFormatting sqref="D473">
    <cfRule type="cellIs" dxfId="109" priority="95" operator="equal">
      <formula>C473</formula>
    </cfRule>
    <cfRule type="cellIs" dxfId="108" priority="96" operator="lessThan">
      <formula>C473</formula>
    </cfRule>
  </conditionalFormatting>
  <conditionalFormatting sqref="E467:E474">
    <cfRule type="cellIs" dxfId="107" priority="93" operator="lessThan">
      <formula>1</formula>
    </cfRule>
    <cfRule type="cellIs" dxfId="106" priority="94" operator="greaterThan">
      <formula>1</formula>
    </cfRule>
  </conditionalFormatting>
  <conditionalFormatting sqref="F467:F474">
    <cfRule type="cellIs" dxfId="105" priority="91" operator="lessThan">
      <formula>0</formula>
    </cfRule>
    <cfRule type="cellIs" dxfId="104" priority="92" operator="greaterThan">
      <formula>0</formula>
    </cfRule>
  </conditionalFormatting>
  <conditionalFormatting sqref="H467:H474">
    <cfRule type="cellIs" dxfId="103" priority="89" operator="lessThan">
      <formula>1</formula>
    </cfRule>
    <cfRule type="cellIs" dxfId="102" priority="90" operator="greaterThan">
      <formula>1</formula>
    </cfRule>
  </conditionalFormatting>
  <conditionalFormatting sqref="I467:I474">
    <cfRule type="cellIs" dxfId="101" priority="87" operator="lessThan">
      <formula>0</formula>
    </cfRule>
    <cfRule type="cellIs" dxfId="100" priority="88" operator="greaterThan">
      <formula>0</formula>
    </cfRule>
  </conditionalFormatting>
  <conditionalFormatting sqref="U471">
    <cfRule type="cellIs" dxfId="99" priority="85" operator="greaterThan">
      <formula>0</formula>
    </cfRule>
    <cfRule type="cellIs" dxfId="98" priority="86" operator="lessThan">
      <formula>0</formula>
    </cfRule>
  </conditionalFormatting>
  <conditionalFormatting sqref="D468">
    <cfRule type="cellIs" dxfId="97" priority="83" operator="equal">
      <formula>C468</formula>
    </cfRule>
    <cfRule type="cellIs" dxfId="96" priority="84" operator="lessThan">
      <formula>C468</formula>
    </cfRule>
  </conditionalFormatting>
  <conditionalFormatting sqref="D469">
    <cfRule type="cellIs" dxfId="95" priority="81" operator="equal">
      <formula>C469</formula>
    </cfRule>
    <cfRule type="cellIs" dxfId="94" priority="82" operator="lessThan">
      <formula>C469</formula>
    </cfRule>
  </conditionalFormatting>
  <conditionalFormatting sqref="D470">
    <cfRule type="cellIs" dxfId="93" priority="79" operator="equal">
      <formula>C470</formula>
    </cfRule>
    <cfRule type="cellIs" dxfId="92" priority="80" operator="lessThan">
      <formula>C470</formula>
    </cfRule>
  </conditionalFormatting>
  <conditionalFormatting sqref="D471">
    <cfRule type="cellIs" dxfId="91" priority="77" operator="equal">
      <formula>C471</formula>
    </cfRule>
    <cfRule type="cellIs" dxfId="90" priority="78" operator="lessThan">
      <formula>C471</formula>
    </cfRule>
  </conditionalFormatting>
  <conditionalFormatting sqref="D472">
    <cfRule type="cellIs" dxfId="89" priority="75" operator="equal">
      <formula>C472</formula>
    </cfRule>
    <cfRule type="cellIs" dxfId="88" priority="76" operator="lessThan">
      <formula>C472</formula>
    </cfRule>
  </conditionalFormatting>
  <conditionalFormatting sqref="D473">
    <cfRule type="cellIs" dxfId="87" priority="73" operator="equal">
      <formula>C473</formula>
    </cfRule>
    <cfRule type="cellIs" dxfId="86" priority="74" operator="lessThan">
      <formula>C473</formula>
    </cfRule>
  </conditionalFormatting>
  <conditionalFormatting sqref="E467:E474">
    <cfRule type="cellIs" dxfId="85" priority="71" operator="lessThan">
      <formula>1</formula>
    </cfRule>
    <cfRule type="cellIs" dxfId="84" priority="72" operator="greaterThan">
      <formula>1</formula>
    </cfRule>
  </conditionalFormatting>
  <conditionalFormatting sqref="F467:F474">
    <cfRule type="cellIs" dxfId="83" priority="69" operator="lessThan">
      <formula>0</formula>
    </cfRule>
    <cfRule type="cellIs" dxfId="82" priority="70" operator="greaterThan">
      <formula>0</formula>
    </cfRule>
  </conditionalFormatting>
  <conditionalFormatting sqref="H467:H474">
    <cfRule type="cellIs" dxfId="81" priority="67" operator="lessThan">
      <formula>1</formula>
    </cfRule>
    <cfRule type="cellIs" dxfId="80" priority="68" operator="greaterThan">
      <formula>1</formula>
    </cfRule>
  </conditionalFormatting>
  <conditionalFormatting sqref="I467:I474">
    <cfRule type="cellIs" dxfId="79" priority="65" operator="lessThan">
      <formula>0</formula>
    </cfRule>
    <cfRule type="cellIs" dxfId="78" priority="66" operator="greaterThan">
      <formula>0</formula>
    </cfRule>
  </conditionalFormatting>
  <conditionalFormatting sqref="U471">
    <cfRule type="cellIs" dxfId="77" priority="62" operator="equal">
      <formula>0</formula>
    </cfRule>
    <cfRule type="cellIs" dxfId="76" priority="63" operator="greaterThan">
      <formula>0</formula>
    </cfRule>
    <cfRule type="cellIs" dxfId="75" priority="64" operator="lessThan">
      <formula>0</formula>
    </cfRule>
  </conditionalFormatting>
  <conditionalFormatting sqref="E474">
    <cfRule type="cellIs" dxfId="74" priority="61" operator="equal">
      <formula>1</formula>
    </cfRule>
  </conditionalFormatting>
  <conditionalFormatting sqref="F474">
    <cfRule type="cellIs" dxfId="73" priority="60" operator="equal">
      <formula>0</formula>
    </cfRule>
  </conditionalFormatting>
  <conditionalFormatting sqref="H474">
    <cfRule type="cellIs" dxfId="72" priority="59" operator="equal">
      <formula>1</formula>
    </cfRule>
  </conditionalFormatting>
  <conditionalFormatting sqref="I474">
    <cfRule type="cellIs" dxfId="71" priority="58" operator="equal">
      <formula>0</formula>
    </cfRule>
  </conditionalFormatting>
  <conditionalFormatting sqref="E467:E473">
    <cfRule type="cellIs" dxfId="70" priority="57" operator="equal">
      <formula>1</formula>
    </cfRule>
  </conditionalFormatting>
  <conditionalFormatting sqref="F467:F473">
    <cfRule type="cellIs" dxfId="69" priority="56" operator="equal">
      <formula>0</formula>
    </cfRule>
  </conditionalFormatting>
  <conditionalFormatting sqref="H467:H473">
    <cfRule type="cellIs" dxfId="68" priority="55" operator="equal">
      <formula>1</formula>
    </cfRule>
  </conditionalFormatting>
  <conditionalFormatting sqref="I467:I473">
    <cfRule type="cellIs" dxfId="67" priority="54" operator="equal">
      <formula>0</formula>
    </cfRule>
  </conditionalFormatting>
  <conditionalFormatting sqref="D477">
    <cfRule type="cellIs" dxfId="66" priority="52" operator="equal">
      <formula>C477</formula>
    </cfRule>
    <cfRule type="cellIs" dxfId="65" priority="53" operator="lessThan">
      <formula>C477</formula>
    </cfRule>
  </conditionalFormatting>
  <conditionalFormatting sqref="D478">
    <cfRule type="cellIs" dxfId="64" priority="50" operator="equal">
      <formula>C478</formula>
    </cfRule>
    <cfRule type="cellIs" dxfId="63" priority="51" operator="lessThan">
      <formula>C478</formula>
    </cfRule>
  </conditionalFormatting>
  <conditionalFormatting sqref="D479">
    <cfRule type="cellIs" dxfId="62" priority="48" operator="equal">
      <formula>C479</formula>
    </cfRule>
    <cfRule type="cellIs" dxfId="61" priority="49" operator="lessThan">
      <formula>C479</formula>
    </cfRule>
  </conditionalFormatting>
  <conditionalFormatting sqref="D480">
    <cfRule type="cellIs" dxfId="60" priority="46" operator="equal">
      <formula>C480</formula>
    </cfRule>
    <cfRule type="cellIs" dxfId="59" priority="47" operator="lessThan">
      <formula>C480</formula>
    </cfRule>
  </conditionalFormatting>
  <conditionalFormatting sqref="D481">
    <cfRule type="cellIs" dxfId="58" priority="44" operator="equal">
      <formula>C481</formula>
    </cfRule>
    <cfRule type="cellIs" dxfId="57" priority="45" operator="lessThan">
      <formula>C481</formula>
    </cfRule>
  </conditionalFormatting>
  <conditionalFormatting sqref="D482">
    <cfRule type="cellIs" dxfId="56" priority="42" operator="equal">
      <formula>C482</formula>
    </cfRule>
    <cfRule type="cellIs" dxfId="55" priority="43" operator="lessThan">
      <formula>C482</formula>
    </cfRule>
  </conditionalFormatting>
  <conditionalFormatting sqref="E476:E483">
    <cfRule type="cellIs" dxfId="54" priority="40" operator="lessThan">
      <formula>1</formula>
    </cfRule>
    <cfRule type="cellIs" dxfId="53" priority="41" operator="greaterThan">
      <formula>1</formula>
    </cfRule>
  </conditionalFormatting>
  <conditionalFormatting sqref="F476:F483">
    <cfRule type="cellIs" dxfId="52" priority="38" operator="lessThan">
      <formula>0</formula>
    </cfRule>
    <cfRule type="cellIs" dxfId="51" priority="39" operator="greaterThan">
      <formula>0</formula>
    </cfRule>
  </conditionalFormatting>
  <conditionalFormatting sqref="H476:H483">
    <cfRule type="cellIs" dxfId="50" priority="36" operator="lessThan">
      <formula>1</formula>
    </cfRule>
    <cfRule type="cellIs" dxfId="49" priority="37" operator="greaterThan">
      <formula>1</formula>
    </cfRule>
  </conditionalFormatting>
  <conditionalFormatting sqref="I476:I483">
    <cfRule type="cellIs" dxfId="48" priority="34" operator="lessThan">
      <formula>0</formula>
    </cfRule>
    <cfRule type="cellIs" dxfId="47" priority="35" operator="greaterThan">
      <formula>0</formula>
    </cfRule>
  </conditionalFormatting>
  <conditionalFormatting sqref="U480">
    <cfRule type="cellIs" dxfId="46" priority="32" operator="greaterThan">
      <formula>0</formula>
    </cfRule>
    <cfRule type="cellIs" dxfId="45" priority="33" operator="lessThan">
      <formula>0</formula>
    </cfRule>
  </conditionalFormatting>
  <conditionalFormatting sqref="D477">
    <cfRule type="cellIs" dxfId="44" priority="30" operator="equal">
      <formula>C477</formula>
    </cfRule>
    <cfRule type="cellIs" dxfId="43" priority="31" operator="lessThan">
      <formula>C477</formula>
    </cfRule>
  </conditionalFormatting>
  <conditionalFormatting sqref="D478">
    <cfRule type="cellIs" dxfId="42" priority="28" operator="equal">
      <formula>C478</formula>
    </cfRule>
    <cfRule type="cellIs" dxfId="41" priority="29" operator="lessThan">
      <formula>C478</formula>
    </cfRule>
  </conditionalFormatting>
  <conditionalFormatting sqref="D479">
    <cfRule type="cellIs" dxfId="40" priority="26" operator="equal">
      <formula>C479</formula>
    </cfRule>
    <cfRule type="cellIs" dxfId="39" priority="27" operator="lessThan">
      <formula>C479</formula>
    </cfRule>
  </conditionalFormatting>
  <conditionalFormatting sqref="D480">
    <cfRule type="cellIs" dxfId="38" priority="24" operator="equal">
      <formula>C480</formula>
    </cfRule>
    <cfRule type="cellIs" dxfId="37" priority="25" operator="lessThan">
      <formula>C480</formula>
    </cfRule>
  </conditionalFormatting>
  <conditionalFormatting sqref="D481">
    <cfRule type="cellIs" dxfId="36" priority="22" operator="equal">
      <formula>C481</formula>
    </cfRule>
    <cfRule type="cellIs" dxfId="35" priority="23" operator="lessThan">
      <formula>C481</formula>
    </cfRule>
  </conditionalFormatting>
  <conditionalFormatting sqref="D482">
    <cfRule type="cellIs" dxfId="34" priority="20" operator="equal">
      <formula>C482</formula>
    </cfRule>
    <cfRule type="cellIs" dxfId="33" priority="21" operator="lessThan">
      <formula>C482</formula>
    </cfRule>
  </conditionalFormatting>
  <conditionalFormatting sqref="E476:E483">
    <cfRule type="cellIs" dxfId="32" priority="18" operator="lessThan">
      <formula>1</formula>
    </cfRule>
    <cfRule type="cellIs" dxfId="31" priority="19" operator="greaterThan">
      <formula>1</formula>
    </cfRule>
  </conditionalFormatting>
  <conditionalFormatting sqref="F476:F483">
    <cfRule type="cellIs" dxfId="30" priority="16" operator="lessThan">
      <formula>0</formula>
    </cfRule>
    <cfRule type="cellIs" dxfId="29" priority="17" operator="greaterThan">
      <formula>0</formula>
    </cfRule>
  </conditionalFormatting>
  <conditionalFormatting sqref="H476:H483">
    <cfRule type="cellIs" dxfId="28" priority="14" operator="lessThan">
      <formula>1</formula>
    </cfRule>
    <cfRule type="cellIs" dxfId="27" priority="15" operator="greaterThan">
      <formula>1</formula>
    </cfRule>
  </conditionalFormatting>
  <conditionalFormatting sqref="I476:I483">
    <cfRule type="cellIs" dxfId="26" priority="12" operator="lessThan">
      <formula>0</formula>
    </cfRule>
    <cfRule type="cellIs" dxfId="25" priority="13" operator="greaterThan">
      <formula>0</formula>
    </cfRule>
  </conditionalFormatting>
  <conditionalFormatting sqref="U480">
    <cfRule type="cellIs" dxfId="24" priority="9" operator="equal">
      <formula>0</formula>
    </cfRule>
    <cfRule type="cellIs" dxfId="23" priority="10" operator="greaterThan">
      <formula>0</formula>
    </cfRule>
    <cfRule type="cellIs" dxfId="22" priority="11" operator="lessThan">
      <formula>0</formula>
    </cfRule>
  </conditionalFormatting>
  <conditionalFormatting sqref="E483">
    <cfRule type="cellIs" dxfId="21" priority="8" operator="equal">
      <formula>1</formula>
    </cfRule>
  </conditionalFormatting>
  <conditionalFormatting sqref="F483">
    <cfRule type="cellIs" dxfId="20" priority="7" operator="equal">
      <formula>0</formula>
    </cfRule>
  </conditionalFormatting>
  <conditionalFormatting sqref="H483">
    <cfRule type="cellIs" dxfId="19" priority="6" operator="equal">
      <formula>1</formula>
    </cfRule>
  </conditionalFormatting>
  <conditionalFormatting sqref="I483">
    <cfRule type="cellIs" dxfId="18" priority="5" operator="equal">
      <formula>0</formula>
    </cfRule>
  </conditionalFormatting>
  <conditionalFormatting sqref="E476:E482">
    <cfRule type="cellIs" dxfId="17" priority="4" operator="equal">
      <formula>1</formula>
    </cfRule>
  </conditionalFormatting>
  <conditionalFormatting sqref="F476:F482">
    <cfRule type="cellIs" dxfId="16" priority="3" operator="equal">
      <formula>0</formula>
    </cfRule>
  </conditionalFormatting>
  <conditionalFormatting sqref="H476:H482">
    <cfRule type="cellIs" dxfId="15" priority="2" operator="equal">
      <formula>1</formula>
    </cfRule>
  </conditionalFormatting>
  <conditionalFormatting sqref="I476:I482">
    <cfRule type="cellIs" dxfId="14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9"/>
  <sheetViews>
    <sheetView workbookViewId="0">
      <selection activeCell="I3" sqref="I3:N3"/>
    </sheetView>
  </sheetViews>
  <sheetFormatPr baseColWidth="10" defaultColWidth="9.140625" defaultRowHeight="15" x14ac:dyDescent="0.25"/>
  <cols>
    <col min="1" max="1" width="12.7109375" customWidth="1"/>
    <col min="2" max="2" width="11.5703125" style="18" customWidth="1"/>
    <col min="3" max="3" width="12.140625" style="18" customWidth="1"/>
    <col min="4" max="4" width="9.140625" style="62" bestFit="1" customWidth="1"/>
    <col min="5" max="5" width="10.7109375" style="27" customWidth="1"/>
    <col min="6" max="6" width="12" style="18" customWidth="1"/>
    <col min="7" max="7" width="10.42578125" style="18" customWidth="1"/>
    <col min="8" max="8" width="10.85546875" style="27" customWidth="1"/>
    <col min="9" max="9" width="8.28515625" style="18" customWidth="1"/>
    <col min="10" max="10" width="10.140625" customWidth="1"/>
    <col min="11" max="11" width="8.28515625" style="18" customWidth="1"/>
    <col min="12" max="13" width="8.28515625" customWidth="1"/>
    <col min="14" max="15" width="13.42578125" customWidth="1"/>
    <col min="16" max="16" width="10.5703125" style="27" customWidth="1"/>
    <col min="17" max="17" width="5.85546875" customWidth="1"/>
    <col min="18" max="18" width="8.28515625" style="27" customWidth="1"/>
    <col min="19" max="20" width="10.140625" bestFit="1" customWidth="1"/>
    <col min="21" max="22" width="10.5703125" customWidth="1"/>
    <col min="23" max="23" width="10.28515625" customWidth="1"/>
    <col min="24" max="24" width="11" customWidth="1"/>
    <col min="25" max="25" width="10.140625" customWidth="1"/>
  </cols>
  <sheetData>
    <row r="1" spans="1:27" ht="16.5" thickBot="1" x14ac:dyDescent="0.3">
      <c r="A1" s="3"/>
      <c r="B1" s="16"/>
      <c r="C1" s="16"/>
      <c r="D1" s="52"/>
      <c r="E1" s="26"/>
      <c r="F1" s="16"/>
      <c r="G1" s="16"/>
      <c r="H1" s="26"/>
      <c r="I1" s="16"/>
      <c r="J1" s="3"/>
      <c r="K1" s="16"/>
      <c r="L1" s="3"/>
      <c r="M1" s="3"/>
      <c r="N1" s="3"/>
      <c r="O1" s="3"/>
      <c r="P1" s="26"/>
      <c r="Q1" s="3"/>
      <c r="R1" s="26"/>
      <c r="S1" s="3"/>
      <c r="T1" s="3"/>
      <c r="U1" s="3"/>
      <c r="V1" s="3"/>
      <c r="W1" s="3"/>
      <c r="X1" s="3"/>
      <c r="Y1" s="3"/>
      <c r="Z1" s="3"/>
      <c r="AA1" s="3"/>
    </row>
    <row r="2" spans="1:27" ht="23.25" x14ac:dyDescent="0.35">
      <c r="A2" s="3"/>
      <c r="B2" s="16"/>
      <c r="C2" s="16"/>
      <c r="D2" s="52"/>
      <c r="E2" s="26"/>
      <c r="F2" s="16"/>
      <c r="G2" s="16"/>
      <c r="H2" s="26"/>
      <c r="I2" s="283" t="s">
        <v>60</v>
      </c>
      <c r="J2" s="284"/>
      <c r="K2" s="284"/>
      <c r="L2" s="284"/>
      <c r="M2" s="284"/>
      <c r="N2" s="285"/>
      <c r="O2" s="180"/>
      <c r="P2" s="26"/>
      <c r="Q2" s="3"/>
      <c r="R2" s="26"/>
      <c r="S2" s="3"/>
      <c r="T2" s="3"/>
      <c r="U2" s="3"/>
      <c r="V2" s="3"/>
      <c r="W2" s="3"/>
      <c r="X2" s="3"/>
      <c r="Y2" s="3"/>
      <c r="Z2" s="3"/>
      <c r="AA2" s="3"/>
    </row>
    <row r="3" spans="1:27" ht="21" thickBot="1" x14ac:dyDescent="0.35">
      <c r="A3" s="3"/>
      <c r="B3" s="16"/>
      <c r="C3" s="16"/>
      <c r="D3" s="52"/>
      <c r="E3" s="26"/>
      <c r="F3" s="16"/>
      <c r="G3" s="16"/>
      <c r="H3" s="26"/>
      <c r="I3" s="286" t="s">
        <v>61</v>
      </c>
      <c r="J3" s="287"/>
      <c r="K3" s="287"/>
      <c r="L3" s="287"/>
      <c r="M3" s="287"/>
      <c r="N3" s="288"/>
      <c r="O3" s="165"/>
      <c r="P3" s="26"/>
      <c r="Q3" s="3"/>
      <c r="R3" s="26"/>
      <c r="S3" s="3"/>
      <c r="T3" s="3"/>
      <c r="U3" s="3"/>
      <c r="V3" s="3"/>
      <c r="W3" s="3"/>
      <c r="X3" s="3"/>
      <c r="Y3" s="3"/>
      <c r="Z3" s="3"/>
      <c r="AA3" s="3"/>
    </row>
    <row r="4" spans="1:27" ht="15.75" x14ac:dyDescent="0.25">
      <c r="A4" s="3"/>
      <c r="B4" s="16"/>
      <c r="C4" s="16"/>
      <c r="D4" s="52"/>
      <c r="E4" s="26"/>
      <c r="F4" s="16"/>
      <c r="G4" s="16"/>
      <c r="H4" s="26"/>
      <c r="I4" s="16"/>
      <c r="J4" s="3"/>
      <c r="K4" s="16"/>
      <c r="L4" s="3"/>
      <c r="M4" s="3"/>
      <c r="N4" s="3"/>
      <c r="O4" s="3"/>
      <c r="P4" s="26"/>
      <c r="Q4" s="3"/>
      <c r="R4" s="26"/>
      <c r="S4" s="3"/>
      <c r="T4" s="3"/>
      <c r="U4" s="3"/>
      <c r="V4" s="3"/>
      <c r="W4" s="3"/>
      <c r="X4" s="3"/>
      <c r="Y4" s="3"/>
      <c r="Z4" s="3"/>
      <c r="AA4" s="3"/>
    </row>
    <row r="5" spans="1:27" ht="16.5" thickBot="1" x14ac:dyDescent="0.3">
      <c r="A5" s="15"/>
      <c r="B5" s="16"/>
      <c r="C5" s="16"/>
      <c r="D5" s="52"/>
      <c r="E5" s="26"/>
      <c r="F5" s="16"/>
      <c r="G5" s="16"/>
      <c r="H5" s="26"/>
      <c r="I5" s="16"/>
      <c r="J5" s="3"/>
      <c r="K5" s="16"/>
      <c r="L5" s="3"/>
      <c r="M5" s="3"/>
      <c r="N5" s="3"/>
      <c r="O5" s="3"/>
      <c r="P5" s="26"/>
      <c r="Q5" s="3"/>
      <c r="R5" s="26"/>
      <c r="S5" s="48"/>
      <c r="T5" s="14"/>
      <c r="U5" s="47"/>
      <c r="V5" s="2"/>
      <c r="W5" s="16"/>
      <c r="X5" s="3"/>
      <c r="Y5" s="3"/>
      <c r="Z5" s="3"/>
      <c r="AA5" s="3"/>
    </row>
    <row r="6" spans="1:27" ht="48" thickBot="1" x14ac:dyDescent="0.3">
      <c r="A6" s="169" t="s">
        <v>59</v>
      </c>
      <c r="B6" s="170" t="s">
        <v>0</v>
      </c>
      <c r="C6" s="170" t="s">
        <v>1</v>
      </c>
      <c r="D6" s="171" t="s">
        <v>62</v>
      </c>
      <c r="E6" s="172" t="s">
        <v>18</v>
      </c>
      <c r="F6" s="170" t="s">
        <v>16</v>
      </c>
      <c r="G6" s="170" t="s">
        <v>2</v>
      </c>
      <c r="H6" s="172" t="s">
        <v>15</v>
      </c>
      <c r="I6" s="170" t="s">
        <v>19</v>
      </c>
      <c r="J6" s="173" t="s">
        <v>3</v>
      </c>
      <c r="K6" s="170" t="s">
        <v>5</v>
      </c>
      <c r="L6" s="173" t="s">
        <v>4</v>
      </c>
      <c r="M6" s="173" t="s">
        <v>6</v>
      </c>
      <c r="N6" s="173" t="s">
        <v>7</v>
      </c>
      <c r="O6" s="174" t="s">
        <v>17</v>
      </c>
      <c r="P6" s="175" t="s">
        <v>8</v>
      </c>
      <c r="Q6" s="5"/>
      <c r="R6" s="172" t="s">
        <v>9</v>
      </c>
      <c r="S6" s="183" t="s">
        <v>1</v>
      </c>
      <c r="T6" s="184" t="s">
        <v>10</v>
      </c>
      <c r="U6" s="185" t="s">
        <v>63</v>
      </c>
      <c r="V6" s="186" t="s">
        <v>38</v>
      </c>
      <c r="W6" s="187" t="s">
        <v>36</v>
      </c>
      <c r="X6" s="188" t="s">
        <v>37</v>
      </c>
      <c r="Z6" s="3"/>
      <c r="AA6" s="3"/>
    </row>
    <row r="7" spans="1:27" ht="20.100000000000001" customHeight="1" thickBot="1" x14ac:dyDescent="0.3">
      <c r="A7" s="176" t="s">
        <v>122</v>
      </c>
      <c r="B7" s="41">
        <f>'Weekly budget'!B41</f>
        <v>63000</v>
      </c>
      <c r="C7" s="40">
        <f>'Weekly budget'!C41</f>
        <v>40000</v>
      </c>
      <c r="D7" s="53">
        <f>'Weekly budget'!E41</f>
        <v>1.575</v>
      </c>
      <c r="E7" s="43">
        <f>'Weekly budget'!F41</f>
        <v>23000</v>
      </c>
      <c r="F7" s="20">
        <f>'Weekly budget'!G41</f>
        <v>56000</v>
      </c>
      <c r="G7" s="42">
        <f>'Weekly budget'!H41</f>
        <v>1.125</v>
      </c>
      <c r="H7" s="25">
        <f>'Weekly budget'!I41</f>
        <v>7000</v>
      </c>
      <c r="I7" s="162" t="str">
        <f>'Weekly budget'!J41</f>
        <v/>
      </c>
      <c r="J7" s="44" t="str">
        <f>'Weekly budget'!K41</f>
        <v/>
      </c>
      <c r="K7" s="162" t="str">
        <f>'Weekly budget'!L41</f>
        <v/>
      </c>
      <c r="L7" s="8" t="str">
        <f>'Weekly budget'!M41</f>
        <v/>
      </c>
      <c r="M7" s="8" t="str">
        <f>'Weekly budget'!N41</f>
        <v/>
      </c>
      <c r="N7" s="7" t="str">
        <f>'Weekly budget'!O41</f>
        <v/>
      </c>
      <c r="O7" s="166" t="str">
        <f>'Weekly budget'!P41</f>
        <v/>
      </c>
      <c r="P7" s="9" t="str">
        <f>'Weekly budget'!Q41</f>
        <v/>
      </c>
      <c r="Q7" s="159"/>
      <c r="R7" s="177" t="s">
        <v>23</v>
      </c>
      <c r="S7" s="190" t="str">
        <f>IF('Weekly budget'!U8="","",SUM('Weekly budget'!U8,'Weekly budget'!U17,'Weekly budget'!U26,'Weekly budget'!U35))</f>
        <v/>
      </c>
      <c r="T7" s="191" t="str">
        <f>IF('Weekly budget'!U9="","",SUM('Weekly budget'!U9,'Weekly budget'!U18,'Weekly budget'!U27,'Weekly budget'!U36))</f>
        <v/>
      </c>
      <c r="U7" s="192" t="str">
        <f>IF(OR(S7="",T7=0),"",T7-S7)</f>
        <v/>
      </c>
      <c r="V7" s="193" t="str">
        <f>IF(OR(S7="",T7=0),"",T7/S7)</f>
        <v/>
      </c>
      <c r="W7" s="193" t="str">
        <f>IF(OR(S7="",C7=""),"",S7/C7)</f>
        <v/>
      </c>
      <c r="X7" s="194" t="str">
        <f>IF(OR(T7="",B7=""),"",T7/B7)</f>
        <v/>
      </c>
      <c r="Z7" s="3"/>
      <c r="AA7" s="3"/>
    </row>
    <row r="8" spans="1:27" ht="20.100000000000001" customHeight="1" thickBot="1" x14ac:dyDescent="0.3">
      <c r="A8" s="176" t="s">
        <v>123</v>
      </c>
      <c r="B8" s="45">
        <f>'Weekly budget'!B78</f>
        <v>112000</v>
      </c>
      <c r="C8" s="21">
        <f>'Weekly budget'!C78</f>
        <v>90000</v>
      </c>
      <c r="D8" s="54">
        <f>'Weekly budget'!E78</f>
        <v>1.2444444444444445</v>
      </c>
      <c r="E8" s="25">
        <f>'Weekly budget'!F78</f>
        <v>22000</v>
      </c>
      <c r="F8" s="20">
        <f>'Weekly budget'!G78</f>
        <v>140000</v>
      </c>
      <c r="G8" s="37">
        <f>'Weekly budget'!H78</f>
        <v>0.8</v>
      </c>
      <c r="H8" s="25">
        <f>'Weekly budget'!I78</f>
        <v>-28000</v>
      </c>
      <c r="I8" s="162" t="str">
        <f>'Weekly budget'!J78</f>
        <v/>
      </c>
      <c r="J8" s="6" t="str">
        <f>'Weekly budget'!K78</f>
        <v/>
      </c>
      <c r="K8" s="162" t="str">
        <f>'Weekly budget'!L78</f>
        <v/>
      </c>
      <c r="L8" s="8" t="str">
        <f>'Weekly budget'!M78</f>
        <v/>
      </c>
      <c r="M8" s="8" t="str">
        <f>'Weekly budget'!N78</f>
        <v/>
      </c>
      <c r="N8" s="7" t="str">
        <f>'Weekly budget'!O78</f>
        <v/>
      </c>
      <c r="O8" s="166" t="str">
        <f>'Weekly budget'!P78</f>
        <v/>
      </c>
      <c r="P8" s="9" t="str">
        <f>'Weekly budget'!Q78</f>
        <v/>
      </c>
      <c r="Q8" s="159"/>
      <c r="R8" s="177" t="s">
        <v>24</v>
      </c>
      <c r="S8" s="195" t="str">
        <f>IF('Weekly budget'!U45="","",SUM('Weekly budget'!U45,'Weekly budget'!U54,'Weekly budget'!U63,'Weekly budget'!U72))</f>
        <v/>
      </c>
      <c r="T8" s="34" t="str">
        <f>IF('Weekly budget'!U46="","",SUM('Weekly budget'!U46,'Weekly budget'!U55,'Weekly budget'!U64,'Weekly budget'!U73))</f>
        <v/>
      </c>
      <c r="U8" s="200" t="str">
        <f>IF(OR(S8="",T8=0),"",T8-S8)</f>
        <v/>
      </c>
      <c r="V8" s="189" t="str">
        <f t="shared" ref="V8:V18" si="0">IF(OR(S8="",T8=0),"",T8/S8)</f>
        <v/>
      </c>
      <c r="W8" s="189" t="str">
        <f t="shared" ref="W8:W18" si="1">IF(OR(S8="",C8=""),"",S8/C8)</f>
        <v/>
      </c>
      <c r="X8" s="196" t="str">
        <f t="shared" ref="X8:X18" si="2">IF(OR(T8="",B8=""),"",T8/B8)</f>
        <v/>
      </c>
      <c r="Z8" s="3"/>
      <c r="AA8" s="3"/>
    </row>
    <row r="9" spans="1:27" ht="20.100000000000001" customHeight="1" thickBot="1" x14ac:dyDescent="0.3">
      <c r="A9" s="176" t="s">
        <v>124</v>
      </c>
      <c r="B9" s="45" t="str">
        <f>'Weekly budget'!B124</f>
        <v/>
      </c>
      <c r="C9" s="21" t="str">
        <f>'Weekly budget'!C124</f>
        <v/>
      </c>
      <c r="D9" s="54" t="str">
        <f>'Weekly budget'!E124</f>
        <v/>
      </c>
      <c r="E9" s="25" t="str">
        <f>'Weekly budget'!F124</f>
        <v/>
      </c>
      <c r="F9" s="20" t="str">
        <f>'Weekly budget'!G124</f>
        <v/>
      </c>
      <c r="G9" s="37" t="str">
        <f>'Weekly budget'!H124</f>
        <v/>
      </c>
      <c r="H9" s="25" t="str">
        <f>'Weekly budget'!I124</f>
        <v/>
      </c>
      <c r="I9" s="162" t="str">
        <f>'Weekly budget'!J124</f>
        <v/>
      </c>
      <c r="J9" s="6" t="str">
        <f>'Weekly budget'!K124</f>
        <v/>
      </c>
      <c r="K9" s="162" t="str">
        <f>'Weekly budget'!L124</f>
        <v/>
      </c>
      <c r="L9" s="8" t="str">
        <f>'Weekly budget'!M124</f>
        <v/>
      </c>
      <c r="M9" s="8" t="str">
        <f>'Weekly budget'!N124</f>
        <v/>
      </c>
      <c r="N9" s="7" t="str">
        <f>'Weekly budget'!O124</f>
        <v/>
      </c>
      <c r="O9" s="166" t="str">
        <f>'Weekly budget'!P124</f>
        <v/>
      </c>
      <c r="P9" s="9" t="str">
        <f>'Weekly budget'!Q124</f>
        <v/>
      </c>
      <c r="Q9" s="160"/>
      <c r="R9" s="181" t="s">
        <v>25</v>
      </c>
      <c r="S9" s="195" t="str">
        <f>IF('Weekly budget'!U82="","",SUM('Weekly budget'!U82,'Weekly budget'!U91,'Weekly budget'!U100,'Weekly budget'!U109,'Weekly budget'!U118))</f>
        <v/>
      </c>
      <c r="T9" s="34" t="str">
        <f>IF('Weekly budget'!U83="","",SUM('Weekly budget'!U83,'Weekly budget'!U92,'Weekly budget'!U101,'Weekly budget'!U110,'Weekly budget'!U119))</f>
        <v/>
      </c>
      <c r="U9" s="200" t="str">
        <f>IF(OR(S9="",T9=0),"",T9-S9)</f>
        <v/>
      </c>
      <c r="V9" s="189" t="str">
        <f t="shared" si="0"/>
        <v/>
      </c>
      <c r="W9" s="189" t="str">
        <f t="shared" si="1"/>
        <v/>
      </c>
      <c r="X9" s="196" t="str">
        <f t="shared" si="2"/>
        <v/>
      </c>
      <c r="Z9" s="3"/>
      <c r="AA9" s="3"/>
    </row>
    <row r="10" spans="1:27" ht="20.100000000000001" customHeight="1" thickBot="1" x14ac:dyDescent="0.3">
      <c r="A10" s="176" t="s">
        <v>125</v>
      </c>
      <c r="B10" s="45" t="str">
        <f>'Weekly budget'!B161</f>
        <v/>
      </c>
      <c r="C10" s="21" t="str">
        <f>'Weekly budget'!C161</f>
        <v/>
      </c>
      <c r="D10" s="55" t="str">
        <f>'Weekly budget'!E161</f>
        <v/>
      </c>
      <c r="E10" s="25" t="str">
        <f>'Weekly budget'!F161</f>
        <v/>
      </c>
      <c r="F10" s="20" t="str">
        <f>'Weekly budget'!G161</f>
        <v/>
      </c>
      <c r="G10" s="37" t="str">
        <f>'Weekly budget'!H161</f>
        <v/>
      </c>
      <c r="H10" s="25" t="str">
        <f>'Weekly budget'!I161</f>
        <v/>
      </c>
      <c r="I10" s="162" t="str">
        <f>'Weekly budget'!J161</f>
        <v/>
      </c>
      <c r="J10" s="6" t="str">
        <f>'Weekly budget'!K161</f>
        <v/>
      </c>
      <c r="K10" s="162" t="str">
        <f>'Weekly budget'!L161</f>
        <v/>
      </c>
      <c r="L10" s="8" t="str">
        <f>'Weekly budget'!M161</f>
        <v/>
      </c>
      <c r="M10" s="8" t="str">
        <f>'Weekly budget'!N161</f>
        <v/>
      </c>
      <c r="N10" s="7" t="str">
        <f>'Weekly budget'!O161</f>
        <v/>
      </c>
      <c r="O10" s="166" t="str">
        <f>'Weekly budget'!P161</f>
        <v/>
      </c>
      <c r="P10" s="9" t="str">
        <f>'Weekly budget'!Q161</f>
        <v/>
      </c>
      <c r="Q10" s="159"/>
      <c r="R10" s="182" t="s">
        <v>26</v>
      </c>
      <c r="S10" s="195" t="str">
        <f>IF('Weekly budget'!U128="","",SUM('Weekly budget'!U128,'Weekly budget'!U137,'Weekly budget'!U146,'Weekly budget'!U155))</f>
        <v/>
      </c>
      <c r="T10" s="34" t="str">
        <f>IF('Weekly budget'!U129="","",SUM('Weekly budget'!U129,'Weekly budget'!U138,'Weekly budget'!U147,'Weekly budget'!U156))</f>
        <v/>
      </c>
      <c r="U10" s="200" t="str">
        <f t="shared" ref="U10:U18" si="3">IF(OR(S10="",T10=0),"",T10-S10)</f>
        <v/>
      </c>
      <c r="V10" s="189" t="str">
        <f t="shared" si="0"/>
        <v/>
      </c>
      <c r="W10" s="189" t="str">
        <f t="shared" si="1"/>
        <v/>
      </c>
      <c r="X10" s="196" t="str">
        <f t="shared" si="2"/>
        <v/>
      </c>
      <c r="Z10" s="3"/>
      <c r="AA10" s="3"/>
    </row>
    <row r="11" spans="1:27" ht="20.100000000000001" customHeight="1" thickBot="1" x14ac:dyDescent="0.3">
      <c r="A11" s="176" t="s">
        <v>126</v>
      </c>
      <c r="B11" s="45" t="str">
        <f>'Weekly budget'!B207</f>
        <v/>
      </c>
      <c r="C11" s="22" t="str">
        <f>'Weekly budget'!C207</f>
        <v/>
      </c>
      <c r="D11" s="54" t="str">
        <f>'Weekly budget'!E207</f>
        <v/>
      </c>
      <c r="E11" s="25" t="str">
        <f>'Weekly budget'!F207</f>
        <v/>
      </c>
      <c r="F11" s="20" t="str">
        <f>'Weekly budget'!G207</f>
        <v/>
      </c>
      <c r="G11" s="37" t="str">
        <f>'Weekly budget'!H207</f>
        <v/>
      </c>
      <c r="H11" s="25" t="str">
        <f>'Weekly budget'!I207</f>
        <v/>
      </c>
      <c r="I11" s="162" t="str">
        <f>'Weekly budget'!J207</f>
        <v/>
      </c>
      <c r="J11" s="6" t="str">
        <f>'Weekly budget'!K207</f>
        <v/>
      </c>
      <c r="K11" s="162" t="str">
        <f>'Weekly budget'!L207</f>
        <v/>
      </c>
      <c r="L11" s="8" t="str">
        <f>'Weekly budget'!M207</f>
        <v/>
      </c>
      <c r="M11" s="8" t="str">
        <f>'Weekly budget'!N207</f>
        <v/>
      </c>
      <c r="N11" s="7" t="str">
        <f>'Weekly budget'!O207</f>
        <v/>
      </c>
      <c r="O11" s="166" t="str">
        <f>'Weekly budget'!P207</f>
        <v/>
      </c>
      <c r="P11" s="9" t="str">
        <f>'Weekly budget'!Q207</f>
        <v/>
      </c>
      <c r="Q11" s="159"/>
      <c r="R11" s="182" t="s">
        <v>27</v>
      </c>
      <c r="S11" s="195" t="str">
        <f>IF('Weekly budget'!U165="","",SUM('Weekly budget'!U165,'Weekly budget'!U174,'Weekly budget'!U183,'Weekly budget'!U192,'Weekly budget'!U201))</f>
        <v/>
      </c>
      <c r="T11" s="34" t="str">
        <f>IF('Weekly budget'!U166="","",SUM('Weekly budget'!U166,'Weekly budget'!U175,'Weekly budget'!U184,'Weekly budget'!U193,'Weekly budget'!U202))</f>
        <v/>
      </c>
      <c r="U11" s="200" t="str">
        <f t="shared" si="3"/>
        <v/>
      </c>
      <c r="V11" s="189" t="str">
        <f t="shared" si="0"/>
        <v/>
      </c>
      <c r="W11" s="189" t="str">
        <f t="shared" si="1"/>
        <v/>
      </c>
      <c r="X11" s="196" t="str">
        <f t="shared" si="2"/>
        <v/>
      </c>
      <c r="Z11" s="3"/>
      <c r="AA11" s="3"/>
    </row>
    <row r="12" spans="1:27" ht="20.100000000000001" customHeight="1" thickBot="1" x14ac:dyDescent="0.3">
      <c r="A12" s="176" t="s">
        <v>127</v>
      </c>
      <c r="B12" s="45" t="str">
        <f>IF('Weekly budget'!B244="","",'Weekly budget'!B244)</f>
        <v/>
      </c>
      <c r="C12" s="21" t="str">
        <f>'Weekly budget'!C244</f>
        <v/>
      </c>
      <c r="D12" s="56" t="str">
        <f>'Weekly budget'!E244</f>
        <v/>
      </c>
      <c r="E12" s="25" t="str">
        <f>'Weekly budget'!F244</f>
        <v/>
      </c>
      <c r="F12" s="20" t="str">
        <f>'Weekly budget'!G244</f>
        <v/>
      </c>
      <c r="G12" s="37" t="str">
        <f>'Weekly budget'!H244</f>
        <v/>
      </c>
      <c r="H12" s="25" t="str">
        <f>'Weekly budget'!I244</f>
        <v/>
      </c>
      <c r="I12" s="162" t="str">
        <f>'Weekly budget'!J244</f>
        <v/>
      </c>
      <c r="J12" s="6" t="str">
        <f>'Weekly budget'!K244</f>
        <v/>
      </c>
      <c r="K12" s="162" t="str">
        <f>'Weekly budget'!L244</f>
        <v/>
      </c>
      <c r="L12" s="8" t="str">
        <f>'Weekly budget'!M244</f>
        <v/>
      </c>
      <c r="M12" s="8" t="str">
        <f>'Weekly budget'!N244</f>
        <v/>
      </c>
      <c r="N12" s="7" t="str">
        <f>'Weekly budget'!O244</f>
        <v/>
      </c>
      <c r="O12" s="166" t="str">
        <f>'Weekly budget'!P244</f>
        <v/>
      </c>
      <c r="P12" s="9" t="str">
        <f>'Weekly budget'!Q244</f>
        <v/>
      </c>
      <c r="Q12" s="160"/>
      <c r="R12" s="181" t="s">
        <v>28</v>
      </c>
      <c r="S12" s="195" t="str">
        <f>IF('Weekly budget'!U211="","",SUM('Weekly budget'!U211,'Weekly budget'!U220,'Weekly budget'!U229,'Weekly budget'!U238))</f>
        <v/>
      </c>
      <c r="T12" s="34" t="str">
        <f>IF('Weekly budget'!U212="","",SUM('Weekly budget'!U212,'Weekly budget'!U221,'Weekly budget'!U230,'Weekly budget'!U239))</f>
        <v/>
      </c>
      <c r="U12" s="200" t="str">
        <f t="shared" si="3"/>
        <v/>
      </c>
      <c r="V12" s="189" t="str">
        <f t="shared" si="0"/>
        <v/>
      </c>
      <c r="W12" s="189" t="str">
        <f t="shared" si="1"/>
        <v/>
      </c>
      <c r="X12" s="196" t="str">
        <f t="shared" si="2"/>
        <v/>
      </c>
      <c r="Z12" s="3"/>
      <c r="AA12" s="3"/>
    </row>
    <row r="13" spans="1:27" ht="20.100000000000001" customHeight="1" thickBot="1" x14ac:dyDescent="0.3">
      <c r="A13" s="176" t="s">
        <v>128</v>
      </c>
      <c r="B13" s="45" t="str">
        <f>'Weekly budget'!B281</f>
        <v/>
      </c>
      <c r="C13" s="21" t="str">
        <f>'Weekly budget'!C281</f>
        <v/>
      </c>
      <c r="D13" s="54" t="str">
        <f>'Weekly budget'!E281</f>
        <v/>
      </c>
      <c r="E13" s="25" t="str">
        <f>'Weekly budget'!F281</f>
        <v/>
      </c>
      <c r="F13" s="20" t="str">
        <f>'Weekly budget'!G281</f>
        <v/>
      </c>
      <c r="G13" s="37" t="str">
        <f>'Weekly budget'!H281</f>
        <v/>
      </c>
      <c r="H13" s="25" t="str">
        <f>'Weekly budget'!I281</f>
        <v/>
      </c>
      <c r="I13" s="162" t="str">
        <f>'Weekly budget'!J281</f>
        <v/>
      </c>
      <c r="J13" s="6" t="str">
        <f>'Weekly budget'!K281</f>
        <v/>
      </c>
      <c r="K13" s="162" t="str">
        <f>'Weekly budget'!L281</f>
        <v/>
      </c>
      <c r="L13" s="8" t="str">
        <f>'Weekly budget'!M281</f>
        <v/>
      </c>
      <c r="M13" s="8" t="str">
        <f>'Weekly budget'!N281</f>
        <v/>
      </c>
      <c r="N13" s="7" t="str">
        <f>'Weekly budget'!O281</f>
        <v/>
      </c>
      <c r="O13" s="166" t="str">
        <f>'Weekly budget'!P281</f>
        <v/>
      </c>
      <c r="P13" s="9" t="str">
        <f>'Weekly budget'!Q281</f>
        <v/>
      </c>
      <c r="Q13" s="159"/>
      <c r="R13" s="177" t="s">
        <v>29</v>
      </c>
      <c r="S13" s="195" t="str">
        <f>IF('Weekly budget'!U248="","",SUM('Weekly budget'!U248,'Weekly budget'!U257,'Weekly budget'!U266,'Weekly budget'!U275))</f>
        <v/>
      </c>
      <c r="T13" s="34" t="str">
        <f>IF('Weekly budget'!U249="","",SUM('Weekly budget'!U249,'Weekly budget'!U258,'Weekly budget'!U267,'Weekly budget'!U276))</f>
        <v/>
      </c>
      <c r="U13" s="200" t="str">
        <f t="shared" si="3"/>
        <v/>
      </c>
      <c r="V13" s="189" t="str">
        <f t="shared" si="0"/>
        <v/>
      </c>
      <c r="W13" s="189" t="str">
        <f t="shared" si="1"/>
        <v/>
      </c>
      <c r="X13" s="196" t="str">
        <f t="shared" si="2"/>
        <v/>
      </c>
      <c r="Z13" s="3"/>
      <c r="AA13" s="3"/>
    </row>
    <row r="14" spans="1:27" ht="20.100000000000001" customHeight="1" thickBot="1" x14ac:dyDescent="0.3">
      <c r="A14" s="176" t="s">
        <v>129</v>
      </c>
      <c r="B14" s="45" t="str">
        <f>'Weekly budget'!B318</f>
        <v/>
      </c>
      <c r="C14" s="21" t="str">
        <f>'Weekly budget'!C318</f>
        <v/>
      </c>
      <c r="D14" s="54" t="str">
        <f>'Weekly budget'!E318</f>
        <v/>
      </c>
      <c r="E14" s="25" t="str">
        <f>'Weekly budget'!F318</f>
        <v/>
      </c>
      <c r="F14" s="20" t="str">
        <f>'Weekly budget'!G318</f>
        <v/>
      </c>
      <c r="G14" s="37" t="str">
        <f>'Weekly budget'!H318</f>
        <v/>
      </c>
      <c r="H14" s="25" t="str">
        <f>'Weekly budget'!I318</f>
        <v/>
      </c>
      <c r="I14" s="162" t="str">
        <f>'Weekly budget'!J318</f>
        <v/>
      </c>
      <c r="J14" s="6" t="str">
        <f>'Weekly budget'!K318</f>
        <v/>
      </c>
      <c r="K14" s="162" t="str">
        <f>'Weekly budget'!L318</f>
        <v/>
      </c>
      <c r="L14" s="8" t="str">
        <f>'Weekly budget'!M318</f>
        <v/>
      </c>
      <c r="M14" s="8" t="str">
        <f>'Weekly budget'!N318</f>
        <v/>
      </c>
      <c r="N14" s="7" t="str">
        <f>'Weekly budget'!O318</f>
        <v/>
      </c>
      <c r="O14" s="166" t="str">
        <f>'Weekly budget'!P318</f>
        <v/>
      </c>
      <c r="P14" s="9" t="str">
        <f>'Weekly budget'!Q318</f>
        <v/>
      </c>
      <c r="Q14" s="160"/>
      <c r="R14" s="181" t="s">
        <v>30</v>
      </c>
      <c r="S14" s="195" t="str">
        <f>IF('Weekly budget'!U285="","",SUM('Weekly budget'!U285,'Weekly budget'!U294,'Weekly budget'!U303,'Weekly budget'!U312))</f>
        <v/>
      </c>
      <c r="T14" s="34" t="str">
        <f>IF('Weekly budget'!U286="","",SUM('Weekly budget'!U286,'Weekly budget'!U295,'Weekly budget'!U304,'Weekly budget'!U313))</f>
        <v/>
      </c>
      <c r="U14" s="200" t="str">
        <f t="shared" si="3"/>
        <v/>
      </c>
      <c r="V14" s="189" t="str">
        <f t="shared" si="0"/>
        <v/>
      </c>
      <c r="W14" s="189" t="str">
        <f t="shared" si="1"/>
        <v/>
      </c>
      <c r="X14" s="196" t="str">
        <f t="shared" si="2"/>
        <v/>
      </c>
      <c r="Z14" s="3"/>
      <c r="AA14" s="3"/>
    </row>
    <row r="15" spans="1:27" ht="20.100000000000001" customHeight="1" thickBot="1" x14ac:dyDescent="0.3">
      <c r="A15" s="176" t="s">
        <v>130</v>
      </c>
      <c r="B15" s="45" t="str">
        <f>'Weekly budget'!B364</f>
        <v/>
      </c>
      <c r="C15" s="21" t="str">
        <f>'Weekly budget'!C364</f>
        <v/>
      </c>
      <c r="D15" s="54" t="str">
        <f>'Weekly budget'!E364</f>
        <v/>
      </c>
      <c r="E15" s="25" t="str">
        <f>'Weekly budget'!F364</f>
        <v/>
      </c>
      <c r="F15" s="20" t="str">
        <f>'Weekly budget'!G364</f>
        <v/>
      </c>
      <c r="G15" s="37" t="str">
        <f>'Weekly budget'!H364</f>
        <v/>
      </c>
      <c r="H15" s="25" t="str">
        <f>'Weekly budget'!I364</f>
        <v/>
      </c>
      <c r="I15" s="162" t="str">
        <f>'Weekly budget'!J364</f>
        <v/>
      </c>
      <c r="J15" s="6" t="str">
        <f>'Weekly budget'!K364</f>
        <v/>
      </c>
      <c r="K15" s="162" t="str">
        <f>'Weekly budget'!L364</f>
        <v/>
      </c>
      <c r="L15" s="8" t="str">
        <f>'Weekly budget'!M364</f>
        <v/>
      </c>
      <c r="M15" s="8" t="str">
        <f>'Weekly budget'!N364</f>
        <v/>
      </c>
      <c r="N15" s="7" t="str">
        <f>'Weekly budget'!O364</f>
        <v/>
      </c>
      <c r="O15" s="166" t="str">
        <f>'Weekly budget'!P364</f>
        <v/>
      </c>
      <c r="P15" s="9" t="str">
        <f>'Weekly budget'!Q364</f>
        <v/>
      </c>
      <c r="Q15" s="160"/>
      <c r="R15" s="181" t="s">
        <v>31</v>
      </c>
      <c r="S15" s="195" t="str">
        <f>IF('Weekly budget'!U322="","",SUM('Weekly budget'!U322,'Weekly budget'!U331,'Weekly budget'!U340,'Weekly budget'!U349,'Weekly budget'!U358))</f>
        <v/>
      </c>
      <c r="T15" s="34" t="str">
        <f>IF('Weekly budget'!U323="","",SUM('Weekly budget'!U323,'Weekly budget'!U332,'Weekly budget'!U341,'Weekly budget'!U350,'Weekly budget'!U359))</f>
        <v/>
      </c>
      <c r="U15" s="200" t="str">
        <f t="shared" si="3"/>
        <v/>
      </c>
      <c r="V15" s="189" t="str">
        <f t="shared" si="0"/>
        <v/>
      </c>
      <c r="W15" s="189" t="str">
        <f t="shared" si="1"/>
        <v/>
      </c>
      <c r="X15" s="196" t="str">
        <f t="shared" si="2"/>
        <v/>
      </c>
      <c r="Z15" s="3"/>
      <c r="AA15" s="3"/>
    </row>
    <row r="16" spans="1:27" ht="20.100000000000001" customHeight="1" thickBot="1" x14ac:dyDescent="0.3">
      <c r="A16" s="176" t="s">
        <v>32</v>
      </c>
      <c r="B16" s="45" t="str">
        <f>'Weekly budget'!B401</f>
        <v/>
      </c>
      <c r="C16" s="21" t="str">
        <f>'Weekly budget'!C401</f>
        <v/>
      </c>
      <c r="D16" s="54" t="str">
        <f>'Weekly budget'!E401</f>
        <v/>
      </c>
      <c r="E16" s="25" t="str">
        <f>'Weekly budget'!F401</f>
        <v/>
      </c>
      <c r="F16" s="20" t="str">
        <f>'Weekly budget'!G401</f>
        <v/>
      </c>
      <c r="G16" s="37" t="str">
        <f>'Weekly budget'!H401</f>
        <v/>
      </c>
      <c r="H16" s="25" t="str">
        <f>'Weekly budget'!I401</f>
        <v/>
      </c>
      <c r="I16" s="162" t="str">
        <f>'Weekly budget'!J401</f>
        <v/>
      </c>
      <c r="J16" s="6" t="str">
        <f>'Weekly budget'!K401</f>
        <v/>
      </c>
      <c r="K16" s="162" t="str">
        <f>'Weekly budget'!L401</f>
        <v/>
      </c>
      <c r="L16" s="8" t="str">
        <f>'Weekly budget'!M401</f>
        <v/>
      </c>
      <c r="M16" s="8" t="str">
        <f>'Weekly budget'!N401</f>
        <v/>
      </c>
      <c r="N16" s="7" t="str">
        <f>'Weekly budget'!O401</f>
        <v/>
      </c>
      <c r="O16" s="166" t="str">
        <f>'Weekly budget'!P401</f>
        <v/>
      </c>
      <c r="P16" s="9" t="str">
        <f>'Weekly budget'!Q401</f>
        <v/>
      </c>
      <c r="Q16" s="159"/>
      <c r="R16" s="177" t="s">
        <v>32</v>
      </c>
      <c r="S16" s="195" t="str">
        <f>IF('Weekly budget'!U368="","",SUM('Weekly budget'!U368,'Weekly budget'!U377,'Weekly budget'!U386,'Weekly budget'!U395))</f>
        <v/>
      </c>
      <c r="T16" s="34" t="str">
        <f>IF('Weekly budget'!U369="","",SUM('Weekly budget'!U369,'Weekly budget'!U378,'Weekly budget'!U387,'Weekly budget'!U396))</f>
        <v/>
      </c>
      <c r="U16" s="200" t="str">
        <f t="shared" si="3"/>
        <v/>
      </c>
      <c r="V16" s="189" t="str">
        <f t="shared" si="0"/>
        <v/>
      </c>
      <c r="W16" s="189" t="str">
        <f t="shared" si="1"/>
        <v/>
      </c>
      <c r="X16" s="196" t="str">
        <f t="shared" si="2"/>
        <v/>
      </c>
      <c r="Z16" s="3"/>
      <c r="AA16" s="3"/>
    </row>
    <row r="17" spans="1:27" ht="20.100000000000001" customHeight="1" thickBot="1" x14ac:dyDescent="0.3">
      <c r="A17" s="176" t="s">
        <v>131</v>
      </c>
      <c r="B17" s="45" t="str">
        <f>'Weekly budget'!B438</f>
        <v/>
      </c>
      <c r="C17" s="21" t="str">
        <f>'Weekly budget'!C438</f>
        <v/>
      </c>
      <c r="D17" s="54" t="str">
        <f>'Weekly budget'!E438</f>
        <v/>
      </c>
      <c r="E17" s="25" t="str">
        <f>'Weekly budget'!F438</f>
        <v/>
      </c>
      <c r="F17" s="20" t="str">
        <f>'Weekly budget'!G438</f>
        <v/>
      </c>
      <c r="G17" s="37" t="str">
        <f>'Weekly budget'!H438</f>
        <v/>
      </c>
      <c r="H17" s="25" t="str">
        <f>'Weekly budget'!I438</f>
        <v/>
      </c>
      <c r="I17" s="162" t="str">
        <f>'Weekly budget'!J438</f>
        <v/>
      </c>
      <c r="J17" s="6" t="str">
        <f>'Weekly budget'!K438</f>
        <v/>
      </c>
      <c r="K17" s="162" t="str">
        <f>'Weekly budget'!L438</f>
        <v/>
      </c>
      <c r="L17" s="8" t="str">
        <f>'Weekly budget'!M438</f>
        <v/>
      </c>
      <c r="M17" s="8" t="str">
        <f>'Weekly budget'!N438</f>
        <v/>
      </c>
      <c r="N17" s="7" t="str">
        <f>'Weekly budget'!O438</f>
        <v/>
      </c>
      <c r="O17" s="166" t="str">
        <f>'Weekly budget'!P438</f>
        <v/>
      </c>
      <c r="P17" s="9" t="str">
        <f>'Weekly budget'!Q438</f>
        <v/>
      </c>
      <c r="Q17" s="159"/>
      <c r="R17" s="182" t="s">
        <v>33</v>
      </c>
      <c r="S17" s="195" t="str">
        <f>IF('Weekly budget'!U405="","",SUM('Weekly budget'!U405,'Weekly budget'!U414,'Weekly budget'!U423,'Weekly budget'!U432))</f>
        <v/>
      </c>
      <c r="T17" s="34" t="str">
        <f>IF('Weekly budget'!U406="","",SUM('Weekly budget'!U406,'Weekly budget'!U415,'Weekly budget'!U424,'Weekly budget'!U433))</f>
        <v/>
      </c>
      <c r="U17" s="200" t="str">
        <f t="shared" si="3"/>
        <v/>
      </c>
      <c r="V17" s="189" t="str">
        <f t="shared" si="0"/>
        <v/>
      </c>
      <c r="W17" s="189" t="str">
        <f t="shared" si="1"/>
        <v/>
      </c>
      <c r="X17" s="196" t="str">
        <f t="shared" si="2"/>
        <v/>
      </c>
      <c r="Z17" s="3"/>
      <c r="AA17" s="3"/>
    </row>
    <row r="18" spans="1:27" ht="20.100000000000001" customHeight="1" thickBot="1" x14ac:dyDescent="0.3">
      <c r="A18" s="176" t="s">
        <v>132</v>
      </c>
      <c r="B18" s="46" t="str">
        <f>'Weekly budget'!B484</f>
        <v/>
      </c>
      <c r="C18" s="23" t="str">
        <f>'Weekly budget'!C484</f>
        <v/>
      </c>
      <c r="D18" s="57" t="str">
        <f>'Weekly budget'!E484</f>
        <v/>
      </c>
      <c r="E18" s="25" t="str">
        <f>'Weekly budget'!F484</f>
        <v/>
      </c>
      <c r="F18" s="30" t="str">
        <f>'Weekly budget'!G484</f>
        <v/>
      </c>
      <c r="G18" s="39" t="str">
        <f>'Weekly budget'!H484</f>
        <v/>
      </c>
      <c r="H18" s="32" t="str">
        <f>'Weekly budget'!I484</f>
        <v/>
      </c>
      <c r="I18" s="163" t="str">
        <f>'Weekly budget'!J484</f>
        <v/>
      </c>
      <c r="J18" s="10" t="str">
        <f>'Weekly budget'!K484</f>
        <v/>
      </c>
      <c r="K18" s="163" t="str">
        <f>'Weekly budget'!L484</f>
        <v/>
      </c>
      <c r="L18" s="12" t="str">
        <f>'Weekly budget'!M484</f>
        <v/>
      </c>
      <c r="M18" s="12" t="str">
        <f>'Weekly budget'!N484</f>
        <v/>
      </c>
      <c r="N18" s="11" t="str">
        <f>'Weekly budget'!O484</f>
        <v/>
      </c>
      <c r="O18" s="167" t="str">
        <f>'Weekly budget'!P484</f>
        <v/>
      </c>
      <c r="P18" s="13" t="str">
        <f>'Weekly budget'!Q484</f>
        <v/>
      </c>
      <c r="Q18" s="159"/>
      <c r="R18" s="177" t="s">
        <v>34</v>
      </c>
      <c r="S18" s="197" t="str">
        <f>IF('Weekly budget'!U442="","",SUM('Weekly budget'!U442,'Weekly budget'!U451,'Weekly budget'!U460,'Weekly budget'!U469,'Weekly budget'!U478))</f>
        <v/>
      </c>
      <c r="T18" s="35" t="str">
        <f>IF('Weekly budget'!U443="","",SUM('Weekly budget'!U443,'Weekly budget'!U452,'Weekly budget'!U461,'Weekly budget'!U470,'Weekly budget'!U479))</f>
        <v/>
      </c>
      <c r="U18" s="201" t="str">
        <f t="shared" si="3"/>
        <v/>
      </c>
      <c r="V18" s="198" t="str">
        <f t="shared" si="0"/>
        <v/>
      </c>
      <c r="W18" s="198" t="str">
        <f t="shared" si="1"/>
        <v/>
      </c>
      <c r="X18" s="199" t="str">
        <f t="shared" si="2"/>
        <v/>
      </c>
      <c r="Z18" s="3"/>
      <c r="AA18" s="3"/>
    </row>
    <row r="19" spans="1:27" ht="20.100000000000001" customHeight="1" thickBot="1" x14ac:dyDescent="0.3">
      <c r="A19" s="178" t="s">
        <v>35</v>
      </c>
      <c r="B19" s="17">
        <f>SUM(B7:B18)</f>
        <v>175000</v>
      </c>
      <c r="C19" s="24">
        <f>SUM(C7:C18)</f>
        <v>130000</v>
      </c>
      <c r="D19" s="58">
        <f>IFERROR(SUM(B7:B18)/SUMIF(B7:B18,"&lt;&gt;"&amp;"",C7:C18),1)</f>
        <v>1.3461538461538463</v>
      </c>
      <c r="E19" s="38">
        <f>SUM(B7:B18)-SUMIF(B7:B18,"&lt;&gt;"&amp;"",C7:C18)</f>
        <v>45000</v>
      </c>
      <c r="F19" s="24">
        <f>SUM(F7:F18)</f>
        <v>196000</v>
      </c>
      <c r="G19" s="36">
        <f>IFERROR(SUM(B7:B18)/SUMIF(B7:B18,"&lt;&gt;"&amp;"",F7:F18),1)</f>
        <v>0.8928571428571429</v>
      </c>
      <c r="H19" s="38">
        <f>SUM(B7:B18)-SUMIF(B7:B18,"&lt;&gt;"&amp;"",F7:F18)</f>
        <v>-21000</v>
      </c>
      <c r="I19" s="164">
        <f>SUM(I7:I18)</f>
        <v>0</v>
      </c>
      <c r="J19" s="4" t="str">
        <f>IF(OR(B19=0,I19=0),"",B19/I19)</f>
        <v/>
      </c>
      <c r="K19" s="164">
        <f>SUM(K7:K18)</f>
        <v>0</v>
      </c>
      <c r="L19" s="4" t="str">
        <f>IF(K19=0,"",K19/I19)</f>
        <v/>
      </c>
      <c r="M19" s="4">
        <f>SUM(M7:M18)</f>
        <v>0</v>
      </c>
      <c r="N19" s="161" t="str">
        <f>IF(I19=0,"",I19/M19)</f>
        <v/>
      </c>
      <c r="O19" s="168">
        <f>SUM(O7:O18)</f>
        <v>0</v>
      </c>
      <c r="P19" s="33" t="str">
        <f>IF(OR(O19=0,I19=0),"",O19/I19)</f>
        <v/>
      </c>
      <c r="Q19" s="49"/>
      <c r="R19" s="179" t="s">
        <v>35</v>
      </c>
      <c r="S19" s="202">
        <f>SUM(S7:S18)</f>
        <v>0</v>
      </c>
      <c r="T19" s="203">
        <f>SUM(T7:T18)</f>
        <v>0</v>
      </c>
      <c r="U19" s="204" t="str">
        <f>IF(OR(S19=0,T19=0),"",T19-S19)</f>
        <v/>
      </c>
      <c r="V19" s="205" t="str">
        <f>IF(OR(S19=0,T19=0),"",T19/S19)</f>
        <v/>
      </c>
      <c r="W19" s="205" t="str">
        <f>IF(OR(S19=0,C19=0),"",S19/C19)</f>
        <v/>
      </c>
      <c r="X19" s="206" t="str">
        <f>IF(OR(T19=0,B19=0),"",T19/B19)</f>
        <v/>
      </c>
      <c r="Z19" s="3"/>
      <c r="AA19" s="3"/>
    </row>
    <row r="20" spans="1:27" ht="15.75" x14ac:dyDescent="0.25">
      <c r="A20" s="15"/>
      <c r="B20" s="16"/>
      <c r="C20" s="16"/>
      <c r="D20" s="52"/>
      <c r="E20" s="26"/>
      <c r="F20" s="16"/>
      <c r="G20" s="16"/>
      <c r="H20" s="26"/>
      <c r="I20" s="16"/>
      <c r="J20" s="3"/>
      <c r="K20" s="16"/>
      <c r="L20" s="3"/>
      <c r="M20" s="3"/>
      <c r="N20" s="3"/>
      <c r="O20" s="3"/>
      <c r="P20" s="26"/>
      <c r="Q20" s="3"/>
      <c r="R20" s="26"/>
      <c r="S20" s="3"/>
      <c r="T20" s="14"/>
      <c r="U20" s="14"/>
      <c r="V20" s="14"/>
      <c r="W20" s="16"/>
      <c r="X20" s="3"/>
      <c r="Y20" s="3"/>
      <c r="Z20" s="3"/>
      <c r="AA20" s="3"/>
    </row>
    <row r="21" spans="1:27" ht="15.75" x14ac:dyDescent="0.25">
      <c r="A21" s="15"/>
      <c r="B21" s="16"/>
      <c r="C21" s="16"/>
      <c r="D21" s="52"/>
      <c r="E21" s="50"/>
      <c r="F21" s="16"/>
      <c r="G21" s="16"/>
      <c r="H21" s="26"/>
      <c r="I21" s="16"/>
      <c r="J21" s="3"/>
      <c r="K21" s="16"/>
      <c r="L21" s="3"/>
      <c r="M21" s="3"/>
      <c r="N21" s="3"/>
      <c r="O21" s="3"/>
      <c r="P21" s="26"/>
      <c r="Q21" s="3"/>
      <c r="R21" s="26"/>
      <c r="S21" s="3"/>
      <c r="T21" s="14"/>
      <c r="U21" s="14"/>
      <c r="V21" s="14"/>
      <c r="W21" s="16"/>
      <c r="X21" s="3"/>
      <c r="Y21" s="3"/>
      <c r="Z21" s="3"/>
      <c r="AA21" s="3"/>
    </row>
    <row r="22" spans="1:27" ht="15.75" x14ac:dyDescent="0.25">
      <c r="A22" s="15"/>
      <c r="B22" s="16"/>
      <c r="C22" s="16"/>
      <c r="D22" s="52"/>
      <c r="E22" s="26"/>
      <c r="F22" s="16"/>
      <c r="G22" s="16"/>
      <c r="H22" s="26"/>
      <c r="I22" s="16"/>
      <c r="J22" s="3"/>
      <c r="K22" s="16"/>
      <c r="L22" s="3"/>
      <c r="M22" s="3"/>
      <c r="N22" s="3"/>
      <c r="O22" s="3"/>
      <c r="P22" s="26"/>
      <c r="Q22" s="3"/>
      <c r="R22" s="26"/>
      <c r="S22" s="3"/>
      <c r="T22" s="14"/>
      <c r="U22" s="14"/>
      <c r="V22" s="14"/>
      <c r="W22" s="16"/>
      <c r="X22" s="3"/>
      <c r="Y22" s="3"/>
      <c r="Z22" s="3"/>
      <c r="AA22" s="3"/>
    </row>
    <row r="23" spans="1:27" ht="16.5" x14ac:dyDescent="0.3">
      <c r="A23" s="15"/>
      <c r="B23" s="16"/>
      <c r="C23" s="16"/>
      <c r="D23" s="59"/>
      <c r="E23" s="28"/>
      <c r="F23" s="31"/>
      <c r="G23" s="16"/>
      <c r="H23" s="26"/>
      <c r="I23" s="16"/>
      <c r="J23" s="3"/>
      <c r="K23" s="16"/>
      <c r="L23" s="3"/>
      <c r="M23" s="3"/>
      <c r="N23" s="3"/>
      <c r="O23" s="3"/>
      <c r="P23" s="26"/>
      <c r="Q23" s="3"/>
      <c r="R23" s="26"/>
      <c r="S23" s="3"/>
      <c r="T23" s="14"/>
      <c r="U23" s="14"/>
      <c r="V23" s="14"/>
      <c r="W23" s="3"/>
      <c r="X23" s="3"/>
      <c r="Y23" s="3"/>
      <c r="Z23" s="3"/>
      <c r="AA23" s="3"/>
    </row>
    <row r="24" spans="1:27" x14ac:dyDescent="0.25">
      <c r="A24" s="14"/>
      <c r="D24" s="60"/>
      <c r="E24" s="29"/>
      <c r="F24" s="19"/>
      <c r="T24" s="14"/>
      <c r="U24" s="14"/>
      <c r="V24" s="14"/>
    </row>
    <row r="25" spans="1:27" x14ac:dyDescent="0.25">
      <c r="A25" s="14"/>
      <c r="D25" s="60"/>
      <c r="E25" s="29"/>
      <c r="F25" s="19"/>
      <c r="T25" s="14"/>
      <c r="U25" s="14"/>
      <c r="V25" s="14"/>
    </row>
    <row r="26" spans="1:27" x14ac:dyDescent="0.25">
      <c r="D26" s="60"/>
      <c r="E26" s="29"/>
      <c r="F26" s="19"/>
    </row>
    <row r="27" spans="1:27" x14ac:dyDescent="0.25">
      <c r="D27" s="60"/>
      <c r="E27" s="29"/>
      <c r="F27" s="19"/>
    </row>
    <row r="28" spans="1:27" x14ac:dyDescent="0.25">
      <c r="A28" s="14"/>
      <c r="D28" s="60"/>
      <c r="E28" s="29"/>
      <c r="F28" s="19"/>
    </row>
    <row r="29" spans="1:27" ht="15.75" x14ac:dyDescent="0.25">
      <c r="A29" s="14"/>
      <c r="D29" s="60"/>
      <c r="E29" s="29"/>
      <c r="F29" s="19"/>
      <c r="T29" s="14"/>
      <c r="U29" s="14"/>
      <c r="V29" s="14"/>
      <c r="W29" s="16"/>
    </row>
    <row r="30" spans="1:27" ht="15.75" x14ac:dyDescent="0.25">
      <c r="A30" s="14"/>
      <c r="D30" s="60"/>
      <c r="E30" s="29"/>
      <c r="F30" s="19"/>
      <c r="T30" s="14"/>
      <c r="U30" s="14"/>
      <c r="V30" s="14"/>
      <c r="W30" s="16"/>
    </row>
    <row r="31" spans="1:27" ht="15.75" x14ac:dyDescent="0.25">
      <c r="A31" s="14"/>
      <c r="D31" s="60"/>
      <c r="E31" s="29"/>
      <c r="F31" s="19"/>
      <c r="T31" s="14"/>
      <c r="U31" s="14"/>
      <c r="V31" s="14"/>
      <c r="W31" s="16"/>
    </row>
    <row r="32" spans="1:27" x14ac:dyDescent="0.25">
      <c r="A32" s="14"/>
      <c r="D32" s="60"/>
      <c r="E32" s="29"/>
      <c r="F32" s="19"/>
      <c r="T32" s="14"/>
      <c r="U32" s="14"/>
      <c r="V32" s="14"/>
    </row>
    <row r="33" spans="1:23" x14ac:dyDescent="0.25">
      <c r="A33" s="14"/>
      <c r="D33" s="60"/>
      <c r="E33" s="29"/>
      <c r="F33" s="19"/>
      <c r="T33" s="14"/>
      <c r="U33" s="14"/>
      <c r="V33" s="14"/>
    </row>
    <row r="34" spans="1:23" x14ac:dyDescent="0.25">
      <c r="A34" s="14"/>
      <c r="D34" s="60"/>
      <c r="E34" s="29"/>
      <c r="F34" s="19"/>
      <c r="T34" s="14"/>
      <c r="U34" s="14"/>
      <c r="V34" s="14"/>
    </row>
    <row r="35" spans="1:23" x14ac:dyDescent="0.25">
      <c r="D35" s="60"/>
      <c r="E35" s="29"/>
      <c r="F35" s="19"/>
    </row>
    <row r="36" spans="1:23" x14ac:dyDescent="0.25">
      <c r="D36" s="61"/>
      <c r="E36" s="29"/>
      <c r="F36" s="19"/>
    </row>
    <row r="37" spans="1:23" x14ac:dyDescent="0.25">
      <c r="A37" s="14"/>
    </row>
    <row r="38" spans="1:23" ht="15.75" x14ac:dyDescent="0.25">
      <c r="A38" s="14"/>
      <c r="T38" s="14"/>
      <c r="U38" s="14"/>
      <c r="V38" s="14"/>
      <c r="W38" s="16"/>
    </row>
    <row r="39" spans="1:23" ht="15.75" x14ac:dyDescent="0.25">
      <c r="A39" s="14"/>
      <c r="T39" s="14"/>
      <c r="U39" s="14"/>
      <c r="V39" s="14"/>
      <c r="W39" s="16"/>
    </row>
    <row r="40" spans="1:23" ht="15.75" x14ac:dyDescent="0.25">
      <c r="A40" s="14"/>
      <c r="T40" s="14"/>
      <c r="U40" s="14"/>
      <c r="V40" s="14"/>
      <c r="W40" s="16"/>
    </row>
    <row r="41" spans="1:23" x14ac:dyDescent="0.25">
      <c r="A41" s="14"/>
      <c r="T41" s="14"/>
      <c r="U41" s="14"/>
      <c r="V41" s="14"/>
    </row>
    <row r="42" spans="1:23" x14ac:dyDescent="0.25">
      <c r="A42" s="14"/>
      <c r="T42" s="14"/>
      <c r="U42" s="14"/>
      <c r="V42" s="14"/>
    </row>
    <row r="43" spans="1:23" x14ac:dyDescent="0.25">
      <c r="A43" s="14"/>
      <c r="T43" s="14"/>
      <c r="U43" s="14"/>
      <c r="V43" s="14"/>
    </row>
    <row r="47" spans="1:23" x14ac:dyDescent="0.25">
      <c r="A47" s="14"/>
    </row>
    <row r="48" spans="1:23" ht="15.75" x14ac:dyDescent="0.25">
      <c r="A48" s="14"/>
      <c r="T48" s="14"/>
      <c r="U48" s="14"/>
      <c r="V48" s="14"/>
      <c r="W48" s="16"/>
    </row>
    <row r="49" spans="1:23" ht="15.75" x14ac:dyDescent="0.25">
      <c r="A49" s="14"/>
      <c r="T49" s="14"/>
      <c r="U49" s="14"/>
      <c r="V49" s="14"/>
      <c r="W49" s="16"/>
    </row>
    <row r="50" spans="1:23" ht="15.75" x14ac:dyDescent="0.25">
      <c r="A50" s="14"/>
      <c r="T50" s="14"/>
      <c r="U50" s="14"/>
      <c r="V50" s="14"/>
      <c r="W50" s="16"/>
    </row>
    <row r="51" spans="1:23" x14ac:dyDescent="0.25">
      <c r="A51" s="14"/>
      <c r="T51" s="14"/>
      <c r="U51" s="14"/>
      <c r="V51" s="14"/>
    </row>
    <row r="52" spans="1:23" x14ac:dyDescent="0.25">
      <c r="A52" s="14"/>
      <c r="T52" s="14"/>
      <c r="U52" s="14"/>
      <c r="V52" s="14"/>
    </row>
    <row r="53" spans="1:23" x14ac:dyDescent="0.25">
      <c r="A53" s="14"/>
      <c r="T53" s="14"/>
      <c r="U53" s="14"/>
      <c r="V53" s="14"/>
    </row>
    <row r="56" spans="1:23" x14ac:dyDescent="0.25">
      <c r="A56" s="14"/>
    </row>
    <row r="57" spans="1:23" ht="15.75" x14ac:dyDescent="0.25">
      <c r="A57" s="14"/>
      <c r="T57" s="14"/>
      <c r="U57" s="14"/>
      <c r="V57" s="14"/>
      <c r="W57" s="16"/>
    </row>
    <row r="58" spans="1:23" ht="15.75" x14ac:dyDescent="0.25">
      <c r="A58" s="14"/>
      <c r="T58" s="14"/>
      <c r="U58" s="14"/>
      <c r="V58" s="14"/>
      <c r="W58" s="16"/>
    </row>
    <row r="59" spans="1:23" ht="15.75" x14ac:dyDescent="0.25">
      <c r="A59" s="14"/>
      <c r="T59" s="14"/>
      <c r="U59" s="14"/>
      <c r="V59" s="14"/>
      <c r="W59" s="16"/>
    </row>
    <row r="60" spans="1:23" x14ac:dyDescent="0.25">
      <c r="A60" s="14"/>
      <c r="T60" s="14"/>
      <c r="U60" s="14"/>
      <c r="V60" s="14"/>
    </row>
    <row r="61" spans="1:23" x14ac:dyDescent="0.25">
      <c r="A61" s="14"/>
      <c r="T61" s="14"/>
      <c r="U61" s="14"/>
      <c r="V61" s="14"/>
    </row>
    <row r="62" spans="1:23" x14ac:dyDescent="0.25">
      <c r="A62" s="14"/>
      <c r="T62" s="14"/>
      <c r="U62" s="14"/>
      <c r="V62" s="14"/>
    </row>
    <row r="65" spans="1:23" x14ac:dyDescent="0.25">
      <c r="A65" s="14"/>
    </row>
    <row r="66" spans="1:23" ht="15.75" x14ac:dyDescent="0.25">
      <c r="A66" s="14"/>
      <c r="T66" s="14"/>
      <c r="U66" s="14"/>
      <c r="V66" s="14"/>
      <c r="W66" s="16"/>
    </row>
    <row r="67" spans="1:23" ht="15.75" x14ac:dyDescent="0.25">
      <c r="A67" s="14"/>
      <c r="T67" s="14"/>
      <c r="U67" s="14"/>
      <c r="V67" s="14"/>
      <c r="W67" s="16"/>
    </row>
    <row r="68" spans="1:23" ht="15.75" x14ac:dyDescent="0.25">
      <c r="A68" s="14"/>
      <c r="T68" s="14"/>
      <c r="U68" s="14"/>
      <c r="V68" s="14"/>
      <c r="W68" s="16"/>
    </row>
    <row r="69" spans="1:23" x14ac:dyDescent="0.25">
      <c r="A69" s="14"/>
      <c r="T69" s="14"/>
      <c r="U69" s="14"/>
      <c r="V69" s="14"/>
    </row>
    <row r="70" spans="1:23" x14ac:dyDescent="0.25">
      <c r="A70" s="14"/>
      <c r="T70" s="14"/>
      <c r="U70" s="14"/>
      <c r="V70" s="14"/>
    </row>
    <row r="71" spans="1:23" x14ac:dyDescent="0.25">
      <c r="A71" s="14"/>
      <c r="T71" s="14"/>
      <c r="U71" s="14"/>
      <c r="V71" s="14"/>
    </row>
    <row r="74" spans="1:23" x14ac:dyDescent="0.25">
      <c r="A74" s="14"/>
    </row>
    <row r="75" spans="1:23" ht="15.75" x14ac:dyDescent="0.25">
      <c r="A75" s="14"/>
      <c r="T75" s="14"/>
      <c r="U75" s="14"/>
      <c r="V75" s="14"/>
      <c r="W75" s="16"/>
    </row>
    <row r="76" spans="1:23" ht="15.75" x14ac:dyDescent="0.25">
      <c r="A76" s="14"/>
      <c r="T76" s="14"/>
      <c r="U76" s="14"/>
      <c r="V76" s="14"/>
      <c r="W76" s="16"/>
    </row>
    <row r="77" spans="1:23" ht="15.75" x14ac:dyDescent="0.25">
      <c r="A77" s="14"/>
      <c r="T77" s="14"/>
      <c r="U77" s="14"/>
      <c r="V77" s="14"/>
      <c r="W77" s="16"/>
    </row>
    <row r="78" spans="1:23" x14ac:dyDescent="0.25">
      <c r="A78" s="14"/>
      <c r="T78" s="14"/>
      <c r="U78" s="14"/>
      <c r="V78" s="14"/>
    </row>
    <row r="79" spans="1:23" x14ac:dyDescent="0.25">
      <c r="A79" s="14"/>
      <c r="T79" s="14"/>
      <c r="U79" s="14"/>
      <c r="V79" s="14"/>
    </row>
    <row r="80" spans="1:23" x14ac:dyDescent="0.25">
      <c r="A80" s="14"/>
      <c r="T80" s="14"/>
      <c r="U80" s="14"/>
      <c r="V80" s="14"/>
    </row>
    <row r="81" spans="1:23" x14ac:dyDescent="0.25">
      <c r="T81" s="2"/>
      <c r="U81" s="2"/>
      <c r="V81" s="2"/>
    </row>
    <row r="83" spans="1:23" x14ac:dyDescent="0.25">
      <c r="A83" s="14"/>
    </row>
    <row r="84" spans="1:23" ht="15.75" x14ac:dyDescent="0.25">
      <c r="A84" s="14"/>
      <c r="T84" s="14"/>
      <c r="U84" s="14"/>
      <c r="V84" s="14"/>
      <c r="W84" s="16"/>
    </row>
    <row r="85" spans="1:23" ht="15.75" x14ac:dyDescent="0.25">
      <c r="A85" s="14"/>
      <c r="T85" s="14"/>
      <c r="U85" s="14"/>
      <c r="V85" s="14"/>
      <c r="W85" s="16"/>
    </row>
    <row r="86" spans="1:23" ht="15.75" x14ac:dyDescent="0.25">
      <c r="A86" s="14"/>
      <c r="T86" s="14"/>
      <c r="U86" s="14"/>
      <c r="V86" s="14"/>
      <c r="W86" s="16"/>
    </row>
    <row r="87" spans="1:23" x14ac:dyDescent="0.25">
      <c r="A87" s="14"/>
      <c r="T87" s="14"/>
      <c r="U87" s="14"/>
      <c r="V87" s="14"/>
    </row>
    <row r="88" spans="1:23" x14ac:dyDescent="0.25">
      <c r="A88" s="14"/>
      <c r="T88" s="14"/>
      <c r="U88" s="14"/>
      <c r="V88" s="14"/>
    </row>
    <row r="89" spans="1:23" x14ac:dyDescent="0.25">
      <c r="A89" s="14"/>
      <c r="T89" s="14"/>
      <c r="U89" s="14"/>
      <c r="V89" s="14"/>
    </row>
    <row r="93" spans="1:23" x14ac:dyDescent="0.25">
      <c r="A93" s="14"/>
    </row>
    <row r="94" spans="1:23" ht="15.75" x14ac:dyDescent="0.25">
      <c r="A94" s="14"/>
      <c r="T94" s="14"/>
      <c r="U94" s="14"/>
      <c r="V94" s="14"/>
      <c r="W94" s="16"/>
    </row>
    <row r="95" spans="1:23" ht="15.75" x14ac:dyDescent="0.25">
      <c r="A95" s="14"/>
      <c r="T95" s="14"/>
      <c r="U95" s="14"/>
      <c r="V95" s="14"/>
      <c r="W95" s="16"/>
    </row>
    <row r="96" spans="1:23" ht="15.75" x14ac:dyDescent="0.25">
      <c r="A96" s="14"/>
      <c r="T96" s="14"/>
      <c r="U96" s="14"/>
      <c r="V96" s="14"/>
      <c r="W96" s="16"/>
    </row>
    <row r="97" spans="1:23" x14ac:dyDescent="0.25">
      <c r="A97" s="14"/>
      <c r="T97" s="14"/>
      <c r="U97" s="14"/>
      <c r="V97" s="14"/>
    </row>
    <row r="98" spans="1:23" x14ac:dyDescent="0.25">
      <c r="A98" s="14"/>
      <c r="T98" s="14"/>
      <c r="U98" s="14"/>
      <c r="V98" s="14"/>
    </row>
    <row r="99" spans="1:23" x14ac:dyDescent="0.25">
      <c r="A99" s="14"/>
      <c r="T99" s="14"/>
      <c r="U99" s="14"/>
      <c r="V99" s="14"/>
    </row>
    <row r="102" spans="1:23" x14ac:dyDescent="0.25">
      <c r="A102" s="14"/>
    </row>
    <row r="103" spans="1:23" ht="15.75" x14ac:dyDescent="0.25">
      <c r="A103" s="14"/>
      <c r="T103" s="14"/>
      <c r="U103" s="14"/>
      <c r="V103" s="14"/>
      <c r="W103" s="16"/>
    </row>
    <row r="104" spans="1:23" ht="15.75" x14ac:dyDescent="0.25">
      <c r="A104" s="14"/>
      <c r="T104" s="14"/>
      <c r="U104" s="14"/>
      <c r="V104" s="14"/>
      <c r="W104" s="16"/>
    </row>
    <row r="105" spans="1:23" ht="15.75" x14ac:dyDescent="0.25">
      <c r="A105" s="14"/>
      <c r="T105" s="14"/>
      <c r="U105" s="14"/>
      <c r="V105" s="14"/>
      <c r="W105" s="16"/>
    </row>
    <row r="106" spans="1:23" x14ac:dyDescent="0.25">
      <c r="A106" s="14"/>
      <c r="T106" s="14"/>
      <c r="U106" s="14"/>
      <c r="V106" s="14"/>
    </row>
    <row r="107" spans="1:23" x14ac:dyDescent="0.25">
      <c r="A107" s="14"/>
      <c r="T107" s="14"/>
      <c r="U107" s="14"/>
      <c r="V107" s="14"/>
    </row>
    <row r="108" spans="1:23" x14ac:dyDescent="0.25">
      <c r="A108" s="14"/>
      <c r="T108" s="14"/>
      <c r="U108" s="14"/>
      <c r="V108" s="14"/>
    </row>
    <row r="111" spans="1:23" x14ac:dyDescent="0.25">
      <c r="A111" s="14"/>
    </row>
    <row r="112" spans="1:23" ht="15.75" x14ac:dyDescent="0.25">
      <c r="A112" s="14"/>
      <c r="T112" s="14"/>
      <c r="U112" s="14"/>
      <c r="V112" s="14"/>
      <c r="W112" s="16"/>
    </row>
    <row r="113" spans="1:23" ht="15.75" x14ac:dyDescent="0.25">
      <c r="A113" s="14"/>
      <c r="T113" s="14"/>
      <c r="U113" s="14"/>
      <c r="V113" s="14"/>
      <c r="W113" s="16"/>
    </row>
    <row r="114" spans="1:23" ht="15.75" x14ac:dyDescent="0.25">
      <c r="A114" s="14"/>
      <c r="T114" s="14"/>
      <c r="U114" s="14"/>
      <c r="V114" s="14"/>
      <c r="W114" s="16"/>
    </row>
    <row r="115" spans="1:23" x14ac:dyDescent="0.25">
      <c r="A115" s="14"/>
      <c r="T115" s="14"/>
      <c r="U115" s="14"/>
      <c r="V115" s="14"/>
    </row>
    <row r="116" spans="1:23" x14ac:dyDescent="0.25">
      <c r="A116" s="14"/>
      <c r="T116" s="14"/>
      <c r="U116" s="14"/>
      <c r="V116" s="14"/>
    </row>
    <row r="117" spans="1:23" x14ac:dyDescent="0.25">
      <c r="A117" s="14"/>
      <c r="T117" s="14"/>
      <c r="U117" s="14"/>
      <c r="V117" s="14"/>
    </row>
    <row r="120" spans="1:23" x14ac:dyDescent="0.25">
      <c r="A120" s="14"/>
    </row>
    <row r="121" spans="1:23" ht="15.75" x14ac:dyDescent="0.25">
      <c r="A121" s="14"/>
      <c r="T121" s="14"/>
      <c r="U121" s="14"/>
      <c r="V121" s="14"/>
      <c r="W121" s="16"/>
    </row>
    <row r="122" spans="1:23" ht="15.75" x14ac:dyDescent="0.25">
      <c r="A122" s="14"/>
      <c r="T122" s="14"/>
      <c r="U122" s="14"/>
      <c r="V122" s="14"/>
      <c r="W122" s="16"/>
    </row>
    <row r="123" spans="1:23" ht="15.75" x14ac:dyDescent="0.25">
      <c r="A123" s="14"/>
      <c r="T123" s="14"/>
      <c r="U123" s="14"/>
      <c r="V123" s="14"/>
      <c r="W123" s="16"/>
    </row>
    <row r="124" spans="1:23" x14ac:dyDescent="0.25">
      <c r="A124" s="14"/>
      <c r="T124" s="14"/>
      <c r="U124" s="14"/>
      <c r="V124" s="14"/>
    </row>
    <row r="125" spans="1:23" x14ac:dyDescent="0.25">
      <c r="A125" s="14"/>
      <c r="T125" s="14"/>
      <c r="U125" s="14"/>
      <c r="V125" s="14"/>
    </row>
    <row r="126" spans="1:23" x14ac:dyDescent="0.25">
      <c r="A126" s="14"/>
      <c r="T126" s="14"/>
      <c r="U126" s="14"/>
      <c r="V126" s="14"/>
    </row>
    <row r="130" spans="1:23" x14ac:dyDescent="0.25">
      <c r="A130" s="14"/>
    </row>
    <row r="131" spans="1:23" ht="15.75" x14ac:dyDescent="0.25">
      <c r="A131" s="14"/>
      <c r="T131" s="14"/>
      <c r="U131" s="14"/>
      <c r="V131" s="14"/>
      <c r="W131" s="16"/>
    </row>
    <row r="132" spans="1:23" ht="15.75" x14ac:dyDescent="0.25">
      <c r="A132" s="14"/>
      <c r="T132" s="14"/>
      <c r="U132" s="14"/>
      <c r="V132" s="14"/>
      <c r="W132" s="16"/>
    </row>
    <row r="133" spans="1:23" ht="15.75" x14ac:dyDescent="0.25">
      <c r="A133" s="14"/>
      <c r="T133" s="14"/>
      <c r="U133" s="14"/>
      <c r="V133" s="14"/>
      <c r="W133" s="16"/>
    </row>
    <row r="134" spans="1:23" x14ac:dyDescent="0.25">
      <c r="A134" s="14"/>
      <c r="T134" s="14"/>
      <c r="U134" s="14"/>
      <c r="V134" s="14"/>
    </row>
    <row r="135" spans="1:23" x14ac:dyDescent="0.25">
      <c r="A135" s="14"/>
      <c r="T135" s="14"/>
      <c r="U135" s="14"/>
      <c r="V135" s="14"/>
    </row>
    <row r="136" spans="1:23" x14ac:dyDescent="0.25">
      <c r="A136" s="14"/>
      <c r="T136" s="14"/>
      <c r="U136" s="14"/>
      <c r="V136" s="14"/>
    </row>
    <row r="139" spans="1:23" x14ac:dyDescent="0.25">
      <c r="A139" s="14"/>
    </row>
    <row r="140" spans="1:23" ht="15.75" x14ac:dyDescent="0.25">
      <c r="A140" s="14"/>
      <c r="T140" s="14"/>
      <c r="U140" s="14"/>
      <c r="V140" s="14"/>
      <c r="W140" s="16"/>
    </row>
    <row r="141" spans="1:23" ht="15.75" x14ac:dyDescent="0.25">
      <c r="A141" s="14"/>
      <c r="T141" s="14"/>
      <c r="U141" s="14"/>
      <c r="V141" s="14"/>
      <c r="W141" s="16"/>
    </row>
    <row r="142" spans="1:23" ht="15.75" x14ac:dyDescent="0.25">
      <c r="A142" s="14"/>
      <c r="T142" s="14"/>
      <c r="U142" s="14"/>
      <c r="V142" s="14"/>
      <c r="W142" s="16"/>
    </row>
    <row r="143" spans="1:23" x14ac:dyDescent="0.25">
      <c r="A143" s="14"/>
      <c r="T143" s="14"/>
      <c r="U143" s="14"/>
      <c r="V143" s="14"/>
    </row>
    <row r="144" spans="1:23" x14ac:dyDescent="0.25">
      <c r="A144" s="14"/>
      <c r="T144" s="14"/>
      <c r="U144" s="14"/>
      <c r="V144" s="14"/>
    </row>
    <row r="145" spans="1:23" x14ac:dyDescent="0.25">
      <c r="A145" s="14"/>
      <c r="T145" s="14"/>
      <c r="U145" s="14"/>
      <c r="V145" s="14"/>
    </row>
    <row r="148" spans="1:23" x14ac:dyDescent="0.25">
      <c r="A148" s="14"/>
    </row>
    <row r="149" spans="1:23" ht="15.75" x14ac:dyDescent="0.25">
      <c r="A149" s="14"/>
      <c r="T149" s="14"/>
      <c r="U149" s="14"/>
      <c r="V149" s="14"/>
      <c r="W149" s="16"/>
    </row>
    <row r="150" spans="1:23" ht="15.75" x14ac:dyDescent="0.25">
      <c r="A150" s="14"/>
      <c r="T150" s="14"/>
      <c r="U150" s="14"/>
      <c r="V150" s="14"/>
      <c r="W150" s="16"/>
    </row>
    <row r="151" spans="1:23" ht="15.75" x14ac:dyDescent="0.25">
      <c r="A151" s="14"/>
      <c r="T151" s="14"/>
      <c r="U151" s="14"/>
      <c r="V151" s="14"/>
      <c r="W151" s="16"/>
    </row>
    <row r="152" spans="1:23" x14ac:dyDescent="0.25">
      <c r="A152" s="14"/>
      <c r="T152" s="14"/>
      <c r="U152" s="14"/>
      <c r="V152" s="14"/>
    </row>
    <row r="153" spans="1:23" x14ac:dyDescent="0.25">
      <c r="A153" s="14"/>
      <c r="T153" s="14"/>
      <c r="U153" s="14"/>
      <c r="V153" s="14"/>
    </row>
    <row r="154" spans="1:23" x14ac:dyDescent="0.25">
      <c r="A154" s="14"/>
      <c r="T154" s="14"/>
      <c r="U154" s="14"/>
      <c r="V154" s="14"/>
    </row>
    <row r="157" spans="1:23" x14ac:dyDescent="0.25">
      <c r="A157" s="14"/>
    </row>
    <row r="158" spans="1:23" ht="15.75" x14ac:dyDescent="0.25">
      <c r="A158" s="14"/>
      <c r="T158" s="14"/>
      <c r="U158" s="14"/>
      <c r="V158" s="14"/>
      <c r="W158" s="16"/>
    </row>
    <row r="159" spans="1:23" ht="15.75" x14ac:dyDescent="0.25">
      <c r="A159" s="14"/>
      <c r="T159" s="14"/>
      <c r="U159" s="14"/>
      <c r="V159" s="14"/>
      <c r="W159" s="16"/>
    </row>
    <row r="160" spans="1:23" ht="15.75" x14ac:dyDescent="0.25">
      <c r="A160" s="14"/>
      <c r="T160" s="14"/>
      <c r="U160" s="14"/>
      <c r="V160" s="14"/>
      <c r="W160" s="16"/>
    </row>
    <row r="161" spans="1:23" x14ac:dyDescent="0.25">
      <c r="A161" s="14"/>
      <c r="T161" s="14"/>
      <c r="U161" s="14"/>
      <c r="V161" s="14"/>
    </row>
    <row r="162" spans="1:23" x14ac:dyDescent="0.25">
      <c r="A162" s="14"/>
      <c r="T162" s="14"/>
      <c r="U162" s="14"/>
      <c r="V162" s="14"/>
    </row>
    <row r="163" spans="1:23" x14ac:dyDescent="0.25">
      <c r="A163" s="14"/>
      <c r="T163" s="14"/>
      <c r="U163" s="14"/>
      <c r="V163" s="14"/>
    </row>
    <row r="166" spans="1:23" x14ac:dyDescent="0.25">
      <c r="A166" s="14"/>
    </row>
    <row r="167" spans="1:23" ht="15.75" x14ac:dyDescent="0.25">
      <c r="A167" s="14"/>
      <c r="T167" s="14"/>
      <c r="U167" s="14"/>
      <c r="V167" s="14"/>
      <c r="W167" s="16"/>
    </row>
    <row r="168" spans="1:23" ht="15.75" x14ac:dyDescent="0.25">
      <c r="A168" s="14"/>
      <c r="T168" s="14"/>
      <c r="U168" s="14"/>
      <c r="V168" s="14"/>
      <c r="W168" s="16"/>
    </row>
    <row r="169" spans="1:23" ht="15.75" x14ac:dyDescent="0.25">
      <c r="A169" s="14"/>
      <c r="T169" s="14"/>
      <c r="U169" s="14"/>
      <c r="V169" s="14"/>
      <c r="W169" s="16"/>
    </row>
    <row r="170" spans="1:23" x14ac:dyDescent="0.25">
      <c r="A170" s="14"/>
      <c r="T170" s="14"/>
      <c r="U170" s="14"/>
      <c r="V170" s="14"/>
    </row>
    <row r="171" spans="1:23" x14ac:dyDescent="0.25">
      <c r="A171" s="14"/>
      <c r="T171" s="14"/>
      <c r="U171" s="14"/>
      <c r="V171" s="14"/>
    </row>
    <row r="172" spans="1:23" x14ac:dyDescent="0.25">
      <c r="A172" s="14"/>
      <c r="T172" s="14"/>
      <c r="U172" s="14"/>
      <c r="V172" s="14"/>
    </row>
    <row r="176" spans="1:23" x14ac:dyDescent="0.25">
      <c r="A176" s="14"/>
    </row>
    <row r="177" spans="1:23" ht="15.75" x14ac:dyDescent="0.25">
      <c r="A177" s="14"/>
      <c r="T177" s="14"/>
      <c r="U177" s="14"/>
      <c r="V177" s="14"/>
      <c r="W177" s="16"/>
    </row>
    <row r="178" spans="1:23" ht="15.75" x14ac:dyDescent="0.25">
      <c r="A178" s="14"/>
      <c r="T178" s="14"/>
      <c r="U178" s="14"/>
      <c r="V178" s="14"/>
      <c r="W178" s="16"/>
    </row>
    <row r="179" spans="1:23" ht="15.75" x14ac:dyDescent="0.25">
      <c r="A179" s="14"/>
      <c r="T179" s="14"/>
      <c r="U179" s="14"/>
      <c r="V179" s="14"/>
      <c r="W179" s="16"/>
    </row>
    <row r="180" spans="1:23" x14ac:dyDescent="0.25">
      <c r="A180" s="14"/>
      <c r="T180" s="14"/>
      <c r="U180" s="14"/>
      <c r="V180" s="14"/>
    </row>
    <row r="181" spans="1:23" x14ac:dyDescent="0.25">
      <c r="A181" s="14"/>
      <c r="T181" s="14"/>
      <c r="U181" s="14"/>
      <c r="V181" s="14"/>
    </row>
    <row r="182" spans="1:23" x14ac:dyDescent="0.25">
      <c r="A182" s="14"/>
      <c r="T182" s="14"/>
      <c r="U182" s="14"/>
      <c r="V182" s="14"/>
    </row>
    <row r="185" spans="1:23" x14ac:dyDescent="0.25">
      <c r="A185" s="14"/>
    </row>
    <row r="186" spans="1:23" ht="15.75" x14ac:dyDescent="0.25">
      <c r="A186" s="14"/>
      <c r="T186" s="14"/>
      <c r="U186" s="14"/>
      <c r="V186" s="14"/>
      <c r="W186" s="16"/>
    </row>
    <row r="187" spans="1:23" ht="15.75" x14ac:dyDescent="0.25">
      <c r="A187" s="14"/>
      <c r="T187" s="14"/>
      <c r="U187" s="14"/>
      <c r="V187" s="14"/>
      <c r="W187" s="16"/>
    </row>
    <row r="188" spans="1:23" ht="15.75" x14ac:dyDescent="0.25">
      <c r="A188" s="14"/>
      <c r="T188" s="14"/>
      <c r="U188" s="14"/>
      <c r="V188" s="14"/>
      <c r="W188" s="16"/>
    </row>
    <row r="189" spans="1:23" x14ac:dyDescent="0.25">
      <c r="A189" s="14"/>
      <c r="T189" s="14"/>
      <c r="U189" s="14"/>
      <c r="V189" s="14"/>
    </row>
    <row r="190" spans="1:23" x14ac:dyDescent="0.25">
      <c r="A190" s="14"/>
      <c r="T190" s="14"/>
      <c r="U190" s="14"/>
      <c r="V190" s="14"/>
    </row>
    <row r="191" spans="1:23" x14ac:dyDescent="0.25">
      <c r="A191" s="14"/>
      <c r="T191" s="14"/>
      <c r="U191" s="14"/>
      <c r="V191" s="14"/>
    </row>
    <row r="194" spans="1:23" x14ac:dyDescent="0.25">
      <c r="A194" s="14"/>
    </row>
    <row r="195" spans="1:23" ht="15.75" x14ac:dyDescent="0.25">
      <c r="A195" s="14"/>
      <c r="T195" s="14"/>
      <c r="U195" s="14"/>
      <c r="V195" s="14"/>
      <c r="W195" s="16"/>
    </row>
    <row r="196" spans="1:23" ht="15.75" x14ac:dyDescent="0.25">
      <c r="A196" s="14"/>
      <c r="T196" s="14"/>
      <c r="U196" s="14"/>
      <c r="V196" s="14"/>
      <c r="W196" s="16"/>
    </row>
    <row r="197" spans="1:23" ht="15.75" x14ac:dyDescent="0.25">
      <c r="A197" s="14"/>
      <c r="T197" s="14"/>
      <c r="U197" s="14"/>
      <c r="V197" s="14"/>
      <c r="W197" s="16"/>
    </row>
    <row r="198" spans="1:23" x14ac:dyDescent="0.25">
      <c r="A198" s="14"/>
      <c r="T198" s="14"/>
      <c r="U198" s="14"/>
      <c r="V198" s="14"/>
    </row>
    <row r="199" spans="1:23" x14ac:dyDescent="0.25">
      <c r="A199" s="14"/>
      <c r="T199" s="14"/>
      <c r="U199" s="14"/>
      <c r="V199" s="14"/>
    </row>
    <row r="200" spans="1:23" x14ac:dyDescent="0.25">
      <c r="A200" s="14"/>
      <c r="T200" s="14"/>
      <c r="U200" s="14"/>
      <c r="V200" s="14"/>
    </row>
    <row r="203" spans="1:23" x14ac:dyDescent="0.25">
      <c r="A203" s="14"/>
    </row>
    <row r="204" spans="1:23" ht="15.75" x14ac:dyDescent="0.25">
      <c r="A204" s="14"/>
      <c r="T204" s="14"/>
      <c r="U204" s="14"/>
      <c r="V204" s="14"/>
      <c r="W204" s="16"/>
    </row>
    <row r="205" spans="1:23" ht="15.75" x14ac:dyDescent="0.25">
      <c r="A205" s="14"/>
      <c r="T205" s="14"/>
      <c r="U205" s="14"/>
      <c r="V205" s="14"/>
      <c r="W205" s="16"/>
    </row>
    <row r="206" spans="1:23" ht="15.75" x14ac:dyDescent="0.25">
      <c r="A206" s="14"/>
      <c r="T206" s="14"/>
      <c r="U206" s="14"/>
      <c r="V206" s="14"/>
      <c r="W206" s="16"/>
    </row>
    <row r="207" spans="1:23" x14ac:dyDescent="0.25">
      <c r="A207" s="14"/>
      <c r="T207" s="14"/>
      <c r="U207" s="14"/>
      <c r="V207" s="14"/>
    </row>
    <row r="208" spans="1:23" x14ac:dyDescent="0.25">
      <c r="A208" s="14"/>
      <c r="T208" s="14"/>
      <c r="U208" s="14"/>
      <c r="V208" s="14"/>
    </row>
    <row r="209" spans="1:23" x14ac:dyDescent="0.25">
      <c r="A209" s="14"/>
      <c r="T209" s="14"/>
      <c r="U209" s="14"/>
      <c r="V209" s="14"/>
    </row>
    <row r="213" spans="1:23" x14ac:dyDescent="0.25">
      <c r="A213" s="14"/>
    </row>
    <row r="214" spans="1:23" ht="15.75" x14ac:dyDescent="0.25">
      <c r="A214" s="14"/>
      <c r="T214" s="14"/>
      <c r="U214" s="14"/>
      <c r="V214" s="14"/>
      <c r="W214" s="16"/>
    </row>
    <row r="215" spans="1:23" ht="15.75" x14ac:dyDescent="0.25">
      <c r="A215" s="14"/>
      <c r="T215" s="14"/>
      <c r="U215" s="14"/>
      <c r="V215" s="14"/>
      <c r="W215" s="16"/>
    </row>
    <row r="216" spans="1:23" ht="15.75" x14ac:dyDescent="0.25">
      <c r="A216" s="14"/>
      <c r="T216" s="14"/>
      <c r="U216" s="14"/>
      <c r="V216" s="14"/>
      <c r="W216" s="16"/>
    </row>
    <row r="217" spans="1:23" x14ac:dyDescent="0.25">
      <c r="A217" s="14"/>
      <c r="T217" s="14"/>
      <c r="U217" s="14"/>
      <c r="V217" s="14"/>
    </row>
    <row r="218" spans="1:23" x14ac:dyDescent="0.25">
      <c r="A218" s="14"/>
      <c r="T218" s="14"/>
      <c r="U218" s="14"/>
      <c r="V218" s="14"/>
    </row>
    <row r="219" spans="1:23" x14ac:dyDescent="0.25">
      <c r="A219" s="14"/>
      <c r="T219" s="14"/>
      <c r="U219" s="14"/>
      <c r="V219" s="14"/>
    </row>
    <row r="222" spans="1:23" x14ac:dyDescent="0.25">
      <c r="A222" s="14"/>
    </row>
    <row r="223" spans="1:23" ht="15.75" x14ac:dyDescent="0.25">
      <c r="A223" s="14"/>
      <c r="T223" s="14"/>
      <c r="U223" s="14"/>
      <c r="V223" s="14"/>
      <c r="W223" s="16"/>
    </row>
    <row r="224" spans="1:23" ht="15.75" x14ac:dyDescent="0.25">
      <c r="A224" s="14"/>
      <c r="T224" s="14"/>
      <c r="U224" s="14"/>
      <c r="V224" s="14"/>
      <c r="W224" s="16"/>
    </row>
    <row r="225" spans="1:23" ht="15.75" x14ac:dyDescent="0.25">
      <c r="A225" s="14"/>
      <c r="T225" s="14"/>
      <c r="U225" s="14"/>
      <c r="V225" s="14"/>
      <c r="W225" s="16"/>
    </row>
    <row r="226" spans="1:23" x14ac:dyDescent="0.25">
      <c r="A226" s="14"/>
      <c r="T226" s="14"/>
      <c r="U226" s="14"/>
      <c r="V226" s="14"/>
    </row>
    <row r="227" spans="1:23" x14ac:dyDescent="0.25">
      <c r="A227" s="14"/>
      <c r="T227" s="14"/>
      <c r="U227" s="14"/>
      <c r="V227" s="14"/>
    </row>
    <row r="228" spans="1:23" x14ac:dyDescent="0.25">
      <c r="A228" s="14"/>
      <c r="T228" s="14"/>
      <c r="U228" s="14"/>
      <c r="V228" s="14"/>
    </row>
    <row r="231" spans="1:23" x14ac:dyDescent="0.25">
      <c r="A231" s="14"/>
    </row>
    <row r="232" spans="1:23" ht="15.75" x14ac:dyDescent="0.25">
      <c r="A232" s="14"/>
      <c r="T232" s="14"/>
      <c r="U232" s="14"/>
      <c r="V232" s="14"/>
      <c r="W232" s="16"/>
    </row>
    <row r="233" spans="1:23" ht="15.75" x14ac:dyDescent="0.25">
      <c r="A233" s="14"/>
      <c r="T233" s="14"/>
      <c r="U233" s="14"/>
      <c r="V233" s="14"/>
      <c r="W233" s="16"/>
    </row>
    <row r="234" spans="1:23" ht="15.75" x14ac:dyDescent="0.25">
      <c r="A234" s="14"/>
      <c r="T234" s="14"/>
      <c r="U234" s="14"/>
      <c r="V234" s="14"/>
      <c r="W234" s="16"/>
    </row>
    <row r="235" spans="1:23" x14ac:dyDescent="0.25">
      <c r="A235" s="14"/>
      <c r="T235" s="14"/>
      <c r="U235" s="14"/>
      <c r="V235" s="14"/>
    </row>
    <row r="236" spans="1:23" x14ac:dyDescent="0.25">
      <c r="A236" s="14"/>
      <c r="T236" s="14"/>
      <c r="U236" s="14"/>
      <c r="V236" s="14"/>
    </row>
    <row r="237" spans="1:23" x14ac:dyDescent="0.25">
      <c r="A237" s="14"/>
      <c r="T237" s="14"/>
      <c r="U237" s="14"/>
      <c r="V237" s="14"/>
    </row>
    <row r="240" spans="1:23" x14ac:dyDescent="0.25">
      <c r="A240" s="14"/>
    </row>
    <row r="241" spans="1:23" ht="15.75" x14ac:dyDescent="0.25">
      <c r="A241" s="14"/>
      <c r="T241" s="14"/>
      <c r="U241" s="14"/>
      <c r="V241" s="14"/>
      <c r="W241" s="16"/>
    </row>
    <row r="242" spans="1:23" ht="15.75" x14ac:dyDescent="0.25">
      <c r="A242" s="14"/>
      <c r="T242" s="14"/>
      <c r="U242" s="14"/>
      <c r="V242" s="14"/>
      <c r="W242" s="16"/>
    </row>
    <row r="243" spans="1:23" ht="15.75" x14ac:dyDescent="0.25">
      <c r="A243" s="14"/>
      <c r="T243" s="14"/>
      <c r="U243" s="14"/>
      <c r="V243" s="14"/>
      <c r="W243" s="16"/>
    </row>
    <row r="244" spans="1:23" x14ac:dyDescent="0.25">
      <c r="A244" s="14"/>
      <c r="T244" s="14"/>
      <c r="U244" s="14"/>
      <c r="V244" s="14"/>
    </row>
    <row r="245" spans="1:23" x14ac:dyDescent="0.25">
      <c r="A245" s="14"/>
      <c r="T245" s="14"/>
      <c r="U245" s="14"/>
      <c r="V245" s="14"/>
    </row>
    <row r="246" spans="1:23" x14ac:dyDescent="0.25">
      <c r="A246" s="14"/>
      <c r="T246" s="14"/>
      <c r="U246" s="14"/>
      <c r="V246" s="14"/>
    </row>
    <row r="250" spans="1:23" x14ac:dyDescent="0.25">
      <c r="A250" s="14"/>
    </row>
    <row r="251" spans="1:23" ht="15.75" x14ac:dyDescent="0.25">
      <c r="A251" s="14"/>
      <c r="T251" s="14"/>
      <c r="U251" s="14"/>
      <c r="V251" s="14"/>
      <c r="W251" s="16"/>
    </row>
    <row r="252" spans="1:23" ht="15.75" x14ac:dyDescent="0.25">
      <c r="A252" s="14"/>
      <c r="T252" s="14"/>
      <c r="U252" s="14"/>
      <c r="V252" s="14"/>
      <c r="W252" s="16"/>
    </row>
    <row r="253" spans="1:23" ht="15.75" x14ac:dyDescent="0.25">
      <c r="A253" s="14"/>
      <c r="T253" s="14"/>
      <c r="U253" s="14"/>
      <c r="V253" s="14"/>
      <c r="W253" s="16"/>
    </row>
    <row r="254" spans="1:23" x14ac:dyDescent="0.25">
      <c r="A254" s="14"/>
      <c r="T254" s="14"/>
      <c r="U254" s="14"/>
      <c r="V254" s="14"/>
    </row>
    <row r="255" spans="1:23" x14ac:dyDescent="0.25">
      <c r="A255" s="14"/>
      <c r="T255" s="14"/>
      <c r="U255" s="14"/>
      <c r="V255" s="14"/>
    </row>
    <row r="256" spans="1:23" x14ac:dyDescent="0.25">
      <c r="A256" s="14"/>
      <c r="T256" s="14"/>
      <c r="U256" s="14"/>
      <c r="V256" s="14"/>
    </row>
    <row r="259" spans="1:23" x14ac:dyDescent="0.25">
      <c r="A259" s="14"/>
    </row>
    <row r="260" spans="1:23" ht="15.75" x14ac:dyDescent="0.25">
      <c r="A260" s="14"/>
      <c r="T260" s="14"/>
      <c r="U260" s="14"/>
      <c r="V260" s="14"/>
      <c r="W260" s="16"/>
    </row>
    <row r="261" spans="1:23" ht="15.75" x14ac:dyDescent="0.25">
      <c r="A261" s="14"/>
      <c r="T261" s="14"/>
      <c r="U261" s="14"/>
      <c r="V261" s="14"/>
      <c r="W261" s="16"/>
    </row>
    <row r="262" spans="1:23" ht="15.75" x14ac:dyDescent="0.25">
      <c r="A262" s="14"/>
      <c r="T262" s="14"/>
      <c r="U262" s="14"/>
      <c r="V262" s="14"/>
      <c r="W262" s="16"/>
    </row>
    <row r="263" spans="1:23" x14ac:dyDescent="0.25">
      <c r="A263" s="14"/>
      <c r="T263" s="14"/>
      <c r="U263" s="14"/>
      <c r="V263" s="14"/>
    </row>
    <row r="264" spans="1:23" x14ac:dyDescent="0.25">
      <c r="A264" s="14"/>
      <c r="T264" s="14"/>
      <c r="U264" s="14"/>
      <c r="V264" s="14"/>
    </row>
    <row r="265" spans="1:23" x14ac:dyDescent="0.25">
      <c r="A265" s="14"/>
      <c r="T265" s="14"/>
      <c r="U265" s="14"/>
      <c r="V265" s="14"/>
    </row>
    <row r="268" spans="1:23" x14ac:dyDescent="0.25">
      <c r="A268" s="14"/>
    </row>
    <row r="269" spans="1:23" ht="15.75" x14ac:dyDescent="0.25">
      <c r="A269" s="14"/>
      <c r="T269" s="14"/>
      <c r="U269" s="14"/>
      <c r="V269" s="14"/>
      <c r="W269" s="16"/>
    </row>
    <row r="270" spans="1:23" ht="15.75" x14ac:dyDescent="0.25">
      <c r="A270" s="14"/>
      <c r="T270" s="14"/>
      <c r="U270" s="14"/>
      <c r="V270" s="14"/>
      <c r="W270" s="16"/>
    </row>
    <row r="271" spans="1:23" ht="15.75" x14ac:dyDescent="0.25">
      <c r="A271" s="14"/>
      <c r="T271" s="14"/>
      <c r="U271" s="14"/>
      <c r="V271" s="14"/>
      <c r="W271" s="16"/>
    </row>
    <row r="272" spans="1:23" x14ac:dyDescent="0.25">
      <c r="A272" s="14"/>
      <c r="T272" s="14"/>
      <c r="U272" s="14"/>
      <c r="V272" s="14"/>
    </row>
    <row r="273" spans="1:23" x14ac:dyDescent="0.25">
      <c r="A273" s="14"/>
      <c r="T273" s="14"/>
      <c r="U273" s="14"/>
      <c r="V273" s="14"/>
    </row>
    <row r="274" spans="1:23" x14ac:dyDescent="0.25">
      <c r="A274" s="14"/>
      <c r="T274" s="14"/>
      <c r="U274" s="14"/>
      <c r="V274" s="14"/>
    </row>
    <row r="277" spans="1:23" x14ac:dyDescent="0.25">
      <c r="A277" s="14"/>
    </row>
    <row r="278" spans="1:23" ht="15.75" x14ac:dyDescent="0.25">
      <c r="A278" s="14"/>
      <c r="T278" s="14"/>
      <c r="U278" s="14"/>
      <c r="V278" s="14"/>
      <c r="W278" s="16"/>
    </row>
    <row r="279" spans="1:23" ht="15.75" x14ac:dyDescent="0.25">
      <c r="A279" s="14"/>
      <c r="T279" s="14"/>
      <c r="U279" s="14"/>
      <c r="V279" s="14"/>
      <c r="W279" s="16"/>
    </row>
    <row r="280" spans="1:23" ht="15.75" x14ac:dyDescent="0.25">
      <c r="A280" s="14"/>
      <c r="T280" s="14"/>
      <c r="U280" s="14"/>
      <c r="V280" s="14"/>
      <c r="W280" s="16"/>
    </row>
    <row r="281" spans="1:23" x14ac:dyDescent="0.25">
      <c r="A281" s="14"/>
      <c r="T281" s="14"/>
      <c r="U281" s="14"/>
      <c r="V281" s="14"/>
    </row>
    <row r="282" spans="1:23" x14ac:dyDescent="0.25">
      <c r="A282" s="14"/>
      <c r="T282" s="14"/>
      <c r="U282" s="14"/>
      <c r="V282" s="14"/>
    </row>
    <row r="283" spans="1:23" x14ac:dyDescent="0.25">
      <c r="A283" s="14"/>
      <c r="T283" s="14"/>
      <c r="U283" s="14"/>
      <c r="V283" s="14"/>
    </row>
    <row r="287" spans="1:23" x14ac:dyDescent="0.25">
      <c r="A287" s="14"/>
    </row>
    <row r="288" spans="1:23" ht="15.75" x14ac:dyDescent="0.25">
      <c r="A288" s="14"/>
      <c r="T288" s="14"/>
      <c r="U288" s="14"/>
      <c r="V288" s="14"/>
      <c r="W288" s="16"/>
    </row>
    <row r="289" spans="1:23" ht="15.75" x14ac:dyDescent="0.25">
      <c r="A289" s="14"/>
      <c r="T289" s="14"/>
      <c r="U289" s="14"/>
      <c r="V289" s="14"/>
      <c r="W289" s="16"/>
    </row>
    <row r="290" spans="1:23" ht="15.75" x14ac:dyDescent="0.25">
      <c r="A290" s="14"/>
      <c r="T290" s="14"/>
      <c r="U290" s="14"/>
      <c r="V290" s="14"/>
      <c r="W290" s="16"/>
    </row>
    <row r="291" spans="1:23" x14ac:dyDescent="0.25">
      <c r="A291" s="14"/>
      <c r="T291" s="14"/>
      <c r="U291" s="14"/>
      <c r="V291" s="14"/>
    </row>
    <row r="292" spans="1:23" x14ac:dyDescent="0.25">
      <c r="A292" s="14"/>
      <c r="T292" s="14"/>
      <c r="U292" s="14"/>
      <c r="V292" s="14"/>
    </row>
    <row r="293" spans="1:23" x14ac:dyDescent="0.25">
      <c r="A293" s="14"/>
      <c r="T293" s="14"/>
      <c r="U293" s="14"/>
      <c r="V293" s="14"/>
    </row>
    <row r="296" spans="1:23" x14ac:dyDescent="0.25">
      <c r="A296" s="14"/>
    </row>
    <row r="297" spans="1:23" ht="15.75" x14ac:dyDescent="0.25">
      <c r="A297" s="14"/>
      <c r="T297" s="14"/>
      <c r="U297" s="14"/>
      <c r="V297" s="14"/>
      <c r="W297" s="16"/>
    </row>
    <row r="298" spans="1:23" ht="15.75" x14ac:dyDescent="0.25">
      <c r="A298" s="14"/>
      <c r="T298" s="14"/>
      <c r="U298" s="14"/>
      <c r="V298" s="14"/>
      <c r="W298" s="16"/>
    </row>
    <row r="299" spans="1:23" ht="15.75" x14ac:dyDescent="0.25">
      <c r="A299" s="14"/>
      <c r="T299" s="14"/>
      <c r="U299" s="14"/>
      <c r="V299" s="14"/>
      <c r="W299" s="16"/>
    </row>
    <row r="300" spans="1:23" x14ac:dyDescent="0.25">
      <c r="A300" s="14"/>
      <c r="T300" s="14"/>
      <c r="U300" s="14"/>
      <c r="V300" s="14"/>
    </row>
    <row r="301" spans="1:23" x14ac:dyDescent="0.25">
      <c r="A301" s="14"/>
      <c r="T301" s="14"/>
      <c r="U301" s="14"/>
      <c r="V301" s="14"/>
    </row>
    <row r="302" spans="1:23" x14ac:dyDescent="0.25">
      <c r="A302" s="14"/>
      <c r="T302" s="14"/>
      <c r="U302" s="14"/>
      <c r="V302" s="14"/>
    </row>
    <row r="305" spans="1:23" x14ac:dyDescent="0.25">
      <c r="A305" s="14"/>
    </row>
    <row r="306" spans="1:23" ht="15.75" x14ac:dyDescent="0.25">
      <c r="A306" s="14"/>
      <c r="T306" s="14"/>
      <c r="U306" s="14"/>
      <c r="V306" s="14"/>
      <c r="W306" s="16"/>
    </row>
    <row r="307" spans="1:23" ht="15.75" x14ac:dyDescent="0.25">
      <c r="A307" s="14"/>
      <c r="T307" s="14"/>
      <c r="U307" s="14"/>
      <c r="V307" s="14"/>
      <c r="W307" s="16"/>
    </row>
    <row r="308" spans="1:23" ht="15.75" x14ac:dyDescent="0.25">
      <c r="A308" s="14"/>
      <c r="T308" s="14"/>
      <c r="U308" s="14"/>
      <c r="V308" s="14"/>
      <c r="W308" s="16"/>
    </row>
    <row r="309" spans="1:23" x14ac:dyDescent="0.25">
      <c r="A309" s="14"/>
      <c r="T309" s="14"/>
      <c r="U309" s="14"/>
      <c r="V309" s="14"/>
    </row>
    <row r="310" spans="1:23" x14ac:dyDescent="0.25">
      <c r="A310" s="14"/>
      <c r="T310" s="14"/>
      <c r="U310" s="14"/>
      <c r="V310" s="14"/>
    </row>
    <row r="311" spans="1:23" x14ac:dyDescent="0.25">
      <c r="A311" s="14"/>
      <c r="T311" s="14"/>
      <c r="U311" s="14"/>
      <c r="V311" s="14"/>
    </row>
    <row r="314" spans="1:23" x14ac:dyDescent="0.25">
      <c r="A314" s="14"/>
    </row>
    <row r="315" spans="1:23" ht="15.75" x14ac:dyDescent="0.25">
      <c r="A315" s="14"/>
      <c r="T315" s="14"/>
      <c r="U315" s="14"/>
      <c r="V315" s="14"/>
      <c r="W315" s="16"/>
    </row>
    <row r="316" spans="1:23" ht="15.75" x14ac:dyDescent="0.25">
      <c r="A316" s="14"/>
      <c r="T316" s="14"/>
      <c r="U316" s="14"/>
      <c r="V316" s="14"/>
      <c r="W316" s="16"/>
    </row>
    <row r="317" spans="1:23" ht="15.75" x14ac:dyDescent="0.25">
      <c r="A317" s="14"/>
      <c r="T317" s="14"/>
      <c r="U317" s="14"/>
      <c r="V317" s="14"/>
      <c r="W317" s="16"/>
    </row>
    <row r="318" spans="1:23" x14ac:dyDescent="0.25">
      <c r="A318" s="14"/>
      <c r="T318" s="14"/>
      <c r="U318" s="14"/>
      <c r="V318" s="14"/>
    </row>
    <row r="319" spans="1:23" x14ac:dyDescent="0.25">
      <c r="A319" s="14"/>
      <c r="T319" s="14"/>
      <c r="U319" s="14"/>
      <c r="V319" s="14"/>
    </row>
    <row r="320" spans="1:23" x14ac:dyDescent="0.25">
      <c r="A320" s="14"/>
      <c r="T320" s="14"/>
      <c r="U320" s="14"/>
      <c r="V320" s="14"/>
    </row>
    <row r="323" spans="1:23" x14ac:dyDescent="0.25">
      <c r="A323" s="14"/>
    </row>
    <row r="324" spans="1:23" ht="15.75" x14ac:dyDescent="0.25">
      <c r="A324" s="14"/>
      <c r="T324" s="14"/>
      <c r="U324" s="14"/>
      <c r="V324" s="14"/>
      <c r="W324" s="16"/>
    </row>
    <row r="325" spans="1:23" ht="15.75" x14ac:dyDescent="0.25">
      <c r="A325" s="14"/>
      <c r="T325" s="14"/>
      <c r="U325" s="14"/>
      <c r="V325" s="14"/>
      <c r="W325" s="16"/>
    </row>
    <row r="326" spans="1:23" ht="15.75" x14ac:dyDescent="0.25">
      <c r="A326" s="14"/>
      <c r="T326" s="14"/>
      <c r="U326" s="14"/>
      <c r="V326" s="14"/>
      <c r="W326" s="16"/>
    </row>
    <row r="327" spans="1:23" x14ac:dyDescent="0.25">
      <c r="A327" s="14"/>
      <c r="T327" s="14"/>
      <c r="U327" s="14"/>
      <c r="V327" s="14"/>
    </row>
    <row r="328" spans="1:23" x14ac:dyDescent="0.25">
      <c r="A328" s="14"/>
      <c r="T328" s="14"/>
      <c r="U328" s="14"/>
      <c r="V328" s="14"/>
    </row>
    <row r="329" spans="1:23" x14ac:dyDescent="0.25">
      <c r="A329" s="14"/>
      <c r="T329" s="14"/>
      <c r="U329" s="14"/>
      <c r="V329" s="14"/>
    </row>
    <row r="333" spans="1:23" x14ac:dyDescent="0.25">
      <c r="A333" s="14"/>
    </row>
    <row r="334" spans="1:23" ht="15.75" x14ac:dyDescent="0.25">
      <c r="A334" s="14"/>
      <c r="T334" s="14"/>
      <c r="U334" s="14"/>
      <c r="V334" s="14"/>
      <c r="W334" s="16"/>
    </row>
    <row r="335" spans="1:23" ht="15.75" x14ac:dyDescent="0.25">
      <c r="A335" s="14"/>
      <c r="T335" s="14"/>
      <c r="U335" s="14"/>
      <c r="V335" s="14"/>
      <c r="W335" s="16"/>
    </row>
    <row r="336" spans="1:23" ht="15.75" x14ac:dyDescent="0.25">
      <c r="A336" s="14"/>
      <c r="T336" s="14"/>
      <c r="U336" s="14"/>
      <c r="V336" s="14"/>
      <c r="W336" s="16"/>
    </row>
    <row r="337" spans="1:23" x14ac:dyDescent="0.25">
      <c r="A337" s="14"/>
      <c r="T337" s="14"/>
      <c r="U337" s="14"/>
      <c r="V337" s="14"/>
    </row>
    <row r="338" spans="1:23" x14ac:dyDescent="0.25">
      <c r="A338" s="14"/>
      <c r="T338" s="14"/>
      <c r="U338" s="14"/>
      <c r="V338" s="14"/>
    </row>
    <row r="339" spans="1:23" x14ac:dyDescent="0.25">
      <c r="A339" s="14"/>
      <c r="T339" s="14"/>
      <c r="U339" s="14"/>
      <c r="V339" s="14"/>
    </row>
    <row r="342" spans="1:23" x14ac:dyDescent="0.25">
      <c r="A342" s="14"/>
    </row>
    <row r="343" spans="1:23" ht="15.75" x14ac:dyDescent="0.25">
      <c r="A343" s="14"/>
      <c r="T343" s="14"/>
      <c r="U343" s="14"/>
      <c r="V343" s="14"/>
      <c r="W343" s="16"/>
    </row>
    <row r="344" spans="1:23" ht="15.75" x14ac:dyDescent="0.25">
      <c r="A344" s="14"/>
      <c r="T344" s="14"/>
      <c r="U344" s="14"/>
      <c r="V344" s="14"/>
      <c r="W344" s="16"/>
    </row>
    <row r="345" spans="1:23" ht="15.75" x14ac:dyDescent="0.25">
      <c r="A345" s="14"/>
      <c r="T345" s="14"/>
      <c r="U345" s="14"/>
      <c r="V345" s="14"/>
      <c r="W345" s="16"/>
    </row>
    <row r="346" spans="1:23" x14ac:dyDescent="0.25">
      <c r="A346" s="14"/>
      <c r="T346" s="14"/>
      <c r="U346" s="14"/>
      <c r="V346" s="14"/>
    </row>
    <row r="347" spans="1:23" x14ac:dyDescent="0.25">
      <c r="A347" s="14"/>
      <c r="T347" s="14"/>
      <c r="U347" s="14"/>
      <c r="V347" s="14"/>
    </row>
    <row r="348" spans="1:23" x14ac:dyDescent="0.25">
      <c r="A348" s="14"/>
      <c r="T348" s="14"/>
      <c r="U348" s="14"/>
      <c r="V348" s="14"/>
    </row>
    <row r="351" spans="1:23" x14ac:dyDescent="0.25">
      <c r="A351" s="14"/>
    </row>
    <row r="352" spans="1:23" ht="15.75" x14ac:dyDescent="0.25">
      <c r="A352" s="14"/>
      <c r="T352" s="14"/>
      <c r="U352" s="14"/>
      <c r="V352" s="14"/>
      <c r="W352" s="16"/>
    </row>
    <row r="353" spans="1:23" ht="15.75" x14ac:dyDescent="0.25">
      <c r="A353" s="14"/>
      <c r="T353" s="14"/>
      <c r="U353" s="14"/>
      <c r="V353" s="14"/>
      <c r="W353" s="16"/>
    </row>
    <row r="354" spans="1:23" ht="15.75" x14ac:dyDescent="0.25">
      <c r="A354" s="14"/>
      <c r="T354" s="14"/>
      <c r="U354" s="14"/>
      <c r="V354" s="14"/>
      <c r="W354" s="16"/>
    </row>
    <row r="355" spans="1:23" x14ac:dyDescent="0.25">
      <c r="A355" s="14"/>
      <c r="T355" s="14"/>
      <c r="U355" s="14"/>
      <c r="V355" s="14"/>
    </row>
    <row r="356" spans="1:23" x14ac:dyDescent="0.25">
      <c r="A356" s="14"/>
      <c r="T356" s="14"/>
      <c r="U356" s="14"/>
      <c r="V356" s="14"/>
    </row>
    <row r="357" spans="1:23" x14ac:dyDescent="0.25">
      <c r="A357" s="14"/>
      <c r="T357" s="14"/>
      <c r="U357" s="14"/>
      <c r="V357" s="14"/>
    </row>
    <row r="360" spans="1:23" x14ac:dyDescent="0.25">
      <c r="A360" s="14"/>
    </row>
    <row r="361" spans="1:23" ht="15.75" x14ac:dyDescent="0.25">
      <c r="A361" s="14"/>
      <c r="T361" s="14"/>
      <c r="U361" s="14"/>
      <c r="V361" s="14"/>
      <c r="W361" s="16"/>
    </row>
    <row r="362" spans="1:23" ht="15.75" x14ac:dyDescent="0.25">
      <c r="A362" s="14"/>
      <c r="T362" s="14"/>
      <c r="U362" s="14"/>
      <c r="V362" s="14"/>
      <c r="W362" s="16"/>
    </row>
    <row r="363" spans="1:23" ht="15.75" x14ac:dyDescent="0.25">
      <c r="A363" s="14"/>
      <c r="T363" s="14"/>
      <c r="U363" s="14"/>
      <c r="V363" s="14"/>
      <c r="W363" s="16"/>
    </row>
    <row r="364" spans="1:23" x14ac:dyDescent="0.25">
      <c r="A364" s="14"/>
      <c r="T364" s="14"/>
      <c r="U364" s="14"/>
      <c r="V364" s="14"/>
    </row>
    <row r="365" spans="1:23" x14ac:dyDescent="0.25">
      <c r="A365" s="14"/>
      <c r="T365" s="14"/>
      <c r="U365" s="14"/>
      <c r="V365" s="14"/>
    </row>
    <row r="366" spans="1:23" x14ac:dyDescent="0.25">
      <c r="A366" s="14"/>
      <c r="T366" s="14"/>
      <c r="U366" s="14"/>
      <c r="V366" s="14"/>
    </row>
    <row r="370" spans="1:23" x14ac:dyDescent="0.25">
      <c r="A370" s="14"/>
    </row>
    <row r="371" spans="1:23" ht="15.75" x14ac:dyDescent="0.25">
      <c r="A371" s="14"/>
      <c r="T371" s="14"/>
      <c r="U371" s="14"/>
      <c r="V371" s="14"/>
      <c r="W371" s="16"/>
    </row>
    <row r="372" spans="1:23" ht="15.75" x14ac:dyDescent="0.25">
      <c r="A372" s="14"/>
      <c r="T372" s="14"/>
      <c r="U372" s="14"/>
      <c r="V372" s="14"/>
      <c r="W372" s="16"/>
    </row>
    <row r="373" spans="1:23" ht="15.75" x14ac:dyDescent="0.25">
      <c r="A373" s="14"/>
      <c r="T373" s="14"/>
      <c r="U373" s="14"/>
      <c r="V373" s="14"/>
      <c r="W373" s="16"/>
    </row>
    <row r="374" spans="1:23" x14ac:dyDescent="0.25">
      <c r="A374" s="14"/>
      <c r="T374" s="14"/>
      <c r="U374" s="14"/>
      <c r="V374" s="14"/>
    </row>
    <row r="375" spans="1:23" x14ac:dyDescent="0.25">
      <c r="A375" s="14"/>
      <c r="T375" s="14"/>
      <c r="U375" s="14"/>
      <c r="V375" s="14"/>
    </row>
    <row r="376" spans="1:23" x14ac:dyDescent="0.25">
      <c r="A376" s="14"/>
      <c r="T376" s="14"/>
      <c r="U376" s="14"/>
      <c r="V376" s="14"/>
    </row>
    <row r="379" spans="1:23" x14ac:dyDescent="0.25">
      <c r="A379" s="14"/>
    </row>
    <row r="380" spans="1:23" ht="15.75" x14ac:dyDescent="0.25">
      <c r="A380" s="14"/>
      <c r="T380" s="14"/>
      <c r="U380" s="14"/>
      <c r="V380" s="14"/>
      <c r="W380" s="16"/>
    </row>
    <row r="381" spans="1:23" ht="15.75" x14ac:dyDescent="0.25">
      <c r="A381" s="14"/>
      <c r="T381" s="14"/>
      <c r="U381" s="14"/>
      <c r="V381" s="14"/>
      <c r="W381" s="16"/>
    </row>
    <row r="382" spans="1:23" ht="15.75" x14ac:dyDescent="0.25">
      <c r="A382" s="14"/>
      <c r="T382" s="14"/>
      <c r="U382" s="14"/>
      <c r="V382" s="14"/>
      <c r="W382" s="16"/>
    </row>
    <row r="383" spans="1:23" x14ac:dyDescent="0.25">
      <c r="A383" s="14"/>
      <c r="T383" s="14"/>
      <c r="U383" s="14"/>
      <c r="V383" s="14"/>
    </row>
    <row r="384" spans="1:23" x14ac:dyDescent="0.25">
      <c r="A384" s="14"/>
      <c r="T384" s="14"/>
      <c r="U384" s="14"/>
      <c r="V384" s="14"/>
    </row>
    <row r="385" spans="1:23" x14ac:dyDescent="0.25">
      <c r="A385" s="14"/>
      <c r="T385" s="14"/>
      <c r="U385" s="14"/>
      <c r="V385" s="14"/>
    </row>
    <row r="388" spans="1:23" x14ac:dyDescent="0.25">
      <c r="A388" s="14"/>
    </row>
    <row r="389" spans="1:23" ht="15.75" x14ac:dyDescent="0.25">
      <c r="A389" s="14"/>
      <c r="T389" s="14"/>
      <c r="U389" s="14"/>
      <c r="V389" s="14"/>
      <c r="W389" s="16"/>
    </row>
    <row r="390" spans="1:23" ht="15.75" x14ac:dyDescent="0.25">
      <c r="A390" s="14"/>
      <c r="T390" s="14"/>
      <c r="U390" s="14"/>
      <c r="V390" s="14"/>
      <c r="W390" s="16"/>
    </row>
    <row r="391" spans="1:23" ht="15.75" x14ac:dyDescent="0.25">
      <c r="A391" s="14"/>
      <c r="T391" s="14"/>
      <c r="U391" s="14"/>
      <c r="V391" s="14"/>
      <c r="W391" s="16"/>
    </row>
    <row r="392" spans="1:23" x14ac:dyDescent="0.25">
      <c r="A392" s="14"/>
      <c r="T392" s="14"/>
      <c r="U392" s="14"/>
      <c r="V392" s="14"/>
    </row>
    <row r="393" spans="1:23" x14ac:dyDescent="0.25">
      <c r="A393" s="14"/>
      <c r="T393" s="14"/>
      <c r="U393" s="14"/>
      <c r="V393" s="14"/>
    </row>
    <row r="394" spans="1:23" x14ac:dyDescent="0.25">
      <c r="A394" s="14"/>
      <c r="T394" s="14"/>
      <c r="U394" s="14"/>
      <c r="V394" s="14"/>
    </row>
    <row r="397" spans="1:23" x14ac:dyDescent="0.25">
      <c r="A397" s="14"/>
    </row>
    <row r="398" spans="1:23" ht="15.75" x14ac:dyDescent="0.25">
      <c r="A398" s="14"/>
      <c r="T398" s="14"/>
      <c r="U398" s="14"/>
      <c r="V398" s="14"/>
      <c r="W398" s="16"/>
    </row>
    <row r="399" spans="1:23" ht="15.75" x14ac:dyDescent="0.25">
      <c r="A399" s="14"/>
      <c r="T399" s="14"/>
      <c r="U399" s="14"/>
      <c r="V399" s="14"/>
      <c r="W399" s="16"/>
    </row>
    <row r="400" spans="1:23" ht="15.75" x14ac:dyDescent="0.25">
      <c r="A400" s="14"/>
      <c r="T400" s="14"/>
      <c r="U400" s="14"/>
      <c r="V400" s="14"/>
      <c r="W400" s="16"/>
    </row>
    <row r="401" spans="1:23" x14ac:dyDescent="0.25">
      <c r="A401" s="14"/>
      <c r="T401" s="14"/>
      <c r="U401" s="14"/>
      <c r="V401" s="14"/>
    </row>
    <row r="402" spans="1:23" x14ac:dyDescent="0.25">
      <c r="A402" s="14"/>
      <c r="T402" s="14"/>
      <c r="U402" s="14"/>
      <c r="V402" s="14"/>
    </row>
    <row r="403" spans="1:23" x14ac:dyDescent="0.25">
      <c r="A403" s="14"/>
      <c r="T403" s="14"/>
      <c r="U403" s="14"/>
      <c r="V403" s="14"/>
    </row>
    <row r="407" spans="1:23" x14ac:dyDescent="0.25">
      <c r="A407" s="14"/>
    </row>
    <row r="408" spans="1:23" ht="15.75" x14ac:dyDescent="0.25">
      <c r="A408" s="14"/>
      <c r="T408" s="14"/>
      <c r="U408" s="14"/>
      <c r="V408" s="14"/>
      <c r="W408" s="16"/>
    </row>
    <row r="409" spans="1:23" ht="15.75" x14ac:dyDescent="0.25">
      <c r="A409" s="14"/>
      <c r="T409" s="14"/>
      <c r="U409" s="14"/>
      <c r="V409" s="14"/>
      <c r="W409" s="16"/>
    </row>
    <row r="410" spans="1:23" ht="15.75" x14ac:dyDescent="0.25">
      <c r="A410" s="14"/>
      <c r="T410" s="14"/>
      <c r="U410" s="14"/>
      <c r="V410" s="14"/>
      <c r="W410" s="16"/>
    </row>
    <row r="411" spans="1:23" x14ac:dyDescent="0.25">
      <c r="A411" s="14"/>
      <c r="T411" s="14"/>
      <c r="U411" s="14"/>
      <c r="V411" s="14"/>
    </row>
    <row r="412" spans="1:23" x14ac:dyDescent="0.25">
      <c r="A412" s="14"/>
      <c r="T412" s="14"/>
      <c r="U412" s="14"/>
      <c r="V412" s="14"/>
    </row>
    <row r="413" spans="1:23" x14ac:dyDescent="0.25">
      <c r="A413" s="14"/>
      <c r="T413" s="14"/>
      <c r="U413" s="14"/>
      <c r="V413" s="14"/>
    </row>
    <row r="416" spans="1:23" x14ac:dyDescent="0.25">
      <c r="A416" s="14"/>
    </row>
    <row r="417" spans="1:23" ht="15.75" x14ac:dyDescent="0.25">
      <c r="A417" s="14"/>
      <c r="T417" s="14"/>
      <c r="U417" s="14"/>
      <c r="V417" s="14"/>
      <c r="W417" s="16"/>
    </row>
    <row r="418" spans="1:23" ht="15.75" x14ac:dyDescent="0.25">
      <c r="A418" s="14"/>
      <c r="T418" s="14"/>
      <c r="U418" s="14"/>
      <c r="V418" s="14"/>
      <c r="W418" s="16"/>
    </row>
    <row r="419" spans="1:23" ht="15.75" x14ac:dyDescent="0.25">
      <c r="A419" s="14"/>
      <c r="T419" s="14"/>
      <c r="U419" s="14"/>
      <c r="V419" s="14"/>
      <c r="W419" s="16"/>
    </row>
    <row r="420" spans="1:23" x14ac:dyDescent="0.25">
      <c r="A420" s="14"/>
      <c r="T420" s="14"/>
      <c r="U420" s="14"/>
      <c r="V420" s="14"/>
    </row>
    <row r="421" spans="1:23" x14ac:dyDescent="0.25">
      <c r="A421" s="14"/>
      <c r="T421" s="14"/>
      <c r="U421" s="14"/>
      <c r="V421" s="14"/>
    </row>
    <row r="422" spans="1:23" x14ac:dyDescent="0.25">
      <c r="A422" s="14"/>
      <c r="T422" s="14"/>
      <c r="U422" s="14"/>
      <c r="V422" s="14"/>
    </row>
    <row r="425" spans="1:23" x14ac:dyDescent="0.25">
      <c r="A425" s="14"/>
    </row>
    <row r="426" spans="1:23" ht="15.75" x14ac:dyDescent="0.25">
      <c r="A426" s="14"/>
      <c r="T426" s="14"/>
      <c r="U426" s="14"/>
      <c r="V426" s="14"/>
      <c r="W426" s="16"/>
    </row>
    <row r="427" spans="1:23" ht="15.75" x14ac:dyDescent="0.25">
      <c r="A427" s="14"/>
      <c r="T427" s="14"/>
      <c r="U427" s="14"/>
      <c r="V427" s="14"/>
      <c r="W427" s="16"/>
    </row>
    <row r="428" spans="1:23" ht="15.75" x14ac:dyDescent="0.25">
      <c r="A428" s="14"/>
      <c r="T428" s="14"/>
      <c r="U428" s="14"/>
      <c r="V428" s="14"/>
      <c r="W428" s="16"/>
    </row>
    <row r="429" spans="1:23" x14ac:dyDescent="0.25">
      <c r="A429" s="14"/>
      <c r="T429" s="14"/>
      <c r="U429" s="14"/>
      <c r="V429" s="14"/>
    </row>
    <row r="430" spans="1:23" x14ac:dyDescent="0.25">
      <c r="A430" s="14"/>
      <c r="T430" s="14"/>
      <c r="U430" s="14"/>
      <c r="V430" s="14"/>
    </row>
    <row r="431" spans="1:23" x14ac:dyDescent="0.25">
      <c r="A431" s="14"/>
      <c r="T431" s="14"/>
      <c r="U431" s="14"/>
      <c r="V431" s="14"/>
    </row>
    <row r="434" spans="1:23" x14ac:dyDescent="0.25">
      <c r="A434" s="14"/>
    </row>
    <row r="435" spans="1:23" ht="15.75" x14ac:dyDescent="0.25">
      <c r="A435" s="14"/>
      <c r="T435" s="14"/>
      <c r="U435" s="14"/>
      <c r="V435" s="14"/>
      <c r="W435" s="16"/>
    </row>
    <row r="436" spans="1:23" ht="15.75" x14ac:dyDescent="0.25">
      <c r="A436" s="14"/>
      <c r="T436" s="14"/>
      <c r="U436" s="14"/>
      <c r="V436" s="14"/>
      <c r="W436" s="16"/>
    </row>
    <row r="437" spans="1:23" ht="15.75" x14ac:dyDescent="0.25">
      <c r="A437" s="14"/>
      <c r="T437" s="14"/>
      <c r="U437" s="14"/>
      <c r="V437" s="14"/>
      <c r="W437" s="16"/>
    </row>
    <row r="438" spans="1:23" x14ac:dyDescent="0.25">
      <c r="A438" s="14"/>
      <c r="T438" s="14"/>
      <c r="U438" s="14"/>
      <c r="V438" s="14"/>
    </row>
    <row r="439" spans="1:23" x14ac:dyDescent="0.25">
      <c r="A439" s="14"/>
      <c r="T439" s="14"/>
      <c r="U439" s="14"/>
      <c r="V439" s="14"/>
    </row>
    <row r="440" spans="1:23" x14ac:dyDescent="0.25">
      <c r="A440" s="14"/>
      <c r="T440" s="14"/>
      <c r="U440" s="14"/>
      <c r="V440" s="14"/>
    </row>
    <row r="443" spans="1:23" x14ac:dyDescent="0.25">
      <c r="A443" s="14"/>
    </row>
    <row r="444" spans="1:23" ht="15.75" x14ac:dyDescent="0.25">
      <c r="A444" s="14"/>
      <c r="T444" s="14"/>
      <c r="U444" s="14"/>
      <c r="V444" s="14"/>
      <c r="W444" s="16"/>
    </row>
    <row r="445" spans="1:23" ht="15.75" x14ac:dyDescent="0.25">
      <c r="A445" s="14"/>
      <c r="T445" s="14"/>
      <c r="U445" s="14"/>
      <c r="V445" s="14"/>
      <c r="W445" s="16"/>
    </row>
    <row r="446" spans="1:23" ht="15.75" x14ac:dyDescent="0.25">
      <c r="A446" s="14"/>
      <c r="T446" s="14"/>
      <c r="U446" s="14"/>
      <c r="V446" s="14"/>
      <c r="W446" s="16"/>
    </row>
    <row r="447" spans="1:23" x14ac:dyDescent="0.25">
      <c r="A447" s="14"/>
      <c r="T447" s="14"/>
      <c r="U447" s="14"/>
      <c r="V447" s="14"/>
    </row>
    <row r="448" spans="1:23" x14ac:dyDescent="0.25">
      <c r="A448" s="14"/>
      <c r="T448" s="14"/>
      <c r="U448" s="14"/>
      <c r="V448" s="14"/>
    </row>
    <row r="449" spans="1:22" x14ac:dyDescent="0.25">
      <c r="A449" s="14"/>
      <c r="T449" s="14"/>
      <c r="U449" s="14"/>
      <c r="V449" s="14"/>
    </row>
  </sheetData>
  <mergeCells count="2">
    <mergeCell ref="I2:N2"/>
    <mergeCell ref="I3:N3"/>
  </mergeCells>
  <conditionalFormatting sqref="D7:D19">
    <cfRule type="cellIs" dxfId="13" priority="15" operator="lessThan">
      <formula>1</formula>
    </cfRule>
    <cfRule type="cellIs" dxfId="12" priority="16" operator="greaterThan">
      <formula>99.99%</formula>
    </cfRule>
  </conditionalFormatting>
  <conditionalFormatting sqref="E7:E19">
    <cfRule type="cellIs" dxfId="11" priority="13" operator="lessThan">
      <formula>0</formula>
    </cfRule>
    <cfRule type="cellIs" dxfId="10" priority="14" operator="greaterThan">
      <formula>-0.01</formula>
    </cfRule>
  </conditionalFormatting>
  <conditionalFormatting sqref="G7:G19">
    <cfRule type="cellIs" dxfId="9" priority="11" operator="lessThan">
      <formula>1</formula>
    </cfRule>
    <cfRule type="cellIs" dxfId="8" priority="12" operator="greaterThan">
      <formula>0.9999</formula>
    </cfRule>
  </conditionalFormatting>
  <conditionalFormatting sqref="H7:H19">
    <cfRule type="cellIs" dxfId="7" priority="9" operator="lessThan">
      <formula>0</formula>
    </cfRule>
    <cfRule type="cellIs" dxfId="6" priority="10" operator="greaterThan">
      <formula>-0.01</formula>
    </cfRule>
  </conditionalFormatting>
  <conditionalFormatting sqref="V7:V19">
    <cfRule type="cellIs" dxfId="5" priority="1" operator="equal">
      <formula>1</formula>
    </cfRule>
    <cfRule type="cellIs" dxfId="4" priority="5" operator="lessThan">
      <formula>1</formula>
    </cfRule>
    <cfRule type="cellIs" dxfId="3" priority="6" operator="greaterThan">
      <formula>1</formula>
    </cfRule>
  </conditionalFormatting>
  <conditionalFormatting sqref="U7:U1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4"/>
  <sheetViews>
    <sheetView tabSelected="1" topLeftCell="A6" workbookViewId="0">
      <selection activeCell="N32" sqref="N32"/>
    </sheetView>
  </sheetViews>
  <sheetFormatPr baseColWidth="10" defaultColWidth="9.140625" defaultRowHeight="15" x14ac:dyDescent="0.25"/>
  <cols>
    <col min="1" max="1" width="10.85546875" style="217" bestFit="1" customWidth="1"/>
    <col min="2" max="4" width="11.42578125" style="217" bestFit="1" customWidth="1"/>
    <col min="5" max="5" width="10.42578125" style="218" bestFit="1" customWidth="1"/>
    <col min="6" max="6" width="10.140625" style="217" bestFit="1" customWidth="1"/>
    <col min="7" max="7" width="9.140625" style="217"/>
    <col min="8" max="8" width="9.42578125" style="218" customWidth="1"/>
    <col min="9" max="11" width="9.140625" style="217"/>
    <col min="12" max="12" width="15.5703125" style="217" bestFit="1" customWidth="1"/>
    <col min="13" max="14" width="9.140625" style="217"/>
    <col min="15" max="15" width="9.140625" style="218" customWidth="1"/>
    <col min="16" max="16" width="10.42578125" style="217" bestFit="1" customWidth="1"/>
    <col min="17" max="17" width="10.42578125" style="218" bestFit="1" customWidth="1"/>
    <col min="18" max="18" width="10.42578125" style="217" bestFit="1" customWidth="1"/>
    <col min="19" max="16384" width="9.140625" style="217"/>
  </cols>
  <sheetData>
    <row r="1" spans="1:22" ht="15.75" thickBot="1" x14ac:dyDescent="0.3">
      <c r="A1" s="234"/>
      <c r="B1" s="234"/>
      <c r="C1" s="234"/>
      <c r="D1" s="234"/>
      <c r="E1" s="246"/>
      <c r="F1" s="234"/>
      <c r="G1" s="234"/>
      <c r="H1" s="246"/>
      <c r="I1" s="234"/>
      <c r="J1" s="234"/>
      <c r="K1" s="234"/>
      <c r="L1" s="234"/>
      <c r="M1" s="234"/>
      <c r="N1" s="234"/>
      <c r="O1" s="253"/>
      <c r="P1" s="251"/>
      <c r="Q1" s="246"/>
      <c r="R1" s="234"/>
      <c r="S1" s="234"/>
      <c r="T1" s="234"/>
      <c r="U1" s="234"/>
      <c r="V1" s="234"/>
    </row>
    <row r="2" spans="1:22" ht="15" customHeight="1" x14ac:dyDescent="0.25">
      <c r="A2" s="234"/>
      <c r="B2" s="234"/>
      <c r="C2" s="234"/>
      <c r="D2" s="234"/>
      <c r="E2" s="246"/>
      <c r="F2" s="234"/>
      <c r="G2" s="234"/>
      <c r="H2" s="246"/>
      <c r="I2" s="247"/>
      <c r="J2" s="234"/>
      <c r="K2" s="247"/>
      <c r="L2" s="234"/>
      <c r="M2" s="234"/>
      <c r="N2" s="250"/>
      <c r="O2" s="289" t="s">
        <v>133</v>
      </c>
      <c r="P2" s="290"/>
      <c r="Q2" s="252"/>
      <c r="R2" s="234"/>
      <c r="S2" s="234"/>
      <c r="T2" s="234"/>
      <c r="U2" s="234"/>
      <c r="V2" s="234"/>
    </row>
    <row r="3" spans="1:22" ht="15" customHeight="1" thickBot="1" x14ac:dyDescent="0.3">
      <c r="A3" s="234"/>
      <c r="B3" s="234"/>
      <c r="C3" s="234"/>
      <c r="D3" s="234"/>
      <c r="E3" s="246"/>
      <c r="F3" s="234"/>
      <c r="G3" s="234"/>
      <c r="H3" s="246"/>
      <c r="I3" s="234"/>
      <c r="J3" s="234"/>
      <c r="K3" s="234"/>
      <c r="L3" s="234"/>
      <c r="M3" s="234"/>
      <c r="N3" s="250"/>
      <c r="O3" s="291" t="s">
        <v>123</v>
      </c>
      <c r="P3" s="292"/>
      <c r="Q3" s="252"/>
      <c r="R3" s="234"/>
      <c r="S3" s="234"/>
      <c r="T3" s="234"/>
      <c r="U3" s="234"/>
      <c r="V3" s="234"/>
    </row>
    <row r="4" spans="1:22" x14ac:dyDescent="0.25">
      <c r="A4" s="234"/>
      <c r="B4" s="234"/>
      <c r="C4" s="234"/>
      <c r="D4" s="234"/>
      <c r="E4" s="246"/>
      <c r="F4" s="234"/>
      <c r="G4" s="234"/>
      <c r="H4" s="246"/>
      <c r="I4" s="234"/>
      <c r="J4" s="234"/>
      <c r="K4" s="234"/>
      <c r="L4" s="234"/>
      <c r="M4" s="234"/>
      <c r="N4" s="234"/>
      <c r="O4" s="254"/>
      <c r="P4" s="249"/>
      <c r="Q4" s="246"/>
      <c r="R4" s="234"/>
      <c r="S4" s="234"/>
      <c r="T4" s="234"/>
      <c r="U4" s="234"/>
      <c r="V4" s="234"/>
    </row>
    <row r="5" spans="1:22" x14ac:dyDescent="0.25">
      <c r="A5" s="234"/>
      <c r="B5" s="234"/>
      <c r="C5" s="234"/>
      <c r="D5" s="234"/>
      <c r="E5" s="246"/>
      <c r="F5" s="234"/>
      <c r="G5" s="234"/>
      <c r="H5" s="246"/>
      <c r="I5" s="234"/>
      <c r="J5" s="234"/>
      <c r="K5" s="234"/>
      <c r="L5" s="234"/>
      <c r="M5" s="234"/>
      <c r="N5" s="234"/>
      <c r="O5" s="246"/>
      <c r="P5" s="234"/>
      <c r="Q5" s="246"/>
      <c r="R5" s="234"/>
      <c r="S5" s="234"/>
      <c r="T5" s="234"/>
      <c r="U5" s="234"/>
      <c r="V5" s="234"/>
    </row>
    <row r="6" spans="1:22" x14ac:dyDescent="0.25">
      <c r="A6" s="233"/>
      <c r="B6" s="234"/>
      <c r="C6" s="233"/>
      <c r="D6" s="233"/>
      <c r="E6" s="248"/>
      <c r="F6" s="233"/>
      <c r="G6" s="233"/>
      <c r="H6" s="248"/>
      <c r="I6" s="233"/>
      <c r="J6" s="233"/>
      <c r="K6" s="233"/>
      <c r="L6" s="233"/>
      <c r="M6" s="233"/>
      <c r="N6" s="233"/>
      <c r="O6" s="248"/>
      <c r="P6" s="233"/>
      <c r="Q6" s="248"/>
      <c r="R6" s="233"/>
      <c r="S6" s="233"/>
      <c r="T6" s="233"/>
      <c r="U6" s="233"/>
      <c r="V6" s="234"/>
    </row>
    <row r="7" spans="1:22" x14ac:dyDescent="0.25">
      <c r="A7" s="233"/>
      <c r="B7" s="234"/>
      <c r="C7" s="233"/>
      <c r="D7" s="233"/>
      <c r="E7" s="248"/>
      <c r="F7" s="233"/>
      <c r="G7" s="233"/>
      <c r="H7" s="248"/>
      <c r="I7" s="233"/>
      <c r="J7" s="233"/>
      <c r="K7" s="233"/>
      <c r="L7" s="233"/>
      <c r="M7" s="233"/>
      <c r="N7" s="233"/>
      <c r="O7" s="248"/>
      <c r="P7" s="233"/>
      <c r="Q7" s="248"/>
      <c r="R7" s="233"/>
      <c r="S7" s="233"/>
      <c r="T7" s="233"/>
      <c r="U7" s="233"/>
      <c r="V7" s="234"/>
    </row>
    <row r="8" spans="1:22" x14ac:dyDescent="0.25">
      <c r="A8" s="233"/>
      <c r="B8" s="234"/>
      <c r="C8" s="233"/>
      <c r="D8" s="233"/>
      <c r="E8" s="248"/>
      <c r="F8" s="233"/>
      <c r="G8" s="233"/>
      <c r="H8" s="248"/>
      <c r="I8" s="233"/>
      <c r="J8" s="233"/>
      <c r="K8" s="233"/>
      <c r="L8" s="233"/>
      <c r="M8" s="233"/>
      <c r="N8" s="233"/>
      <c r="O8" s="248"/>
      <c r="P8" s="233"/>
      <c r="Q8" s="248"/>
      <c r="R8" s="233"/>
      <c r="S8" s="233"/>
      <c r="T8" s="233"/>
      <c r="U8" s="233"/>
      <c r="V8" s="234"/>
    </row>
    <row r="9" spans="1:22" x14ac:dyDescent="0.25">
      <c r="A9" s="233"/>
      <c r="B9" s="234"/>
      <c r="C9" s="233"/>
      <c r="D9" s="233"/>
      <c r="E9" s="248"/>
      <c r="F9" s="233"/>
      <c r="G9" s="233"/>
      <c r="H9" s="248"/>
      <c r="I9" s="233"/>
      <c r="J9" s="233"/>
      <c r="K9" s="233"/>
      <c r="L9" s="233"/>
      <c r="M9" s="233"/>
      <c r="N9" s="233"/>
      <c r="O9" s="248"/>
      <c r="P9" s="233"/>
      <c r="Q9" s="248"/>
      <c r="R9" s="233"/>
      <c r="S9" s="233"/>
      <c r="T9" s="233"/>
      <c r="U9" s="233"/>
      <c r="V9" s="234"/>
    </row>
    <row r="10" spans="1:22" x14ac:dyDescent="0.25">
      <c r="A10" s="233"/>
      <c r="B10" s="234"/>
      <c r="C10" s="233"/>
      <c r="D10" s="233"/>
      <c r="E10" s="248"/>
      <c r="F10" s="233"/>
      <c r="G10" s="233"/>
      <c r="H10" s="248"/>
      <c r="I10" s="233"/>
      <c r="J10" s="233"/>
      <c r="K10" s="233"/>
      <c r="L10" s="233"/>
      <c r="M10" s="233"/>
      <c r="N10" s="233"/>
      <c r="O10" s="248"/>
      <c r="P10" s="233"/>
      <c r="Q10" s="248"/>
      <c r="R10" s="233"/>
      <c r="S10" s="233"/>
      <c r="T10" s="233"/>
      <c r="U10" s="233"/>
      <c r="V10" s="234"/>
    </row>
    <row r="11" spans="1:22" x14ac:dyDescent="0.25">
      <c r="A11" s="233"/>
      <c r="B11" s="234"/>
      <c r="C11" s="233"/>
      <c r="D11" s="233"/>
      <c r="E11" s="248"/>
      <c r="F11" s="233"/>
      <c r="G11" s="233"/>
      <c r="H11" s="248"/>
      <c r="I11" s="233"/>
      <c r="J11" s="233"/>
      <c r="K11" s="233"/>
      <c r="L11" s="233"/>
      <c r="M11" s="233"/>
      <c r="N11" s="233"/>
      <c r="O11" s="248"/>
      <c r="P11" s="233"/>
      <c r="Q11" s="248"/>
      <c r="R11" s="233"/>
      <c r="S11" s="233"/>
      <c r="T11" s="233"/>
      <c r="U11" s="233"/>
      <c r="V11" s="234"/>
    </row>
    <row r="12" spans="1:22" x14ac:dyDescent="0.25">
      <c r="A12" s="233"/>
      <c r="B12" s="234"/>
      <c r="C12" s="233"/>
      <c r="D12" s="233"/>
      <c r="E12" s="248"/>
      <c r="F12" s="233"/>
      <c r="G12" s="233"/>
      <c r="H12" s="248"/>
      <c r="I12" s="233"/>
      <c r="J12" s="233"/>
      <c r="K12" s="233"/>
      <c r="L12" s="233"/>
      <c r="M12" s="233"/>
      <c r="N12" s="233"/>
      <c r="O12" s="248"/>
      <c r="P12" s="233"/>
      <c r="Q12" s="248"/>
      <c r="R12" s="233"/>
      <c r="S12" s="233"/>
      <c r="T12" s="233"/>
      <c r="U12" s="233"/>
      <c r="V12" s="234"/>
    </row>
    <row r="13" spans="1:22" x14ac:dyDescent="0.25">
      <c r="A13" s="234"/>
      <c r="B13" s="234"/>
      <c r="C13" s="234"/>
      <c r="D13" s="234"/>
      <c r="E13" s="246"/>
      <c r="F13" s="234"/>
      <c r="G13" s="234"/>
      <c r="H13" s="246"/>
      <c r="I13" s="234"/>
      <c r="J13" s="234"/>
      <c r="K13" s="234"/>
      <c r="L13" s="234"/>
      <c r="M13" s="234"/>
      <c r="N13" s="234"/>
      <c r="O13" s="246"/>
      <c r="P13" s="234"/>
      <c r="Q13" s="246"/>
      <c r="R13" s="234"/>
      <c r="S13" s="234"/>
      <c r="T13" s="234"/>
      <c r="U13" s="234"/>
      <c r="V13" s="234"/>
    </row>
    <row r="14" spans="1:22" x14ac:dyDescent="0.25">
      <c r="A14" s="234"/>
      <c r="B14" s="234"/>
      <c r="C14" s="234"/>
      <c r="D14" s="234"/>
      <c r="E14" s="246"/>
      <c r="F14" s="234"/>
      <c r="G14" s="234"/>
      <c r="H14" s="246"/>
      <c r="I14" s="234"/>
      <c r="J14" s="234"/>
      <c r="K14" s="234"/>
      <c r="L14" s="234"/>
      <c r="M14" s="234"/>
      <c r="N14" s="234"/>
      <c r="O14" s="246"/>
      <c r="P14" s="234"/>
      <c r="Q14" s="246"/>
      <c r="R14" s="234"/>
      <c r="S14" s="234"/>
      <c r="T14" s="234"/>
      <c r="U14" s="234"/>
      <c r="V14" s="234"/>
    </row>
    <row r="15" spans="1:22" x14ac:dyDescent="0.25">
      <c r="A15" s="233"/>
      <c r="B15" s="234"/>
      <c r="C15" s="234"/>
      <c r="D15" s="234"/>
      <c r="E15" s="246"/>
      <c r="F15" s="234"/>
      <c r="G15" s="234"/>
      <c r="H15" s="246"/>
      <c r="I15" s="234"/>
      <c r="J15" s="234"/>
      <c r="K15" s="234"/>
      <c r="L15" s="234"/>
      <c r="M15" s="234"/>
      <c r="N15" s="234"/>
      <c r="O15" s="246"/>
      <c r="P15" s="234"/>
      <c r="Q15" s="246"/>
      <c r="R15" s="234"/>
      <c r="S15" s="234"/>
      <c r="T15" s="234"/>
      <c r="U15" s="234"/>
      <c r="V15" s="234"/>
    </row>
    <row r="16" spans="1:22" x14ac:dyDescent="0.25">
      <c r="A16" s="233"/>
      <c r="B16" s="234"/>
      <c r="C16" s="234"/>
      <c r="D16" s="234"/>
      <c r="E16" s="246"/>
      <c r="F16" s="234"/>
      <c r="G16" s="234"/>
      <c r="H16" s="246"/>
      <c r="I16" s="234"/>
      <c r="J16" s="234"/>
      <c r="K16" s="234"/>
      <c r="L16" s="234"/>
      <c r="M16" s="234"/>
      <c r="N16" s="234"/>
      <c r="O16" s="246"/>
      <c r="P16" s="234"/>
      <c r="Q16" s="246"/>
      <c r="R16" s="234"/>
      <c r="S16" s="233"/>
      <c r="T16" s="233"/>
      <c r="U16" s="234"/>
      <c r="V16" s="234"/>
    </row>
    <row r="17" spans="1:25" x14ac:dyDescent="0.25">
      <c r="A17" s="233"/>
      <c r="B17" s="234"/>
      <c r="C17" s="234"/>
      <c r="D17" s="234"/>
      <c r="E17" s="246"/>
      <c r="F17" s="234"/>
      <c r="G17" s="234"/>
      <c r="H17" s="246"/>
      <c r="I17" s="234"/>
      <c r="J17" s="234"/>
      <c r="K17" s="234"/>
      <c r="L17" s="234"/>
      <c r="M17" s="234"/>
      <c r="N17" s="234"/>
      <c r="O17" s="246"/>
      <c r="P17" s="234"/>
      <c r="Q17" s="246"/>
      <c r="R17" s="234"/>
      <c r="S17" s="233"/>
      <c r="T17" s="233"/>
      <c r="U17" s="234"/>
      <c r="V17" s="234"/>
    </row>
    <row r="18" spans="1:25" x14ac:dyDescent="0.25">
      <c r="A18" s="233"/>
      <c r="B18" s="234"/>
      <c r="C18" s="234"/>
      <c r="D18" s="234"/>
      <c r="E18" s="246"/>
      <c r="F18" s="234"/>
      <c r="G18" s="234"/>
      <c r="H18" s="246"/>
      <c r="I18" s="234"/>
      <c r="J18" s="234"/>
      <c r="K18" s="234"/>
      <c r="L18" s="234"/>
      <c r="M18" s="234"/>
      <c r="N18" s="234"/>
      <c r="O18" s="246"/>
      <c r="P18" s="234"/>
      <c r="Q18" s="246"/>
      <c r="R18" s="234"/>
      <c r="S18" s="233"/>
      <c r="T18" s="233"/>
      <c r="U18" s="234"/>
      <c r="V18" s="234"/>
    </row>
    <row r="19" spans="1:25" x14ac:dyDescent="0.25">
      <c r="A19" s="233"/>
      <c r="B19" s="234"/>
      <c r="C19" s="234"/>
      <c r="D19" s="234"/>
      <c r="E19" s="246"/>
      <c r="F19" s="234"/>
      <c r="G19" s="234"/>
      <c r="H19" s="246"/>
      <c r="I19" s="234"/>
      <c r="J19" s="234"/>
      <c r="K19" s="234"/>
      <c r="L19" s="234"/>
      <c r="M19" s="234"/>
      <c r="N19" s="234"/>
      <c r="O19" s="246"/>
      <c r="P19" s="234"/>
      <c r="Q19" s="246"/>
      <c r="R19" s="234"/>
      <c r="S19" s="233"/>
      <c r="T19" s="233"/>
      <c r="U19" s="234"/>
      <c r="V19" s="234"/>
    </row>
    <row r="20" spans="1:25" x14ac:dyDescent="0.25">
      <c r="A20" s="233"/>
      <c r="B20" s="234"/>
      <c r="C20" s="234"/>
      <c r="D20" s="234"/>
      <c r="E20" s="246"/>
      <c r="F20" s="234"/>
      <c r="G20" s="234"/>
      <c r="H20" s="246"/>
      <c r="I20" s="234"/>
      <c r="J20" s="234"/>
      <c r="K20" s="234"/>
      <c r="L20" s="234"/>
      <c r="M20" s="234"/>
      <c r="N20" s="234"/>
      <c r="O20" s="246"/>
      <c r="P20" s="234"/>
      <c r="Q20" s="246"/>
      <c r="R20" s="234"/>
      <c r="S20" s="233"/>
      <c r="T20" s="233"/>
      <c r="U20" s="234"/>
      <c r="V20" s="234"/>
    </row>
    <row r="21" spans="1:25" x14ac:dyDescent="0.25">
      <c r="A21" s="233"/>
      <c r="B21" s="234"/>
      <c r="C21" s="234"/>
      <c r="D21" s="234"/>
      <c r="E21" s="246"/>
      <c r="F21" s="234"/>
      <c r="G21" s="234"/>
      <c r="H21" s="246"/>
      <c r="I21" s="234"/>
      <c r="J21" s="234"/>
      <c r="K21" s="234"/>
      <c r="L21" s="234"/>
      <c r="M21" s="234"/>
      <c r="N21" s="234"/>
      <c r="O21" s="246"/>
      <c r="P21" s="234"/>
      <c r="Q21" s="246"/>
      <c r="R21" s="234"/>
      <c r="S21" s="233"/>
      <c r="T21" s="233"/>
      <c r="U21" s="234"/>
      <c r="V21" s="234"/>
    </row>
    <row r="22" spans="1:25" x14ac:dyDescent="0.25">
      <c r="A22" s="234"/>
      <c r="B22" s="234"/>
      <c r="C22" s="234"/>
      <c r="D22" s="234"/>
      <c r="E22" s="246"/>
      <c r="F22" s="234"/>
      <c r="G22" s="234"/>
      <c r="H22" s="246"/>
      <c r="I22" s="234"/>
      <c r="J22" s="234"/>
      <c r="K22" s="234"/>
      <c r="L22" s="234"/>
      <c r="M22" s="234"/>
      <c r="N22" s="234"/>
      <c r="O22" s="246"/>
      <c r="P22" s="234"/>
      <c r="Q22" s="246"/>
      <c r="R22" s="234"/>
      <c r="S22" s="234"/>
      <c r="T22" s="234"/>
      <c r="U22" s="234"/>
      <c r="V22" s="234"/>
    </row>
    <row r="23" spans="1:25" x14ac:dyDescent="0.25">
      <c r="A23" s="234"/>
      <c r="B23" s="234"/>
      <c r="C23" s="234"/>
      <c r="D23" s="234"/>
      <c r="E23" s="246"/>
      <c r="F23" s="234"/>
      <c r="G23" s="234"/>
      <c r="H23" s="246"/>
      <c r="I23" s="234"/>
      <c r="J23" s="234"/>
      <c r="K23" s="234"/>
      <c r="L23" s="234"/>
      <c r="M23" s="234"/>
      <c r="N23" s="234"/>
      <c r="O23" s="246"/>
      <c r="P23" s="234"/>
      <c r="Q23" s="246"/>
      <c r="R23" s="234"/>
      <c r="S23" s="234"/>
      <c r="T23" s="234"/>
      <c r="U23" s="234"/>
      <c r="V23" s="234"/>
    </row>
    <row r="24" spans="1:25" x14ac:dyDescent="0.25">
      <c r="A24" s="234"/>
      <c r="B24" s="234"/>
      <c r="C24" s="234"/>
      <c r="D24" s="234"/>
      <c r="E24" s="246"/>
      <c r="F24" s="234"/>
      <c r="G24" s="234"/>
      <c r="H24" s="246"/>
      <c r="I24" s="234"/>
      <c r="J24" s="234"/>
      <c r="K24" s="234"/>
      <c r="L24" s="234"/>
      <c r="M24" s="234"/>
      <c r="N24" s="234"/>
      <c r="O24" s="246"/>
      <c r="P24" s="234"/>
      <c r="Q24" s="246"/>
      <c r="R24" s="234"/>
      <c r="S24" s="234"/>
      <c r="T24" s="234"/>
      <c r="U24" s="234"/>
      <c r="V24" s="234"/>
    </row>
    <row r="25" spans="1:25" x14ac:dyDescent="0.25">
      <c r="A25" s="233"/>
      <c r="B25" s="234"/>
      <c r="C25" s="234"/>
      <c r="D25" s="234"/>
      <c r="E25" s="246"/>
      <c r="F25" s="234"/>
      <c r="G25" s="234"/>
      <c r="H25" s="246"/>
      <c r="I25" s="234"/>
      <c r="J25" s="234"/>
      <c r="K25" s="234"/>
      <c r="L25" s="234"/>
      <c r="M25" s="234"/>
      <c r="N25" s="234"/>
      <c r="O25" s="246"/>
      <c r="P25" s="234"/>
      <c r="Q25" s="246"/>
      <c r="R25" s="234"/>
      <c r="S25" s="234"/>
      <c r="T25" s="234"/>
      <c r="U25" s="234"/>
      <c r="V25" s="234"/>
    </row>
    <row r="26" spans="1:25" x14ac:dyDescent="0.25">
      <c r="A26" s="233"/>
      <c r="B26" s="234"/>
      <c r="C26" s="234"/>
      <c r="D26" s="234"/>
      <c r="E26" s="246"/>
      <c r="F26" s="234"/>
      <c r="G26" s="234"/>
      <c r="H26" s="246"/>
      <c r="I26" s="234"/>
      <c r="J26" s="234"/>
      <c r="K26" s="234"/>
      <c r="L26" s="234"/>
      <c r="M26" s="234"/>
      <c r="N26" s="234"/>
      <c r="O26" s="246"/>
      <c r="P26" s="234"/>
      <c r="Q26" s="246"/>
      <c r="R26" s="234"/>
      <c r="S26" s="233"/>
      <c r="T26" s="233"/>
      <c r="U26" s="234"/>
      <c r="V26" s="234"/>
    </row>
    <row r="27" spans="1:25" x14ac:dyDescent="0.25">
      <c r="A27" s="233"/>
      <c r="B27" s="234"/>
      <c r="C27" s="234"/>
      <c r="D27" s="234"/>
      <c r="E27" s="246"/>
      <c r="F27" s="234"/>
      <c r="G27" s="234"/>
      <c r="H27" s="246"/>
      <c r="I27" s="234"/>
      <c r="J27" s="234"/>
      <c r="K27" s="234"/>
      <c r="L27" s="234"/>
      <c r="M27" s="234" t="s">
        <v>139</v>
      </c>
      <c r="N27" s="234"/>
      <c r="O27" s="246"/>
      <c r="P27" s="234"/>
      <c r="Q27" s="246"/>
      <c r="R27" s="234"/>
      <c r="S27" s="233"/>
      <c r="T27" s="233"/>
      <c r="U27" s="234"/>
      <c r="V27" s="234"/>
    </row>
    <row r="28" spans="1:25" x14ac:dyDescent="0.25">
      <c r="A28" s="233"/>
      <c r="B28" s="234"/>
      <c r="C28" s="234"/>
      <c r="D28" s="234"/>
      <c r="E28" s="246"/>
      <c r="F28" s="234"/>
      <c r="G28" s="234"/>
      <c r="H28" s="246"/>
      <c r="I28" s="234"/>
      <c r="J28" s="234"/>
      <c r="K28" s="234"/>
      <c r="L28" s="234"/>
      <c r="M28" s="234"/>
      <c r="N28" s="234" t="s">
        <v>140</v>
      </c>
      <c r="O28" s="246"/>
      <c r="P28" s="234"/>
      <c r="Q28" s="246"/>
      <c r="R28" s="234"/>
      <c r="S28" s="233"/>
      <c r="T28" s="233"/>
      <c r="U28" s="234"/>
      <c r="V28" s="234"/>
    </row>
    <row r="29" spans="1:25" x14ac:dyDescent="0.25">
      <c r="A29" s="233"/>
      <c r="B29" s="234"/>
      <c r="C29" s="234"/>
      <c r="D29" s="234"/>
      <c r="E29" s="246"/>
      <c r="F29" s="234"/>
      <c r="G29" s="234"/>
      <c r="H29" s="246"/>
      <c r="I29" s="234"/>
      <c r="J29" s="234"/>
      <c r="K29" s="234"/>
      <c r="L29" s="234"/>
      <c r="M29" s="234"/>
      <c r="N29" s="234" t="s">
        <v>141</v>
      </c>
      <c r="O29" s="246"/>
      <c r="P29" s="234"/>
      <c r="Q29" s="246"/>
      <c r="R29" s="234"/>
      <c r="S29" s="233"/>
      <c r="T29" s="233"/>
      <c r="U29" s="234"/>
      <c r="V29" s="234"/>
    </row>
    <row r="30" spans="1:25" x14ac:dyDescent="0.25">
      <c r="A30" s="233"/>
      <c r="B30" s="234"/>
      <c r="C30" s="234"/>
      <c r="D30" s="234"/>
      <c r="E30" s="246"/>
      <c r="F30" s="234"/>
      <c r="G30" s="234"/>
      <c r="H30" s="246"/>
      <c r="I30" s="234"/>
      <c r="J30" s="234"/>
      <c r="K30" s="234"/>
      <c r="L30" s="234"/>
      <c r="M30" s="234"/>
      <c r="N30" s="234" t="s">
        <v>142</v>
      </c>
      <c r="O30" s="246"/>
      <c r="P30" s="234"/>
      <c r="Q30" s="246"/>
      <c r="R30" s="234"/>
      <c r="S30" s="233"/>
      <c r="T30" s="233"/>
      <c r="U30" s="234"/>
      <c r="V30" s="234"/>
    </row>
    <row r="31" spans="1:25" x14ac:dyDescent="0.25">
      <c r="A31" s="233"/>
      <c r="B31" s="234"/>
      <c r="C31" s="234"/>
      <c r="D31" s="234"/>
      <c r="E31" s="246"/>
      <c r="F31" s="234"/>
      <c r="G31" s="234"/>
      <c r="H31" s="246"/>
      <c r="I31" s="234"/>
      <c r="J31" s="234"/>
      <c r="K31" s="234"/>
      <c r="L31" s="234"/>
      <c r="M31" s="234"/>
      <c r="N31" s="234" t="s">
        <v>143</v>
      </c>
      <c r="O31" s="246"/>
      <c r="P31" s="234"/>
      <c r="Q31" s="246"/>
      <c r="R31" s="234"/>
      <c r="S31" s="248"/>
      <c r="T31" s="233"/>
      <c r="U31" s="248"/>
      <c r="V31" s="233"/>
      <c r="W31" s="220"/>
      <c r="X31" s="219"/>
      <c r="Y31" s="220"/>
    </row>
    <row r="32" spans="1:25" x14ac:dyDescent="0.25">
      <c r="A32" s="234"/>
      <c r="B32" s="234"/>
      <c r="C32" s="234"/>
      <c r="D32" s="234"/>
      <c r="E32" s="246"/>
      <c r="F32" s="234"/>
      <c r="G32" s="234"/>
      <c r="H32" s="246"/>
      <c r="I32" s="234"/>
      <c r="J32" s="234"/>
      <c r="K32" s="234"/>
      <c r="L32" s="234"/>
      <c r="M32" s="234"/>
      <c r="N32" s="234"/>
      <c r="O32" s="246"/>
      <c r="P32" s="234"/>
      <c r="Q32" s="246"/>
      <c r="R32" s="234"/>
      <c r="S32" s="234"/>
      <c r="T32" s="234"/>
      <c r="U32" s="234"/>
      <c r="V32" s="234"/>
    </row>
    <row r="34" spans="1:20" ht="15.75" thickBot="1" x14ac:dyDescent="0.3">
      <c r="A34" s="219"/>
    </row>
    <row r="35" spans="1:20" ht="15.75" thickBot="1" x14ac:dyDescent="0.3">
      <c r="A35" s="235"/>
      <c r="B35" s="242" t="s">
        <v>118</v>
      </c>
      <c r="C35" s="243" t="s">
        <v>1</v>
      </c>
      <c r="D35" s="244" t="s">
        <v>16</v>
      </c>
      <c r="L35" s="231" t="s">
        <v>120</v>
      </c>
      <c r="M35" s="255">
        <f>MATCH(O3,Months,0)</f>
        <v>2</v>
      </c>
      <c r="N35" s="256"/>
      <c r="O35" s="257"/>
      <c r="S35" s="219"/>
      <c r="T35" s="219"/>
    </row>
    <row r="36" spans="1:20" ht="15.75" thickBot="1" x14ac:dyDescent="0.3">
      <c r="A36" s="237" t="s">
        <v>122</v>
      </c>
      <c r="B36" s="227">
        <f>IF('Year Report'!B7="",NA(),'Year Report'!B7)</f>
        <v>63000</v>
      </c>
      <c r="C36" s="228">
        <f>IF('Year Report'!C7="",NA(),'Year Report'!C7)</f>
        <v>40000</v>
      </c>
      <c r="D36" s="236">
        <f>IF('Year Report'!F7="",NA(),'Year Report'!F7)</f>
        <v>56000</v>
      </c>
      <c r="L36" s="232" t="s">
        <v>121</v>
      </c>
      <c r="M36" s="225">
        <v>1</v>
      </c>
      <c r="N36" s="226">
        <v>1</v>
      </c>
      <c r="O36" s="258">
        <v>1</v>
      </c>
      <c r="S36" s="219"/>
      <c r="T36" s="219"/>
    </row>
    <row r="37" spans="1:20" ht="15.75" thickBot="1" x14ac:dyDescent="0.3">
      <c r="A37" s="238" t="s">
        <v>123</v>
      </c>
      <c r="B37" s="227">
        <f>IF('Year Report'!B8="",NA(),'Year Report'!B8)</f>
        <v>112000</v>
      </c>
      <c r="C37" s="228">
        <f>IF('Year Report'!C8="",NA(),'Year Report'!C8)</f>
        <v>90000</v>
      </c>
      <c r="D37" s="236">
        <f>IF('Year Report'!F8="",NA(),'Year Report'!F8)</f>
        <v>140000</v>
      </c>
      <c r="L37" s="229" t="s">
        <v>119</v>
      </c>
      <c r="M37" s="222" t="s">
        <v>118</v>
      </c>
      <c r="N37" s="223" t="s">
        <v>1</v>
      </c>
      <c r="O37" s="224" t="s">
        <v>16</v>
      </c>
      <c r="S37" s="219"/>
      <c r="T37" s="219"/>
    </row>
    <row r="38" spans="1:20" ht="15.75" thickBot="1" x14ac:dyDescent="0.3">
      <c r="A38" s="238" t="s">
        <v>124</v>
      </c>
      <c r="B38" s="227" t="e">
        <f>IF('Year Report'!B9="",NA(),'Year Report'!B9)</f>
        <v>#N/A</v>
      </c>
      <c r="C38" s="228" t="e">
        <f>IF('Year Report'!C9="",NA(),'Year Report'!C9)</f>
        <v>#N/A</v>
      </c>
      <c r="D38" s="236" t="e">
        <f>IF('Year Report'!F9="",NA(),'Year Report'!F9)</f>
        <v>#N/A</v>
      </c>
      <c r="L38" s="230" t="str">
        <f>INDEX(Months,Selected_Row)</f>
        <v>September</v>
      </c>
      <c r="M38" s="259">
        <f>INDEX(Sales,Selected_Row,M$36)</f>
        <v>112000</v>
      </c>
      <c r="N38" s="260">
        <f>INDEX(Budget,Selected_Row,N$36)</f>
        <v>90000</v>
      </c>
      <c r="O38" s="261">
        <f>INDEX(LY_Sales,Selected_Row,O$36)</f>
        <v>140000</v>
      </c>
      <c r="S38" s="219"/>
      <c r="T38" s="219"/>
    </row>
    <row r="39" spans="1:20" x14ac:dyDescent="0.25">
      <c r="A39" s="238" t="s">
        <v>125</v>
      </c>
      <c r="B39" s="227" t="e">
        <f>IF('Year Report'!B10="",NA(),'Year Report'!B10)</f>
        <v>#N/A</v>
      </c>
      <c r="C39" s="228" t="e">
        <f>IF('Year Report'!C10="",NA(),'Year Report'!C10)</f>
        <v>#N/A</v>
      </c>
      <c r="D39" s="236" t="e">
        <f>IF('Year Report'!F10="",NA(),'Year Report'!F10)</f>
        <v>#N/A</v>
      </c>
      <c r="L39" s="217" t="s">
        <v>134</v>
      </c>
      <c r="S39" s="219"/>
      <c r="T39" s="219"/>
    </row>
    <row r="40" spans="1:20" x14ac:dyDescent="0.25">
      <c r="A40" s="238" t="s">
        <v>126</v>
      </c>
      <c r="B40" s="227" t="e">
        <f>IF('Year Report'!B11="",NA(),'Year Report'!B11)</f>
        <v>#N/A</v>
      </c>
      <c r="C40" s="228" t="e">
        <f>IF('Year Report'!C11="",NA(),'Year Report'!C11)</f>
        <v>#N/A</v>
      </c>
      <c r="D40" s="236" t="e">
        <f>IF('Year Report'!F11="",NA(),'Year Report'!F11)</f>
        <v>#N/A</v>
      </c>
      <c r="L40" s="217" t="s">
        <v>135</v>
      </c>
      <c r="M40" s="262"/>
      <c r="N40" s="262"/>
      <c r="O40" s="262"/>
      <c r="S40" s="219"/>
      <c r="T40" s="219"/>
    </row>
    <row r="41" spans="1:20" x14ac:dyDescent="0.25">
      <c r="A41" s="238" t="s">
        <v>127</v>
      </c>
      <c r="B41" s="227" t="e">
        <f>IF('Year Report'!B12="",NA(),'Year Report'!B12)</f>
        <v>#N/A</v>
      </c>
      <c r="C41" s="228" t="e">
        <f>IF('Year Report'!C12="",NA(),'Year Report'!C12)</f>
        <v>#N/A</v>
      </c>
      <c r="D41" s="236" t="e">
        <f>IF('Year Report'!F12="",NA(),'Year Report'!F12)</f>
        <v>#N/A</v>
      </c>
      <c r="L41" s="217" t="s">
        <v>136</v>
      </c>
    </row>
    <row r="42" spans="1:20" x14ac:dyDescent="0.25">
      <c r="A42" s="238" t="s">
        <v>128</v>
      </c>
      <c r="B42" s="227" t="e">
        <f>IF('Year Report'!B13="",NA(),'Year Report'!B13)</f>
        <v>#N/A</v>
      </c>
      <c r="C42" s="228" t="e">
        <f>IF('Year Report'!C13="",NA(),'Year Report'!C13)</f>
        <v>#N/A</v>
      </c>
      <c r="D42" s="236" t="e">
        <f>IF('Year Report'!F13="",NA(),'Year Report'!F13)</f>
        <v>#N/A</v>
      </c>
      <c r="L42" s="217" t="s">
        <v>137</v>
      </c>
    </row>
    <row r="43" spans="1:20" x14ac:dyDescent="0.25">
      <c r="A43" s="238" t="s">
        <v>129</v>
      </c>
      <c r="B43" s="227" t="e">
        <f>IF('Year Report'!B14="",NA(),'Year Report'!B14)</f>
        <v>#N/A</v>
      </c>
      <c r="C43" s="228" t="e">
        <f>IF('Year Report'!C14="",NA(),'Year Report'!C14)</f>
        <v>#N/A</v>
      </c>
      <c r="D43" s="236" t="e">
        <f>IF('Year Report'!F14="",NA(),'Year Report'!F14)</f>
        <v>#N/A</v>
      </c>
      <c r="L43" s="217" t="s">
        <v>138</v>
      </c>
    </row>
    <row r="44" spans="1:20" x14ac:dyDescent="0.25">
      <c r="A44" s="239" t="s">
        <v>130</v>
      </c>
      <c r="B44" s="227" t="e">
        <f>IF('Year Report'!B15="",NA(),'Year Report'!B15)</f>
        <v>#N/A</v>
      </c>
      <c r="C44" s="228" t="e">
        <f>IF('Year Report'!C15="",NA(),'Year Report'!C15)</f>
        <v>#N/A</v>
      </c>
      <c r="D44" s="236" t="e">
        <f>IF('Year Report'!F15="",NA(),'Year Report'!F15)</f>
        <v>#N/A</v>
      </c>
      <c r="S44" s="219"/>
      <c r="T44" s="219"/>
    </row>
    <row r="45" spans="1:20" x14ac:dyDescent="0.25">
      <c r="A45" s="240" t="s">
        <v>32</v>
      </c>
      <c r="B45" s="227" t="e">
        <f>IF('Year Report'!B16="",NA(),'Year Report'!B16)</f>
        <v>#N/A</v>
      </c>
      <c r="C45" s="228" t="e">
        <f>IF('Year Report'!C16="",NA(),'Year Report'!C16)</f>
        <v>#N/A</v>
      </c>
      <c r="D45" s="236" t="e">
        <f>IF('Year Report'!F16="",NA(),'Year Report'!F16)</f>
        <v>#N/A</v>
      </c>
      <c r="S45" s="219"/>
      <c r="T45" s="219"/>
    </row>
    <row r="46" spans="1:20" x14ac:dyDescent="0.25">
      <c r="A46" s="238" t="s">
        <v>131</v>
      </c>
      <c r="B46" s="227" t="e">
        <f>IF('Year Report'!B17="",NA(),'Year Report'!B17)</f>
        <v>#N/A</v>
      </c>
      <c r="C46" s="228" t="e">
        <f>IF('Year Report'!C17="",NA(),'Year Report'!C17)</f>
        <v>#N/A</v>
      </c>
      <c r="D46" s="236" t="e">
        <f>IF('Year Report'!F17="",NA(),'Year Report'!F17)</f>
        <v>#N/A</v>
      </c>
      <c r="S46" s="219"/>
      <c r="T46" s="219"/>
    </row>
    <row r="47" spans="1:20" ht="15.75" thickBot="1" x14ac:dyDescent="0.3">
      <c r="A47" s="241" t="s">
        <v>132</v>
      </c>
      <c r="B47" s="227" t="e">
        <f>IF('Year Report'!B18="",NA(),'Year Report'!B18)</f>
        <v>#N/A</v>
      </c>
      <c r="C47" s="228" t="e">
        <f>IF('Year Report'!C18="",NA(),'Year Report'!C18)</f>
        <v>#N/A</v>
      </c>
      <c r="D47" s="236" t="e">
        <f>IF('Year Report'!F18="",NA(),'Year Report'!F18)</f>
        <v>#N/A</v>
      </c>
      <c r="S47" s="219"/>
      <c r="T47" s="219"/>
    </row>
    <row r="48" spans="1:20" x14ac:dyDescent="0.25">
      <c r="A48" s="219"/>
      <c r="S48" s="219"/>
      <c r="T48" s="219"/>
    </row>
    <row r="49" spans="1:20" x14ac:dyDescent="0.25">
      <c r="A49" s="219"/>
      <c r="S49" s="219"/>
      <c r="T49" s="219"/>
    </row>
    <row r="50" spans="1:20" x14ac:dyDescent="0.25">
      <c r="A50" s="219"/>
    </row>
    <row r="51" spans="1:20" x14ac:dyDescent="0.25">
      <c r="A51" s="219"/>
    </row>
    <row r="52" spans="1:20" x14ac:dyDescent="0.25">
      <c r="A52" s="219"/>
    </row>
    <row r="53" spans="1:20" x14ac:dyDescent="0.25">
      <c r="A53" s="219"/>
      <c r="S53" s="219"/>
      <c r="T53" s="219"/>
    </row>
    <row r="54" spans="1:20" x14ac:dyDescent="0.25">
      <c r="A54" s="219"/>
      <c r="S54" s="219"/>
      <c r="T54" s="219"/>
    </row>
    <row r="55" spans="1:20" x14ac:dyDescent="0.25">
      <c r="A55" s="219"/>
      <c r="S55" s="219"/>
      <c r="T55" s="219"/>
    </row>
    <row r="56" spans="1:20" x14ac:dyDescent="0.25">
      <c r="A56" s="219"/>
      <c r="S56" s="219"/>
      <c r="T56" s="219"/>
    </row>
    <row r="57" spans="1:20" x14ac:dyDescent="0.25">
      <c r="A57" s="219"/>
      <c r="S57" s="219"/>
      <c r="T57" s="219"/>
    </row>
    <row r="58" spans="1:20" x14ac:dyDescent="0.25">
      <c r="A58" s="219"/>
      <c r="S58" s="219"/>
      <c r="T58" s="219"/>
    </row>
    <row r="59" spans="1:20" x14ac:dyDescent="0.25">
      <c r="A59" s="219"/>
    </row>
    <row r="60" spans="1:20" x14ac:dyDescent="0.25">
      <c r="A60" s="219"/>
    </row>
    <row r="61" spans="1:20" x14ac:dyDescent="0.25">
      <c r="A61" s="219"/>
    </row>
    <row r="62" spans="1:20" x14ac:dyDescent="0.25">
      <c r="A62" s="219"/>
    </row>
    <row r="63" spans="1:20" x14ac:dyDescent="0.25">
      <c r="A63" s="219"/>
      <c r="S63" s="219"/>
      <c r="T63" s="219"/>
    </row>
    <row r="64" spans="1:20" x14ac:dyDescent="0.25">
      <c r="A64" s="219"/>
      <c r="S64" s="219"/>
      <c r="T64" s="219"/>
    </row>
    <row r="65" spans="1:20" x14ac:dyDescent="0.25">
      <c r="A65" s="219"/>
      <c r="S65" s="219"/>
      <c r="T65" s="219"/>
    </row>
    <row r="66" spans="1:20" x14ac:dyDescent="0.25">
      <c r="A66" s="219"/>
      <c r="S66" s="219"/>
      <c r="T66" s="219"/>
    </row>
    <row r="67" spans="1:20" x14ac:dyDescent="0.25">
      <c r="A67" s="219"/>
      <c r="S67" s="219"/>
      <c r="T67" s="219"/>
    </row>
    <row r="68" spans="1:20" x14ac:dyDescent="0.25">
      <c r="A68" s="219"/>
      <c r="S68" s="219"/>
      <c r="T68" s="219"/>
    </row>
    <row r="71" spans="1:20" x14ac:dyDescent="0.25">
      <c r="A71" s="219"/>
    </row>
    <row r="72" spans="1:20" x14ac:dyDescent="0.25">
      <c r="A72" s="219"/>
      <c r="S72" s="219"/>
      <c r="T72" s="219"/>
    </row>
    <row r="73" spans="1:20" x14ac:dyDescent="0.25">
      <c r="A73" s="219"/>
      <c r="S73" s="219"/>
      <c r="T73" s="219"/>
    </row>
    <row r="74" spans="1:20" x14ac:dyDescent="0.25">
      <c r="A74" s="219"/>
      <c r="S74" s="219"/>
      <c r="T74" s="219"/>
    </row>
    <row r="75" spans="1:20" x14ac:dyDescent="0.25">
      <c r="A75" s="219"/>
      <c r="S75" s="219"/>
      <c r="T75" s="219"/>
    </row>
    <row r="76" spans="1:20" x14ac:dyDescent="0.25">
      <c r="A76" s="219"/>
      <c r="S76" s="219"/>
      <c r="T76" s="219"/>
    </row>
    <row r="77" spans="1:20" x14ac:dyDescent="0.25">
      <c r="A77" s="219"/>
      <c r="S77" s="219"/>
      <c r="T77" s="219"/>
    </row>
    <row r="80" spans="1:20" x14ac:dyDescent="0.25">
      <c r="A80" s="219"/>
    </row>
    <row r="81" spans="1:20" x14ac:dyDescent="0.25">
      <c r="A81" s="219"/>
      <c r="S81" s="219"/>
      <c r="T81" s="219"/>
    </row>
    <row r="82" spans="1:20" x14ac:dyDescent="0.25">
      <c r="A82" s="219"/>
      <c r="S82" s="219"/>
      <c r="T82" s="219"/>
    </row>
    <row r="83" spans="1:20" x14ac:dyDescent="0.25">
      <c r="A83" s="219"/>
      <c r="S83" s="219"/>
      <c r="T83" s="219"/>
    </row>
    <row r="84" spans="1:20" x14ac:dyDescent="0.25">
      <c r="A84" s="219"/>
      <c r="S84" s="219"/>
      <c r="T84" s="219"/>
    </row>
    <row r="85" spans="1:20" x14ac:dyDescent="0.25">
      <c r="A85" s="219"/>
      <c r="S85" s="219"/>
      <c r="T85" s="219"/>
    </row>
    <row r="86" spans="1:20" x14ac:dyDescent="0.25">
      <c r="A86" s="219"/>
      <c r="S86" s="219"/>
      <c r="T86" s="219"/>
    </row>
    <row r="89" spans="1:20" x14ac:dyDescent="0.25">
      <c r="A89" s="219"/>
    </row>
    <row r="90" spans="1:20" x14ac:dyDescent="0.25">
      <c r="A90" s="219"/>
      <c r="S90" s="219"/>
      <c r="T90" s="219"/>
    </row>
    <row r="91" spans="1:20" x14ac:dyDescent="0.25">
      <c r="A91" s="219"/>
      <c r="S91" s="219"/>
      <c r="T91" s="219"/>
    </row>
    <row r="92" spans="1:20" x14ac:dyDescent="0.25">
      <c r="A92" s="219"/>
      <c r="S92" s="219"/>
      <c r="T92" s="219"/>
    </row>
    <row r="93" spans="1:20" x14ac:dyDescent="0.25">
      <c r="A93" s="219"/>
      <c r="S93" s="219"/>
      <c r="T93" s="219"/>
    </row>
    <row r="94" spans="1:20" x14ac:dyDescent="0.25">
      <c r="A94" s="219"/>
      <c r="S94" s="219"/>
      <c r="T94" s="219"/>
    </row>
    <row r="95" spans="1:20" x14ac:dyDescent="0.25">
      <c r="A95" s="219"/>
      <c r="S95" s="219"/>
      <c r="T95" s="219"/>
    </row>
    <row r="96" spans="1:20" x14ac:dyDescent="0.25">
      <c r="S96" s="221"/>
      <c r="T96" s="221"/>
    </row>
    <row r="98" spans="1:20" x14ac:dyDescent="0.25">
      <c r="A98" s="219"/>
    </row>
    <row r="99" spans="1:20" x14ac:dyDescent="0.25">
      <c r="A99" s="219"/>
      <c r="S99" s="219"/>
      <c r="T99" s="219"/>
    </row>
    <row r="100" spans="1:20" x14ac:dyDescent="0.25">
      <c r="A100" s="219"/>
      <c r="S100" s="219"/>
      <c r="T100" s="219"/>
    </row>
    <row r="101" spans="1:20" x14ac:dyDescent="0.25">
      <c r="A101" s="219"/>
      <c r="S101" s="219"/>
      <c r="T101" s="219"/>
    </row>
    <row r="102" spans="1:20" x14ac:dyDescent="0.25">
      <c r="A102" s="219"/>
      <c r="S102" s="219"/>
      <c r="T102" s="219"/>
    </row>
    <row r="103" spans="1:20" x14ac:dyDescent="0.25">
      <c r="A103" s="219"/>
      <c r="S103" s="219"/>
      <c r="T103" s="219"/>
    </row>
    <row r="104" spans="1:20" x14ac:dyDescent="0.25">
      <c r="A104" s="219"/>
      <c r="S104" s="219"/>
      <c r="T104" s="219"/>
    </row>
    <row r="108" spans="1:20" x14ac:dyDescent="0.25">
      <c r="A108" s="219"/>
    </row>
    <row r="109" spans="1:20" x14ac:dyDescent="0.25">
      <c r="A109" s="219"/>
      <c r="S109" s="219"/>
      <c r="T109" s="219"/>
    </row>
    <row r="110" spans="1:20" x14ac:dyDescent="0.25">
      <c r="A110" s="219"/>
      <c r="S110" s="219"/>
      <c r="T110" s="219"/>
    </row>
    <row r="111" spans="1:20" x14ac:dyDescent="0.25">
      <c r="A111" s="219"/>
      <c r="S111" s="219"/>
      <c r="T111" s="219"/>
    </row>
    <row r="112" spans="1:20" x14ac:dyDescent="0.25">
      <c r="A112" s="219"/>
      <c r="S112" s="219"/>
      <c r="T112" s="219"/>
    </row>
    <row r="113" spans="1:20" x14ac:dyDescent="0.25">
      <c r="A113" s="219"/>
      <c r="S113" s="219"/>
      <c r="T113" s="219"/>
    </row>
    <row r="114" spans="1:20" x14ac:dyDescent="0.25">
      <c r="A114" s="219"/>
      <c r="S114" s="219"/>
      <c r="T114" s="219"/>
    </row>
    <row r="117" spans="1:20" x14ac:dyDescent="0.25">
      <c r="A117" s="219"/>
    </row>
    <row r="118" spans="1:20" x14ac:dyDescent="0.25">
      <c r="A118" s="219"/>
      <c r="S118" s="219"/>
      <c r="T118" s="219"/>
    </row>
    <row r="119" spans="1:20" x14ac:dyDescent="0.25">
      <c r="A119" s="219"/>
      <c r="S119" s="219"/>
      <c r="T119" s="219"/>
    </row>
    <row r="120" spans="1:20" x14ac:dyDescent="0.25">
      <c r="A120" s="219"/>
      <c r="S120" s="219"/>
      <c r="T120" s="219"/>
    </row>
    <row r="121" spans="1:20" x14ac:dyDescent="0.25">
      <c r="A121" s="219"/>
      <c r="S121" s="219"/>
      <c r="T121" s="219"/>
    </row>
    <row r="122" spans="1:20" x14ac:dyDescent="0.25">
      <c r="A122" s="219"/>
      <c r="S122" s="219"/>
      <c r="T122" s="219"/>
    </row>
    <row r="123" spans="1:20" x14ac:dyDescent="0.25">
      <c r="A123" s="219"/>
      <c r="S123" s="219"/>
      <c r="T123" s="219"/>
    </row>
    <row r="126" spans="1:20" x14ac:dyDescent="0.25">
      <c r="A126" s="219"/>
    </row>
    <row r="127" spans="1:20" x14ac:dyDescent="0.25">
      <c r="A127" s="219"/>
      <c r="S127" s="219"/>
      <c r="T127" s="219"/>
    </row>
    <row r="128" spans="1:20" x14ac:dyDescent="0.25">
      <c r="A128" s="219"/>
      <c r="S128" s="219"/>
      <c r="T128" s="219"/>
    </row>
    <row r="129" spans="1:20" x14ac:dyDescent="0.25">
      <c r="A129" s="219"/>
      <c r="S129" s="219"/>
      <c r="T129" s="219"/>
    </row>
    <row r="130" spans="1:20" x14ac:dyDescent="0.25">
      <c r="A130" s="219"/>
      <c r="S130" s="219"/>
      <c r="T130" s="219"/>
    </row>
    <row r="131" spans="1:20" x14ac:dyDescent="0.25">
      <c r="A131" s="219"/>
      <c r="S131" s="219"/>
      <c r="T131" s="219"/>
    </row>
    <row r="132" spans="1:20" x14ac:dyDescent="0.25">
      <c r="A132" s="219"/>
      <c r="S132" s="219"/>
      <c r="T132" s="219"/>
    </row>
    <row r="135" spans="1:20" x14ac:dyDescent="0.25">
      <c r="A135" s="219"/>
    </row>
    <row r="136" spans="1:20" x14ac:dyDescent="0.25">
      <c r="A136" s="219"/>
      <c r="S136" s="219"/>
      <c r="T136" s="219"/>
    </row>
    <row r="137" spans="1:20" x14ac:dyDescent="0.25">
      <c r="A137" s="219"/>
      <c r="S137" s="219"/>
      <c r="T137" s="219"/>
    </row>
    <row r="138" spans="1:20" x14ac:dyDescent="0.25">
      <c r="A138" s="219"/>
      <c r="S138" s="219"/>
      <c r="T138" s="219"/>
    </row>
    <row r="139" spans="1:20" x14ac:dyDescent="0.25">
      <c r="A139" s="219"/>
      <c r="S139" s="219"/>
      <c r="T139" s="219"/>
    </row>
    <row r="140" spans="1:20" x14ac:dyDescent="0.25">
      <c r="A140" s="219"/>
      <c r="S140" s="219"/>
      <c r="T140" s="219"/>
    </row>
    <row r="141" spans="1:20" x14ac:dyDescent="0.25">
      <c r="A141" s="219"/>
      <c r="S141" s="219"/>
      <c r="T141" s="219"/>
    </row>
    <row r="145" spans="1:20" x14ac:dyDescent="0.25">
      <c r="A145" s="219"/>
    </row>
    <row r="146" spans="1:20" x14ac:dyDescent="0.25">
      <c r="A146" s="219"/>
      <c r="S146" s="219"/>
      <c r="T146" s="219"/>
    </row>
    <row r="147" spans="1:20" x14ac:dyDescent="0.25">
      <c r="A147" s="219"/>
      <c r="S147" s="219"/>
      <c r="T147" s="219"/>
    </row>
    <row r="148" spans="1:20" x14ac:dyDescent="0.25">
      <c r="A148" s="219"/>
      <c r="S148" s="219"/>
      <c r="T148" s="219"/>
    </row>
    <row r="149" spans="1:20" x14ac:dyDescent="0.25">
      <c r="A149" s="219"/>
      <c r="S149" s="219"/>
      <c r="T149" s="219"/>
    </row>
    <row r="150" spans="1:20" x14ac:dyDescent="0.25">
      <c r="A150" s="219"/>
      <c r="S150" s="219"/>
      <c r="T150" s="219"/>
    </row>
    <row r="151" spans="1:20" x14ac:dyDescent="0.25">
      <c r="A151" s="219"/>
      <c r="S151" s="219"/>
      <c r="T151" s="219"/>
    </row>
    <row r="154" spans="1:20" x14ac:dyDescent="0.25">
      <c r="A154" s="219"/>
    </row>
    <row r="155" spans="1:20" x14ac:dyDescent="0.25">
      <c r="A155" s="219"/>
      <c r="S155" s="219"/>
      <c r="T155" s="219"/>
    </row>
    <row r="156" spans="1:20" x14ac:dyDescent="0.25">
      <c r="A156" s="219"/>
      <c r="S156" s="219"/>
      <c r="T156" s="219"/>
    </row>
    <row r="157" spans="1:20" x14ac:dyDescent="0.25">
      <c r="A157" s="219"/>
      <c r="S157" s="219"/>
      <c r="T157" s="219"/>
    </row>
    <row r="158" spans="1:20" x14ac:dyDescent="0.25">
      <c r="A158" s="219"/>
      <c r="S158" s="219"/>
      <c r="T158" s="219"/>
    </row>
    <row r="159" spans="1:20" x14ac:dyDescent="0.25">
      <c r="A159" s="219"/>
      <c r="S159" s="219"/>
      <c r="T159" s="219"/>
    </row>
    <row r="160" spans="1:20" x14ac:dyDescent="0.25">
      <c r="A160" s="219"/>
      <c r="S160" s="219"/>
      <c r="T160" s="219"/>
    </row>
    <row r="163" spans="1:20" x14ac:dyDescent="0.25">
      <c r="A163" s="219"/>
    </row>
    <row r="164" spans="1:20" x14ac:dyDescent="0.25">
      <c r="A164" s="219"/>
      <c r="S164" s="219"/>
      <c r="T164" s="219"/>
    </row>
    <row r="165" spans="1:20" x14ac:dyDescent="0.25">
      <c r="A165" s="219"/>
      <c r="S165" s="219"/>
      <c r="T165" s="219"/>
    </row>
    <row r="166" spans="1:20" x14ac:dyDescent="0.25">
      <c r="A166" s="219"/>
      <c r="S166" s="219"/>
      <c r="T166" s="219"/>
    </row>
    <row r="167" spans="1:20" x14ac:dyDescent="0.25">
      <c r="A167" s="219"/>
      <c r="S167" s="219"/>
      <c r="T167" s="219"/>
    </row>
    <row r="168" spans="1:20" x14ac:dyDescent="0.25">
      <c r="A168" s="219"/>
      <c r="S168" s="219"/>
      <c r="T168" s="219"/>
    </row>
    <row r="169" spans="1:20" x14ac:dyDescent="0.25">
      <c r="A169" s="219"/>
      <c r="S169" s="219"/>
      <c r="T169" s="219"/>
    </row>
    <row r="172" spans="1:20" x14ac:dyDescent="0.25">
      <c r="A172" s="219"/>
    </row>
    <row r="173" spans="1:20" x14ac:dyDescent="0.25">
      <c r="A173" s="219"/>
      <c r="S173" s="219"/>
      <c r="T173" s="219"/>
    </row>
    <row r="174" spans="1:20" x14ac:dyDescent="0.25">
      <c r="A174" s="219"/>
      <c r="S174" s="219"/>
      <c r="T174" s="219"/>
    </row>
    <row r="175" spans="1:20" x14ac:dyDescent="0.25">
      <c r="A175" s="219"/>
      <c r="S175" s="219"/>
      <c r="T175" s="219"/>
    </row>
    <row r="176" spans="1:20" x14ac:dyDescent="0.25">
      <c r="A176" s="219"/>
      <c r="S176" s="219"/>
      <c r="T176" s="219"/>
    </row>
    <row r="177" spans="1:20" x14ac:dyDescent="0.25">
      <c r="A177" s="219"/>
      <c r="S177" s="219"/>
      <c r="T177" s="219"/>
    </row>
    <row r="178" spans="1:20" x14ac:dyDescent="0.25">
      <c r="A178" s="219"/>
      <c r="S178" s="219"/>
      <c r="T178" s="219"/>
    </row>
    <row r="181" spans="1:20" x14ac:dyDescent="0.25">
      <c r="A181" s="219"/>
    </row>
    <row r="182" spans="1:20" x14ac:dyDescent="0.25">
      <c r="A182" s="219"/>
      <c r="S182" s="219"/>
      <c r="T182" s="219"/>
    </row>
    <row r="183" spans="1:20" x14ac:dyDescent="0.25">
      <c r="A183" s="219"/>
      <c r="S183" s="219"/>
      <c r="T183" s="219"/>
    </row>
    <row r="184" spans="1:20" x14ac:dyDescent="0.25">
      <c r="A184" s="219"/>
      <c r="S184" s="219"/>
      <c r="T184" s="219"/>
    </row>
    <row r="185" spans="1:20" x14ac:dyDescent="0.25">
      <c r="A185" s="219"/>
      <c r="S185" s="219"/>
      <c r="T185" s="219"/>
    </row>
    <row r="186" spans="1:20" x14ac:dyDescent="0.25">
      <c r="A186" s="219"/>
      <c r="S186" s="219"/>
      <c r="T186" s="219"/>
    </row>
    <row r="187" spans="1:20" x14ac:dyDescent="0.25">
      <c r="A187" s="219"/>
      <c r="S187" s="219"/>
      <c r="T187" s="219"/>
    </row>
    <row r="191" spans="1:20" x14ac:dyDescent="0.25">
      <c r="A191" s="219"/>
    </row>
    <row r="192" spans="1:20" x14ac:dyDescent="0.25">
      <c r="A192" s="219"/>
      <c r="S192" s="219"/>
      <c r="T192" s="219"/>
    </row>
    <row r="193" spans="1:20" x14ac:dyDescent="0.25">
      <c r="A193" s="219"/>
      <c r="S193" s="219"/>
      <c r="T193" s="219"/>
    </row>
    <row r="194" spans="1:20" x14ac:dyDescent="0.25">
      <c r="A194" s="219"/>
      <c r="S194" s="219"/>
      <c r="T194" s="219"/>
    </row>
    <row r="195" spans="1:20" x14ac:dyDescent="0.25">
      <c r="A195" s="219"/>
      <c r="S195" s="219"/>
      <c r="T195" s="219"/>
    </row>
    <row r="196" spans="1:20" x14ac:dyDescent="0.25">
      <c r="A196" s="219"/>
      <c r="S196" s="219"/>
      <c r="T196" s="219"/>
    </row>
    <row r="197" spans="1:20" x14ac:dyDescent="0.25">
      <c r="A197" s="219"/>
      <c r="S197" s="219"/>
      <c r="T197" s="219"/>
    </row>
    <row r="200" spans="1:20" x14ac:dyDescent="0.25">
      <c r="A200" s="219"/>
    </row>
    <row r="201" spans="1:20" x14ac:dyDescent="0.25">
      <c r="A201" s="219"/>
      <c r="S201" s="219"/>
      <c r="T201" s="219"/>
    </row>
    <row r="202" spans="1:20" x14ac:dyDescent="0.25">
      <c r="A202" s="219"/>
      <c r="S202" s="219"/>
      <c r="T202" s="219"/>
    </row>
    <row r="203" spans="1:20" x14ac:dyDescent="0.25">
      <c r="A203" s="219"/>
      <c r="S203" s="219"/>
      <c r="T203" s="219"/>
    </row>
    <row r="204" spans="1:20" x14ac:dyDescent="0.25">
      <c r="A204" s="219"/>
      <c r="S204" s="219"/>
      <c r="T204" s="219"/>
    </row>
    <row r="205" spans="1:20" x14ac:dyDescent="0.25">
      <c r="A205" s="219"/>
      <c r="S205" s="219"/>
      <c r="T205" s="219"/>
    </row>
    <row r="206" spans="1:20" x14ac:dyDescent="0.25">
      <c r="A206" s="219"/>
      <c r="S206" s="219"/>
      <c r="T206" s="219"/>
    </row>
    <row r="209" spans="1:20" x14ac:dyDescent="0.25">
      <c r="A209" s="219"/>
    </row>
    <row r="210" spans="1:20" x14ac:dyDescent="0.25">
      <c r="A210" s="219"/>
      <c r="S210" s="219"/>
      <c r="T210" s="219"/>
    </row>
    <row r="211" spans="1:20" x14ac:dyDescent="0.25">
      <c r="A211" s="219"/>
      <c r="S211" s="219"/>
      <c r="T211" s="219"/>
    </row>
    <row r="212" spans="1:20" x14ac:dyDescent="0.25">
      <c r="A212" s="219"/>
      <c r="S212" s="219"/>
      <c r="T212" s="219"/>
    </row>
    <row r="213" spans="1:20" x14ac:dyDescent="0.25">
      <c r="A213" s="219"/>
      <c r="S213" s="219"/>
      <c r="T213" s="219"/>
    </row>
    <row r="214" spans="1:20" x14ac:dyDescent="0.25">
      <c r="A214" s="219"/>
      <c r="S214" s="219"/>
      <c r="T214" s="219"/>
    </row>
    <row r="215" spans="1:20" x14ac:dyDescent="0.25">
      <c r="A215" s="219"/>
      <c r="S215" s="219"/>
      <c r="T215" s="219"/>
    </row>
    <row r="218" spans="1:20" x14ac:dyDescent="0.25">
      <c r="A218" s="219"/>
    </row>
    <row r="219" spans="1:20" x14ac:dyDescent="0.25">
      <c r="A219" s="219"/>
      <c r="S219" s="219"/>
      <c r="T219" s="219"/>
    </row>
    <row r="220" spans="1:20" x14ac:dyDescent="0.25">
      <c r="A220" s="219"/>
      <c r="S220" s="219"/>
      <c r="T220" s="219"/>
    </row>
    <row r="221" spans="1:20" x14ac:dyDescent="0.25">
      <c r="A221" s="219"/>
      <c r="S221" s="219"/>
      <c r="T221" s="219"/>
    </row>
    <row r="222" spans="1:20" x14ac:dyDescent="0.25">
      <c r="A222" s="219"/>
      <c r="S222" s="219"/>
      <c r="T222" s="219"/>
    </row>
    <row r="223" spans="1:20" x14ac:dyDescent="0.25">
      <c r="A223" s="219"/>
      <c r="S223" s="219"/>
      <c r="T223" s="219"/>
    </row>
    <row r="224" spans="1:20" x14ac:dyDescent="0.25">
      <c r="A224" s="219"/>
      <c r="S224" s="219"/>
      <c r="T224" s="219"/>
    </row>
    <row r="228" spans="1:20" x14ac:dyDescent="0.25">
      <c r="A228" s="219"/>
    </row>
    <row r="229" spans="1:20" x14ac:dyDescent="0.25">
      <c r="A229" s="219"/>
      <c r="S229" s="219"/>
      <c r="T229" s="219"/>
    </row>
    <row r="230" spans="1:20" x14ac:dyDescent="0.25">
      <c r="A230" s="219"/>
      <c r="S230" s="219"/>
      <c r="T230" s="219"/>
    </row>
    <row r="231" spans="1:20" x14ac:dyDescent="0.25">
      <c r="A231" s="219"/>
      <c r="S231" s="219"/>
      <c r="T231" s="219"/>
    </row>
    <row r="232" spans="1:20" x14ac:dyDescent="0.25">
      <c r="A232" s="219"/>
      <c r="S232" s="219"/>
      <c r="T232" s="219"/>
    </row>
    <row r="233" spans="1:20" x14ac:dyDescent="0.25">
      <c r="A233" s="219"/>
      <c r="S233" s="219"/>
      <c r="T233" s="219"/>
    </row>
    <row r="234" spans="1:20" x14ac:dyDescent="0.25">
      <c r="A234" s="219"/>
      <c r="S234" s="219"/>
      <c r="T234" s="219"/>
    </row>
    <row r="237" spans="1:20" x14ac:dyDescent="0.25">
      <c r="A237" s="219"/>
    </row>
    <row r="238" spans="1:20" x14ac:dyDescent="0.25">
      <c r="A238" s="219"/>
      <c r="S238" s="219"/>
      <c r="T238" s="219"/>
    </row>
    <row r="239" spans="1:20" x14ac:dyDescent="0.25">
      <c r="A239" s="219"/>
      <c r="S239" s="219"/>
      <c r="T239" s="219"/>
    </row>
    <row r="240" spans="1:20" x14ac:dyDescent="0.25">
      <c r="A240" s="219"/>
      <c r="S240" s="219"/>
      <c r="T240" s="219"/>
    </row>
    <row r="241" spans="1:20" x14ac:dyDescent="0.25">
      <c r="A241" s="219"/>
      <c r="S241" s="219"/>
      <c r="T241" s="219"/>
    </row>
    <row r="242" spans="1:20" x14ac:dyDescent="0.25">
      <c r="A242" s="219"/>
      <c r="S242" s="219"/>
      <c r="T242" s="219"/>
    </row>
    <row r="243" spans="1:20" x14ac:dyDescent="0.25">
      <c r="A243" s="219"/>
      <c r="S243" s="219"/>
      <c r="T243" s="219"/>
    </row>
    <row r="246" spans="1:20" x14ac:dyDescent="0.25">
      <c r="A246" s="219"/>
    </row>
    <row r="247" spans="1:20" x14ac:dyDescent="0.25">
      <c r="A247" s="219"/>
      <c r="S247" s="219"/>
      <c r="T247" s="219"/>
    </row>
    <row r="248" spans="1:20" x14ac:dyDescent="0.25">
      <c r="A248" s="219"/>
      <c r="S248" s="219"/>
      <c r="T248" s="219"/>
    </row>
    <row r="249" spans="1:20" x14ac:dyDescent="0.25">
      <c r="A249" s="219"/>
      <c r="S249" s="219"/>
      <c r="T249" s="219"/>
    </row>
    <row r="250" spans="1:20" x14ac:dyDescent="0.25">
      <c r="A250" s="219"/>
      <c r="S250" s="219"/>
      <c r="T250" s="219"/>
    </row>
    <row r="251" spans="1:20" x14ac:dyDescent="0.25">
      <c r="A251" s="219"/>
      <c r="S251" s="219"/>
      <c r="T251" s="219"/>
    </row>
    <row r="252" spans="1:20" x14ac:dyDescent="0.25">
      <c r="A252" s="219"/>
      <c r="S252" s="219"/>
      <c r="T252" s="219"/>
    </row>
    <row r="255" spans="1:20" x14ac:dyDescent="0.25">
      <c r="A255" s="219"/>
    </row>
    <row r="256" spans="1:20" x14ac:dyDescent="0.25">
      <c r="A256" s="219"/>
      <c r="S256" s="219"/>
      <c r="T256" s="219"/>
    </row>
    <row r="257" spans="1:20" x14ac:dyDescent="0.25">
      <c r="A257" s="219"/>
      <c r="S257" s="219"/>
      <c r="T257" s="219"/>
    </row>
    <row r="258" spans="1:20" x14ac:dyDescent="0.25">
      <c r="A258" s="219"/>
      <c r="S258" s="219"/>
      <c r="T258" s="219"/>
    </row>
    <row r="259" spans="1:20" x14ac:dyDescent="0.25">
      <c r="A259" s="219"/>
      <c r="S259" s="219"/>
      <c r="T259" s="219"/>
    </row>
    <row r="260" spans="1:20" x14ac:dyDescent="0.25">
      <c r="A260" s="219"/>
      <c r="S260" s="219"/>
      <c r="T260" s="219"/>
    </row>
    <row r="261" spans="1:20" x14ac:dyDescent="0.25">
      <c r="A261" s="219"/>
      <c r="S261" s="219"/>
      <c r="T261" s="219"/>
    </row>
    <row r="265" spans="1:20" x14ac:dyDescent="0.25">
      <c r="A265" s="219"/>
    </row>
    <row r="266" spans="1:20" x14ac:dyDescent="0.25">
      <c r="A266" s="219"/>
      <c r="S266" s="219"/>
      <c r="T266" s="219"/>
    </row>
    <row r="267" spans="1:20" x14ac:dyDescent="0.25">
      <c r="A267" s="219"/>
      <c r="S267" s="219"/>
      <c r="T267" s="219"/>
    </row>
    <row r="268" spans="1:20" x14ac:dyDescent="0.25">
      <c r="A268" s="219"/>
      <c r="S268" s="219"/>
      <c r="T268" s="219"/>
    </row>
    <row r="269" spans="1:20" x14ac:dyDescent="0.25">
      <c r="A269" s="219"/>
      <c r="S269" s="219"/>
      <c r="T269" s="219"/>
    </row>
    <row r="270" spans="1:20" x14ac:dyDescent="0.25">
      <c r="A270" s="219"/>
      <c r="S270" s="219"/>
      <c r="T270" s="219"/>
    </row>
    <row r="271" spans="1:20" x14ac:dyDescent="0.25">
      <c r="A271" s="219"/>
      <c r="S271" s="219"/>
      <c r="T271" s="219"/>
    </row>
    <row r="274" spans="1:20" x14ac:dyDescent="0.25">
      <c r="A274" s="219"/>
    </row>
    <row r="275" spans="1:20" x14ac:dyDescent="0.25">
      <c r="A275" s="219"/>
      <c r="S275" s="219"/>
      <c r="T275" s="219"/>
    </row>
    <row r="276" spans="1:20" x14ac:dyDescent="0.25">
      <c r="A276" s="219"/>
      <c r="S276" s="219"/>
      <c r="T276" s="219"/>
    </row>
    <row r="277" spans="1:20" x14ac:dyDescent="0.25">
      <c r="A277" s="219"/>
      <c r="S277" s="219"/>
      <c r="T277" s="219"/>
    </row>
    <row r="278" spans="1:20" x14ac:dyDescent="0.25">
      <c r="A278" s="219"/>
      <c r="S278" s="219"/>
      <c r="T278" s="219"/>
    </row>
    <row r="279" spans="1:20" x14ac:dyDescent="0.25">
      <c r="A279" s="219"/>
      <c r="S279" s="219"/>
      <c r="T279" s="219"/>
    </row>
    <row r="280" spans="1:20" x14ac:dyDescent="0.25">
      <c r="A280" s="219"/>
      <c r="S280" s="219"/>
      <c r="T280" s="219"/>
    </row>
    <row r="283" spans="1:20" x14ac:dyDescent="0.25">
      <c r="A283" s="219"/>
    </row>
    <row r="284" spans="1:20" x14ac:dyDescent="0.25">
      <c r="A284" s="219"/>
      <c r="S284" s="219"/>
      <c r="T284" s="219"/>
    </row>
    <row r="285" spans="1:20" x14ac:dyDescent="0.25">
      <c r="A285" s="219"/>
      <c r="S285" s="219"/>
      <c r="T285" s="219"/>
    </row>
    <row r="286" spans="1:20" x14ac:dyDescent="0.25">
      <c r="A286" s="219"/>
      <c r="S286" s="219"/>
      <c r="T286" s="219"/>
    </row>
    <row r="287" spans="1:20" x14ac:dyDescent="0.25">
      <c r="A287" s="219"/>
      <c r="S287" s="219"/>
      <c r="T287" s="219"/>
    </row>
    <row r="288" spans="1:20" x14ac:dyDescent="0.25">
      <c r="A288" s="219"/>
      <c r="S288" s="219"/>
      <c r="T288" s="219"/>
    </row>
    <row r="289" spans="1:20" x14ac:dyDescent="0.25">
      <c r="A289" s="219"/>
      <c r="S289" s="219"/>
      <c r="T289" s="219"/>
    </row>
    <row r="292" spans="1:20" x14ac:dyDescent="0.25">
      <c r="A292" s="219"/>
    </row>
    <row r="293" spans="1:20" x14ac:dyDescent="0.25">
      <c r="A293" s="219"/>
      <c r="S293" s="219"/>
      <c r="T293" s="219"/>
    </row>
    <row r="294" spans="1:20" x14ac:dyDescent="0.25">
      <c r="A294" s="219"/>
      <c r="S294" s="219"/>
      <c r="T294" s="219"/>
    </row>
    <row r="295" spans="1:20" x14ac:dyDescent="0.25">
      <c r="A295" s="219"/>
      <c r="S295" s="219"/>
      <c r="T295" s="219"/>
    </row>
    <row r="296" spans="1:20" x14ac:dyDescent="0.25">
      <c r="A296" s="219"/>
      <c r="S296" s="219"/>
      <c r="T296" s="219"/>
    </row>
    <row r="297" spans="1:20" x14ac:dyDescent="0.25">
      <c r="A297" s="219"/>
      <c r="S297" s="219"/>
      <c r="T297" s="219"/>
    </row>
    <row r="298" spans="1:20" x14ac:dyDescent="0.25">
      <c r="A298" s="219"/>
      <c r="S298" s="219"/>
      <c r="T298" s="219"/>
    </row>
    <row r="302" spans="1:20" x14ac:dyDescent="0.25">
      <c r="A302" s="219"/>
    </row>
    <row r="303" spans="1:20" x14ac:dyDescent="0.25">
      <c r="A303" s="219"/>
      <c r="S303" s="219"/>
      <c r="T303" s="219"/>
    </row>
    <row r="304" spans="1:20" x14ac:dyDescent="0.25">
      <c r="A304" s="219"/>
      <c r="S304" s="219"/>
      <c r="T304" s="219"/>
    </row>
    <row r="305" spans="1:20" x14ac:dyDescent="0.25">
      <c r="A305" s="219"/>
      <c r="S305" s="219"/>
      <c r="T305" s="219"/>
    </row>
    <row r="306" spans="1:20" x14ac:dyDescent="0.25">
      <c r="A306" s="219"/>
      <c r="S306" s="219"/>
      <c r="T306" s="219"/>
    </row>
    <row r="307" spans="1:20" x14ac:dyDescent="0.25">
      <c r="A307" s="219"/>
      <c r="S307" s="219"/>
      <c r="T307" s="219"/>
    </row>
    <row r="308" spans="1:20" x14ac:dyDescent="0.25">
      <c r="A308" s="219"/>
      <c r="S308" s="219"/>
      <c r="T308" s="219"/>
    </row>
    <row r="311" spans="1:20" x14ac:dyDescent="0.25">
      <c r="A311" s="219"/>
    </row>
    <row r="312" spans="1:20" x14ac:dyDescent="0.25">
      <c r="A312" s="219"/>
      <c r="S312" s="219"/>
      <c r="T312" s="219"/>
    </row>
    <row r="313" spans="1:20" x14ac:dyDescent="0.25">
      <c r="A313" s="219"/>
      <c r="S313" s="219"/>
      <c r="T313" s="219"/>
    </row>
    <row r="314" spans="1:20" x14ac:dyDescent="0.25">
      <c r="A314" s="219"/>
      <c r="S314" s="219"/>
      <c r="T314" s="219"/>
    </row>
    <row r="315" spans="1:20" x14ac:dyDescent="0.25">
      <c r="A315" s="219"/>
      <c r="S315" s="219"/>
      <c r="T315" s="219"/>
    </row>
    <row r="316" spans="1:20" x14ac:dyDescent="0.25">
      <c r="A316" s="219"/>
      <c r="S316" s="219"/>
      <c r="T316" s="219"/>
    </row>
    <row r="317" spans="1:20" x14ac:dyDescent="0.25">
      <c r="A317" s="219"/>
      <c r="S317" s="219"/>
      <c r="T317" s="219"/>
    </row>
    <row r="320" spans="1:20" x14ac:dyDescent="0.25">
      <c r="A320" s="219"/>
    </row>
    <row r="321" spans="1:20" x14ac:dyDescent="0.25">
      <c r="A321" s="219"/>
      <c r="S321" s="219"/>
      <c r="T321" s="219"/>
    </row>
    <row r="322" spans="1:20" x14ac:dyDescent="0.25">
      <c r="A322" s="219"/>
      <c r="S322" s="219"/>
      <c r="T322" s="219"/>
    </row>
    <row r="323" spans="1:20" x14ac:dyDescent="0.25">
      <c r="A323" s="219"/>
      <c r="S323" s="219"/>
      <c r="T323" s="219"/>
    </row>
    <row r="324" spans="1:20" x14ac:dyDescent="0.25">
      <c r="A324" s="219"/>
      <c r="S324" s="219"/>
      <c r="T324" s="219"/>
    </row>
    <row r="325" spans="1:20" x14ac:dyDescent="0.25">
      <c r="A325" s="219"/>
      <c r="S325" s="219"/>
      <c r="T325" s="219"/>
    </row>
    <row r="326" spans="1:20" x14ac:dyDescent="0.25">
      <c r="A326" s="219"/>
      <c r="S326" s="219"/>
      <c r="T326" s="219"/>
    </row>
    <row r="329" spans="1:20" x14ac:dyDescent="0.25">
      <c r="A329" s="219"/>
    </row>
    <row r="330" spans="1:20" x14ac:dyDescent="0.25">
      <c r="A330" s="219"/>
      <c r="S330" s="219"/>
      <c r="T330" s="219"/>
    </row>
    <row r="331" spans="1:20" x14ac:dyDescent="0.25">
      <c r="A331" s="219"/>
      <c r="S331" s="219"/>
      <c r="T331" s="219"/>
    </row>
    <row r="332" spans="1:20" x14ac:dyDescent="0.25">
      <c r="A332" s="219"/>
      <c r="S332" s="219"/>
      <c r="T332" s="219"/>
    </row>
    <row r="333" spans="1:20" x14ac:dyDescent="0.25">
      <c r="A333" s="219"/>
      <c r="S333" s="219"/>
      <c r="T333" s="219"/>
    </row>
    <row r="334" spans="1:20" x14ac:dyDescent="0.25">
      <c r="A334" s="219"/>
      <c r="S334" s="219"/>
      <c r="T334" s="219"/>
    </row>
    <row r="335" spans="1:20" x14ac:dyDescent="0.25">
      <c r="A335" s="219"/>
      <c r="S335" s="219"/>
      <c r="T335" s="219"/>
    </row>
    <row r="338" spans="1:20" x14ac:dyDescent="0.25">
      <c r="A338" s="219"/>
    </row>
    <row r="339" spans="1:20" x14ac:dyDescent="0.25">
      <c r="A339" s="219"/>
      <c r="S339" s="219"/>
      <c r="T339" s="219"/>
    </row>
    <row r="340" spans="1:20" x14ac:dyDescent="0.25">
      <c r="A340" s="219"/>
      <c r="S340" s="219"/>
      <c r="T340" s="219"/>
    </row>
    <row r="341" spans="1:20" x14ac:dyDescent="0.25">
      <c r="A341" s="219"/>
      <c r="S341" s="219"/>
      <c r="T341" s="219"/>
    </row>
    <row r="342" spans="1:20" x14ac:dyDescent="0.25">
      <c r="A342" s="219"/>
      <c r="S342" s="219"/>
      <c r="T342" s="219"/>
    </row>
    <row r="343" spans="1:20" x14ac:dyDescent="0.25">
      <c r="A343" s="219"/>
      <c r="S343" s="219"/>
      <c r="T343" s="219"/>
    </row>
    <row r="344" spans="1:20" x14ac:dyDescent="0.25">
      <c r="A344" s="219"/>
      <c r="S344" s="219"/>
      <c r="T344" s="219"/>
    </row>
    <row r="348" spans="1:20" x14ac:dyDescent="0.25">
      <c r="A348" s="219"/>
    </row>
    <row r="349" spans="1:20" x14ac:dyDescent="0.25">
      <c r="A349" s="219"/>
      <c r="S349" s="219"/>
      <c r="T349" s="219"/>
    </row>
    <row r="350" spans="1:20" x14ac:dyDescent="0.25">
      <c r="A350" s="219"/>
      <c r="S350" s="219"/>
      <c r="T350" s="219"/>
    </row>
    <row r="351" spans="1:20" x14ac:dyDescent="0.25">
      <c r="A351" s="219"/>
      <c r="S351" s="219"/>
      <c r="T351" s="219"/>
    </row>
    <row r="352" spans="1:20" x14ac:dyDescent="0.25">
      <c r="A352" s="219"/>
      <c r="S352" s="219"/>
      <c r="T352" s="219"/>
    </row>
    <row r="353" spans="1:20" x14ac:dyDescent="0.25">
      <c r="A353" s="219"/>
      <c r="S353" s="219"/>
      <c r="T353" s="219"/>
    </row>
    <row r="354" spans="1:20" x14ac:dyDescent="0.25">
      <c r="A354" s="219"/>
      <c r="S354" s="219"/>
      <c r="T354" s="219"/>
    </row>
    <row r="357" spans="1:20" x14ac:dyDescent="0.25">
      <c r="A357" s="219"/>
    </row>
    <row r="358" spans="1:20" x14ac:dyDescent="0.25">
      <c r="A358" s="219"/>
      <c r="S358" s="219"/>
      <c r="T358" s="219"/>
    </row>
    <row r="359" spans="1:20" x14ac:dyDescent="0.25">
      <c r="A359" s="219"/>
      <c r="S359" s="219"/>
      <c r="T359" s="219"/>
    </row>
    <row r="360" spans="1:20" x14ac:dyDescent="0.25">
      <c r="A360" s="219"/>
      <c r="S360" s="219"/>
      <c r="T360" s="219"/>
    </row>
    <row r="361" spans="1:20" x14ac:dyDescent="0.25">
      <c r="A361" s="219"/>
      <c r="S361" s="219"/>
      <c r="T361" s="219"/>
    </row>
    <row r="362" spans="1:20" x14ac:dyDescent="0.25">
      <c r="A362" s="219"/>
      <c r="S362" s="219"/>
      <c r="T362" s="219"/>
    </row>
    <row r="363" spans="1:20" x14ac:dyDescent="0.25">
      <c r="A363" s="219"/>
      <c r="S363" s="219"/>
      <c r="T363" s="219"/>
    </row>
    <row r="366" spans="1:20" x14ac:dyDescent="0.25">
      <c r="A366" s="219"/>
    </row>
    <row r="367" spans="1:20" x14ac:dyDescent="0.25">
      <c r="A367" s="219"/>
      <c r="S367" s="219"/>
      <c r="T367" s="219"/>
    </row>
    <row r="368" spans="1:20" x14ac:dyDescent="0.25">
      <c r="A368" s="219"/>
      <c r="S368" s="219"/>
      <c r="T368" s="219"/>
    </row>
    <row r="369" spans="1:20" x14ac:dyDescent="0.25">
      <c r="A369" s="219"/>
      <c r="S369" s="219"/>
      <c r="T369" s="219"/>
    </row>
    <row r="370" spans="1:20" x14ac:dyDescent="0.25">
      <c r="A370" s="219"/>
      <c r="S370" s="219"/>
      <c r="T370" s="219"/>
    </row>
    <row r="371" spans="1:20" x14ac:dyDescent="0.25">
      <c r="A371" s="219"/>
      <c r="S371" s="219"/>
      <c r="T371" s="219"/>
    </row>
    <row r="372" spans="1:20" x14ac:dyDescent="0.25">
      <c r="A372" s="219"/>
      <c r="S372" s="219"/>
      <c r="T372" s="219"/>
    </row>
    <row r="375" spans="1:20" x14ac:dyDescent="0.25">
      <c r="A375" s="219"/>
    </row>
    <row r="376" spans="1:20" x14ac:dyDescent="0.25">
      <c r="A376" s="219"/>
      <c r="S376" s="219"/>
      <c r="T376" s="219"/>
    </row>
    <row r="377" spans="1:20" x14ac:dyDescent="0.25">
      <c r="A377" s="219"/>
      <c r="S377" s="219"/>
      <c r="T377" s="219"/>
    </row>
    <row r="378" spans="1:20" x14ac:dyDescent="0.25">
      <c r="A378" s="219"/>
      <c r="S378" s="219"/>
      <c r="T378" s="219"/>
    </row>
    <row r="379" spans="1:20" x14ac:dyDescent="0.25">
      <c r="A379" s="219"/>
      <c r="S379" s="219"/>
      <c r="T379" s="219"/>
    </row>
    <row r="380" spans="1:20" x14ac:dyDescent="0.25">
      <c r="A380" s="219"/>
      <c r="S380" s="219"/>
      <c r="T380" s="219"/>
    </row>
    <row r="381" spans="1:20" x14ac:dyDescent="0.25">
      <c r="A381" s="219"/>
      <c r="S381" s="219"/>
      <c r="T381" s="219"/>
    </row>
    <row r="385" spans="1:20" x14ac:dyDescent="0.25">
      <c r="A385" s="219"/>
    </row>
    <row r="386" spans="1:20" x14ac:dyDescent="0.25">
      <c r="A386" s="219"/>
      <c r="S386" s="219"/>
      <c r="T386" s="219"/>
    </row>
    <row r="387" spans="1:20" x14ac:dyDescent="0.25">
      <c r="A387" s="219"/>
      <c r="S387" s="219"/>
      <c r="T387" s="219"/>
    </row>
    <row r="388" spans="1:20" x14ac:dyDescent="0.25">
      <c r="A388" s="219"/>
      <c r="S388" s="219"/>
      <c r="T388" s="219"/>
    </row>
    <row r="389" spans="1:20" x14ac:dyDescent="0.25">
      <c r="A389" s="219"/>
      <c r="S389" s="219"/>
      <c r="T389" s="219"/>
    </row>
    <row r="390" spans="1:20" x14ac:dyDescent="0.25">
      <c r="A390" s="219"/>
      <c r="S390" s="219"/>
      <c r="T390" s="219"/>
    </row>
    <row r="391" spans="1:20" x14ac:dyDescent="0.25">
      <c r="A391" s="219"/>
      <c r="S391" s="219"/>
      <c r="T391" s="219"/>
    </row>
    <row r="394" spans="1:20" x14ac:dyDescent="0.25">
      <c r="A394" s="219"/>
    </row>
    <row r="395" spans="1:20" x14ac:dyDescent="0.25">
      <c r="A395" s="219"/>
      <c r="S395" s="219"/>
      <c r="T395" s="219"/>
    </row>
    <row r="396" spans="1:20" x14ac:dyDescent="0.25">
      <c r="A396" s="219"/>
      <c r="S396" s="219"/>
      <c r="T396" s="219"/>
    </row>
    <row r="397" spans="1:20" x14ac:dyDescent="0.25">
      <c r="A397" s="219"/>
      <c r="S397" s="219"/>
      <c r="T397" s="219"/>
    </row>
    <row r="398" spans="1:20" x14ac:dyDescent="0.25">
      <c r="A398" s="219"/>
      <c r="S398" s="219"/>
      <c r="T398" s="219"/>
    </row>
    <row r="399" spans="1:20" x14ac:dyDescent="0.25">
      <c r="A399" s="219"/>
      <c r="S399" s="219"/>
      <c r="T399" s="219"/>
    </row>
    <row r="400" spans="1:20" x14ac:dyDescent="0.25">
      <c r="A400" s="219"/>
      <c r="S400" s="219"/>
      <c r="T400" s="219"/>
    </row>
    <row r="403" spans="1:20" x14ac:dyDescent="0.25">
      <c r="A403" s="219"/>
    </row>
    <row r="404" spans="1:20" x14ac:dyDescent="0.25">
      <c r="A404" s="219"/>
      <c r="S404" s="219"/>
      <c r="T404" s="219"/>
    </row>
    <row r="405" spans="1:20" x14ac:dyDescent="0.25">
      <c r="A405" s="219"/>
      <c r="S405" s="219"/>
      <c r="T405" s="219"/>
    </row>
    <row r="406" spans="1:20" x14ac:dyDescent="0.25">
      <c r="A406" s="219"/>
      <c r="S406" s="219"/>
      <c r="T406" s="219"/>
    </row>
    <row r="407" spans="1:20" x14ac:dyDescent="0.25">
      <c r="A407" s="219"/>
      <c r="S407" s="219"/>
      <c r="T407" s="219"/>
    </row>
    <row r="408" spans="1:20" x14ac:dyDescent="0.25">
      <c r="A408" s="219"/>
      <c r="S408" s="219"/>
      <c r="T408" s="219"/>
    </row>
    <row r="409" spans="1:20" x14ac:dyDescent="0.25">
      <c r="A409" s="219"/>
      <c r="S409" s="219"/>
      <c r="T409" s="219"/>
    </row>
    <row r="412" spans="1:20" x14ac:dyDescent="0.25">
      <c r="A412" s="219"/>
    </row>
    <row r="413" spans="1:20" x14ac:dyDescent="0.25">
      <c r="A413" s="219"/>
      <c r="S413" s="219"/>
      <c r="T413" s="219"/>
    </row>
    <row r="414" spans="1:20" x14ac:dyDescent="0.25">
      <c r="A414" s="219"/>
      <c r="S414" s="219"/>
      <c r="T414" s="219"/>
    </row>
    <row r="415" spans="1:20" x14ac:dyDescent="0.25">
      <c r="A415" s="219"/>
      <c r="S415" s="219"/>
      <c r="T415" s="219"/>
    </row>
    <row r="416" spans="1:20" x14ac:dyDescent="0.25">
      <c r="A416" s="219"/>
      <c r="S416" s="219"/>
      <c r="T416" s="219"/>
    </row>
    <row r="417" spans="1:20" x14ac:dyDescent="0.25">
      <c r="A417" s="219"/>
      <c r="S417" s="219"/>
      <c r="T417" s="219"/>
    </row>
    <row r="418" spans="1:20" x14ac:dyDescent="0.25">
      <c r="A418" s="219"/>
      <c r="S418" s="219"/>
      <c r="T418" s="219"/>
    </row>
    <row r="422" spans="1:20" x14ac:dyDescent="0.25">
      <c r="A422" s="219"/>
    </row>
    <row r="423" spans="1:20" x14ac:dyDescent="0.25">
      <c r="A423" s="219"/>
      <c r="S423" s="219"/>
      <c r="T423" s="219"/>
    </row>
    <row r="424" spans="1:20" x14ac:dyDescent="0.25">
      <c r="A424" s="219"/>
      <c r="S424" s="219"/>
      <c r="T424" s="219"/>
    </row>
    <row r="425" spans="1:20" x14ac:dyDescent="0.25">
      <c r="A425" s="219"/>
      <c r="S425" s="219"/>
      <c r="T425" s="219"/>
    </row>
    <row r="426" spans="1:20" x14ac:dyDescent="0.25">
      <c r="A426" s="219"/>
      <c r="S426" s="219"/>
      <c r="T426" s="219"/>
    </row>
    <row r="427" spans="1:20" x14ac:dyDescent="0.25">
      <c r="A427" s="219"/>
      <c r="S427" s="219"/>
      <c r="T427" s="219"/>
    </row>
    <row r="428" spans="1:20" x14ac:dyDescent="0.25">
      <c r="A428" s="219"/>
      <c r="S428" s="219"/>
      <c r="T428" s="219"/>
    </row>
    <row r="431" spans="1:20" x14ac:dyDescent="0.25">
      <c r="A431" s="219"/>
    </row>
    <row r="432" spans="1:20" x14ac:dyDescent="0.25">
      <c r="A432" s="219"/>
      <c r="S432" s="219"/>
      <c r="T432" s="219"/>
    </row>
    <row r="433" spans="1:20" x14ac:dyDescent="0.25">
      <c r="A433" s="219"/>
      <c r="S433" s="219"/>
      <c r="T433" s="219"/>
    </row>
    <row r="434" spans="1:20" x14ac:dyDescent="0.25">
      <c r="A434" s="219"/>
      <c r="S434" s="219"/>
      <c r="T434" s="219"/>
    </row>
    <row r="435" spans="1:20" x14ac:dyDescent="0.25">
      <c r="A435" s="219"/>
      <c r="S435" s="219"/>
      <c r="T435" s="219"/>
    </row>
    <row r="436" spans="1:20" x14ac:dyDescent="0.25">
      <c r="A436" s="219"/>
      <c r="S436" s="219"/>
      <c r="T436" s="219"/>
    </row>
    <row r="437" spans="1:20" x14ac:dyDescent="0.25">
      <c r="A437" s="219"/>
      <c r="S437" s="219"/>
      <c r="T437" s="219"/>
    </row>
    <row r="440" spans="1:20" x14ac:dyDescent="0.25">
      <c r="A440" s="219"/>
    </row>
    <row r="441" spans="1:20" x14ac:dyDescent="0.25">
      <c r="A441" s="219"/>
      <c r="S441" s="219"/>
      <c r="T441" s="219"/>
    </row>
    <row r="442" spans="1:20" x14ac:dyDescent="0.25">
      <c r="A442" s="219"/>
      <c r="S442" s="219"/>
      <c r="T442" s="219"/>
    </row>
    <row r="443" spans="1:20" x14ac:dyDescent="0.25">
      <c r="A443" s="219"/>
      <c r="S443" s="219"/>
      <c r="T443" s="219"/>
    </row>
    <row r="444" spans="1:20" x14ac:dyDescent="0.25">
      <c r="A444" s="219"/>
      <c r="S444" s="219"/>
      <c r="T444" s="219"/>
    </row>
    <row r="445" spans="1:20" x14ac:dyDescent="0.25">
      <c r="A445" s="219"/>
      <c r="S445" s="219"/>
      <c r="T445" s="219"/>
    </row>
    <row r="446" spans="1:20" x14ac:dyDescent="0.25">
      <c r="A446" s="219"/>
      <c r="S446" s="219"/>
      <c r="T446" s="219"/>
    </row>
    <row r="449" spans="1:20" x14ac:dyDescent="0.25">
      <c r="A449" s="219"/>
    </row>
    <row r="450" spans="1:20" x14ac:dyDescent="0.25">
      <c r="A450" s="219"/>
      <c r="S450" s="219"/>
      <c r="T450" s="219"/>
    </row>
    <row r="451" spans="1:20" x14ac:dyDescent="0.25">
      <c r="A451" s="219"/>
      <c r="S451" s="219"/>
      <c r="T451" s="219"/>
    </row>
    <row r="452" spans="1:20" x14ac:dyDescent="0.25">
      <c r="A452" s="219"/>
      <c r="S452" s="219"/>
      <c r="T452" s="219"/>
    </row>
    <row r="453" spans="1:20" x14ac:dyDescent="0.25">
      <c r="A453" s="219"/>
      <c r="S453" s="219"/>
      <c r="T453" s="219"/>
    </row>
    <row r="454" spans="1:20" x14ac:dyDescent="0.25">
      <c r="A454" s="219"/>
      <c r="S454" s="219"/>
      <c r="T454" s="219"/>
    </row>
    <row r="455" spans="1:20" x14ac:dyDescent="0.25">
      <c r="A455" s="219"/>
      <c r="S455" s="219"/>
      <c r="T455" s="219"/>
    </row>
    <row r="458" spans="1:20" x14ac:dyDescent="0.25">
      <c r="A458" s="219"/>
    </row>
    <row r="459" spans="1:20" x14ac:dyDescent="0.25">
      <c r="A459" s="219"/>
      <c r="S459" s="219"/>
      <c r="T459" s="219"/>
    </row>
    <row r="460" spans="1:20" x14ac:dyDescent="0.25">
      <c r="A460" s="219"/>
      <c r="S460" s="219"/>
      <c r="T460" s="219"/>
    </row>
    <row r="461" spans="1:20" x14ac:dyDescent="0.25">
      <c r="A461" s="219"/>
      <c r="S461" s="219"/>
      <c r="T461" s="219"/>
    </row>
    <row r="462" spans="1:20" x14ac:dyDescent="0.25">
      <c r="A462" s="219"/>
      <c r="S462" s="219"/>
      <c r="T462" s="219"/>
    </row>
    <row r="463" spans="1:20" x14ac:dyDescent="0.25">
      <c r="A463" s="219"/>
      <c r="S463" s="219"/>
      <c r="T463" s="219"/>
    </row>
    <row r="464" spans="1:20" x14ac:dyDescent="0.25">
      <c r="A464" s="219"/>
      <c r="S464" s="219"/>
      <c r="T464" s="219"/>
    </row>
  </sheetData>
  <mergeCells count="2">
    <mergeCell ref="O2:P2"/>
    <mergeCell ref="O3:P3"/>
  </mergeCells>
  <dataValidations count="1">
    <dataValidation type="list" allowBlank="1" showInputMessage="1" showErrorMessage="1" sqref="O3">
      <formula1>Months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Weekly budget</vt:lpstr>
      <vt:lpstr>Year Report</vt:lpstr>
      <vt:lpstr>Graph</vt:lpstr>
      <vt:lpstr>Budget</vt:lpstr>
      <vt:lpstr>LY_Sales</vt:lpstr>
      <vt:lpstr>Months</vt:lpstr>
      <vt:lpstr>Sales</vt:lpstr>
      <vt:lpstr>Selected_Row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jeffreyp</dc:creator>
  <cp:lastModifiedBy>Clément Jabot</cp:lastModifiedBy>
  <cp:lastPrinted>2016-08-19T08:45:45Z</cp:lastPrinted>
  <dcterms:created xsi:type="dcterms:W3CDTF">2016-08-15T01:10:59Z</dcterms:created>
  <dcterms:modified xsi:type="dcterms:W3CDTF">2016-08-31T11:41:00Z</dcterms:modified>
</cp:coreProperties>
</file>