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480" windowHeight="10035" tabRatio="542" activeTab="0"/>
  </bookViews>
  <sheets>
    <sheet name="willy" sheetId="1" r:id="rId1"/>
    <sheet name="Tableau" sheetId="2" r:id="rId2"/>
    <sheet name="jours feriés" sheetId="3" r:id="rId3"/>
  </sheets>
  <definedNames>
    <definedName name="an">'jours feriés'!$B$2</definedName>
    <definedName name="fériés">'jours feriés'!$B$4:$B$16</definedName>
    <definedName name="_xlnm.Print_Titles" localSheetId="1">'Tableau'!$A:$B</definedName>
    <definedName name="mois">'jours feriés'!$F$2:$F$13</definedName>
    <definedName name="_xlnm.Print_Area" localSheetId="1">'Tableau'!$A$1:$AG$15</definedName>
  </definedNames>
  <calcPr fullCalcOnLoad="1"/>
</workbook>
</file>

<file path=xl/comments2.xml><?xml version="1.0" encoding="utf-8"?>
<comments xmlns="http://schemas.openxmlformats.org/spreadsheetml/2006/main">
  <authors>
    <author>willy</author>
  </authors>
  <commentList>
    <comment ref="C1" authorId="0">
      <text>
        <r>
          <rPr>
            <b/>
            <sz val="10"/>
            <rFont val="Tahoma"/>
            <family val="0"/>
          </rPr>
          <t>Entrez l'année</t>
        </r>
        <r>
          <rPr>
            <sz val="10"/>
            <rFont val="Tahoma"/>
            <family val="0"/>
          </rPr>
          <t xml:space="preserve">
et selectionnez le mois</t>
        </r>
      </text>
    </comment>
  </commentList>
</comments>
</file>

<file path=xl/sharedStrings.xml><?xml version="1.0" encoding="utf-8"?>
<sst xmlns="http://schemas.openxmlformats.org/spreadsheetml/2006/main" count="43" uniqueCount="40">
  <si>
    <t>Jours</t>
  </si>
  <si>
    <t>Références</t>
  </si>
  <si>
    <t>MATIN</t>
  </si>
  <si>
    <t>SOIR</t>
  </si>
  <si>
    <t>RENFORT</t>
  </si>
  <si>
    <t>Garde planifiée</t>
  </si>
  <si>
    <t>Tarif forfaitaire jour</t>
  </si>
  <si>
    <t>Tarif forfaitaire nuit</t>
  </si>
  <si>
    <t>TOTAL</t>
  </si>
  <si>
    <t>Total heures effectuées</t>
  </si>
  <si>
    <t>Jours fériés français</t>
  </si>
  <si>
    <t>année</t>
  </si>
  <si>
    <t>jour de l'an</t>
  </si>
  <si>
    <t>Pâques</t>
  </si>
  <si>
    <t>formule valable au XXI siècle</t>
  </si>
  <si>
    <t>Lundi de Pâques</t>
  </si>
  <si>
    <t>Fête du travail</t>
  </si>
  <si>
    <t>Victoire de 1945</t>
  </si>
  <si>
    <t>Ascension</t>
  </si>
  <si>
    <t>Pentecôte</t>
  </si>
  <si>
    <t>Lundi de Pentecôte</t>
  </si>
  <si>
    <t>Fête nationale</t>
  </si>
  <si>
    <t>Assomption</t>
  </si>
  <si>
    <t>Toussaint</t>
  </si>
  <si>
    <t>Armistice</t>
  </si>
  <si>
    <t>Noel</t>
  </si>
  <si>
    <t>Mois</t>
  </si>
  <si>
    <t>Tarif Renfort jour</t>
  </si>
  <si>
    <t>Tarif Renfort nuit</t>
  </si>
  <si>
    <t>tarif jour mis en C17</t>
  </si>
  <si>
    <t>tarif nuit mis en C18</t>
  </si>
  <si>
    <t>tarif jour renfort en C19</t>
  </si>
  <si>
    <t>tarif nuit renfort en C20</t>
  </si>
  <si>
    <t>j'ai protégé et masqué les formules</t>
  </si>
  <si>
    <t>pour les voir tu déprotèges la feuille qui n'a pas de mot de passe</t>
  </si>
  <si>
    <t>remplir les cases bleues et vertes pour saisir les nombres d'heures et les Tarifs</t>
  </si>
  <si>
    <t>Tarif jour</t>
  </si>
  <si>
    <t>Tarif nuit</t>
  </si>
  <si>
    <t>Tarif nuit renfort</t>
  </si>
  <si>
    <t>Tarif jour renfort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</si>
</sst>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mmm\-yyyy"/>
    <numFmt numFmtId="167" formatCode="[$-40C]dddd\ d\ mmmm\ yyyy"/>
    <numFmt numFmtId="168" formatCode="dddd"/>
    <numFmt numFmtId="169" formatCode="[$-F800]dddd\,\ mmmm\ dd\,\ yyyy"/>
    <numFmt numFmtId="170" formatCode="dddd\ dd/mm/yy"/>
    <numFmt numFmtId="171" formatCode="[$-40C]mmmm\-yy;@"/>
    <numFmt numFmtId="172" formatCode="ddd"/>
  </numFmts>
  <fonts count="36">
    <font>
      <sz val="11"/>
      <color indexed="8"/>
      <name val="Calibri"/>
      <family val="2"/>
    </font>
    <font>
      <sz val="11"/>
      <color indexed="8"/>
      <name val="Te"/>
      <family val="0"/>
    </font>
    <font>
      <sz val="12"/>
      <color indexed="8"/>
      <name val="Te"/>
      <family val="0"/>
    </font>
    <font>
      <b/>
      <sz val="12"/>
      <color indexed="8"/>
      <name val="Te"/>
      <family val="0"/>
    </font>
    <font>
      <b/>
      <sz val="11"/>
      <color indexed="8"/>
      <name val="Te"/>
      <family val="0"/>
    </font>
    <font>
      <b/>
      <sz val="28"/>
      <color indexed="8"/>
      <name val="Te"/>
      <family val="0"/>
    </font>
    <font>
      <sz val="8"/>
      <color indexed="8"/>
      <name val="T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6"/>
      <name val="Calibri"/>
      <family val="2"/>
    </font>
    <font>
      <sz val="8"/>
      <name val="Calibri"/>
      <family val="2"/>
    </font>
    <font>
      <sz val="10"/>
      <name val="Arial"/>
      <family val="0"/>
    </font>
    <font>
      <b/>
      <sz val="14"/>
      <color indexed="12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2"/>
      <name val="Arial"/>
      <family val="2"/>
    </font>
    <font>
      <sz val="10"/>
      <name val="Tahoma"/>
      <family val="0"/>
    </font>
    <font>
      <b/>
      <sz val="10"/>
      <name val="Tahoma"/>
      <family val="0"/>
    </font>
    <font>
      <b/>
      <sz val="14"/>
      <color indexed="16"/>
      <name val="Calibri"/>
      <family val="2"/>
    </font>
    <font>
      <sz val="8"/>
      <name val="Tahoma"/>
      <family val="2"/>
    </font>
    <font>
      <b/>
      <sz val="10"/>
      <color indexed="8"/>
      <name val="Te"/>
      <family val="0"/>
    </font>
    <font>
      <b/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 diagonalDown="1">
      <left style="medium"/>
      <right/>
      <top style="medium"/>
      <bottom/>
      <diagonal style="thin"/>
    </border>
    <border>
      <left style="medium"/>
      <right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 style="thick"/>
      <bottom style="medium"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 diagonalDown="1">
      <left/>
      <right style="medium"/>
      <top/>
      <bottom>
        <color indexed="63"/>
      </bottom>
      <diagonal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/>
    </border>
    <border>
      <left style="medium"/>
      <right style="medium"/>
      <top/>
      <bottom/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0" borderId="2" applyNumberFormat="0" applyFill="0" applyAlignment="0" applyProtection="0"/>
    <xf numFmtId="0" fontId="0" fillId="21" borderId="3" applyNumberFormat="0" applyFont="0" applyAlignment="0" applyProtection="0"/>
    <xf numFmtId="0" fontId="14" fillId="7" borderId="1" applyNumberFormat="0" applyAlignment="0" applyProtection="0"/>
    <xf numFmtId="44" fontId="0" fillId="0" borderId="0" applyFont="0" applyFill="0" applyBorder="0" applyAlignment="0" applyProtection="0"/>
    <xf numFmtId="0" fontId="12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25" fillId="0" borderId="0">
      <alignment/>
      <protection/>
    </xf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5" fillId="20" borderId="4" applyNumberFormat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8" fillId="23" borderId="9" applyNumberFormat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0" borderId="10" xfId="0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23" fillId="0" borderId="0" xfId="0" applyFont="1" applyAlignment="1">
      <alignment/>
    </xf>
    <xf numFmtId="0" fontId="4" fillId="7" borderId="15" xfId="0" applyFont="1" applyFill="1" applyBorder="1" applyAlignment="1">
      <alignment horizontal="center" vertical="center" wrapText="1"/>
    </xf>
    <xf numFmtId="0" fontId="4" fillId="7" borderId="13" xfId="0" applyFont="1" applyFill="1" applyBorder="1" applyAlignment="1">
      <alignment horizontal="center" vertical="center" wrapText="1"/>
    </xf>
    <xf numFmtId="0" fontId="1" fillId="24" borderId="0" xfId="0" applyFont="1" applyFill="1" applyAlignment="1">
      <alignment/>
    </xf>
    <xf numFmtId="0" fontId="26" fillId="0" borderId="0" xfId="51" applyFont="1">
      <alignment/>
      <protection/>
    </xf>
    <xf numFmtId="0" fontId="25" fillId="0" borderId="0" xfId="51">
      <alignment/>
      <protection/>
    </xf>
    <xf numFmtId="0" fontId="27" fillId="0" borderId="16" xfId="51" applyFont="1" applyBorder="1" applyAlignment="1">
      <alignment horizontal="center"/>
      <protection/>
    </xf>
    <xf numFmtId="0" fontId="28" fillId="22" borderId="16" xfId="51" applyFont="1" applyFill="1" applyBorder="1" applyAlignment="1">
      <alignment horizontal="center"/>
      <protection/>
    </xf>
    <xf numFmtId="0" fontId="29" fillId="0" borderId="16" xfId="51" applyFont="1" applyBorder="1">
      <alignment/>
      <protection/>
    </xf>
    <xf numFmtId="170" fontId="27" fillId="7" borderId="16" xfId="51" applyNumberFormat="1" applyFont="1" applyFill="1" applyBorder="1">
      <alignment/>
      <protection/>
    </xf>
    <xf numFmtId="0" fontId="27" fillId="7" borderId="0" xfId="51" applyFont="1" applyFill="1" applyAlignment="1">
      <alignment horizontal="center"/>
      <protection/>
    </xf>
    <xf numFmtId="14" fontId="25" fillId="25" borderId="17" xfId="51" applyNumberFormat="1" applyFill="1" applyBorder="1">
      <alignment/>
      <protection/>
    </xf>
    <xf numFmtId="14" fontId="25" fillId="25" borderId="16" xfId="51" applyNumberFormat="1" applyFill="1" applyBorder="1">
      <alignment/>
      <protection/>
    </xf>
    <xf numFmtId="0" fontId="4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/>
    </xf>
    <xf numFmtId="0" fontId="4" fillId="25" borderId="20" xfId="0" applyFont="1" applyFill="1" applyBorder="1" applyAlignment="1">
      <alignment vertical="center"/>
    </xf>
    <xf numFmtId="0" fontId="4" fillId="25" borderId="21" xfId="0" applyFont="1" applyFill="1" applyBorder="1" applyAlignment="1">
      <alignment vertical="center"/>
    </xf>
    <xf numFmtId="0" fontId="4" fillId="25" borderId="22" xfId="0" applyFont="1" applyFill="1" applyBorder="1" applyAlignment="1">
      <alignment horizontal="center" vertical="center"/>
    </xf>
    <xf numFmtId="0" fontId="4" fillId="25" borderId="22" xfId="0" applyFont="1" applyFill="1" applyBorder="1" applyAlignment="1">
      <alignment vertical="center"/>
    </xf>
    <xf numFmtId="44" fontId="4" fillId="25" borderId="23" xfId="44" applyFont="1" applyFill="1" applyBorder="1" applyAlignment="1">
      <alignment horizontal="center" vertical="center"/>
    </xf>
    <xf numFmtId="0" fontId="4" fillId="4" borderId="24" xfId="0" applyFont="1" applyFill="1" applyBorder="1" applyAlignment="1">
      <alignment vertical="center"/>
    </xf>
    <xf numFmtId="0" fontId="4" fillId="4" borderId="22" xfId="0" applyFont="1" applyFill="1" applyBorder="1" applyAlignment="1">
      <alignment vertical="center"/>
    </xf>
    <xf numFmtId="44" fontId="4" fillId="4" borderId="23" xfId="44" applyFont="1" applyFill="1" applyBorder="1" applyAlignment="1">
      <alignment horizontal="center" vertical="center"/>
    </xf>
    <xf numFmtId="0" fontId="4" fillId="4" borderId="25" xfId="0" applyFont="1" applyFill="1" applyBorder="1" applyAlignment="1">
      <alignment vertical="center"/>
    </xf>
    <xf numFmtId="0" fontId="4" fillId="4" borderId="22" xfId="0" applyFont="1" applyFill="1" applyBorder="1" applyAlignment="1">
      <alignment horizontal="center" vertical="center"/>
    </xf>
    <xf numFmtId="44" fontId="4" fillId="25" borderId="16" xfId="44" applyFont="1" applyFill="1" applyBorder="1" applyAlignment="1" applyProtection="1">
      <alignment horizontal="center" vertical="center"/>
      <protection locked="0"/>
    </xf>
    <xf numFmtId="44" fontId="4" fillId="4" borderId="16" xfId="44" applyFont="1" applyFill="1" applyBorder="1" applyAlignment="1" applyProtection="1">
      <alignment horizontal="center" vertical="center"/>
      <protection locked="0"/>
    </xf>
    <xf numFmtId="0" fontId="2" fillId="25" borderId="26" xfId="0" applyFont="1" applyFill="1" applyBorder="1" applyAlignment="1" applyProtection="1">
      <alignment horizontal="center" vertical="center"/>
      <protection locked="0"/>
    </xf>
    <xf numFmtId="0" fontId="2" fillId="25" borderId="13" xfId="0" applyFont="1" applyFill="1" applyBorder="1" applyAlignment="1" applyProtection="1">
      <alignment horizontal="center" vertical="center"/>
      <protection locked="0"/>
    </xf>
    <xf numFmtId="0" fontId="2" fillId="25" borderId="15" xfId="0" applyFont="1" applyFill="1" applyBorder="1" applyAlignment="1" applyProtection="1">
      <alignment horizontal="center" vertical="center"/>
      <protection locked="0"/>
    </xf>
    <xf numFmtId="0" fontId="2" fillId="4" borderId="26" xfId="0" applyFont="1" applyFill="1" applyBorder="1" applyAlignment="1" applyProtection="1">
      <alignment horizontal="center" vertical="center"/>
      <protection locked="0"/>
    </xf>
    <xf numFmtId="0" fontId="2" fillId="4" borderId="15" xfId="0" applyFont="1" applyFill="1" applyBorder="1" applyAlignment="1" applyProtection="1">
      <alignment horizontal="center" vertical="center"/>
      <protection locked="0"/>
    </xf>
    <xf numFmtId="44" fontId="2" fillId="0" borderId="27" xfId="44" applyFont="1" applyBorder="1" applyAlignment="1" applyProtection="1">
      <alignment horizontal="center" vertical="center"/>
      <protection hidden="1"/>
    </xf>
    <xf numFmtId="0" fontId="2" fillId="0" borderId="15" xfId="0" applyFont="1" applyBorder="1" applyAlignment="1" applyProtection="1">
      <alignment horizontal="center" vertical="center"/>
      <protection hidden="1"/>
    </xf>
    <xf numFmtId="44" fontId="3" fillId="0" borderId="28" xfId="0" applyNumberFormat="1" applyFont="1" applyBorder="1" applyAlignment="1" applyProtection="1">
      <alignment horizontal="center" vertical="center"/>
      <protection hidden="1"/>
    </xf>
    <xf numFmtId="172" fontId="3" fillId="0" borderId="29" xfId="0" applyNumberFormat="1" applyFont="1" applyFill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32" fillId="4" borderId="0" xfId="0" applyFont="1" applyFill="1" applyAlignment="1">
      <alignment/>
    </xf>
    <xf numFmtId="0" fontId="0" fillId="4" borderId="0" xfId="0" applyFill="1" applyAlignment="1">
      <alignment/>
    </xf>
    <xf numFmtId="44" fontId="3" fillId="0" borderId="13" xfId="0" applyNumberFormat="1" applyFont="1" applyBorder="1" applyAlignment="1" applyProtection="1">
      <alignment horizontal="center" vertical="center"/>
      <protection hidden="1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4" fillId="25" borderId="32" xfId="0" applyFont="1" applyFill="1" applyBorder="1" applyAlignment="1">
      <alignment horizontal="right" vertical="center"/>
    </xf>
    <xf numFmtId="0" fontId="4" fillId="25" borderId="33" xfId="0" applyFont="1" applyFill="1" applyBorder="1" applyAlignment="1">
      <alignment horizontal="right" vertical="center"/>
    </xf>
    <xf numFmtId="0" fontId="4" fillId="4" borderId="32" xfId="0" applyFont="1" applyFill="1" applyBorder="1" applyAlignment="1">
      <alignment horizontal="right" vertical="center"/>
    </xf>
    <xf numFmtId="0" fontId="4" fillId="4" borderId="33" xfId="0" applyFont="1" applyFill="1" applyBorder="1" applyAlignment="1">
      <alignment horizontal="right" vertical="center"/>
    </xf>
    <xf numFmtId="0" fontId="34" fillId="0" borderId="34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/>
    </xf>
    <xf numFmtId="171" fontId="4" fillId="7" borderId="16" xfId="0" applyNumberFormat="1" applyFont="1" applyFill="1" applyBorder="1" applyAlignment="1" applyProtection="1">
      <alignment horizontal="center" vertical="center"/>
      <protection locked="0"/>
    </xf>
    <xf numFmtId="0" fontId="4" fillId="25" borderId="16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Normal_planinng nourric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2">
    <dxf>
      <fill>
        <patternFill>
          <bgColor rgb="FFFF99CC"/>
        </patternFill>
      </fill>
      <border/>
    </dxf>
    <dxf>
      <fill>
        <patternFill>
          <bgColor rgb="FFFFCC9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16</xdr:row>
      <xdr:rowOff>133350</xdr:rowOff>
    </xdr:from>
    <xdr:to>
      <xdr:col>4</xdr:col>
      <xdr:colOff>0</xdr:colOff>
      <xdr:row>16</xdr:row>
      <xdr:rowOff>180975</xdr:rowOff>
    </xdr:to>
    <xdr:sp>
      <xdr:nvSpPr>
        <xdr:cNvPr id="1" name="Line 1"/>
        <xdr:cNvSpPr>
          <a:spLocks/>
        </xdr:cNvSpPr>
      </xdr:nvSpPr>
      <xdr:spPr>
        <a:xfrm>
          <a:off x="3114675" y="6200775"/>
          <a:ext cx="89535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733425</xdr:colOff>
      <xdr:row>18</xdr:row>
      <xdr:rowOff>152400</xdr:rowOff>
    </xdr:from>
    <xdr:to>
      <xdr:col>3</xdr:col>
      <xdr:colOff>733425</xdr:colOff>
      <xdr:row>18</xdr:row>
      <xdr:rowOff>200025</xdr:rowOff>
    </xdr:to>
    <xdr:sp>
      <xdr:nvSpPr>
        <xdr:cNvPr id="2" name="Line 2"/>
        <xdr:cNvSpPr>
          <a:spLocks/>
        </xdr:cNvSpPr>
      </xdr:nvSpPr>
      <xdr:spPr>
        <a:xfrm>
          <a:off x="2952750" y="6867525"/>
          <a:ext cx="89535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733425</xdr:colOff>
      <xdr:row>19</xdr:row>
      <xdr:rowOff>133350</xdr:rowOff>
    </xdr:from>
    <xdr:to>
      <xdr:col>3</xdr:col>
      <xdr:colOff>733425</xdr:colOff>
      <xdr:row>19</xdr:row>
      <xdr:rowOff>180975</xdr:rowOff>
    </xdr:to>
    <xdr:sp>
      <xdr:nvSpPr>
        <xdr:cNvPr id="3" name="Line 4"/>
        <xdr:cNvSpPr>
          <a:spLocks/>
        </xdr:cNvSpPr>
      </xdr:nvSpPr>
      <xdr:spPr>
        <a:xfrm>
          <a:off x="2952750" y="7172325"/>
          <a:ext cx="89535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762000</xdr:colOff>
      <xdr:row>17</xdr:row>
      <xdr:rowOff>123825</xdr:rowOff>
    </xdr:from>
    <xdr:to>
      <xdr:col>3</xdr:col>
      <xdr:colOff>762000</xdr:colOff>
      <xdr:row>17</xdr:row>
      <xdr:rowOff>171450</xdr:rowOff>
    </xdr:to>
    <xdr:sp>
      <xdr:nvSpPr>
        <xdr:cNvPr id="4" name="Line 5"/>
        <xdr:cNvSpPr>
          <a:spLocks/>
        </xdr:cNvSpPr>
      </xdr:nvSpPr>
      <xdr:spPr>
        <a:xfrm>
          <a:off x="2981325" y="6515100"/>
          <a:ext cx="89535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H15"/>
  <sheetViews>
    <sheetView showGridLines="0" showRowColHeaders="0" tabSelected="1" zoomScalePageLayoutView="0" workbookViewId="0" topLeftCell="A1">
      <selection activeCell="A4" sqref="A4"/>
    </sheetView>
  </sheetViews>
  <sheetFormatPr defaultColWidth="11.421875" defaultRowHeight="15"/>
  <sheetData>
    <row r="1" ht="15">
      <c r="A1" s="11"/>
    </row>
    <row r="2" ht="15">
      <c r="A2" s="11"/>
    </row>
    <row r="3" ht="15">
      <c r="A3" s="11"/>
    </row>
    <row r="4" spans="1:8" ht="18.75">
      <c r="A4" s="48" t="s">
        <v>35</v>
      </c>
      <c r="B4" s="49"/>
      <c r="C4" s="49"/>
      <c r="D4" s="49"/>
      <c r="E4" s="49"/>
      <c r="F4" s="49"/>
      <c r="G4" s="49"/>
      <c r="H4" s="49"/>
    </row>
    <row r="5" ht="15">
      <c r="A5" s="11"/>
    </row>
    <row r="6" ht="15">
      <c r="A6" s="11" t="s">
        <v>33</v>
      </c>
    </row>
    <row r="7" ht="15">
      <c r="A7" s="11" t="s">
        <v>34</v>
      </c>
    </row>
    <row r="8" ht="15">
      <c r="A8" s="11"/>
    </row>
    <row r="9" ht="15">
      <c r="A9" s="11"/>
    </row>
    <row r="10" ht="15">
      <c r="A10" s="11"/>
    </row>
    <row r="11" ht="15">
      <c r="A11" s="11"/>
    </row>
    <row r="12" ht="15">
      <c r="A12" s="11"/>
    </row>
    <row r="13" ht="15">
      <c r="A13" s="11"/>
    </row>
    <row r="14" ht="15">
      <c r="A14" s="11"/>
    </row>
    <row r="15" ht="15">
      <c r="A15" s="11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6"/>
  <dimension ref="A1:AT20"/>
  <sheetViews>
    <sheetView showGridLines="0" showRowColHeaders="0" workbookViewId="0" topLeftCell="A1">
      <pane ySplit="4" topLeftCell="BM5" activePane="bottomLeft" state="frozen"/>
      <selection pane="topLeft" activeCell="A1" sqref="A1"/>
      <selection pane="bottomLeft" activeCell="B1" sqref="B1"/>
    </sheetView>
  </sheetViews>
  <sheetFormatPr defaultColWidth="11.421875" defaultRowHeight="15"/>
  <cols>
    <col min="1" max="1" width="15.8515625" style="1" customWidth="1"/>
    <col min="2" max="2" width="17.421875" style="1" customWidth="1"/>
    <col min="3" max="33" width="13.421875" style="1" customWidth="1"/>
    <col min="34" max="16384" width="11.421875" style="1" customWidth="1"/>
  </cols>
  <sheetData>
    <row r="1" spans="1:46" ht="30.75" customHeight="1">
      <c r="A1" s="14"/>
      <c r="B1" s="59">
        <v>42583</v>
      </c>
      <c r="C1" s="60">
        <v>2016</v>
      </c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</row>
    <row r="2" spans="1:46" ht="30.75" customHeight="1" thickBo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</row>
    <row r="3" spans="1:33" ht="25.5" customHeight="1">
      <c r="A3" s="5"/>
      <c r="B3" s="7" t="s">
        <v>0</v>
      </c>
      <c r="C3" s="46">
        <f>B1</f>
        <v>42583</v>
      </c>
      <c r="D3" s="46">
        <f aca="true" t="shared" si="0" ref="D3:AG3">C3+1</f>
        <v>42584</v>
      </c>
      <c r="E3" s="46">
        <f t="shared" si="0"/>
        <v>42585</v>
      </c>
      <c r="F3" s="46">
        <f t="shared" si="0"/>
        <v>42586</v>
      </c>
      <c r="G3" s="46">
        <f t="shared" si="0"/>
        <v>42587</v>
      </c>
      <c r="H3" s="46">
        <f t="shared" si="0"/>
        <v>42588</v>
      </c>
      <c r="I3" s="46">
        <f t="shared" si="0"/>
        <v>42589</v>
      </c>
      <c r="J3" s="46">
        <f t="shared" si="0"/>
        <v>42590</v>
      </c>
      <c r="K3" s="46">
        <f t="shared" si="0"/>
        <v>42591</v>
      </c>
      <c r="L3" s="46">
        <f t="shared" si="0"/>
        <v>42592</v>
      </c>
      <c r="M3" s="46">
        <f t="shared" si="0"/>
        <v>42593</v>
      </c>
      <c r="N3" s="46">
        <f t="shared" si="0"/>
        <v>42594</v>
      </c>
      <c r="O3" s="46">
        <f t="shared" si="0"/>
        <v>42595</v>
      </c>
      <c r="P3" s="46">
        <f t="shared" si="0"/>
        <v>42596</v>
      </c>
      <c r="Q3" s="46">
        <f t="shared" si="0"/>
        <v>42597</v>
      </c>
      <c r="R3" s="46">
        <f t="shared" si="0"/>
        <v>42598</v>
      </c>
      <c r="S3" s="46">
        <f t="shared" si="0"/>
        <v>42599</v>
      </c>
      <c r="T3" s="46">
        <f t="shared" si="0"/>
        <v>42600</v>
      </c>
      <c r="U3" s="46">
        <f t="shared" si="0"/>
        <v>42601</v>
      </c>
      <c r="V3" s="46">
        <f t="shared" si="0"/>
        <v>42602</v>
      </c>
      <c r="W3" s="46">
        <f t="shared" si="0"/>
        <v>42603</v>
      </c>
      <c r="X3" s="46">
        <f t="shared" si="0"/>
        <v>42604</v>
      </c>
      <c r="Y3" s="46">
        <f t="shared" si="0"/>
        <v>42605</v>
      </c>
      <c r="Z3" s="46">
        <f t="shared" si="0"/>
        <v>42606</v>
      </c>
      <c r="AA3" s="46">
        <f t="shared" si="0"/>
        <v>42607</v>
      </c>
      <c r="AB3" s="46">
        <f t="shared" si="0"/>
        <v>42608</v>
      </c>
      <c r="AC3" s="46">
        <f t="shared" si="0"/>
        <v>42609</v>
      </c>
      <c r="AD3" s="46">
        <f t="shared" si="0"/>
        <v>42610</v>
      </c>
      <c r="AE3" s="46">
        <f t="shared" si="0"/>
        <v>42611</v>
      </c>
      <c r="AF3" s="46">
        <f t="shared" si="0"/>
        <v>42612</v>
      </c>
      <c r="AG3" s="46">
        <f t="shared" si="0"/>
        <v>42613</v>
      </c>
    </row>
    <row r="4" spans="1:33" ht="25.5" customHeight="1" thickBot="1">
      <c r="A4" s="6" t="s">
        <v>1</v>
      </c>
      <c r="B4" s="25"/>
      <c r="C4" s="47">
        <f>DAY(B1)</f>
        <v>1</v>
      </c>
      <c r="D4" s="47">
        <f aca="true" t="shared" si="1" ref="D4:AD4">C4+1</f>
        <v>2</v>
      </c>
      <c r="E4" s="47">
        <f t="shared" si="1"/>
        <v>3</v>
      </c>
      <c r="F4" s="47">
        <f t="shared" si="1"/>
        <v>4</v>
      </c>
      <c r="G4" s="47">
        <f t="shared" si="1"/>
        <v>5</v>
      </c>
      <c r="H4" s="47">
        <f t="shared" si="1"/>
        <v>6</v>
      </c>
      <c r="I4" s="47">
        <f t="shared" si="1"/>
        <v>7</v>
      </c>
      <c r="J4" s="47">
        <f t="shared" si="1"/>
        <v>8</v>
      </c>
      <c r="K4" s="47">
        <f t="shared" si="1"/>
        <v>9</v>
      </c>
      <c r="L4" s="47">
        <f t="shared" si="1"/>
        <v>10</v>
      </c>
      <c r="M4" s="47">
        <f t="shared" si="1"/>
        <v>11</v>
      </c>
      <c r="N4" s="47">
        <f t="shared" si="1"/>
        <v>12</v>
      </c>
      <c r="O4" s="47">
        <f t="shared" si="1"/>
        <v>13</v>
      </c>
      <c r="P4" s="47">
        <f t="shared" si="1"/>
        <v>14</v>
      </c>
      <c r="Q4" s="47">
        <f t="shared" si="1"/>
        <v>15</v>
      </c>
      <c r="R4" s="47">
        <f t="shared" si="1"/>
        <v>16</v>
      </c>
      <c r="S4" s="47">
        <f t="shared" si="1"/>
        <v>17</v>
      </c>
      <c r="T4" s="47">
        <f t="shared" si="1"/>
        <v>18</v>
      </c>
      <c r="U4" s="47">
        <f t="shared" si="1"/>
        <v>19</v>
      </c>
      <c r="V4" s="47">
        <f t="shared" si="1"/>
        <v>20</v>
      </c>
      <c r="W4" s="47">
        <f t="shared" si="1"/>
        <v>21</v>
      </c>
      <c r="X4" s="47">
        <f t="shared" si="1"/>
        <v>22</v>
      </c>
      <c r="Y4" s="47">
        <f t="shared" si="1"/>
        <v>23</v>
      </c>
      <c r="Z4" s="47">
        <f t="shared" si="1"/>
        <v>24</v>
      </c>
      <c r="AA4" s="47">
        <f t="shared" si="1"/>
        <v>25</v>
      </c>
      <c r="AB4" s="47">
        <f t="shared" si="1"/>
        <v>26</v>
      </c>
      <c r="AC4" s="47">
        <f t="shared" si="1"/>
        <v>27</v>
      </c>
      <c r="AD4" s="47">
        <f t="shared" si="1"/>
        <v>28</v>
      </c>
      <c r="AE4" s="47">
        <f>IF(OR(DAY(AE3)=1,DAY(AE3)=2),"",AD4+1)</f>
        <v>29</v>
      </c>
      <c r="AF4" s="47">
        <f>IF(OR(DAY(AF3)=1,DAY(AF3)=2),"",AE4+1)</f>
        <v>30</v>
      </c>
      <c r="AG4" s="47">
        <f>IF(OR(DAY(AG3)=1,DAY(AG3)=2,DAY(AG3)=3),"",AF4+1)</f>
        <v>31</v>
      </c>
    </row>
    <row r="5" spans="1:33" ht="45" customHeight="1" thickBot="1">
      <c r="A5" s="26"/>
      <c r="B5" s="24" t="s">
        <v>5</v>
      </c>
      <c r="C5" s="38">
        <v>1</v>
      </c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</row>
    <row r="6" spans="1:33" ht="15.75" thickBot="1">
      <c r="A6" s="27"/>
      <c r="B6" s="57" t="s">
        <v>36</v>
      </c>
      <c r="C6" s="43">
        <f>IF(C5&gt;0,$C$17,"")</f>
        <v>487.5</v>
      </c>
      <c r="D6" s="43">
        <f>IF(D5&gt;0,$C$17,"")</f>
      </c>
      <c r="E6" s="43">
        <f aca="true" t="shared" si="2" ref="E6:AG6">IF(E5&gt;0,$C$17,"")</f>
      </c>
      <c r="F6" s="43">
        <f t="shared" si="2"/>
      </c>
      <c r="G6" s="43">
        <f t="shared" si="2"/>
      </c>
      <c r="H6" s="43">
        <f t="shared" si="2"/>
      </c>
      <c r="I6" s="43">
        <f t="shared" si="2"/>
      </c>
      <c r="J6" s="43">
        <f t="shared" si="2"/>
      </c>
      <c r="K6" s="43">
        <f t="shared" si="2"/>
      </c>
      <c r="L6" s="43">
        <f t="shared" si="2"/>
      </c>
      <c r="M6" s="43">
        <f t="shared" si="2"/>
      </c>
      <c r="N6" s="43">
        <f t="shared" si="2"/>
      </c>
      <c r="O6" s="43">
        <f t="shared" si="2"/>
      </c>
      <c r="P6" s="43">
        <f t="shared" si="2"/>
      </c>
      <c r="Q6" s="43">
        <f t="shared" si="2"/>
      </c>
      <c r="R6" s="43">
        <f t="shared" si="2"/>
      </c>
      <c r="S6" s="43">
        <f t="shared" si="2"/>
      </c>
      <c r="T6" s="43">
        <f t="shared" si="2"/>
      </c>
      <c r="U6" s="43">
        <f t="shared" si="2"/>
      </c>
      <c r="V6" s="43">
        <f t="shared" si="2"/>
      </c>
      <c r="W6" s="43">
        <f t="shared" si="2"/>
      </c>
      <c r="X6" s="43">
        <f t="shared" si="2"/>
      </c>
      <c r="Y6" s="43">
        <f t="shared" si="2"/>
      </c>
      <c r="Z6" s="43">
        <f t="shared" si="2"/>
      </c>
      <c r="AA6" s="43">
        <f t="shared" si="2"/>
      </c>
      <c r="AB6" s="43">
        <f t="shared" si="2"/>
      </c>
      <c r="AC6" s="43">
        <f t="shared" si="2"/>
      </c>
      <c r="AD6" s="43">
        <f t="shared" si="2"/>
      </c>
      <c r="AE6" s="43">
        <f t="shared" si="2"/>
      </c>
      <c r="AF6" s="43">
        <f t="shared" si="2"/>
      </c>
      <c r="AG6" s="43">
        <f t="shared" si="2"/>
      </c>
    </row>
    <row r="7" spans="1:33" ht="45" customHeight="1" thickBot="1">
      <c r="A7" s="28" t="s">
        <v>2</v>
      </c>
      <c r="B7" s="24" t="s">
        <v>4</v>
      </c>
      <c r="C7" s="40">
        <v>2</v>
      </c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</row>
    <row r="8" spans="1:33" ht="15.75" thickBot="1">
      <c r="A8" s="29"/>
      <c r="B8" s="57" t="s">
        <v>39</v>
      </c>
      <c r="C8" s="43">
        <f>IF(C7&gt;0,$C$19,"")</f>
        <v>100</v>
      </c>
      <c r="D8" s="43">
        <f aca="true" t="shared" si="3" ref="D8:AG8">IF(D7&gt;0,$C$19,"")</f>
      </c>
      <c r="E8" s="43">
        <f t="shared" si="3"/>
      </c>
      <c r="F8" s="43">
        <f t="shared" si="3"/>
      </c>
      <c r="G8" s="43">
        <f t="shared" si="3"/>
      </c>
      <c r="H8" s="43">
        <f t="shared" si="3"/>
      </c>
      <c r="I8" s="43">
        <f t="shared" si="3"/>
      </c>
      <c r="J8" s="43">
        <f t="shared" si="3"/>
      </c>
      <c r="K8" s="43">
        <f t="shared" si="3"/>
      </c>
      <c r="L8" s="43">
        <f t="shared" si="3"/>
      </c>
      <c r="M8" s="43">
        <f t="shared" si="3"/>
      </c>
      <c r="N8" s="43">
        <f t="shared" si="3"/>
      </c>
      <c r="O8" s="43">
        <f t="shared" si="3"/>
      </c>
      <c r="P8" s="43">
        <f t="shared" si="3"/>
      </c>
      <c r="Q8" s="43">
        <f t="shared" si="3"/>
      </c>
      <c r="R8" s="43">
        <f t="shared" si="3"/>
      </c>
      <c r="S8" s="43">
        <f t="shared" si="3"/>
      </c>
      <c r="T8" s="43">
        <f t="shared" si="3"/>
      </c>
      <c r="U8" s="43">
        <f t="shared" si="3"/>
      </c>
      <c r="V8" s="43">
        <f t="shared" si="3"/>
      </c>
      <c r="W8" s="43">
        <f t="shared" si="3"/>
      </c>
      <c r="X8" s="43">
        <f t="shared" si="3"/>
      </c>
      <c r="Y8" s="43">
        <f t="shared" si="3"/>
      </c>
      <c r="Z8" s="43">
        <f t="shared" si="3"/>
      </c>
      <c r="AA8" s="43">
        <f t="shared" si="3"/>
      </c>
      <c r="AB8" s="43">
        <f t="shared" si="3"/>
      </c>
      <c r="AC8" s="43">
        <f t="shared" si="3"/>
      </c>
      <c r="AD8" s="43">
        <f t="shared" si="3"/>
      </c>
      <c r="AE8" s="43">
        <f t="shared" si="3"/>
      </c>
      <c r="AF8" s="43">
        <f t="shared" si="3"/>
      </c>
      <c r="AG8" s="43">
        <f t="shared" si="3"/>
      </c>
    </row>
    <row r="9" spans="1:33" ht="30.75" thickBot="1">
      <c r="A9" s="30"/>
      <c r="B9" s="12" t="s">
        <v>9</v>
      </c>
      <c r="C9" s="44">
        <f aca="true" t="shared" si="4" ref="C9:AG9">IF(C7+C5=0,"",C7+C5)</f>
        <v>3</v>
      </c>
      <c r="D9" s="44">
        <f t="shared" si="4"/>
      </c>
      <c r="E9" s="44">
        <f t="shared" si="4"/>
      </c>
      <c r="F9" s="44">
        <f t="shared" si="4"/>
      </c>
      <c r="G9" s="44">
        <f t="shared" si="4"/>
      </c>
      <c r="H9" s="44">
        <f t="shared" si="4"/>
      </c>
      <c r="I9" s="44">
        <f t="shared" si="4"/>
      </c>
      <c r="J9" s="44">
        <f t="shared" si="4"/>
      </c>
      <c r="K9" s="44">
        <f t="shared" si="4"/>
      </c>
      <c r="L9" s="44">
        <f t="shared" si="4"/>
      </c>
      <c r="M9" s="44">
        <f t="shared" si="4"/>
      </c>
      <c r="N9" s="44">
        <f t="shared" si="4"/>
      </c>
      <c r="O9" s="44">
        <f t="shared" si="4"/>
      </c>
      <c r="P9" s="44">
        <f t="shared" si="4"/>
      </c>
      <c r="Q9" s="44">
        <f t="shared" si="4"/>
      </c>
      <c r="R9" s="44">
        <f t="shared" si="4"/>
      </c>
      <c r="S9" s="44">
        <f t="shared" si="4"/>
      </c>
      <c r="T9" s="44">
        <f t="shared" si="4"/>
      </c>
      <c r="U9" s="44">
        <f t="shared" si="4"/>
      </c>
      <c r="V9" s="44">
        <f t="shared" si="4"/>
      </c>
      <c r="W9" s="44">
        <f t="shared" si="4"/>
      </c>
      <c r="X9" s="44">
        <f t="shared" si="4"/>
      </c>
      <c r="Y9" s="44">
        <f t="shared" si="4"/>
      </c>
      <c r="Z9" s="44">
        <f t="shared" si="4"/>
      </c>
      <c r="AA9" s="44">
        <f t="shared" si="4"/>
      </c>
      <c r="AB9" s="44">
        <f t="shared" si="4"/>
      </c>
      <c r="AC9" s="44">
        <f t="shared" si="4"/>
      </c>
      <c r="AD9" s="44">
        <f t="shared" si="4"/>
      </c>
      <c r="AE9" s="44">
        <f t="shared" si="4"/>
      </c>
      <c r="AF9" s="44">
        <f t="shared" si="4"/>
      </c>
      <c r="AG9" s="44">
        <f t="shared" si="4"/>
      </c>
    </row>
    <row r="10" spans="1:33" ht="45" customHeight="1" thickBot="1" thickTop="1">
      <c r="A10" s="31"/>
      <c r="B10" s="9" t="s">
        <v>5</v>
      </c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</row>
    <row r="11" spans="1:33" ht="15.75" thickBot="1">
      <c r="A11" s="34"/>
      <c r="B11" s="57" t="s">
        <v>37</v>
      </c>
      <c r="C11" s="43">
        <f>IF(C10&gt;0,$C$18,"")</f>
      </c>
      <c r="D11" s="43">
        <f aca="true" t="shared" si="5" ref="D11:AG11">IF(D10&gt;0,$C$18,"")</f>
      </c>
      <c r="E11" s="43">
        <f t="shared" si="5"/>
      </c>
      <c r="F11" s="43">
        <f t="shared" si="5"/>
      </c>
      <c r="G11" s="43">
        <f t="shared" si="5"/>
      </c>
      <c r="H11" s="43">
        <f t="shared" si="5"/>
      </c>
      <c r="I11" s="43">
        <f t="shared" si="5"/>
      </c>
      <c r="J11" s="43">
        <f t="shared" si="5"/>
      </c>
      <c r="K11" s="43">
        <f t="shared" si="5"/>
      </c>
      <c r="L11" s="43">
        <f t="shared" si="5"/>
      </c>
      <c r="M11" s="43">
        <f t="shared" si="5"/>
      </c>
      <c r="N11" s="43">
        <f t="shared" si="5"/>
      </c>
      <c r="O11" s="43">
        <f t="shared" si="5"/>
      </c>
      <c r="P11" s="43">
        <f t="shared" si="5"/>
      </c>
      <c r="Q11" s="43">
        <f t="shared" si="5"/>
      </c>
      <c r="R11" s="43">
        <f t="shared" si="5"/>
      </c>
      <c r="S11" s="43">
        <f t="shared" si="5"/>
      </c>
      <c r="T11" s="43">
        <f t="shared" si="5"/>
      </c>
      <c r="U11" s="43">
        <f t="shared" si="5"/>
      </c>
      <c r="V11" s="43">
        <f t="shared" si="5"/>
      </c>
      <c r="W11" s="43">
        <f t="shared" si="5"/>
      </c>
      <c r="X11" s="43">
        <f t="shared" si="5"/>
      </c>
      <c r="Y11" s="43">
        <f t="shared" si="5"/>
      </c>
      <c r="Z11" s="43">
        <f t="shared" si="5"/>
      </c>
      <c r="AA11" s="43">
        <f t="shared" si="5"/>
      </c>
      <c r="AB11" s="43">
        <f t="shared" si="5"/>
      </c>
      <c r="AC11" s="43">
        <f t="shared" si="5"/>
      </c>
      <c r="AD11" s="43">
        <f t="shared" si="5"/>
      </c>
      <c r="AE11" s="43">
        <f t="shared" si="5"/>
      </c>
      <c r="AF11" s="43">
        <f t="shared" si="5"/>
      </c>
      <c r="AG11" s="43">
        <f t="shared" si="5"/>
      </c>
    </row>
    <row r="12" spans="1:33" ht="45" customHeight="1" thickBot="1">
      <c r="A12" s="35" t="s">
        <v>3</v>
      </c>
      <c r="B12" s="8" t="s">
        <v>4</v>
      </c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</row>
    <row r="13" spans="1:33" ht="15.75" thickBot="1">
      <c r="A13" s="32"/>
      <c r="B13" s="58" t="s">
        <v>38</v>
      </c>
      <c r="C13" s="43">
        <f>IF(C12&gt;0,$C$20,"")</f>
      </c>
      <c r="D13" s="43">
        <f aca="true" t="shared" si="6" ref="D13:AG13">IF(D12&gt;0,$C$20,"")</f>
      </c>
      <c r="E13" s="43">
        <f t="shared" si="6"/>
      </c>
      <c r="F13" s="43">
        <f t="shared" si="6"/>
      </c>
      <c r="G13" s="43">
        <f t="shared" si="6"/>
      </c>
      <c r="H13" s="43">
        <f t="shared" si="6"/>
      </c>
      <c r="I13" s="43">
        <f t="shared" si="6"/>
      </c>
      <c r="J13" s="43">
        <f t="shared" si="6"/>
      </c>
      <c r="K13" s="43">
        <f t="shared" si="6"/>
      </c>
      <c r="L13" s="43">
        <f t="shared" si="6"/>
      </c>
      <c r="M13" s="43">
        <f t="shared" si="6"/>
      </c>
      <c r="N13" s="43">
        <f t="shared" si="6"/>
      </c>
      <c r="O13" s="43">
        <f t="shared" si="6"/>
      </c>
      <c r="P13" s="43">
        <f t="shared" si="6"/>
      </c>
      <c r="Q13" s="43">
        <f t="shared" si="6"/>
      </c>
      <c r="R13" s="43">
        <f t="shared" si="6"/>
      </c>
      <c r="S13" s="43">
        <f t="shared" si="6"/>
      </c>
      <c r="T13" s="43">
        <f t="shared" si="6"/>
      </c>
      <c r="U13" s="43">
        <f t="shared" si="6"/>
      </c>
      <c r="V13" s="43">
        <f t="shared" si="6"/>
      </c>
      <c r="W13" s="43">
        <f t="shared" si="6"/>
      </c>
      <c r="X13" s="43">
        <f t="shared" si="6"/>
      </c>
      <c r="Y13" s="43">
        <f t="shared" si="6"/>
      </c>
      <c r="Z13" s="43">
        <f t="shared" si="6"/>
      </c>
      <c r="AA13" s="43">
        <f t="shared" si="6"/>
      </c>
      <c r="AB13" s="43">
        <f t="shared" si="6"/>
      </c>
      <c r="AC13" s="43">
        <f t="shared" si="6"/>
      </c>
      <c r="AD13" s="43">
        <f t="shared" si="6"/>
      </c>
      <c r="AE13" s="43">
        <f t="shared" si="6"/>
      </c>
      <c r="AF13" s="43">
        <f t="shared" si="6"/>
      </c>
      <c r="AG13" s="43">
        <f t="shared" si="6"/>
      </c>
    </row>
    <row r="14" spans="1:33" ht="30.75" thickBot="1">
      <c r="A14" s="33"/>
      <c r="B14" s="13" t="s">
        <v>9</v>
      </c>
      <c r="C14" s="44">
        <f aca="true" t="shared" si="7" ref="C14:AG14">IF(C12+C10=0,"",C12+C10)</f>
      </c>
      <c r="D14" s="44">
        <f t="shared" si="7"/>
      </c>
      <c r="E14" s="44">
        <f t="shared" si="7"/>
      </c>
      <c r="F14" s="44">
        <f t="shared" si="7"/>
      </c>
      <c r="G14" s="44">
        <f t="shared" si="7"/>
      </c>
      <c r="H14" s="44">
        <f t="shared" si="7"/>
      </c>
      <c r="I14" s="44">
        <f t="shared" si="7"/>
      </c>
      <c r="J14" s="44">
        <f t="shared" si="7"/>
      </c>
      <c r="K14" s="44">
        <f t="shared" si="7"/>
      </c>
      <c r="L14" s="44">
        <f t="shared" si="7"/>
      </c>
      <c r="M14" s="44">
        <f t="shared" si="7"/>
      </c>
      <c r="N14" s="44">
        <f t="shared" si="7"/>
      </c>
      <c r="O14" s="44">
        <f t="shared" si="7"/>
      </c>
      <c r="P14" s="44">
        <f t="shared" si="7"/>
      </c>
      <c r="Q14" s="44">
        <f t="shared" si="7"/>
      </c>
      <c r="R14" s="44">
        <f t="shared" si="7"/>
      </c>
      <c r="S14" s="44">
        <f t="shared" si="7"/>
      </c>
      <c r="T14" s="44">
        <f t="shared" si="7"/>
      </c>
      <c r="U14" s="44">
        <f t="shared" si="7"/>
      </c>
      <c r="V14" s="44">
        <f t="shared" si="7"/>
      </c>
      <c r="W14" s="44">
        <f t="shared" si="7"/>
      </c>
      <c r="X14" s="44">
        <f t="shared" si="7"/>
      </c>
      <c r="Y14" s="44">
        <f t="shared" si="7"/>
      </c>
      <c r="Z14" s="44">
        <f t="shared" si="7"/>
      </c>
      <c r="AA14" s="44">
        <f t="shared" si="7"/>
      </c>
      <c r="AB14" s="44">
        <f t="shared" si="7"/>
      </c>
      <c r="AC14" s="44">
        <f t="shared" si="7"/>
      </c>
      <c r="AD14" s="44">
        <f t="shared" si="7"/>
      </c>
      <c r="AE14" s="44">
        <f t="shared" si="7"/>
      </c>
      <c r="AF14" s="44">
        <f t="shared" si="7"/>
      </c>
      <c r="AG14" s="44">
        <f t="shared" si="7"/>
      </c>
    </row>
    <row r="15" spans="1:33" ht="35.25" customHeight="1" thickBot="1">
      <c r="A15" s="51" t="s">
        <v>8</v>
      </c>
      <c r="B15" s="52"/>
      <c r="C15" s="45">
        <f>IF(C5&gt;="",0,C5*C6)+IF(C7=0,0,C7*C8)+IF(C10="",0,C10*C11)+IF(C12="",0,C12*C13)</f>
        <v>687.5</v>
      </c>
      <c r="D15" s="45">
        <f aca="true" t="shared" si="8" ref="D15:AG15">IF(D5&gt;="",0,D5*D6)+IF(D7=0,0,D7*D8)+IF(D10="",0,D10*D11)+IF(D12="",0,D12*D13)</f>
        <v>0</v>
      </c>
      <c r="E15" s="45">
        <f t="shared" si="8"/>
        <v>0</v>
      </c>
      <c r="F15" s="45">
        <f t="shared" si="8"/>
        <v>0</v>
      </c>
      <c r="G15" s="45">
        <f t="shared" si="8"/>
        <v>0</v>
      </c>
      <c r="H15" s="45">
        <f t="shared" si="8"/>
        <v>0</v>
      </c>
      <c r="I15" s="45">
        <f t="shared" si="8"/>
        <v>0</v>
      </c>
      <c r="J15" s="45">
        <f t="shared" si="8"/>
        <v>0</v>
      </c>
      <c r="K15" s="45">
        <f t="shared" si="8"/>
        <v>0</v>
      </c>
      <c r="L15" s="50">
        <f t="shared" si="8"/>
        <v>0</v>
      </c>
      <c r="M15" s="45">
        <f t="shared" si="8"/>
        <v>0</v>
      </c>
      <c r="N15" s="45">
        <f t="shared" si="8"/>
        <v>0</v>
      </c>
      <c r="O15" s="45">
        <f t="shared" si="8"/>
        <v>0</v>
      </c>
      <c r="P15" s="45">
        <f t="shared" si="8"/>
        <v>0</v>
      </c>
      <c r="Q15" s="45">
        <f t="shared" si="8"/>
        <v>0</v>
      </c>
      <c r="R15" s="45">
        <f t="shared" si="8"/>
        <v>0</v>
      </c>
      <c r="S15" s="45">
        <f t="shared" si="8"/>
        <v>0</v>
      </c>
      <c r="T15" s="45">
        <f t="shared" si="8"/>
        <v>0</v>
      </c>
      <c r="U15" s="45">
        <f t="shared" si="8"/>
        <v>0</v>
      </c>
      <c r="V15" s="45">
        <f t="shared" si="8"/>
        <v>0</v>
      </c>
      <c r="W15" s="45">
        <f t="shared" si="8"/>
        <v>0</v>
      </c>
      <c r="X15" s="45">
        <f t="shared" si="8"/>
        <v>0</v>
      </c>
      <c r="Y15" s="45">
        <f t="shared" si="8"/>
        <v>0</v>
      </c>
      <c r="Z15" s="45">
        <f t="shared" si="8"/>
        <v>0</v>
      </c>
      <c r="AA15" s="45">
        <f t="shared" si="8"/>
        <v>0</v>
      </c>
      <c r="AB15" s="45">
        <f t="shared" si="8"/>
        <v>0</v>
      </c>
      <c r="AC15" s="45">
        <f t="shared" si="8"/>
        <v>0</v>
      </c>
      <c r="AD15" s="45">
        <f t="shared" si="8"/>
        <v>0</v>
      </c>
      <c r="AE15" s="45">
        <f t="shared" si="8"/>
        <v>0</v>
      </c>
      <c r="AF15" s="45">
        <f t="shared" si="8"/>
        <v>0</v>
      </c>
      <c r="AG15" s="50">
        <f t="shared" si="8"/>
        <v>0</v>
      </c>
    </row>
    <row r="16" ht="25.5" customHeight="1">
      <c r="I16" s="10"/>
    </row>
    <row r="17" spans="1:7" ht="25.5" customHeight="1">
      <c r="A17" s="53" t="s">
        <v>6</v>
      </c>
      <c r="B17" s="54"/>
      <c r="C17" s="36">
        <v>487.5</v>
      </c>
      <c r="D17" s="2"/>
      <c r="E17" s="4" t="s">
        <v>29</v>
      </c>
      <c r="F17" s="3"/>
      <c r="G17" s="4"/>
    </row>
    <row r="18" spans="1:7" ht="25.5" customHeight="1">
      <c r="A18" s="55" t="s">
        <v>7</v>
      </c>
      <c r="B18" s="56"/>
      <c r="C18" s="37">
        <v>325</v>
      </c>
      <c r="D18" s="2"/>
      <c r="E18" s="4" t="s">
        <v>30</v>
      </c>
      <c r="F18" s="3"/>
      <c r="G18" s="4"/>
    </row>
    <row r="19" spans="1:5" ht="25.5" customHeight="1">
      <c r="A19" s="53" t="s">
        <v>27</v>
      </c>
      <c r="B19" s="54"/>
      <c r="C19" s="36">
        <v>100</v>
      </c>
      <c r="E19" s="1" t="s">
        <v>31</v>
      </c>
    </row>
    <row r="20" spans="1:5" ht="25.5" customHeight="1">
      <c r="A20" s="55" t="s">
        <v>28</v>
      </c>
      <c r="B20" s="56"/>
      <c r="C20" s="37">
        <v>200</v>
      </c>
      <c r="E20" s="1" t="s">
        <v>32</v>
      </c>
    </row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</sheetData>
  <sheetProtection sheet="1"/>
  <mergeCells count="5">
    <mergeCell ref="A15:B15"/>
    <mergeCell ref="A19:B19"/>
    <mergeCell ref="A20:B20"/>
    <mergeCell ref="A17:B17"/>
    <mergeCell ref="A18:B18"/>
  </mergeCells>
  <conditionalFormatting sqref="C3:AG3">
    <cfRule type="expression" priority="1" dxfId="0" stopIfTrue="1">
      <formula>COUNTIF(fériés,C3)&lt;&gt;0</formula>
    </cfRule>
    <cfRule type="expression" priority="2" dxfId="1" stopIfTrue="1">
      <formula>OR(WEEKDAY(C3)=1,WEEKDAY(C3)=7)</formula>
    </cfRule>
  </conditionalFormatting>
  <conditionalFormatting sqref="C6:AG6 C8:AG8 C11:AG11 C13:AG13">
    <cfRule type="expression" priority="3" dxfId="1" stopIfTrue="1">
      <formula>C5&gt;0</formula>
    </cfRule>
  </conditionalFormatting>
  <dataValidations count="1">
    <dataValidation type="list" allowBlank="1" showInputMessage="1" showErrorMessage="1" sqref="B1">
      <formula1>mois</formula1>
    </dataValidation>
  </dataValidations>
  <printOptions/>
  <pageMargins left="0.23" right="0.2" top="0.75" bottom="0.75" header="0.3" footer="0.3"/>
  <pageSetup horizontalDpi="600" verticalDpi="600" orientation="landscape" paperSize="9" scale="85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4"/>
  <dimension ref="A1:F16"/>
  <sheetViews>
    <sheetView showGridLines="0" showRowColHeaders="0" workbookViewId="0" topLeftCell="A1">
      <selection activeCell="B2" sqref="B2"/>
    </sheetView>
  </sheetViews>
  <sheetFormatPr defaultColWidth="11.421875" defaultRowHeight="15"/>
  <cols>
    <col min="1" max="1" width="23.421875" style="16" customWidth="1"/>
    <col min="2" max="2" width="17.8515625" style="16" bestFit="1" customWidth="1"/>
    <col min="3" max="16384" width="11.421875" style="16" customWidth="1"/>
  </cols>
  <sheetData>
    <row r="1" spans="1:6" ht="18">
      <c r="A1" s="15" t="s">
        <v>10</v>
      </c>
      <c r="F1" s="21" t="s">
        <v>26</v>
      </c>
    </row>
    <row r="2" spans="1:6" ht="12.75">
      <c r="A2" s="17" t="s">
        <v>11</v>
      </c>
      <c r="B2" s="18">
        <f>Tableau!C1</f>
        <v>2016</v>
      </c>
      <c r="F2" s="22">
        <f>DATE(an,1,1)</f>
        <v>42370</v>
      </c>
    </row>
    <row r="3" ht="12.75">
      <c r="F3" s="22">
        <f>DATE(an,2,1)</f>
        <v>42401</v>
      </c>
    </row>
    <row r="4" spans="1:6" ht="15.75">
      <c r="A4" s="19" t="s">
        <v>12</v>
      </c>
      <c r="B4" s="20">
        <f>DATE(an,1,1)</f>
        <v>42370</v>
      </c>
      <c r="F4" s="22">
        <f>DATE(an,3,1)</f>
        <v>42430</v>
      </c>
    </row>
    <row r="5" spans="1:6" ht="15.75">
      <c r="A5" s="19" t="s">
        <v>13</v>
      </c>
      <c r="B5" s="20">
        <f>(ROUND(DATE(an,4,MOD(234-11*MOD(an,19),30))/7,)*7-6)</f>
        <v>42456</v>
      </c>
      <c r="C5" s="16" t="s">
        <v>14</v>
      </c>
      <c r="F5" s="22">
        <f>DATE(an,4,1)</f>
        <v>42461</v>
      </c>
    </row>
    <row r="6" spans="1:6" ht="15.75">
      <c r="A6" s="19" t="s">
        <v>15</v>
      </c>
      <c r="B6" s="20">
        <f>B5+1</f>
        <v>42457</v>
      </c>
      <c r="F6" s="22">
        <f>DATE(an,5,1)</f>
        <v>42491</v>
      </c>
    </row>
    <row r="7" spans="1:6" ht="15.75">
      <c r="A7" s="19" t="s">
        <v>16</v>
      </c>
      <c r="B7" s="20">
        <f>DATE(an,5,1)</f>
        <v>42491</v>
      </c>
      <c r="F7" s="22">
        <f>DATE(an,6,1)</f>
        <v>42522</v>
      </c>
    </row>
    <row r="8" spans="1:6" ht="15.75">
      <c r="A8" s="19" t="s">
        <v>17</v>
      </c>
      <c r="B8" s="20">
        <f>DATE(an,5,8)</f>
        <v>42498</v>
      </c>
      <c r="F8" s="22">
        <f>DATE(an,7,1)</f>
        <v>42552</v>
      </c>
    </row>
    <row r="9" spans="1:6" ht="15.75">
      <c r="A9" s="19" t="s">
        <v>18</v>
      </c>
      <c r="B9" s="20">
        <f>B5+39</f>
        <v>42495</v>
      </c>
      <c r="F9" s="22">
        <f>DATE(an,8,1)</f>
        <v>42583</v>
      </c>
    </row>
    <row r="10" spans="1:6" ht="15.75">
      <c r="A10" s="19" t="s">
        <v>19</v>
      </c>
      <c r="B10" s="20">
        <f>B5+49</f>
        <v>42505</v>
      </c>
      <c r="F10" s="22">
        <f>DATE(an,9,1)</f>
        <v>42614</v>
      </c>
    </row>
    <row r="11" spans="1:6" ht="15.75">
      <c r="A11" s="19" t="s">
        <v>20</v>
      </c>
      <c r="B11" s="20">
        <f>B10+1</f>
        <v>42506</v>
      </c>
      <c r="F11" s="22">
        <f>DATE(an,10,1)</f>
        <v>42644</v>
      </c>
    </row>
    <row r="12" spans="1:6" ht="15.75">
      <c r="A12" s="19" t="s">
        <v>21</v>
      </c>
      <c r="B12" s="20">
        <f>DATE(an,7,14)</f>
        <v>42565</v>
      </c>
      <c r="F12" s="22">
        <f>DATE(an,11,1)</f>
        <v>42675</v>
      </c>
    </row>
    <row r="13" spans="1:6" ht="15.75">
      <c r="A13" s="19" t="s">
        <v>22</v>
      </c>
      <c r="B13" s="20">
        <f>DATE(an,8,15)</f>
        <v>42597</v>
      </c>
      <c r="F13" s="23">
        <f>DATE(an,12,1)</f>
        <v>42705</v>
      </c>
    </row>
    <row r="14" spans="1:2" ht="15.75">
      <c r="A14" s="19" t="s">
        <v>23</v>
      </c>
      <c r="B14" s="20">
        <f>DATE(an,11,1)</f>
        <v>42675</v>
      </c>
    </row>
    <row r="15" spans="1:2" ht="15.75">
      <c r="A15" s="19" t="s">
        <v>24</v>
      </c>
      <c r="B15" s="20">
        <f>DATE(an,11,11)</f>
        <v>42685</v>
      </c>
    </row>
    <row r="16" spans="1:2" ht="15.75">
      <c r="A16" s="19" t="s">
        <v>25</v>
      </c>
      <c r="B16" s="20">
        <f>DATE(an,12,25)</f>
        <v>42729</v>
      </c>
    </row>
  </sheetData>
  <sheetProtection sheet="1" objects="1" scenarios="1"/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TEFANA</dc:creator>
  <cp:keywords/>
  <dc:description/>
  <cp:lastModifiedBy>willy</cp:lastModifiedBy>
  <cp:lastPrinted>2016-07-23T18:13:40Z</cp:lastPrinted>
  <dcterms:created xsi:type="dcterms:W3CDTF">2016-07-18T19:11:36Z</dcterms:created>
  <dcterms:modified xsi:type="dcterms:W3CDTF">2016-07-23T18:15:53Z</dcterms:modified>
  <cp:category/>
  <cp:version/>
  <cp:contentType/>
  <cp:contentStatus/>
</cp:coreProperties>
</file>