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MP54800\Desktop\NASSO CARRELAGES\"/>
    </mc:Choice>
  </mc:AlternateContent>
  <bookViews>
    <workbookView xWindow="0" yWindow="0" windowWidth="24000" windowHeight="8835" activeTab="2"/>
  </bookViews>
  <sheets>
    <sheet name="NASSO JUIN 2016" sheetId="1" r:id="rId1"/>
    <sheet name="Feuil3" sheetId="3" r:id="rId2"/>
    <sheet name="NASSO JUILLET 2016" sheetId="2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8" i="2" l="1"/>
  <c r="L14" i="2"/>
  <c r="J14" i="2"/>
  <c r="F14" i="2"/>
  <c r="D14" i="2"/>
  <c r="D8" i="2"/>
  <c r="L8" i="2" s="1"/>
  <c r="N8" i="2" s="1"/>
  <c r="F8" i="2"/>
  <c r="J8" i="2"/>
  <c r="D9" i="2"/>
  <c r="F9" i="2"/>
  <c r="J9" i="2"/>
  <c r="L9" i="2"/>
  <c r="N9" i="2" s="1"/>
  <c r="D10" i="2"/>
  <c r="L10" i="2" s="1"/>
  <c r="N10" i="2" s="1"/>
  <c r="F10" i="2"/>
  <c r="J10" i="2"/>
  <c r="D11" i="2"/>
  <c r="F11" i="2"/>
  <c r="J11" i="2"/>
  <c r="L11" i="2"/>
  <c r="N11" i="2" s="1"/>
  <c r="D12" i="2"/>
  <c r="L12" i="2" s="1"/>
  <c r="N12" i="2" s="1"/>
  <c r="F12" i="2"/>
  <c r="J12" i="2"/>
  <c r="F7" i="2"/>
  <c r="N7" i="2"/>
  <c r="L7" i="2"/>
  <c r="J7" i="2"/>
  <c r="D7" i="2"/>
  <c r="O2" i="1"/>
  <c r="M2" i="1"/>
  <c r="M12" i="1"/>
  <c r="Q45" i="1"/>
  <c r="S39" i="1"/>
  <c r="Q39" i="1"/>
  <c r="Q35" i="1"/>
  <c r="S29" i="1"/>
  <c r="Q29" i="1"/>
  <c r="Q25" i="1"/>
  <c r="Q5" i="1"/>
  <c r="Q19" i="1"/>
  <c r="S19" i="1"/>
  <c r="M52" i="1"/>
  <c r="M42" i="1"/>
  <c r="M32" i="1"/>
  <c r="M22" i="1"/>
  <c r="M11" i="1"/>
  <c r="M10" i="1"/>
  <c r="M9" i="1"/>
  <c r="M8" i="1"/>
  <c r="M7" i="1"/>
  <c r="M6" i="1"/>
  <c r="M21" i="1"/>
  <c r="M20" i="1"/>
  <c r="M19" i="1"/>
  <c r="M18" i="1"/>
  <c r="M17" i="1"/>
  <c r="M16" i="1"/>
  <c r="M31" i="1"/>
  <c r="M30" i="1"/>
  <c r="M29" i="1"/>
  <c r="M28" i="1"/>
  <c r="M27" i="1"/>
  <c r="M26" i="1"/>
  <c r="M51" i="1"/>
  <c r="M50" i="1"/>
  <c r="M49" i="1"/>
  <c r="M48" i="1"/>
  <c r="M47" i="1"/>
  <c r="M46" i="1"/>
  <c r="M36" i="1"/>
  <c r="M37" i="1"/>
  <c r="M38" i="1"/>
  <c r="M39" i="1"/>
  <c r="M40" i="1"/>
  <c r="O51" i="1"/>
  <c r="O50" i="1"/>
  <c r="O49" i="1"/>
  <c r="O48" i="1"/>
  <c r="O47" i="1"/>
  <c r="O46" i="1"/>
  <c r="O41" i="1"/>
  <c r="O40" i="1"/>
  <c r="O39" i="1"/>
  <c r="O38" i="1"/>
  <c r="O37" i="1"/>
  <c r="O36" i="1"/>
  <c r="O31" i="1"/>
  <c r="O30" i="1"/>
  <c r="O29" i="1"/>
  <c r="O28" i="1"/>
  <c r="O27" i="1"/>
  <c r="O26" i="1"/>
  <c r="O11" i="1"/>
  <c r="O10" i="1"/>
  <c r="O9" i="1"/>
  <c r="O8" i="1"/>
  <c r="O7" i="1"/>
  <c r="O6" i="1"/>
  <c r="O20" i="1"/>
  <c r="O21" i="1"/>
  <c r="O16" i="1"/>
  <c r="O17" i="1"/>
  <c r="O18" i="1"/>
  <c r="O19" i="1"/>
  <c r="M41" i="1"/>
  <c r="I51" i="1"/>
  <c r="E51" i="1"/>
  <c r="K51" i="1" s="1"/>
  <c r="I50" i="1"/>
  <c r="E50" i="1"/>
  <c r="K50" i="1" s="1"/>
  <c r="I49" i="1"/>
  <c r="E49" i="1"/>
  <c r="K49" i="1" s="1"/>
  <c r="I48" i="1"/>
  <c r="E48" i="1"/>
  <c r="K48" i="1" s="1"/>
  <c r="I47" i="1"/>
  <c r="E47" i="1"/>
  <c r="K47" i="1" s="1"/>
  <c r="O52" i="1"/>
  <c r="I46" i="1"/>
  <c r="E46" i="1"/>
  <c r="K46" i="1" s="1"/>
  <c r="B46" i="1"/>
  <c r="B47" i="1" s="1"/>
  <c r="B48" i="1" s="1"/>
  <c r="B49" i="1" s="1"/>
  <c r="B50" i="1" s="1"/>
  <c r="B51" i="1" s="1"/>
  <c r="I41" i="1"/>
  <c r="E41" i="1"/>
  <c r="K41" i="1" s="1"/>
  <c r="I40" i="1"/>
  <c r="E40" i="1"/>
  <c r="K40" i="1" s="1"/>
  <c r="I39" i="1"/>
  <c r="E39" i="1"/>
  <c r="K39" i="1" s="1"/>
  <c r="I38" i="1"/>
  <c r="E38" i="1"/>
  <c r="I37" i="1"/>
  <c r="E37" i="1"/>
  <c r="K37" i="1" s="1"/>
  <c r="I36" i="1"/>
  <c r="E36" i="1"/>
  <c r="B36" i="1"/>
  <c r="B37" i="1" s="1"/>
  <c r="B38" i="1" s="1"/>
  <c r="B39" i="1" s="1"/>
  <c r="B40" i="1" s="1"/>
  <c r="B41" i="1" s="1"/>
  <c r="I31" i="1"/>
  <c r="E31" i="1"/>
  <c r="K31" i="1" s="1"/>
  <c r="I30" i="1"/>
  <c r="E30" i="1"/>
  <c r="K30" i="1" s="1"/>
  <c r="I29" i="1"/>
  <c r="E29" i="1"/>
  <c r="K29" i="1" s="1"/>
  <c r="I28" i="1"/>
  <c r="E28" i="1"/>
  <c r="I27" i="1"/>
  <c r="E27" i="1"/>
  <c r="I26" i="1"/>
  <c r="E26" i="1"/>
  <c r="K26" i="1" s="1"/>
  <c r="B26" i="1"/>
  <c r="B27" i="1" s="1"/>
  <c r="B28" i="1" s="1"/>
  <c r="B29" i="1" s="1"/>
  <c r="B30" i="1" s="1"/>
  <c r="B31" i="1" s="1"/>
  <c r="B18" i="1"/>
  <c r="B19" i="1"/>
  <c r="B20" i="1" s="1"/>
  <c r="B21" i="1" s="1"/>
  <c r="B17" i="1"/>
  <c r="B16" i="1"/>
  <c r="I21" i="1"/>
  <c r="E21" i="1"/>
  <c r="I20" i="1"/>
  <c r="E20" i="1"/>
  <c r="I19" i="1"/>
  <c r="E19" i="1"/>
  <c r="K19" i="1" s="1"/>
  <c r="I18" i="1"/>
  <c r="E18" i="1"/>
  <c r="I17" i="1"/>
  <c r="E17" i="1"/>
  <c r="K17" i="1" s="1"/>
  <c r="I16" i="1"/>
  <c r="K16" i="1" s="1"/>
  <c r="E16" i="1"/>
  <c r="I11" i="1"/>
  <c r="E11" i="1"/>
  <c r="I6" i="1"/>
  <c r="E6" i="1"/>
  <c r="K6" i="1" s="1"/>
  <c r="I7" i="1"/>
  <c r="I8" i="1"/>
  <c r="E7" i="1"/>
  <c r="K7" i="1" s="1"/>
  <c r="E8" i="1"/>
  <c r="K8" i="1" s="1"/>
  <c r="I10" i="1"/>
  <c r="E10" i="1"/>
  <c r="K10" i="1" s="1"/>
  <c r="I9" i="1"/>
  <c r="E9" i="1"/>
  <c r="K9" i="1" s="1"/>
  <c r="B10" i="1"/>
  <c r="B11" i="1" s="1"/>
  <c r="N14" i="2" l="1"/>
  <c r="L16" i="2" s="1"/>
  <c r="Q15" i="1"/>
  <c r="K36" i="1"/>
  <c r="K38" i="1"/>
  <c r="O42" i="1"/>
  <c r="O32" i="1"/>
  <c r="K28" i="1"/>
  <c r="K27" i="1"/>
  <c r="K20" i="1"/>
  <c r="K11" i="1"/>
  <c r="K52" i="1"/>
  <c r="O12" i="1"/>
  <c r="K18" i="1"/>
  <c r="K21" i="1"/>
  <c r="O22" i="1"/>
  <c r="K12" i="1"/>
  <c r="K42" i="1" l="1"/>
  <c r="K32" i="1"/>
  <c r="K22" i="1"/>
</calcChain>
</file>

<file path=xl/sharedStrings.xml><?xml version="1.0" encoding="utf-8"?>
<sst xmlns="http://schemas.openxmlformats.org/spreadsheetml/2006/main" count="121" uniqueCount="37">
  <si>
    <t>MATIN</t>
  </si>
  <si>
    <t>APRES MIDI</t>
  </si>
  <si>
    <t>Lundi</t>
  </si>
  <si>
    <t>Mercredi</t>
  </si>
  <si>
    <t>Jeudi</t>
  </si>
  <si>
    <t>Vendredi</t>
  </si>
  <si>
    <t>Samedi</t>
  </si>
  <si>
    <t>Mardi</t>
  </si>
  <si>
    <t>PAUSE</t>
  </si>
  <si>
    <t>TOTAL</t>
  </si>
  <si>
    <t>HEURES SUP</t>
  </si>
  <si>
    <t xml:space="preserve">SOIT </t>
  </si>
  <si>
    <t>PAR JOUR</t>
  </si>
  <si>
    <t>HORAIRES</t>
  </si>
  <si>
    <t>H</t>
  </si>
  <si>
    <t xml:space="preserve">CONTRAT DE </t>
  </si>
  <si>
    <t>PAR SEMAINE</t>
  </si>
  <si>
    <t>HS 25%</t>
  </si>
  <si>
    <t>HS 50%</t>
  </si>
  <si>
    <t>HEURES SUPPLÉMENTAIRES</t>
  </si>
  <si>
    <t>JUIN</t>
  </si>
  <si>
    <t>HS 25</t>
  </si>
  <si>
    <t>HD 50</t>
  </si>
  <si>
    <t>HD</t>
  </si>
  <si>
    <t>HF</t>
  </si>
  <si>
    <t xml:space="preserve">HD </t>
  </si>
  <si>
    <t>APRE MIDI</t>
  </si>
  <si>
    <t>VERIF HS</t>
  </si>
  <si>
    <t>TOTAL HT</t>
  </si>
  <si>
    <t>HS = HEURES SUPPLEMENTAIRES</t>
  </si>
  <si>
    <t>HEURES PAR SEMAINE CONTRAT</t>
  </si>
  <si>
    <t>HEURES PAR JOUR / 1 SEMAINE CONTRAT</t>
  </si>
  <si>
    <t>HD = HEURE DEBUT</t>
  </si>
  <si>
    <t>HF =HEURE FIN</t>
  </si>
  <si>
    <t>HT = HEURES TRAVAILLEES</t>
  </si>
  <si>
    <t>HS</t>
  </si>
  <si>
    <t>VERIF HT - HS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</si>
</sst>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[hh]:mm:ss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Arial Black"/>
      <family val="2"/>
    </font>
    <font>
      <b/>
      <sz val="11"/>
      <color theme="1"/>
      <name val="Arial Black"/>
      <family val="2"/>
    </font>
    <font>
      <b/>
      <sz val="16"/>
      <color theme="1"/>
      <name val="Arial Black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0" borderId="0" xfId="0" applyBorder="1"/>
    <xf numFmtId="0" fontId="1" fillId="0" borderId="0" xfId="0" applyFont="1" applyAlignment="1">
      <alignment horizontal="center"/>
    </xf>
    <xf numFmtId="168" fontId="0" fillId="2" borderId="21" xfId="0" applyNumberFormat="1" applyFill="1" applyBorder="1" applyAlignment="1">
      <alignment horizontal="center"/>
    </xf>
    <xf numFmtId="168" fontId="0" fillId="2" borderId="13" xfId="0" applyNumberFormat="1" applyFill="1" applyBorder="1" applyAlignment="1">
      <alignment horizontal="center"/>
    </xf>
    <xf numFmtId="168" fontId="0" fillId="0" borderId="5" xfId="0" applyNumberFormat="1" applyBorder="1" applyAlignment="1">
      <alignment horizontal="center"/>
    </xf>
    <xf numFmtId="168" fontId="0" fillId="2" borderId="3" xfId="0" applyNumberFormat="1" applyFill="1" applyBorder="1" applyAlignment="1">
      <alignment horizontal="center"/>
    </xf>
    <xf numFmtId="168" fontId="0" fillId="2" borderId="1" xfId="0" applyNumberFormat="1" applyFill="1" applyBorder="1" applyAlignment="1">
      <alignment horizontal="center"/>
    </xf>
    <xf numFmtId="168" fontId="0" fillId="0" borderId="7" xfId="0" applyNumberFormat="1" applyBorder="1" applyAlignment="1">
      <alignment horizontal="center"/>
    </xf>
    <xf numFmtId="168" fontId="0" fillId="2" borderId="22" xfId="0" applyNumberFormat="1" applyFill="1" applyBorder="1" applyAlignment="1">
      <alignment horizontal="center"/>
    </xf>
    <xf numFmtId="168" fontId="0" fillId="2" borderId="14" xfId="0" applyNumberFormat="1" applyFill="1" applyBorder="1" applyAlignment="1">
      <alignment horizontal="center"/>
    </xf>
    <xf numFmtId="168" fontId="0" fillId="0" borderId="9" xfId="0" applyNumberFormat="1" applyBorder="1" applyAlignment="1">
      <alignment horizontal="center"/>
    </xf>
    <xf numFmtId="168" fontId="0" fillId="2" borderId="4" xfId="0" applyNumberFormat="1" applyFill="1" applyBorder="1" applyAlignment="1">
      <alignment horizontal="center"/>
    </xf>
    <xf numFmtId="168" fontId="0" fillId="2" borderId="6" xfId="0" applyNumberFormat="1" applyFill="1" applyBorder="1" applyAlignment="1">
      <alignment horizontal="center"/>
    </xf>
    <xf numFmtId="168" fontId="0" fillId="2" borderId="8" xfId="0" applyNumberFormat="1" applyFill="1" applyBorder="1" applyAlignment="1">
      <alignment horizontal="center"/>
    </xf>
    <xf numFmtId="168" fontId="0" fillId="0" borderId="15" xfId="0" applyNumberFormat="1" applyBorder="1" applyAlignment="1">
      <alignment horizontal="center"/>
    </xf>
    <xf numFmtId="168" fontId="0" fillId="0" borderId="20" xfId="0" applyNumberFormat="1" applyBorder="1" applyAlignment="1">
      <alignment horizontal="center"/>
    </xf>
    <xf numFmtId="168" fontId="0" fillId="0" borderId="16" xfId="0" applyNumberFormat="1" applyBorder="1" applyAlignment="1">
      <alignment horizontal="center"/>
    </xf>
    <xf numFmtId="168" fontId="1" fillId="0" borderId="12" xfId="0" applyNumberFormat="1" applyFont="1" applyBorder="1" applyAlignment="1">
      <alignment horizontal="center"/>
    </xf>
    <xf numFmtId="168" fontId="1" fillId="0" borderId="2" xfId="0" applyNumberFormat="1" applyFont="1" applyBorder="1" applyAlignment="1">
      <alignment horizontal="center"/>
    </xf>
    <xf numFmtId="168" fontId="0" fillId="0" borderId="0" xfId="0" applyNumberFormat="1" applyAlignment="1">
      <alignment horizontal="center"/>
    </xf>
    <xf numFmtId="168" fontId="1" fillId="0" borderId="18" xfId="0" applyNumberFormat="1" applyFont="1" applyBorder="1" applyAlignment="1">
      <alignment horizontal="center"/>
    </xf>
    <xf numFmtId="168" fontId="0" fillId="0" borderId="0" xfId="0" applyNumberFormat="1" applyAlignment="1">
      <alignment horizontal="center"/>
    </xf>
    <xf numFmtId="168" fontId="2" fillId="0" borderId="0" xfId="0" applyNumberFormat="1" applyFont="1" applyAlignment="1">
      <alignment horizontal="center" vertical="center"/>
    </xf>
    <xf numFmtId="168" fontId="2" fillId="0" borderId="26" xfId="0" applyNumberFormat="1" applyFont="1" applyBorder="1" applyAlignment="1">
      <alignment horizontal="center" vertical="center"/>
    </xf>
    <xf numFmtId="168" fontId="0" fillId="0" borderId="25" xfId="0" applyNumberFormat="1" applyBorder="1" applyAlignment="1">
      <alignment horizontal="center" vertical="center"/>
    </xf>
    <xf numFmtId="168" fontId="0" fillId="0" borderId="18" xfId="0" applyNumberFormat="1" applyBorder="1" applyAlignment="1">
      <alignment horizontal="center" vertical="center"/>
    </xf>
    <xf numFmtId="168" fontId="0" fillId="0" borderId="0" xfId="0" applyNumberFormat="1" applyAlignment="1">
      <alignment horizontal="left"/>
    </xf>
    <xf numFmtId="168" fontId="0" fillId="0" borderId="0" xfId="0" applyNumberFormat="1" applyFont="1" applyFill="1" applyAlignment="1">
      <alignment horizontal="center"/>
    </xf>
    <xf numFmtId="168" fontId="0" fillId="0" borderId="0" xfId="0" applyNumberFormat="1" applyFont="1" applyFill="1" applyAlignment="1"/>
    <xf numFmtId="168" fontId="4" fillId="0" borderId="0" xfId="0" applyNumberFormat="1" applyFont="1" applyFill="1" applyAlignment="1">
      <alignment horizontal="center"/>
    </xf>
    <xf numFmtId="168" fontId="4" fillId="0" borderId="0" xfId="0" applyNumberFormat="1" applyFont="1" applyFill="1" applyAlignment="1"/>
    <xf numFmtId="168" fontId="3" fillId="0" borderId="0" xfId="0" applyNumberFormat="1" applyFont="1" applyFill="1" applyAlignment="1"/>
    <xf numFmtId="168" fontId="1" fillId="0" borderId="4" xfId="0" applyNumberFormat="1" applyFont="1" applyBorder="1" applyAlignment="1">
      <alignment horizontal="center"/>
    </xf>
    <xf numFmtId="168" fontId="1" fillId="0" borderId="13" xfId="0" applyNumberFormat="1" applyFont="1" applyBorder="1" applyAlignment="1">
      <alignment horizontal="center"/>
    </xf>
    <xf numFmtId="168" fontId="1" fillId="0" borderId="5" xfId="0" applyNumberFormat="1" applyFont="1" applyBorder="1" applyAlignment="1">
      <alignment horizontal="center"/>
    </xf>
    <xf numFmtId="168" fontId="1" fillId="0" borderId="0" xfId="0" applyNumberFormat="1" applyFont="1" applyBorder="1" applyAlignment="1">
      <alignment horizontal="center"/>
    </xf>
    <xf numFmtId="168" fontId="1" fillId="0" borderId="17" xfId="0" applyNumberFormat="1" applyFont="1" applyBorder="1" applyAlignment="1">
      <alignment horizontal="center" vertical="center"/>
    </xf>
    <xf numFmtId="168" fontId="1" fillId="0" borderId="0" xfId="0" applyNumberFormat="1" applyFont="1" applyAlignment="1">
      <alignment horizontal="center"/>
    </xf>
    <xf numFmtId="168" fontId="1" fillId="0" borderId="0" xfId="0" applyNumberFormat="1" applyFont="1" applyAlignment="1">
      <alignment horizontal="center"/>
    </xf>
    <xf numFmtId="168" fontId="0" fillId="0" borderId="8" xfId="0" applyNumberFormat="1" applyBorder="1" applyAlignment="1">
      <alignment horizontal="center"/>
    </xf>
    <xf numFmtId="168" fontId="0" fillId="0" borderId="14" xfId="0" applyNumberFormat="1" applyBorder="1" applyAlignment="1">
      <alignment horizontal="center"/>
    </xf>
    <xf numFmtId="168" fontId="0" fillId="0" borderId="0" xfId="0" applyNumberFormat="1" applyBorder="1" applyAlignment="1">
      <alignment horizontal="center"/>
    </xf>
    <xf numFmtId="168" fontId="1" fillId="0" borderId="18" xfId="0" applyNumberFormat="1" applyFont="1" applyBorder="1" applyAlignment="1">
      <alignment horizontal="center" vertical="center"/>
    </xf>
    <xf numFmtId="168" fontId="1" fillId="0" borderId="25" xfId="0" applyNumberFormat="1" applyFont="1" applyBorder="1" applyAlignment="1">
      <alignment horizontal="center" vertical="center"/>
    </xf>
    <xf numFmtId="168" fontId="0" fillId="0" borderId="4" xfId="0" applyNumberFormat="1" applyBorder="1" applyAlignment="1">
      <alignment horizontal="left"/>
    </xf>
    <xf numFmtId="168" fontId="0" fillId="0" borderId="6" xfId="0" applyNumberFormat="1" applyBorder="1" applyAlignment="1">
      <alignment horizontal="left"/>
    </xf>
    <xf numFmtId="168" fontId="1" fillId="0" borderId="0" xfId="0" applyNumberFormat="1" applyFont="1" applyAlignment="1">
      <alignment horizontal="center" vertical="center"/>
    </xf>
    <xf numFmtId="168" fontId="0" fillId="0" borderId="8" xfId="0" applyNumberFormat="1" applyBorder="1" applyAlignment="1">
      <alignment horizontal="left"/>
    </xf>
    <xf numFmtId="168" fontId="1" fillId="0" borderId="23" xfId="0" applyNumberFormat="1" applyFont="1" applyBorder="1" applyAlignment="1">
      <alignment horizontal="left"/>
    </xf>
    <xf numFmtId="168" fontId="1" fillId="0" borderId="24" xfId="0" applyNumberFormat="1" applyFont="1" applyBorder="1" applyAlignment="1">
      <alignment horizontal="center"/>
    </xf>
    <xf numFmtId="168" fontId="1" fillId="0" borderId="11" xfId="0" applyNumberFormat="1" applyFont="1" applyBorder="1" applyAlignment="1">
      <alignment horizontal="center"/>
    </xf>
    <xf numFmtId="168" fontId="1" fillId="0" borderId="10" xfId="0" applyNumberFormat="1" applyFont="1" applyBorder="1" applyAlignment="1">
      <alignment horizontal="center"/>
    </xf>
    <xf numFmtId="168" fontId="1" fillId="0" borderId="11" xfId="0" applyNumberFormat="1" applyFont="1" applyBorder="1" applyAlignment="1">
      <alignment horizontal="center"/>
    </xf>
    <xf numFmtId="168" fontId="1" fillId="0" borderId="12" xfId="0" applyNumberFormat="1" applyFont="1" applyBorder="1" applyAlignment="1">
      <alignment horizontal="center"/>
    </xf>
    <xf numFmtId="168" fontId="2" fillId="0" borderId="19" xfId="0" applyNumberFormat="1" applyFont="1" applyBorder="1" applyAlignment="1">
      <alignment horizontal="center" vertical="center"/>
    </xf>
    <xf numFmtId="168" fontId="2" fillId="0" borderId="27" xfId="0" applyNumberFormat="1" applyFont="1" applyBorder="1" applyAlignment="1">
      <alignment horizontal="center" vertical="center"/>
    </xf>
    <xf numFmtId="168" fontId="2" fillId="0" borderId="23" xfId="0" applyNumberFormat="1" applyFont="1" applyBorder="1" applyAlignment="1">
      <alignment horizontal="center" vertical="center"/>
    </xf>
    <xf numFmtId="168" fontId="2" fillId="0" borderId="24" xfId="0" applyNumberFormat="1" applyFont="1" applyBorder="1" applyAlignment="1">
      <alignment horizontal="center" vertical="center"/>
    </xf>
    <xf numFmtId="168" fontId="2" fillId="0" borderId="28" xfId="0" applyNumberFormat="1" applyFont="1" applyBorder="1" applyAlignment="1">
      <alignment horizontal="center" vertical="center"/>
    </xf>
    <xf numFmtId="168" fontId="0" fillId="0" borderId="0" xfId="0" applyNumberFormat="1" applyAlignment="1">
      <alignment horizontal="center" vertical="center"/>
    </xf>
    <xf numFmtId="0" fontId="0" fillId="4" borderId="0" xfId="0" applyFill="1"/>
    <xf numFmtId="0" fontId="0" fillId="5" borderId="0" xfId="0" applyFill="1"/>
    <xf numFmtId="0" fontId="0" fillId="0" borderId="0" xfId="0" applyFill="1"/>
    <xf numFmtId="0" fontId="0" fillId="0" borderId="29" xfId="0" applyBorder="1"/>
    <xf numFmtId="0" fontId="0" fillId="0" borderId="30" xfId="0" applyBorder="1"/>
    <xf numFmtId="0" fontId="0" fillId="3" borderId="30" xfId="0" applyFill="1" applyBorder="1"/>
    <xf numFmtId="0" fontId="0" fillId="0" borderId="23" xfId="0" applyBorder="1"/>
    <xf numFmtId="0" fontId="0" fillId="0" borderId="24" xfId="0" applyBorder="1"/>
    <xf numFmtId="0" fontId="0" fillId="0" borderId="28" xfId="0" applyBorder="1"/>
    <xf numFmtId="0" fontId="0" fillId="0" borderId="25" xfId="0" applyBorder="1"/>
    <xf numFmtId="0" fontId="0" fillId="3" borderId="25" xfId="0" applyFill="1" applyBorder="1"/>
    <xf numFmtId="0" fontId="0" fillId="5" borderId="18" xfId="0" applyFill="1" applyBorder="1"/>
    <xf numFmtId="0" fontId="0" fillId="2" borderId="0" xfId="0" applyFill="1" applyAlignment="1">
      <alignment horizontal="center"/>
    </xf>
    <xf numFmtId="0" fontId="0" fillId="6" borderId="0" xfId="0" applyFill="1"/>
    <xf numFmtId="0" fontId="0" fillId="6" borderId="25" xfId="0" applyFill="1" applyBorder="1"/>
    <xf numFmtId="0" fontId="0" fillId="4" borderId="0" xfId="0" applyFill="1" applyAlignment="1">
      <alignment horizontal="center"/>
    </xf>
    <xf numFmtId="0" fontId="0" fillId="6" borderId="0" xfId="0" applyFill="1" applyAlignment="1">
      <alignment horizontal="center"/>
    </xf>
    <xf numFmtId="0" fontId="0" fillId="0" borderId="0" xfId="0" applyFill="1" applyAlignment="1"/>
    <xf numFmtId="0" fontId="1" fillId="0" borderId="26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0" fillId="5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2"/>
  <sheetViews>
    <sheetView topLeftCell="A7" zoomScale="142" zoomScaleNormal="142" workbookViewId="0">
      <selection activeCell="Q12" sqref="Q12"/>
    </sheetView>
  </sheetViews>
  <sheetFormatPr baseColWidth="10" defaultRowHeight="15" x14ac:dyDescent="0.25"/>
  <cols>
    <col min="1" max="1" width="12.7109375" style="27" customWidth="1"/>
    <col min="2" max="2" width="9.85546875" style="20" bestFit="1" customWidth="1"/>
    <col min="3" max="3" width="9" style="20" bestFit="1" customWidth="1"/>
    <col min="4" max="4" width="9.42578125" style="20" customWidth="1"/>
    <col min="5" max="5" width="9" style="20" bestFit="1" customWidth="1"/>
    <col min="6" max="6" width="1.7109375" style="20" customWidth="1"/>
    <col min="7" max="7" width="12.7109375" style="20" bestFit="1" customWidth="1"/>
    <col min="8" max="8" width="9" style="20" bestFit="1" customWidth="1"/>
    <col min="9" max="9" width="21.85546875" style="20" bestFit="1" customWidth="1"/>
    <col min="10" max="10" width="1.7109375" style="20" customWidth="1"/>
    <col min="11" max="11" width="9.140625" style="20" customWidth="1"/>
    <col min="12" max="12" width="1.7109375" style="20" customWidth="1"/>
    <col min="13" max="13" width="11.5703125" style="20" bestFit="1" customWidth="1"/>
    <col min="14" max="14" width="1.7109375" style="20" customWidth="1"/>
    <col min="15" max="15" width="9.140625" style="20" customWidth="1"/>
    <col min="16" max="16" width="2.7109375" style="20" customWidth="1"/>
    <col min="17" max="17" width="11.5703125" style="20" bestFit="1" customWidth="1"/>
    <col min="18" max="18" width="2.7109375" style="20" customWidth="1"/>
    <col min="19" max="19" width="11.5703125" style="20" bestFit="1" customWidth="1"/>
    <col min="20" max="16384" width="11.42578125" style="20"/>
  </cols>
  <sheetData>
    <row r="1" spans="1:19" s="20" customFormat="1" ht="24.75" x14ac:dyDescent="0.5">
      <c r="A1" s="27" t="s">
        <v>15</v>
      </c>
      <c r="B1" s="20">
        <v>1.4583333333333333</v>
      </c>
      <c r="C1" s="28" t="s">
        <v>14</v>
      </c>
      <c r="D1" s="29" t="s">
        <v>16</v>
      </c>
      <c r="F1" s="29"/>
      <c r="G1" s="30" t="s">
        <v>20</v>
      </c>
      <c r="H1" s="30"/>
      <c r="I1" s="31">
        <v>2016</v>
      </c>
      <c r="J1" s="32"/>
      <c r="K1" s="32"/>
      <c r="M1" s="20" t="s">
        <v>21</v>
      </c>
      <c r="O1" s="20" t="s">
        <v>22</v>
      </c>
    </row>
    <row r="2" spans="1:19" s="20" customFormat="1" ht="18.75" x14ac:dyDescent="0.4">
      <c r="A2" s="27" t="s">
        <v>11</v>
      </c>
      <c r="B2" s="20">
        <v>0.29166666666666669</v>
      </c>
      <c r="C2" s="28" t="s">
        <v>14</v>
      </c>
      <c r="D2" s="29" t="s">
        <v>12</v>
      </c>
      <c r="F2" s="29"/>
      <c r="G2" s="32"/>
      <c r="H2" s="32"/>
      <c r="I2" s="32"/>
      <c r="J2" s="32"/>
      <c r="K2" s="32"/>
      <c r="M2" s="20">
        <f>Q9+Q19+Q29+Q39+Q49</f>
        <v>0.875</v>
      </c>
      <c r="O2" s="20">
        <f>S9+S19+S29+S39+S49</f>
        <v>0.65625</v>
      </c>
    </row>
    <row r="3" spans="1:19" s="20" customFormat="1" ht="15.75" thickBot="1" x14ac:dyDescent="0.3">
      <c r="A3" s="27"/>
    </row>
    <row r="4" spans="1:19" s="20" customFormat="1" x14ac:dyDescent="0.25">
      <c r="A4" s="27"/>
      <c r="C4" s="33" t="s">
        <v>0</v>
      </c>
      <c r="D4" s="34"/>
      <c r="E4" s="35"/>
      <c r="F4" s="36"/>
      <c r="G4" s="33" t="s">
        <v>1</v>
      </c>
      <c r="H4" s="34"/>
      <c r="I4" s="35"/>
      <c r="K4" s="37" t="s">
        <v>9</v>
      </c>
      <c r="L4" s="38"/>
      <c r="M4" s="37" t="s">
        <v>10</v>
      </c>
      <c r="O4" s="37" t="s">
        <v>8</v>
      </c>
      <c r="Q4" s="39" t="s">
        <v>19</v>
      </c>
      <c r="R4" s="39"/>
      <c r="S4" s="39"/>
    </row>
    <row r="5" spans="1:19" s="20" customFormat="1" ht="15.75" customHeight="1" thickBot="1" x14ac:dyDescent="0.3">
      <c r="A5" s="27"/>
      <c r="C5" s="40" t="s">
        <v>13</v>
      </c>
      <c r="D5" s="41"/>
      <c r="E5" s="11" t="s">
        <v>9</v>
      </c>
      <c r="F5" s="42"/>
      <c r="G5" s="40" t="s">
        <v>13</v>
      </c>
      <c r="H5" s="41"/>
      <c r="I5" s="11" t="s">
        <v>9</v>
      </c>
      <c r="K5" s="43"/>
      <c r="M5" s="43"/>
      <c r="O5" s="44"/>
      <c r="Q5" s="23" t="str">
        <f>M12</f>
        <v>0</v>
      </c>
      <c r="R5" s="23"/>
      <c r="S5" s="23"/>
    </row>
    <row r="6" spans="1:19" s="20" customFormat="1" ht="15" customHeight="1" x14ac:dyDescent="0.25">
      <c r="A6" s="45" t="s">
        <v>2</v>
      </c>
      <c r="B6" s="5"/>
      <c r="C6" s="3"/>
      <c r="D6" s="4"/>
      <c r="E6" s="5">
        <f>D6-C6</f>
        <v>0</v>
      </c>
      <c r="F6" s="42"/>
      <c r="G6" s="12"/>
      <c r="H6" s="4"/>
      <c r="I6" s="5">
        <f>H6-G6</f>
        <v>0</v>
      </c>
      <c r="K6" s="15">
        <f>I6+E6</f>
        <v>0</v>
      </c>
      <c r="M6" s="16" t="str">
        <f t="shared" ref="M6:M11" si="0">IF(K6&gt;$B$2,K6-$B$2," ")</f>
        <v xml:space="preserve"> </v>
      </c>
      <c r="O6" s="16" t="str">
        <f t="shared" ref="O6:O8" si="1">IF(G6="","",G6-D6)</f>
        <v/>
      </c>
      <c r="Q6" s="23"/>
      <c r="R6" s="23"/>
      <c r="S6" s="23"/>
    </row>
    <row r="7" spans="1:19" s="20" customFormat="1" x14ac:dyDescent="0.25">
      <c r="A7" s="46" t="s">
        <v>7</v>
      </c>
      <c r="B7" s="8"/>
      <c r="C7" s="6"/>
      <c r="D7" s="7"/>
      <c r="E7" s="8">
        <f t="shared" ref="E7:E8" si="2">D7-C7</f>
        <v>0</v>
      </c>
      <c r="F7" s="42"/>
      <c r="G7" s="13"/>
      <c r="H7" s="7"/>
      <c r="I7" s="8">
        <f t="shared" ref="I7:I8" si="3">H7-G7</f>
        <v>0</v>
      </c>
      <c r="K7" s="16">
        <f t="shared" ref="K7:K8" si="4">E7+I7</f>
        <v>0</v>
      </c>
      <c r="M7" s="16" t="str">
        <f t="shared" si="0"/>
        <v xml:space="preserve"> </v>
      </c>
      <c r="O7" s="16" t="str">
        <f t="shared" si="1"/>
        <v/>
      </c>
      <c r="Q7" s="47" t="s">
        <v>17</v>
      </c>
      <c r="S7" s="47" t="s">
        <v>18</v>
      </c>
    </row>
    <row r="8" spans="1:19" s="20" customFormat="1" x14ac:dyDescent="0.25">
      <c r="A8" s="46" t="s">
        <v>3</v>
      </c>
      <c r="B8" s="8"/>
      <c r="C8" s="6"/>
      <c r="D8" s="7"/>
      <c r="E8" s="8">
        <f t="shared" si="2"/>
        <v>0</v>
      </c>
      <c r="F8" s="42"/>
      <c r="G8" s="13"/>
      <c r="H8" s="7"/>
      <c r="I8" s="8">
        <f t="shared" si="3"/>
        <v>0</v>
      </c>
      <c r="K8" s="16">
        <f t="shared" si="4"/>
        <v>0</v>
      </c>
      <c r="M8" s="16" t="str">
        <f t="shared" si="0"/>
        <v xml:space="preserve"> </v>
      </c>
      <c r="O8" s="16" t="str">
        <f t="shared" si="1"/>
        <v/>
      </c>
      <c r="Q8" s="47"/>
      <c r="S8" s="47"/>
    </row>
    <row r="9" spans="1:19" s="20" customFormat="1" x14ac:dyDescent="0.25">
      <c r="A9" s="46" t="s">
        <v>4</v>
      </c>
      <c r="B9" s="8">
        <v>9</v>
      </c>
      <c r="C9" s="6">
        <v>0.28125</v>
      </c>
      <c r="D9" s="7">
        <v>0.50694444444444442</v>
      </c>
      <c r="E9" s="8">
        <f>D9-C9</f>
        <v>0.22569444444444442</v>
      </c>
      <c r="F9" s="42"/>
      <c r="G9" s="13">
        <v>0.54166666666666663</v>
      </c>
      <c r="H9" s="7">
        <v>0.71875</v>
      </c>
      <c r="I9" s="8">
        <f>H9-G9</f>
        <v>0.17708333333333337</v>
      </c>
      <c r="K9" s="16">
        <f>E9+I9</f>
        <v>0.40277777777777779</v>
      </c>
      <c r="M9" s="16">
        <f t="shared" si="0"/>
        <v>0.1111111111111111</v>
      </c>
      <c r="O9" s="16">
        <f>IF(G9="","",G9-D9)</f>
        <v>3.472222222222221E-2</v>
      </c>
      <c r="Q9" s="22">
        <v>0</v>
      </c>
      <c r="S9" s="22">
        <v>0</v>
      </c>
    </row>
    <row r="10" spans="1:19" s="20" customFormat="1" x14ac:dyDescent="0.25">
      <c r="A10" s="46" t="s">
        <v>5</v>
      </c>
      <c r="B10" s="8">
        <f t="shared" ref="B8:B11" si="5">B9+1</f>
        <v>10</v>
      </c>
      <c r="C10" s="6">
        <v>0.28125</v>
      </c>
      <c r="D10" s="7">
        <v>0.51041666666666663</v>
      </c>
      <c r="E10" s="8">
        <f>D10-C10</f>
        <v>0.22916666666666663</v>
      </c>
      <c r="F10" s="42"/>
      <c r="G10" s="13">
        <v>0.54166666666666663</v>
      </c>
      <c r="H10" s="7">
        <v>0.72222222222222221</v>
      </c>
      <c r="I10" s="8">
        <f>H10-G10</f>
        <v>0.18055555555555558</v>
      </c>
      <c r="K10" s="16">
        <f>E10+I10</f>
        <v>0.40972222222222221</v>
      </c>
      <c r="M10" s="16">
        <f t="shared" si="0"/>
        <v>0.11805555555555552</v>
      </c>
      <c r="O10" s="16">
        <f t="shared" ref="O10:O11" si="6">IF(G10="","",G10-D10)</f>
        <v>3.125E-2</v>
      </c>
      <c r="Q10" s="22"/>
      <c r="S10" s="22"/>
    </row>
    <row r="11" spans="1:19" s="20" customFormat="1" ht="15.75" thickBot="1" x14ac:dyDescent="0.3">
      <c r="A11" s="48" t="s">
        <v>6</v>
      </c>
      <c r="B11" s="11">
        <f t="shared" si="5"/>
        <v>11</v>
      </c>
      <c r="C11" s="9"/>
      <c r="D11" s="10"/>
      <c r="E11" s="11">
        <f>D11-C11</f>
        <v>0</v>
      </c>
      <c r="F11" s="42"/>
      <c r="G11" s="14"/>
      <c r="H11" s="10"/>
      <c r="I11" s="11">
        <f>H11-G11</f>
        <v>0</v>
      </c>
      <c r="K11" s="17">
        <f>E11+I11</f>
        <v>0</v>
      </c>
      <c r="M11" s="16" t="str">
        <f t="shared" si="0"/>
        <v xml:space="preserve"> </v>
      </c>
      <c r="O11" s="16" t="str">
        <f t="shared" si="6"/>
        <v/>
      </c>
    </row>
    <row r="12" spans="1:19" s="38" customFormat="1" ht="15.75" thickBot="1" x14ac:dyDescent="0.3">
      <c r="A12" s="49" t="s">
        <v>9</v>
      </c>
      <c r="B12" s="50"/>
      <c r="C12" s="51"/>
      <c r="D12" s="51"/>
      <c r="E12" s="51"/>
      <c r="F12" s="51"/>
      <c r="G12" s="51"/>
      <c r="H12" s="51"/>
      <c r="I12" s="51"/>
      <c r="J12" s="51"/>
      <c r="K12" s="18">
        <f>SUM(K6:K11)</f>
        <v>0.8125</v>
      </c>
      <c r="M12" s="19" t="str">
        <f>IF(K12&gt;$B$1,SUM(M6:M11),"0")</f>
        <v>0</v>
      </c>
      <c r="O12" s="21">
        <f>SUM(O6:O11)</f>
        <v>6.597222222222221E-2</v>
      </c>
    </row>
    <row r="13" spans="1:19" s="20" customFormat="1" ht="15.75" thickBot="1" x14ac:dyDescent="0.3">
      <c r="A13" s="27"/>
    </row>
    <row r="14" spans="1:19" s="20" customFormat="1" ht="15.75" thickBot="1" x14ac:dyDescent="0.3">
      <c r="A14" s="27"/>
      <c r="C14" s="33" t="s">
        <v>0</v>
      </c>
      <c r="D14" s="34"/>
      <c r="E14" s="35"/>
      <c r="F14" s="36"/>
      <c r="G14" s="33" t="s">
        <v>1</v>
      </c>
      <c r="H14" s="34"/>
      <c r="I14" s="35"/>
      <c r="K14" s="37" t="s">
        <v>9</v>
      </c>
      <c r="L14" s="38"/>
      <c r="M14" s="37" t="s">
        <v>10</v>
      </c>
      <c r="O14" s="37" t="s">
        <v>8</v>
      </c>
      <c r="Q14" s="52" t="s">
        <v>19</v>
      </c>
      <c r="R14" s="53"/>
      <c r="S14" s="54"/>
    </row>
    <row r="15" spans="1:19" s="20" customFormat="1" ht="15.75" customHeight="1" thickBot="1" x14ac:dyDescent="0.3">
      <c r="A15" s="27"/>
      <c r="C15" s="40" t="s">
        <v>13</v>
      </c>
      <c r="D15" s="41"/>
      <c r="E15" s="11" t="s">
        <v>9</v>
      </c>
      <c r="F15" s="42"/>
      <c r="G15" s="40" t="s">
        <v>13</v>
      </c>
      <c r="H15" s="41"/>
      <c r="I15" s="11" t="s">
        <v>9</v>
      </c>
      <c r="K15" s="43"/>
      <c r="M15" s="43"/>
      <c r="O15" s="44"/>
      <c r="Q15" s="24">
        <f>M22</f>
        <v>0.50694444444444453</v>
      </c>
      <c r="R15" s="55"/>
      <c r="S15" s="56"/>
    </row>
    <row r="16" spans="1:19" s="20" customFormat="1" ht="15" customHeight="1" thickBot="1" x14ac:dyDescent="0.3">
      <c r="A16" s="45" t="s">
        <v>2</v>
      </c>
      <c r="B16" s="5">
        <f>B11+2</f>
        <v>13</v>
      </c>
      <c r="C16" s="3">
        <v>0.28125</v>
      </c>
      <c r="D16" s="4">
        <v>0.50694444444444442</v>
      </c>
      <c r="E16" s="5">
        <f>D16-C16</f>
        <v>0.22569444444444442</v>
      </c>
      <c r="F16" s="42"/>
      <c r="G16" s="12">
        <v>0.54861111111111105</v>
      </c>
      <c r="H16" s="4">
        <v>0.6875</v>
      </c>
      <c r="I16" s="5">
        <f>H16-G16</f>
        <v>0.13888888888888895</v>
      </c>
      <c r="K16" s="15">
        <f>I16+E16</f>
        <v>0.36458333333333337</v>
      </c>
      <c r="M16" s="16">
        <f t="shared" ref="M16:M21" si="7">IF(K16&gt;$B$2,K16-$B$2," ")</f>
        <v>7.2916666666666685E-2</v>
      </c>
      <c r="O16" s="16">
        <f t="shared" ref="O16:O18" si="8">IF(G16="","",G16-D16)</f>
        <v>4.166666666666663E-2</v>
      </c>
      <c r="Q16" s="57"/>
      <c r="R16" s="58"/>
      <c r="S16" s="59"/>
    </row>
    <row r="17" spans="1:19" s="20" customFormat="1" x14ac:dyDescent="0.25">
      <c r="A17" s="46" t="s">
        <v>7</v>
      </c>
      <c r="B17" s="8">
        <f>B16+1</f>
        <v>14</v>
      </c>
      <c r="C17" s="6">
        <v>0.28125</v>
      </c>
      <c r="D17" s="7">
        <v>0.5</v>
      </c>
      <c r="E17" s="8">
        <f t="shared" ref="E17:E18" si="9">D17-C17</f>
        <v>0.21875</v>
      </c>
      <c r="F17" s="42"/>
      <c r="G17" s="13">
        <v>0.54166666666666663</v>
      </c>
      <c r="H17" s="7">
        <v>0.72569444444444453</v>
      </c>
      <c r="I17" s="8">
        <f t="shared" ref="I17:I18" si="10">H17-G17</f>
        <v>0.1840277777777779</v>
      </c>
      <c r="K17" s="16">
        <f t="shared" ref="K17:K18" si="11">E17+I17</f>
        <v>0.4027777777777779</v>
      </c>
      <c r="M17" s="16">
        <f t="shared" si="7"/>
        <v>0.11111111111111122</v>
      </c>
      <c r="O17" s="16">
        <f t="shared" si="8"/>
        <v>4.166666666666663E-2</v>
      </c>
      <c r="Q17" s="37" t="s">
        <v>17</v>
      </c>
      <c r="S17" s="37" t="s">
        <v>18</v>
      </c>
    </row>
    <row r="18" spans="1:19" s="20" customFormat="1" x14ac:dyDescent="0.25">
      <c r="A18" s="46" t="s">
        <v>3</v>
      </c>
      <c r="B18" s="8">
        <f t="shared" ref="B18:B21" si="12">B17+1</f>
        <v>15</v>
      </c>
      <c r="C18" s="6">
        <v>0.28125</v>
      </c>
      <c r="D18" s="7">
        <v>0.51388888888888895</v>
      </c>
      <c r="E18" s="8">
        <f t="shared" si="9"/>
        <v>0.23263888888888895</v>
      </c>
      <c r="F18" s="42"/>
      <c r="G18" s="13">
        <v>0.54166666666666663</v>
      </c>
      <c r="H18" s="7">
        <v>0.75</v>
      </c>
      <c r="I18" s="8">
        <f t="shared" si="10"/>
        <v>0.20833333333333337</v>
      </c>
      <c r="K18" s="16">
        <f t="shared" si="11"/>
        <v>0.44097222222222232</v>
      </c>
      <c r="M18" s="16">
        <f t="shared" si="7"/>
        <v>0.14930555555555564</v>
      </c>
      <c r="O18" s="16">
        <f t="shared" si="8"/>
        <v>2.7777777777777679E-2</v>
      </c>
      <c r="Q18" s="44"/>
      <c r="S18" s="44"/>
    </row>
    <row r="19" spans="1:19" s="20" customFormat="1" x14ac:dyDescent="0.25">
      <c r="A19" s="46" t="s">
        <v>4</v>
      </c>
      <c r="B19" s="8">
        <f t="shared" si="12"/>
        <v>16</v>
      </c>
      <c r="C19" s="6">
        <v>0.28125</v>
      </c>
      <c r="D19" s="7">
        <v>0.5</v>
      </c>
      <c r="E19" s="8">
        <f>D19-C19</f>
        <v>0.21875</v>
      </c>
      <c r="F19" s="42"/>
      <c r="G19" s="13"/>
      <c r="H19" s="7"/>
      <c r="I19" s="8">
        <f>H19-G19</f>
        <v>0</v>
      </c>
      <c r="K19" s="16">
        <f>E19+I19</f>
        <v>0.21875</v>
      </c>
      <c r="M19" s="16" t="str">
        <f t="shared" si="7"/>
        <v xml:space="preserve"> </v>
      </c>
      <c r="O19" s="16" t="str">
        <f>IF(G19="","",G19-D19)</f>
        <v/>
      </c>
      <c r="Q19" s="25">
        <f>IF(Q15&gt;$B$2,M22-S19,"")</f>
        <v>0.29166666666666669</v>
      </c>
      <c r="R19" s="60"/>
      <c r="S19" s="25">
        <f>IF(M22&gt;$B$2,M22-$B$2,"")</f>
        <v>0.21527777777777785</v>
      </c>
    </row>
    <row r="20" spans="1:19" s="20" customFormat="1" ht="15.75" thickBot="1" x14ac:dyDescent="0.3">
      <c r="A20" s="46" t="s">
        <v>5</v>
      </c>
      <c r="B20" s="8">
        <f t="shared" si="12"/>
        <v>17</v>
      </c>
      <c r="C20" s="6">
        <v>0.28125</v>
      </c>
      <c r="D20" s="7">
        <v>0.51736111111111105</v>
      </c>
      <c r="E20" s="8">
        <f>D20-C20</f>
        <v>0.23611111111111105</v>
      </c>
      <c r="F20" s="42"/>
      <c r="G20" s="13">
        <v>0.55208333333333337</v>
      </c>
      <c r="H20" s="7">
        <v>0.78125</v>
      </c>
      <c r="I20" s="8">
        <f>H20-G20</f>
        <v>0.22916666666666663</v>
      </c>
      <c r="K20" s="16">
        <f>E20+I20</f>
        <v>0.46527777777777768</v>
      </c>
      <c r="M20" s="16">
        <f t="shared" si="7"/>
        <v>0.17361111111111099</v>
      </c>
      <c r="O20" s="16">
        <f t="shared" ref="O20:O21" si="13">IF(G20="","",G20-D20)</f>
        <v>3.4722222222222321E-2</v>
      </c>
      <c r="Q20" s="26"/>
      <c r="R20" s="60"/>
      <c r="S20" s="26"/>
    </row>
    <row r="21" spans="1:19" s="20" customFormat="1" ht="15.75" thickBot="1" x14ac:dyDescent="0.3">
      <c r="A21" s="48" t="s">
        <v>6</v>
      </c>
      <c r="B21" s="8">
        <f t="shared" si="12"/>
        <v>18</v>
      </c>
      <c r="C21" s="9"/>
      <c r="D21" s="10"/>
      <c r="E21" s="11">
        <f>D21-C21</f>
        <v>0</v>
      </c>
      <c r="F21" s="42"/>
      <c r="G21" s="14"/>
      <c r="H21" s="10"/>
      <c r="I21" s="11">
        <f>H21-G21</f>
        <v>0</v>
      </c>
      <c r="K21" s="17">
        <f>E21+I21</f>
        <v>0</v>
      </c>
      <c r="M21" s="16" t="str">
        <f t="shared" si="7"/>
        <v xml:space="preserve"> </v>
      </c>
      <c r="O21" s="16" t="str">
        <f t="shared" si="13"/>
        <v/>
      </c>
    </row>
    <row r="22" spans="1:19" s="38" customFormat="1" ht="15.75" thickBot="1" x14ac:dyDescent="0.3">
      <c r="A22" s="49" t="s">
        <v>9</v>
      </c>
      <c r="B22" s="50"/>
      <c r="C22" s="51"/>
      <c r="D22" s="51"/>
      <c r="E22" s="51"/>
      <c r="F22" s="51"/>
      <c r="G22" s="51"/>
      <c r="H22" s="51"/>
      <c r="I22" s="51"/>
      <c r="J22" s="51"/>
      <c r="K22" s="18">
        <f>SUM(K16:K21)</f>
        <v>1.8923611111111112</v>
      </c>
      <c r="M22" s="19">
        <f>IF(K22&gt;$B$1,SUM(M16:M21),"0")</f>
        <v>0.50694444444444453</v>
      </c>
      <c r="O22" s="21">
        <f>SUM(O16:O21)</f>
        <v>0.14583333333333326</v>
      </c>
    </row>
    <row r="23" spans="1:19" s="20" customFormat="1" ht="15.75" thickBot="1" x14ac:dyDescent="0.3">
      <c r="A23" s="27"/>
    </row>
    <row r="24" spans="1:19" s="20" customFormat="1" ht="15.75" thickBot="1" x14ac:dyDescent="0.3">
      <c r="A24" s="27"/>
      <c r="C24" s="33" t="s">
        <v>0</v>
      </c>
      <c r="D24" s="34"/>
      <c r="E24" s="35"/>
      <c r="F24" s="36"/>
      <c r="G24" s="33" t="s">
        <v>1</v>
      </c>
      <c r="H24" s="34"/>
      <c r="I24" s="35"/>
      <c r="K24" s="37" t="s">
        <v>9</v>
      </c>
      <c r="L24" s="38"/>
      <c r="M24" s="37" t="s">
        <v>10</v>
      </c>
      <c r="O24" s="37" t="s">
        <v>8</v>
      </c>
      <c r="Q24" s="52" t="s">
        <v>19</v>
      </c>
      <c r="R24" s="53"/>
      <c r="S24" s="54"/>
    </row>
    <row r="25" spans="1:19" s="20" customFormat="1" ht="15.75" customHeight="1" thickBot="1" x14ac:dyDescent="0.3">
      <c r="A25" s="27"/>
      <c r="C25" s="40" t="s">
        <v>13</v>
      </c>
      <c r="D25" s="41"/>
      <c r="E25" s="11" t="s">
        <v>9</v>
      </c>
      <c r="F25" s="42"/>
      <c r="G25" s="40" t="s">
        <v>13</v>
      </c>
      <c r="H25" s="41"/>
      <c r="I25" s="11" t="s">
        <v>9</v>
      </c>
      <c r="K25" s="43"/>
      <c r="M25" s="43"/>
      <c r="O25" s="44"/>
      <c r="Q25" s="24">
        <f>M32</f>
        <v>0.40625000000000011</v>
      </c>
      <c r="R25" s="55"/>
      <c r="S25" s="56"/>
    </row>
    <row r="26" spans="1:19" s="20" customFormat="1" ht="15" customHeight="1" thickBot="1" x14ac:dyDescent="0.3">
      <c r="A26" s="45" t="s">
        <v>2</v>
      </c>
      <c r="B26" s="5">
        <f>B21+2</f>
        <v>20</v>
      </c>
      <c r="C26" s="3">
        <v>0.28125</v>
      </c>
      <c r="D26" s="4">
        <v>0.5</v>
      </c>
      <c r="E26" s="5">
        <f>D26-C26</f>
        <v>0.21875</v>
      </c>
      <c r="F26" s="42"/>
      <c r="G26" s="12"/>
      <c r="H26" s="4"/>
      <c r="I26" s="5">
        <f>H26-G26</f>
        <v>0</v>
      </c>
      <c r="K26" s="15">
        <f>I26+E26</f>
        <v>0.21875</v>
      </c>
      <c r="M26" s="16" t="str">
        <f t="shared" ref="M26:M31" si="14">IF(K26&gt;$B$2,K26-$B$2," ")</f>
        <v xml:space="preserve"> </v>
      </c>
      <c r="O26" s="16" t="str">
        <f t="shared" ref="O26:O28" si="15">IF(G26="","",G26-D26)</f>
        <v/>
      </c>
      <c r="Q26" s="57"/>
      <c r="R26" s="58"/>
      <c r="S26" s="59"/>
    </row>
    <row r="27" spans="1:19" s="20" customFormat="1" x14ac:dyDescent="0.25">
      <c r="A27" s="46" t="s">
        <v>7</v>
      </c>
      <c r="B27" s="8">
        <f>B26+1</f>
        <v>21</v>
      </c>
      <c r="C27" s="6">
        <v>0.28125</v>
      </c>
      <c r="D27" s="7">
        <v>0.5</v>
      </c>
      <c r="E27" s="8">
        <f t="shared" ref="E27:E28" si="16">D27-C27</f>
        <v>0.21875</v>
      </c>
      <c r="F27" s="42"/>
      <c r="G27" s="13">
        <v>0.54166666666666663</v>
      </c>
      <c r="H27" s="7">
        <v>0.71875</v>
      </c>
      <c r="I27" s="8">
        <f t="shared" ref="I27:I28" si="17">H27-G27</f>
        <v>0.17708333333333337</v>
      </c>
      <c r="K27" s="16">
        <f t="shared" ref="K27:K28" si="18">E27+I27</f>
        <v>0.39583333333333337</v>
      </c>
      <c r="M27" s="16">
        <f t="shared" si="14"/>
        <v>0.10416666666666669</v>
      </c>
      <c r="O27" s="16">
        <f t="shared" si="15"/>
        <v>4.166666666666663E-2</v>
      </c>
      <c r="Q27" s="37" t="s">
        <v>17</v>
      </c>
      <c r="S27" s="37" t="s">
        <v>18</v>
      </c>
    </row>
    <row r="28" spans="1:19" s="20" customFormat="1" x14ac:dyDescent="0.25">
      <c r="A28" s="46" t="s">
        <v>3</v>
      </c>
      <c r="B28" s="8">
        <f t="shared" ref="B28:B31" si="19">B27+1</f>
        <v>22</v>
      </c>
      <c r="C28" s="6">
        <v>0.28125</v>
      </c>
      <c r="D28" s="7">
        <v>0.51388888888888895</v>
      </c>
      <c r="E28" s="8">
        <f t="shared" si="16"/>
        <v>0.23263888888888895</v>
      </c>
      <c r="F28" s="42"/>
      <c r="G28" s="13">
        <v>0.53472222222222221</v>
      </c>
      <c r="H28" s="7">
        <v>0.72916666666666663</v>
      </c>
      <c r="I28" s="8">
        <f t="shared" si="17"/>
        <v>0.19444444444444442</v>
      </c>
      <c r="K28" s="16">
        <f t="shared" si="18"/>
        <v>0.42708333333333337</v>
      </c>
      <c r="M28" s="16">
        <f t="shared" si="14"/>
        <v>0.13541666666666669</v>
      </c>
      <c r="O28" s="16">
        <f t="shared" si="15"/>
        <v>2.0833333333333259E-2</v>
      </c>
      <c r="Q28" s="44"/>
      <c r="S28" s="44"/>
    </row>
    <row r="29" spans="1:19" s="20" customFormat="1" x14ac:dyDescent="0.25">
      <c r="A29" s="46" t="s">
        <v>4</v>
      </c>
      <c r="B29" s="8">
        <f t="shared" si="19"/>
        <v>23</v>
      </c>
      <c r="C29" s="6">
        <v>0.28125</v>
      </c>
      <c r="D29" s="7">
        <v>0.52083333333333337</v>
      </c>
      <c r="E29" s="8">
        <f>D29-C29</f>
        <v>0.23958333333333337</v>
      </c>
      <c r="F29" s="42"/>
      <c r="G29" s="13">
        <v>0.5625</v>
      </c>
      <c r="H29" s="7">
        <v>0.69444444444444453</v>
      </c>
      <c r="I29" s="8">
        <f>H29-G29</f>
        <v>0.13194444444444453</v>
      </c>
      <c r="K29" s="16">
        <f>E29+I29</f>
        <v>0.3715277777777779</v>
      </c>
      <c r="M29" s="16">
        <f t="shared" si="14"/>
        <v>7.9861111111111216E-2</v>
      </c>
      <c r="O29" s="16">
        <f>IF(G29="","",G29-D29)</f>
        <v>4.166666666666663E-2</v>
      </c>
      <c r="Q29" s="25">
        <f>IF(Q25&gt;$B$2,M32-S29,"")</f>
        <v>0.29166666666666669</v>
      </c>
      <c r="R29" s="60"/>
      <c r="S29" s="25">
        <f>IF(M32&gt;$B$2,M32-$B$2,"")</f>
        <v>0.11458333333333343</v>
      </c>
    </row>
    <row r="30" spans="1:19" s="20" customFormat="1" ht="15.75" thickBot="1" x14ac:dyDescent="0.3">
      <c r="A30" s="46" t="s">
        <v>5</v>
      </c>
      <c r="B30" s="8">
        <f t="shared" si="19"/>
        <v>24</v>
      </c>
      <c r="C30" s="6">
        <v>0.28125</v>
      </c>
      <c r="D30" s="7">
        <v>0.51388888888888895</v>
      </c>
      <c r="E30" s="8">
        <f>D30-C30</f>
        <v>0.23263888888888895</v>
      </c>
      <c r="F30" s="42"/>
      <c r="G30" s="13">
        <v>0.55555555555555558</v>
      </c>
      <c r="H30" s="7">
        <v>0.70138888888888884</v>
      </c>
      <c r="I30" s="8">
        <f>H30-G30</f>
        <v>0.14583333333333326</v>
      </c>
      <c r="K30" s="16">
        <f>E30+I30</f>
        <v>0.37847222222222221</v>
      </c>
      <c r="M30" s="16">
        <f t="shared" si="14"/>
        <v>8.6805555555555525E-2</v>
      </c>
      <c r="O30" s="16">
        <f t="shared" ref="O30:O31" si="20">IF(G30="","",G30-D30)</f>
        <v>4.166666666666663E-2</v>
      </c>
      <c r="Q30" s="26"/>
      <c r="R30" s="60"/>
      <c r="S30" s="26"/>
    </row>
    <row r="31" spans="1:19" s="20" customFormat="1" ht="15.75" thickBot="1" x14ac:dyDescent="0.3">
      <c r="A31" s="48" t="s">
        <v>6</v>
      </c>
      <c r="B31" s="8">
        <f t="shared" si="19"/>
        <v>25</v>
      </c>
      <c r="C31" s="9"/>
      <c r="D31" s="10"/>
      <c r="E31" s="11">
        <f>D31-C31</f>
        <v>0</v>
      </c>
      <c r="F31" s="42"/>
      <c r="G31" s="14"/>
      <c r="H31" s="10"/>
      <c r="I31" s="11">
        <f>H31-G31</f>
        <v>0</v>
      </c>
      <c r="K31" s="17">
        <f>E31+I31</f>
        <v>0</v>
      </c>
      <c r="M31" s="16" t="str">
        <f t="shared" si="14"/>
        <v xml:space="preserve"> </v>
      </c>
      <c r="O31" s="16" t="str">
        <f t="shared" si="20"/>
        <v/>
      </c>
    </row>
    <row r="32" spans="1:19" s="38" customFormat="1" ht="15.75" thickBot="1" x14ac:dyDescent="0.3">
      <c r="A32" s="49" t="s">
        <v>9</v>
      </c>
      <c r="B32" s="50"/>
      <c r="C32" s="51"/>
      <c r="D32" s="51"/>
      <c r="E32" s="51"/>
      <c r="F32" s="51"/>
      <c r="G32" s="51"/>
      <c r="H32" s="51"/>
      <c r="I32" s="51"/>
      <c r="J32" s="51"/>
      <c r="K32" s="18">
        <f>SUM(K26:K31)</f>
        <v>1.791666666666667</v>
      </c>
      <c r="M32" s="19">
        <f>IF(K32&gt;$B$1,SUM(M26:M31),"0")</f>
        <v>0.40625000000000011</v>
      </c>
      <c r="O32" s="21">
        <f>SUM(O26:O31)</f>
        <v>0.14583333333333315</v>
      </c>
    </row>
    <row r="33" spans="1:19" s="20" customFormat="1" ht="15.75" thickBot="1" x14ac:dyDescent="0.3">
      <c r="A33" s="27"/>
    </row>
    <row r="34" spans="1:19" s="20" customFormat="1" ht="15.75" thickBot="1" x14ac:dyDescent="0.3">
      <c r="A34" s="27"/>
      <c r="C34" s="33" t="s">
        <v>0</v>
      </c>
      <c r="D34" s="34"/>
      <c r="E34" s="35"/>
      <c r="F34" s="36"/>
      <c r="G34" s="33" t="s">
        <v>1</v>
      </c>
      <c r="H34" s="34"/>
      <c r="I34" s="35"/>
      <c r="K34" s="37" t="s">
        <v>9</v>
      </c>
      <c r="L34" s="38"/>
      <c r="M34" s="37" t="s">
        <v>10</v>
      </c>
      <c r="O34" s="37" t="s">
        <v>8</v>
      </c>
      <c r="Q34" s="52" t="s">
        <v>19</v>
      </c>
      <c r="R34" s="53"/>
      <c r="S34" s="54"/>
    </row>
    <row r="35" spans="1:19" s="20" customFormat="1" ht="15.75" customHeight="1" thickBot="1" x14ac:dyDescent="0.3">
      <c r="A35" s="27"/>
      <c r="C35" s="40" t="s">
        <v>13</v>
      </c>
      <c r="D35" s="41"/>
      <c r="E35" s="11" t="s">
        <v>9</v>
      </c>
      <c r="F35" s="42"/>
      <c r="G35" s="40" t="s">
        <v>13</v>
      </c>
      <c r="H35" s="41"/>
      <c r="I35" s="11" t="s">
        <v>9</v>
      </c>
      <c r="K35" s="43"/>
      <c r="M35" s="43"/>
      <c r="O35" s="44"/>
      <c r="Q35" s="24">
        <f>M42</f>
        <v>0.61805555555555536</v>
      </c>
      <c r="R35" s="55"/>
      <c r="S35" s="56"/>
    </row>
    <row r="36" spans="1:19" s="20" customFormat="1" ht="15" customHeight="1" thickBot="1" x14ac:dyDescent="0.3">
      <c r="A36" s="45" t="s">
        <v>2</v>
      </c>
      <c r="B36" s="5">
        <f>B31+2</f>
        <v>27</v>
      </c>
      <c r="C36" s="3">
        <v>0.28125</v>
      </c>
      <c r="D36" s="4">
        <v>0.52083333333333337</v>
      </c>
      <c r="E36" s="5">
        <f>D36-C36</f>
        <v>0.23958333333333337</v>
      </c>
      <c r="F36" s="42"/>
      <c r="G36" s="12">
        <v>0.54513888888888895</v>
      </c>
      <c r="H36" s="4">
        <v>0.77777777777777779</v>
      </c>
      <c r="I36" s="5">
        <f>H36-G36</f>
        <v>0.23263888888888884</v>
      </c>
      <c r="K36" s="15">
        <f>I36+E36</f>
        <v>0.47222222222222221</v>
      </c>
      <c r="M36" s="16">
        <f t="shared" ref="M36:M41" si="21">IF(K36&gt;$B$2,K36-$B$2," ")</f>
        <v>0.18055555555555552</v>
      </c>
      <c r="O36" s="16">
        <f t="shared" ref="O36:O38" si="22">IF(G36="","",G36-D36)</f>
        <v>2.430555555555558E-2</v>
      </c>
      <c r="Q36" s="57"/>
      <c r="R36" s="58"/>
      <c r="S36" s="59"/>
    </row>
    <row r="37" spans="1:19" s="20" customFormat="1" x14ac:dyDescent="0.25">
      <c r="A37" s="46" t="s">
        <v>7</v>
      </c>
      <c r="B37" s="8">
        <f>B36+1</f>
        <v>28</v>
      </c>
      <c r="C37" s="6">
        <v>0.28125</v>
      </c>
      <c r="D37" s="7">
        <v>0.53472222222222221</v>
      </c>
      <c r="E37" s="8">
        <f t="shared" ref="E37:E38" si="23">D37-C37</f>
        <v>0.25347222222222221</v>
      </c>
      <c r="F37" s="42"/>
      <c r="G37" s="13">
        <v>0.55208333333333337</v>
      </c>
      <c r="H37" s="7">
        <v>0.76041666666666663</v>
      </c>
      <c r="I37" s="8">
        <f t="shared" ref="I37:I38" si="24">H37-G37</f>
        <v>0.20833333333333326</v>
      </c>
      <c r="K37" s="16">
        <f t="shared" ref="K37:K38" si="25">E37+I37</f>
        <v>0.46180555555555547</v>
      </c>
      <c r="M37" s="16">
        <f t="shared" si="21"/>
        <v>0.17013888888888878</v>
      </c>
      <c r="O37" s="16">
        <f t="shared" si="22"/>
        <v>1.736111111111116E-2</v>
      </c>
      <c r="Q37" s="37" t="s">
        <v>17</v>
      </c>
      <c r="S37" s="37" t="s">
        <v>18</v>
      </c>
    </row>
    <row r="38" spans="1:19" s="20" customFormat="1" x14ac:dyDescent="0.25">
      <c r="A38" s="46" t="s">
        <v>3</v>
      </c>
      <c r="B38" s="8">
        <f t="shared" ref="B38:B41" si="26">B37+1</f>
        <v>29</v>
      </c>
      <c r="C38" s="6">
        <v>0.28125</v>
      </c>
      <c r="D38" s="7">
        <v>0.52083333333333337</v>
      </c>
      <c r="E38" s="8">
        <f t="shared" si="23"/>
        <v>0.23958333333333337</v>
      </c>
      <c r="F38" s="42"/>
      <c r="G38" s="13">
        <v>0.54513888888888895</v>
      </c>
      <c r="H38" s="7">
        <v>0.75</v>
      </c>
      <c r="I38" s="8">
        <f t="shared" si="24"/>
        <v>0.20486111111111105</v>
      </c>
      <c r="K38" s="16">
        <f t="shared" si="25"/>
        <v>0.44444444444444442</v>
      </c>
      <c r="M38" s="16">
        <f t="shared" si="21"/>
        <v>0.15277777777777773</v>
      </c>
      <c r="O38" s="16">
        <f t="shared" si="22"/>
        <v>2.430555555555558E-2</v>
      </c>
      <c r="Q38" s="44"/>
      <c r="S38" s="44"/>
    </row>
    <row r="39" spans="1:19" s="20" customFormat="1" x14ac:dyDescent="0.25">
      <c r="A39" s="46" t="s">
        <v>4</v>
      </c>
      <c r="B39" s="8">
        <f t="shared" si="26"/>
        <v>30</v>
      </c>
      <c r="C39" s="6">
        <v>0.28125</v>
      </c>
      <c r="D39" s="7">
        <v>0.50694444444444442</v>
      </c>
      <c r="E39" s="8">
        <f>D39-C39</f>
        <v>0.22569444444444442</v>
      </c>
      <c r="F39" s="42"/>
      <c r="G39" s="13">
        <v>0.52430555555555558</v>
      </c>
      <c r="H39" s="7">
        <v>0.70486111111111116</v>
      </c>
      <c r="I39" s="8">
        <f>H39-G39</f>
        <v>0.18055555555555558</v>
      </c>
      <c r="K39" s="16">
        <f>E39+I39</f>
        <v>0.40625</v>
      </c>
      <c r="M39" s="16">
        <f t="shared" si="21"/>
        <v>0.11458333333333331</v>
      </c>
      <c r="O39" s="16">
        <f>IF(G39="","",G39-D39)</f>
        <v>1.736111111111116E-2</v>
      </c>
      <c r="Q39" s="25">
        <f>IF(Q35&gt;$B$2,M42-S39,"")</f>
        <v>0.29166666666666669</v>
      </c>
      <c r="R39" s="60"/>
      <c r="S39" s="25">
        <f>IF(M42&gt;$B$2,M42-$B$2,"")</f>
        <v>0.32638888888888867</v>
      </c>
    </row>
    <row r="40" spans="1:19" s="20" customFormat="1" ht="15.75" thickBot="1" x14ac:dyDescent="0.3">
      <c r="A40" s="46" t="s">
        <v>5</v>
      </c>
      <c r="B40" s="8">
        <f t="shared" si="26"/>
        <v>31</v>
      </c>
      <c r="C40" s="6"/>
      <c r="D40" s="7"/>
      <c r="E40" s="8">
        <f>D40-C40</f>
        <v>0</v>
      </c>
      <c r="F40" s="42"/>
      <c r="G40" s="13"/>
      <c r="H40" s="7"/>
      <c r="I40" s="8">
        <f>H40-G40</f>
        <v>0</v>
      </c>
      <c r="K40" s="16">
        <f>E40+I40</f>
        <v>0</v>
      </c>
      <c r="M40" s="16" t="str">
        <f t="shared" si="21"/>
        <v xml:space="preserve"> </v>
      </c>
      <c r="O40" s="16" t="str">
        <f t="shared" ref="O40:O41" si="27">IF(G40="","",G40-D40)</f>
        <v/>
      </c>
      <c r="Q40" s="26"/>
      <c r="R40" s="60"/>
      <c r="S40" s="26"/>
    </row>
    <row r="41" spans="1:19" s="20" customFormat="1" ht="15.75" thickBot="1" x14ac:dyDescent="0.3">
      <c r="A41" s="48" t="s">
        <v>6</v>
      </c>
      <c r="B41" s="8">
        <f t="shared" si="26"/>
        <v>32</v>
      </c>
      <c r="C41" s="9"/>
      <c r="D41" s="10"/>
      <c r="E41" s="11">
        <f>D41-C41</f>
        <v>0</v>
      </c>
      <c r="F41" s="42"/>
      <c r="G41" s="14"/>
      <c r="H41" s="10"/>
      <c r="I41" s="11">
        <f>H41-G41</f>
        <v>0</v>
      </c>
      <c r="K41" s="17">
        <f>E41+I41</f>
        <v>0</v>
      </c>
      <c r="M41" s="16" t="str">
        <f t="shared" si="21"/>
        <v xml:space="preserve"> </v>
      </c>
      <c r="O41" s="16" t="str">
        <f t="shared" si="27"/>
        <v/>
      </c>
    </row>
    <row r="42" spans="1:19" s="38" customFormat="1" ht="15.75" thickBot="1" x14ac:dyDescent="0.3">
      <c r="A42" s="49" t="s">
        <v>9</v>
      </c>
      <c r="B42" s="50"/>
      <c r="C42" s="51"/>
      <c r="D42" s="51"/>
      <c r="E42" s="51"/>
      <c r="F42" s="51"/>
      <c r="G42" s="51"/>
      <c r="H42" s="51"/>
      <c r="I42" s="51"/>
      <c r="J42" s="51"/>
      <c r="K42" s="18">
        <f>SUM(K36:K41)</f>
        <v>1.7847222222222221</v>
      </c>
      <c r="M42" s="19">
        <f>IF(K42&gt;$B$1,SUM(M36:M41),"0")</f>
        <v>0.61805555555555536</v>
      </c>
      <c r="O42" s="21">
        <f>SUM(O36:O41)</f>
        <v>8.3333333333333481E-2</v>
      </c>
    </row>
    <row r="43" spans="1:19" s="20" customFormat="1" ht="15.75" thickBot="1" x14ac:dyDescent="0.3">
      <c r="A43" s="27"/>
    </row>
    <row r="44" spans="1:19" s="20" customFormat="1" ht="15.75" thickBot="1" x14ac:dyDescent="0.3">
      <c r="A44" s="27"/>
      <c r="C44" s="33" t="s">
        <v>0</v>
      </c>
      <c r="D44" s="34"/>
      <c r="E44" s="35"/>
      <c r="F44" s="36"/>
      <c r="G44" s="33" t="s">
        <v>1</v>
      </c>
      <c r="H44" s="34"/>
      <c r="I44" s="35"/>
      <c r="K44" s="37" t="s">
        <v>9</v>
      </c>
      <c r="L44" s="38"/>
      <c r="M44" s="37" t="s">
        <v>10</v>
      </c>
      <c r="O44" s="37" t="s">
        <v>8</v>
      </c>
      <c r="Q44" s="52" t="s">
        <v>19</v>
      </c>
      <c r="R44" s="53"/>
      <c r="S44" s="54"/>
    </row>
    <row r="45" spans="1:19" s="20" customFormat="1" ht="15.75" customHeight="1" thickBot="1" x14ac:dyDescent="0.3">
      <c r="A45" s="27"/>
      <c r="C45" s="40" t="s">
        <v>13</v>
      </c>
      <c r="D45" s="41"/>
      <c r="E45" s="11" t="s">
        <v>9</v>
      </c>
      <c r="F45" s="42"/>
      <c r="G45" s="40" t="s">
        <v>13</v>
      </c>
      <c r="H45" s="41"/>
      <c r="I45" s="11" t="s">
        <v>9</v>
      </c>
      <c r="K45" s="43"/>
      <c r="M45" s="43"/>
      <c r="O45" s="44"/>
      <c r="Q45" s="24" t="str">
        <f>M52</f>
        <v>0</v>
      </c>
      <c r="R45" s="55"/>
      <c r="S45" s="56"/>
    </row>
    <row r="46" spans="1:19" s="20" customFormat="1" ht="15" customHeight="1" thickBot="1" x14ac:dyDescent="0.3">
      <c r="A46" s="45" t="s">
        <v>2</v>
      </c>
      <c r="B46" s="5">
        <f>B41+2</f>
        <v>34</v>
      </c>
      <c r="C46" s="3"/>
      <c r="D46" s="4"/>
      <c r="E46" s="5">
        <f>D46-C46</f>
        <v>0</v>
      </c>
      <c r="F46" s="42"/>
      <c r="G46" s="12"/>
      <c r="H46" s="4"/>
      <c r="I46" s="5">
        <f>H46-G46</f>
        <v>0</v>
      </c>
      <c r="K46" s="15">
        <f>I46+E46</f>
        <v>0</v>
      </c>
      <c r="M46" s="16" t="str">
        <f t="shared" ref="M46:M51" si="28">IF(K46&gt;$B$2,K46-$B$2," ")</f>
        <v xml:space="preserve"> </v>
      </c>
      <c r="O46" s="16" t="str">
        <f t="shared" ref="O46:O48" si="29">IF(G46="","",G46-D46)</f>
        <v/>
      </c>
      <c r="Q46" s="57"/>
      <c r="R46" s="58"/>
      <c r="S46" s="59"/>
    </row>
    <row r="47" spans="1:19" s="20" customFormat="1" x14ac:dyDescent="0.25">
      <c r="A47" s="46" t="s">
        <v>7</v>
      </c>
      <c r="B47" s="8">
        <f>B46+1</f>
        <v>35</v>
      </c>
      <c r="C47" s="6"/>
      <c r="D47" s="7"/>
      <c r="E47" s="8">
        <f t="shared" ref="E47:E48" si="30">D47-C47</f>
        <v>0</v>
      </c>
      <c r="F47" s="42"/>
      <c r="G47" s="13"/>
      <c r="H47" s="7"/>
      <c r="I47" s="8">
        <f t="shared" ref="I47:I48" si="31">H47-G47</f>
        <v>0</v>
      </c>
      <c r="K47" s="16">
        <f t="shared" ref="K47:K48" si="32">E47+I47</f>
        <v>0</v>
      </c>
      <c r="M47" s="16" t="str">
        <f t="shared" si="28"/>
        <v xml:space="preserve"> </v>
      </c>
      <c r="O47" s="16" t="str">
        <f t="shared" si="29"/>
        <v/>
      </c>
      <c r="Q47" s="37" t="s">
        <v>17</v>
      </c>
      <c r="S47" s="37" t="s">
        <v>18</v>
      </c>
    </row>
    <row r="48" spans="1:19" s="20" customFormat="1" x14ac:dyDescent="0.25">
      <c r="A48" s="46" t="s">
        <v>3</v>
      </c>
      <c r="B48" s="8">
        <f t="shared" ref="B48:B51" si="33">B47+1</f>
        <v>36</v>
      </c>
      <c r="C48" s="6"/>
      <c r="D48" s="7"/>
      <c r="E48" s="8">
        <f t="shared" si="30"/>
        <v>0</v>
      </c>
      <c r="F48" s="42"/>
      <c r="G48" s="13"/>
      <c r="H48" s="7"/>
      <c r="I48" s="8">
        <f t="shared" si="31"/>
        <v>0</v>
      </c>
      <c r="K48" s="16">
        <f t="shared" si="32"/>
        <v>0</v>
      </c>
      <c r="M48" s="16" t="str">
        <f t="shared" si="28"/>
        <v xml:space="preserve"> </v>
      </c>
      <c r="O48" s="16" t="str">
        <f t="shared" si="29"/>
        <v/>
      </c>
      <c r="Q48" s="44"/>
      <c r="S48" s="44"/>
    </row>
    <row r="49" spans="1:19" s="20" customFormat="1" x14ac:dyDescent="0.25">
      <c r="A49" s="46" t="s">
        <v>4</v>
      </c>
      <c r="B49" s="8">
        <f t="shared" si="33"/>
        <v>37</v>
      </c>
      <c r="C49" s="6"/>
      <c r="D49" s="7"/>
      <c r="E49" s="8">
        <f>D49-C49</f>
        <v>0</v>
      </c>
      <c r="F49" s="42"/>
      <c r="G49" s="13"/>
      <c r="H49" s="7"/>
      <c r="I49" s="8">
        <f>H49-G49</f>
        <v>0</v>
      </c>
      <c r="K49" s="16">
        <f>E49+I49</f>
        <v>0</v>
      </c>
      <c r="M49" s="16" t="str">
        <f t="shared" si="28"/>
        <v xml:space="preserve"> </v>
      </c>
      <c r="O49" s="16" t="str">
        <f>IF(G49="","",G49-D49)</f>
        <v/>
      </c>
      <c r="Q49" s="25">
        <v>0</v>
      </c>
      <c r="R49" s="60"/>
      <c r="S49" s="25">
        <v>0</v>
      </c>
    </row>
    <row r="50" spans="1:19" s="20" customFormat="1" ht="15.75" thickBot="1" x14ac:dyDescent="0.3">
      <c r="A50" s="46" t="s">
        <v>5</v>
      </c>
      <c r="B50" s="8">
        <f t="shared" si="33"/>
        <v>38</v>
      </c>
      <c r="C50" s="6"/>
      <c r="D50" s="7"/>
      <c r="E50" s="8">
        <f>D50-C50</f>
        <v>0</v>
      </c>
      <c r="F50" s="42"/>
      <c r="G50" s="13"/>
      <c r="H50" s="7"/>
      <c r="I50" s="8">
        <f>H50-G50</f>
        <v>0</v>
      </c>
      <c r="K50" s="16">
        <f>E50+I50</f>
        <v>0</v>
      </c>
      <c r="M50" s="16" t="str">
        <f t="shared" si="28"/>
        <v xml:space="preserve"> </v>
      </c>
      <c r="O50" s="16" t="str">
        <f t="shared" ref="O50:O51" si="34">IF(G50="","",G50-D50)</f>
        <v/>
      </c>
      <c r="Q50" s="26"/>
      <c r="R50" s="60"/>
      <c r="S50" s="26"/>
    </row>
    <row r="51" spans="1:19" s="20" customFormat="1" ht="15.75" thickBot="1" x14ac:dyDescent="0.3">
      <c r="A51" s="48" t="s">
        <v>6</v>
      </c>
      <c r="B51" s="8">
        <f t="shared" si="33"/>
        <v>39</v>
      </c>
      <c r="C51" s="9"/>
      <c r="D51" s="10"/>
      <c r="E51" s="11">
        <f>D51-C51</f>
        <v>0</v>
      </c>
      <c r="F51" s="42"/>
      <c r="G51" s="14"/>
      <c r="H51" s="10"/>
      <c r="I51" s="11">
        <f>H51-G51</f>
        <v>0</v>
      </c>
      <c r="K51" s="17">
        <f>E51+I51</f>
        <v>0</v>
      </c>
      <c r="M51" s="16" t="str">
        <f t="shared" si="28"/>
        <v xml:space="preserve"> </v>
      </c>
      <c r="O51" s="16" t="str">
        <f t="shared" si="34"/>
        <v/>
      </c>
    </row>
    <row r="52" spans="1:19" s="38" customFormat="1" ht="15.75" thickBot="1" x14ac:dyDescent="0.3">
      <c r="A52" s="49" t="s">
        <v>9</v>
      </c>
      <c r="B52" s="50"/>
      <c r="C52" s="51"/>
      <c r="D52" s="51"/>
      <c r="E52" s="51"/>
      <c r="F52" s="51"/>
      <c r="G52" s="51"/>
      <c r="H52" s="51"/>
      <c r="I52" s="51"/>
      <c r="J52" s="51"/>
      <c r="K52" s="18">
        <f>SUM(K46:K51)</f>
        <v>0</v>
      </c>
      <c r="M52" s="19" t="str">
        <f>IF(K52&gt;$B$1,SUM(M46:M51),"0")</f>
        <v>0</v>
      </c>
      <c r="O52" s="21">
        <f>SUM(O46:O51)</f>
        <v>0</v>
      </c>
    </row>
  </sheetData>
  <mergeCells count="66">
    <mergeCell ref="Q49:Q50"/>
    <mergeCell ref="S49:S50"/>
    <mergeCell ref="G1:H1"/>
    <mergeCell ref="S37:S38"/>
    <mergeCell ref="Q39:Q40"/>
    <mergeCell ref="S39:S40"/>
    <mergeCell ref="Q44:S44"/>
    <mergeCell ref="Q45:S46"/>
    <mergeCell ref="Q47:Q48"/>
    <mergeCell ref="S47:S48"/>
    <mergeCell ref="S19:S20"/>
    <mergeCell ref="Q24:S24"/>
    <mergeCell ref="Q25:S26"/>
    <mergeCell ref="Q27:Q28"/>
    <mergeCell ref="S27:S28"/>
    <mergeCell ref="Q29:Q30"/>
    <mergeCell ref="S29:S30"/>
    <mergeCell ref="Q4:S4"/>
    <mergeCell ref="Q5:S6"/>
    <mergeCell ref="Q14:S14"/>
    <mergeCell ref="Q15:S16"/>
    <mergeCell ref="Q17:Q18"/>
    <mergeCell ref="S17:S18"/>
    <mergeCell ref="Q19:Q20"/>
    <mergeCell ref="Q34:S34"/>
    <mergeCell ref="Q35:S36"/>
    <mergeCell ref="Q37:Q38"/>
    <mergeCell ref="Q7:Q8"/>
    <mergeCell ref="S7:S8"/>
    <mergeCell ref="Q9:Q10"/>
    <mergeCell ref="S9:S10"/>
    <mergeCell ref="G44:I44"/>
    <mergeCell ref="K44:K45"/>
    <mergeCell ref="M44:M45"/>
    <mergeCell ref="O44:O45"/>
    <mergeCell ref="G45:H45"/>
    <mergeCell ref="G24:I24"/>
    <mergeCell ref="K24:K25"/>
    <mergeCell ref="M24:M25"/>
    <mergeCell ref="O24:O25"/>
    <mergeCell ref="G25:H25"/>
    <mergeCell ref="G34:I34"/>
    <mergeCell ref="K34:K35"/>
    <mergeCell ref="M34:M35"/>
    <mergeCell ref="O34:O35"/>
    <mergeCell ref="G35:H35"/>
    <mergeCell ref="C14:E14"/>
    <mergeCell ref="G14:I14"/>
    <mergeCell ref="K14:K15"/>
    <mergeCell ref="C15:D15"/>
    <mergeCell ref="G15:H15"/>
    <mergeCell ref="C44:E44"/>
    <mergeCell ref="C45:D45"/>
    <mergeCell ref="K4:K5"/>
    <mergeCell ref="M4:M5"/>
    <mergeCell ref="O4:O5"/>
    <mergeCell ref="M14:M15"/>
    <mergeCell ref="O14:O15"/>
    <mergeCell ref="C24:E24"/>
    <mergeCell ref="C25:D25"/>
    <mergeCell ref="C34:E34"/>
    <mergeCell ref="C35:D35"/>
    <mergeCell ref="G5:H5"/>
    <mergeCell ref="C5:D5"/>
    <mergeCell ref="C4:E4"/>
    <mergeCell ref="G4:I4"/>
  </mergeCells>
  <pageMargins left="0.25" right="0.25" top="0.75" bottom="0.75" header="0.3" footer="0.3"/>
  <pageSetup paperSize="9" scale="89" fitToHeight="0" orientation="landscape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"/>
  <sheetViews>
    <sheetView tabSelected="1" workbookViewId="0">
      <selection activeCell="Q15" sqref="Q15"/>
    </sheetView>
  </sheetViews>
  <sheetFormatPr baseColWidth="10" defaultRowHeight="15" x14ac:dyDescent="0.25"/>
  <cols>
    <col min="1" max="1" width="7.85546875" customWidth="1"/>
    <col min="2" max="2" width="7" bestFit="1" customWidth="1"/>
    <col min="4" max="4" width="9.5703125" customWidth="1"/>
    <col min="5" max="5" width="1.140625" customWidth="1"/>
    <col min="6" max="6" width="8.28515625" customWidth="1"/>
    <col min="7" max="7" width="1.28515625" customWidth="1"/>
    <col min="9" max="9" width="5" bestFit="1" customWidth="1"/>
    <col min="11" max="11" width="1.28515625" customWidth="1"/>
    <col min="12" max="12" width="9.85546875" customWidth="1"/>
    <col min="13" max="13" width="5.7109375" customWidth="1"/>
  </cols>
  <sheetData>
    <row r="1" spans="1:17" x14ac:dyDescent="0.25">
      <c r="A1" s="73" t="s">
        <v>32</v>
      </c>
      <c r="B1" s="73"/>
      <c r="C1" s="73"/>
      <c r="E1" s="63"/>
      <c r="F1" s="73" t="s">
        <v>33</v>
      </c>
      <c r="G1" s="73"/>
      <c r="H1" s="73"/>
      <c r="J1" s="73" t="s">
        <v>34</v>
      </c>
      <c r="K1" s="73"/>
      <c r="L1" s="73"/>
      <c r="M1" s="73"/>
      <c r="N1" s="78"/>
      <c r="O1" s="73" t="s">
        <v>29</v>
      </c>
      <c r="P1" s="73"/>
      <c r="Q1" s="73"/>
    </row>
    <row r="3" spans="1:17" ht="15.75" thickBot="1" x14ac:dyDescent="0.3"/>
    <row r="4" spans="1:17" x14ac:dyDescent="0.25">
      <c r="B4" s="79" t="s">
        <v>0</v>
      </c>
      <c r="C4" s="80"/>
      <c r="D4" s="81"/>
      <c r="E4" s="2"/>
      <c r="F4" s="2" t="s">
        <v>8</v>
      </c>
      <c r="G4" s="2"/>
      <c r="H4" s="79" t="s">
        <v>26</v>
      </c>
      <c r="I4" s="80"/>
      <c r="J4" s="81"/>
      <c r="K4" s="2"/>
      <c r="L4" s="82" t="s">
        <v>28</v>
      </c>
      <c r="M4" s="2"/>
      <c r="N4" s="82" t="s">
        <v>35</v>
      </c>
    </row>
    <row r="5" spans="1:17" x14ac:dyDescent="0.25">
      <c r="B5" s="64" t="s">
        <v>23</v>
      </c>
      <c r="C5" s="1" t="s">
        <v>24</v>
      </c>
      <c r="D5" s="65"/>
      <c r="H5" s="64" t="s">
        <v>25</v>
      </c>
      <c r="I5" s="1" t="s">
        <v>24</v>
      </c>
      <c r="J5" s="65"/>
      <c r="L5" s="70"/>
      <c r="N5" s="70"/>
    </row>
    <row r="6" spans="1:17" x14ac:dyDescent="0.25">
      <c r="B6" s="64"/>
      <c r="C6" s="1"/>
      <c r="D6" s="65"/>
      <c r="H6" s="64"/>
      <c r="I6" s="1"/>
      <c r="J6" s="65"/>
      <c r="L6" s="70"/>
      <c r="N6" s="70"/>
    </row>
    <row r="7" spans="1:17" x14ac:dyDescent="0.25">
      <c r="B7" s="64">
        <v>6.5</v>
      </c>
      <c r="C7" s="1">
        <v>12.5</v>
      </c>
      <c r="D7" s="66">
        <f>C7-B7</f>
        <v>6</v>
      </c>
      <c r="F7">
        <f>H7-C7</f>
        <v>0.5</v>
      </c>
      <c r="H7" s="64">
        <v>13</v>
      </c>
      <c r="I7" s="1">
        <v>17.5</v>
      </c>
      <c r="J7" s="66">
        <f>I7-H7</f>
        <v>4.5</v>
      </c>
      <c r="L7" s="71">
        <f>D7+J7</f>
        <v>10.5</v>
      </c>
      <c r="N7" s="75">
        <f>IF(L7&lt;7,"0",L7-$F$16)</f>
        <v>3.5</v>
      </c>
    </row>
    <row r="8" spans="1:17" x14ac:dyDescent="0.25">
      <c r="B8" s="64">
        <v>6.5</v>
      </c>
      <c r="C8" s="1">
        <v>12.5</v>
      </c>
      <c r="D8" s="66">
        <f t="shared" ref="D8:D12" si="0">C8-B8</f>
        <v>6</v>
      </c>
      <c r="F8">
        <f t="shared" ref="F8:F12" si="1">H8-C8</f>
        <v>0.5</v>
      </c>
      <c r="H8" s="64">
        <v>13</v>
      </c>
      <c r="I8" s="1">
        <v>17.5</v>
      </c>
      <c r="J8" s="66">
        <f t="shared" ref="J8:J12" si="2">I8-H8</f>
        <v>4.5</v>
      </c>
      <c r="L8" s="71">
        <f t="shared" ref="L8:L12" si="3">D8+J8</f>
        <v>10.5</v>
      </c>
      <c r="N8" s="75">
        <f>IF(L8&lt;7,"0",L8-$F$16)</f>
        <v>3.5</v>
      </c>
    </row>
    <row r="9" spans="1:17" x14ac:dyDescent="0.25">
      <c r="B9" s="64">
        <v>6.5</v>
      </c>
      <c r="C9" s="1">
        <v>12.5</v>
      </c>
      <c r="D9" s="66">
        <f t="shared" si="0"/>
        <v>6</v>
      </c>
      <c r="F9">
        <f t="shared" si="1"/>
        <v>0.5</v>
      </c>
      <c r="H9" s="64">
        <v>13</v>
      </c>
      <c r="I9" s="1">
        <v>17.5</v>
      </c>
      <c r="J9" s="66">
        <f t="shared" si="2"/>
        <v>4.5</v>
      </c>
      <c r="L9" s="71">
        <f t="shared" si="3"/>
        <v>10.5</v>
      </c>
      <c r="N9" s="75">
        <f>IF(L9&lt;7,"0",L9-$F$16)</f>
        <v>3.5</v>
      </c>
    </row>
    <row r="10" spans="1:17" x14ac:dyDescent="0.25">
      <c r="B10" s="64">
        <v>6.5</v>
      </c>
      <c r="C10" s="1">
        <v>12.5</v>
      </c>
      <c r="D10" s="66">
        <f t="shared" si="0"/>
        <v>6</v>
      </c>
      <c r="F10">
        <f t="shared" si="1"/>
        <v>0.5</v>
      </c>
      <c r="H10" s="64">
        <v>13</v>
      </c>
      <c r="I10" s="1">
        <v>17.5</v>
      </c>
      <c r="J10" s="66">
        <f t="shared" si="2"/>
        <v>4.5</v>
      </c>
      <c r="L10" s="71">
        <f t="shared" si="3"/>
        <v>10.5</v>
      </c>
      <c r="N10" s="75">
        <f>IF(L10&lt;7,"0",L10-$F$16)</f>
        <v>3.5</v>
      </c>
    </row>
    <row r="11" spans="1:17" x14ac:dyDescent="0.25">
      <c r="B11" s="64">
        <v>6.5</v>
      </c>
      <c r="C11" s="1">
        <v>12.5</v>
      </c>
      <c r="D11" s="66">
        <f t="shared" si="0"/>
        <v>6</v>
      </c>
      <c r="F11">
        <f t="shared" si="1"/>
        <v>0.5</v>
      </c>
      <c r="H11" s="64">
        <v>13</v>
      </c>
      <c r="I11" s="1">
        <v>17.5</v>
      </c>
      <c r="J11" s="66">
        <f t="shared" si="2"/>
        <v>4.5</v>
      </c>
      <c r="L11" s="71">
        <f t="shared" si="3"/>
        <v>10.5</v>
      </c>
      <c r="N11" s="75">
        <f>IF(L11&lt;7,"0",L11-$F$16)</f>
        <v>3.5</v>
      </c>
    </row>
    <row r="12" spans="1:17" x14ac:dyDescent="0.25">
      <c r="B12" s="64">
        <v>6.5</v>
      </c>
      <c r="C12" s="1">
        <v>12.5</v>
      </c>
      <c r="D12" s="66">
        <f t="shared" si="0"/>
        <v>6</v>
      </c>
      <c r="F12">
        <f t="shared" si="1"/>
        <v>0.5</v>
      </c>
      <c r="H12" s="64">
        <v>13</v>
      </c>
      <c r="I12" s="1">
        <v>17.5</v>
      </c>
      <c r="J12" s="66">
        <f t="shared" si="2"/>
        <v>4.5</v>
      </c>
      <c r="L12" s="71">
        <f t="shared" si="3"/>
        <v>10.5</v>
      </c>
      <c r="N12" s="75">
        <f>IF(L12&lt;7,"0",L12-$F$16)</f>
        <v>3.5</v>
      </c>
    </row>
    <row r="13" spans="1:17" x14ac:dyDescent="0.25">
      <c r="B13" s="64"/>
      <c r="C13" s="1"/>
      <c r="D13" s="65"/>
      <c r="H13" s="64"/>
      <c r="I13" s="1"/>
      <c r="J13" s="65"/>
      <c r="L13" s="70"/>
      <c r="N13" s="70"/>
    </row>
    <row r="14" spans="1:17" ht="15.75" thickBot="1" x14ac:dyDescent="0.3">
      <c r="B14" s="67"/>
      <c r="C14" s="68"/>
      <c r="D14" s="69">
        <f>SUM(D7:D13)</f>
        <v>36</v>
      </c>
      <c r="F14">
        <f>SUM(F7:F13)</f>
        <v>3</v>
      </c>
      <c r="H14" s="67"/>
      <c r="I14" s="68"/>
      <c r="J14" s="69">
        <f>SUM(J7:J13)</f>
        <v>27</v>
      </c>
      <c r="L14" s="72">
        <f>SUM(L7:L13)</f>
        <v>63</v>
      </c>
      <c r="N14" s="72">
        <f>SUM(N7:N13)</f>
        <v>21</v>
      </c>
    </row>
    <row r="16" spans="1:17" x14ac:dyDescent="0.25">
      <c r="A16" s="77" t="s">
        <v>31</v>
      </c>
      <c r="B16" s="77"/>
      <c r="C16" s="77"/>
      <c r="D16" s="77"/>
      <c r="F16" s="74">
        <v>7</v>
      </c>
      <c r="H16" s="83" t="s">
        <v>36</v>
      </c>
      <c r="I16" s="83"/>
      <c r="J16" s="83"/>
      <c r="L16" s="62">
        <f>L14-N14</f>
        <v>42</v>
      </c>
    </row>
    <row r="17" spans="1:15" x14ac:dyDescent="0.25">
      <c r="O17" s="63"/>
    </row>
    <row r="18" spans="1:15" x14ac:dyDescent="0.25">
      <c r="A18" s="76" t="s">
        <v>30</v>
      </c>
      <c r="B18" s="76"/>
      <c r="C18" s="76"/>
      <c r="D18" s="76"/>
      <c r="F18" s="61">
        <v>35</v>
      </c>
      <c r="H18" s="76" t="s">
        <v>27</v>
      </c>
      <c r="I18" s="76"/>
      <c r="J18" s="76"/>
      <c r="K18" s="61"/>
      <c r="L18" s="61">
        <f>L14-$F$18</f>
        <v>28</v>
      </c>
    </row>
  </sheetData>
  <mergeCells count="10">
    <mergeCell ref="O1:Q1"/>
    <mergeCell ref="H18:J18"/>
    <mergeCell ref="A18:D18"/>
    <mergeCell ref="A16:D16"/>
    <mergeCell ref="F1:H1"/>
    <mergeCell ref="J1:M1"/>
    <mergeCell ref="H16:J16"/>
    <mergeCell ref="A1:C1"/>
    <mergeCell ref="B4:D4"/>
    <mergeCell ref="H4:J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NASSO JUIN 2016</vt:lpstr>
      <vt:lpstr>Feuil3</vt:lpstr>
      <vt:lpstr>NASSO JUILLET 2016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JMPRUDENT</dc:creator>
  <cp:lastModifiedBy>JMPRUDENT</cp:lastModifiedBy>
  <cp:lastPrinted>2016-07-12T22:45:23Z</cp:lastPrinted>
  <dcterms:created xsi:type="dcterms:W3CDTF">2016-07-12T03:37:43Z</dcterms:created>
  <dcterms:modified xsi:type="dcterms:W3CDTF">2016-07-13T04:00:42Z</dcterms:modified>
</cp:coreProperties>
</file>